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0 SPA\"/>
    </mc:Choice>
  </mc:AlternateContent>
  <xr:revisionPtr revIDLastSave="0" documentId="8_{4992672E-3187-493F-82C9-09A1293FAD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2" l="1"/>
  <c r="G79" i="12" l="1"/>
  <c r="I79" i="12"/>
  <c r="K79" i="12"/>
  <c r="G26" i="12" l="1"/>
  <c r="G25" i="12"/>
  <c r="G72" i="12"/>
  <c r="G38" i="12"/>
  <c r="G24" i="12" l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G22" i="12" s="1"/>
  <c r="I51" i="1" s="1"/>
  <c r="I23" i="12"/>
  <c r="I22" i="12" s="1"/>
  <c r="K23" i="12"/>
  <c r="K22" i="12" s="1"/>
  <c r="O23" i="12"/>
  <c r="O22" i="12" s="1"/>
  <c r="Q23" i="12"/>
  <c r="Q22" i="12" s="1"/>
  <c r="V23" i="12"/>
  <c r="V22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G83" i="12" s="1"/>
  <c r="I59" i="1" s="1"/>
  <c r="I84" i="12"/>
  <c r="I83" i="12" s="1"/>
  <c r="K84" i="12"/>
  <c r="K83" i="12" s="1"/>
  <c r="O84" i="12"/>
  <c r="O83" i="12" s="1"/>
  <c r="Q84" i="12"/>
  <c r="Q83" i="12" s="1"/>
  <c r="V84" i="12"/>
  <c r="V83" i="12" s="1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M109" i="12" s="1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F120" i="12"/>
  <c r="I20" i="1"/>
  <c r="V64" i="12" l="1"/>
  <c r="G39" i="12"/>
  <c r="I53" i="1" s="1"/>
  <c r="G45" i="12"/>
  <c r="I55" i="1" s="1"/>
  <c r="Q115" i="12"/>
  <c r="V103" i="12"/>
  <c r="K85" i="12"/>
  <c r="K94" i="12"/>
  <c r="M23" i="12"/>
  <c r="M22" i="12" s="1"/>
  <c r="K103" i="12"/>
  <c r="Q52" i="12"/>
  <c r="I108" i="12"/>
  <c r="I115" i="12"/>
  <c r="K108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5" i="12"/>
  <c r="Q108" i="12"/>
  <c r="G41" i="1"/>
  <c r="G39" i="1"/>
  <c r="G42" i="1" s="1"/>
  <c r="G25" i="1" s="1"/>
  <c r="A25" i="1" s="1"/>
  <c r="A26" i="1" s="1"/>
  <c r="G26" i="1" s="1"/>
  <c r="K115" i="12"/>
  <c r="G106" i="12"/>
  <c r="I63" i="1" s="1"/>
  <c r="I18" i="1" s="1"/>
  <c r="V94" i="12"/>
  <c r="V85" i="12"/>
  <c r="O69" i="12"/>
  <c r="I52" i="12"/>
  <c r="O52" i="12"/>
  <c r="O8" i="12"/>
  <c r="G40" i="1"/>
  <c r="V115" i="12"/>
  <c r="V108" i="12"/>
  <c r="M103" i="12"/>
  <c r="G94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19" i="12"/>
  <c r="I50" i="1" s="1"/>
  <c r="V8" i="12"/>
  <c r="I8" i="12"/>
  <c r="O108" i="12"/>
  <c r="G108" i="12"/>
  <c r="I64" i="1" s="1"/>
  <c r="Q103" i="12"/>
  <c r="I103" i="12"/>
  <c r="O103" i="12"/>
  <c r="Q94" i="12"/>
  <c r="I94" i="12"/>
  <c r="O94" i="12"/>
  <c r="Q85" i="12"/>
  <c r="I85" i="12"/>
  <c r="O85" i="12"/>
  <c r="V69" i="12"/>
  <c r="K64" i="12"/>
  <c r="V52" i="12"/>
  <c r="V45" i="12"/>
  <c r="K27" i="12"/>
  <c r="Q27" i="12"/>
  <c r="I27" i="12"/>
  <c r="G8" i="12"/>
  <c r="Q8" i="12"/>
  <c r="M85" i="12"/>
  <c r="M115" i="12"/>
  <c r="AE120" i="12"/>
  <c r="G115" i="12"/>
  <c r="I65" i="1" s="1"/>
  <c r="I19" i="1" s="1"/>
  <c r="M110" i="12"/>
  <c r="M108" i="12" s="1"/>
  <c r="G103" i="12"/>
  <c r="I62" i="1" s="1"/>
  <c r="M95" i="12"/>
  <c r="M94" i="12" s="1"/>
  <c r="G85" i="12"/>
  <c r="I60" i="1" s="1"/>
  <c r="M84" i="12"/>
  <c r="M83" i="12" s="1"/>
  <c r="M65" i="12"/>
  <c r="M64" i="12" s="1"/>
  <c r="M53" i="12"/>
  <c r="M52" i="12" s="1"/>
  <c r="M30" i="12"/>
  <c r="M27" i="12" s="1"/>
  <c r="M15" i="12"/>
  <c r="M8" i="12" s="1"/>
  <c r="M69" i="12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0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<sst xmlns="http://schemas.openxmlformats.org/spreadsheetml/2006/main" count="716" uniqueCount="316">
  <si>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</si>
  <si>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</si>
  <si>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</si>
  <si>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</si>
  <si>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</si>
  <si>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</si>
  <si>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</si>
  <si>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</si>
  <si>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</si>
  <si>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</si>
  <si>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</si>
  <si>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</si>
  <si>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</si>
  <si>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</si>
  <si>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</si>
  <si>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</si>
  <si>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</si>
  <si>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</si>
  <si>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</si>
  <si>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</si>
  <si>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</si>
  <si>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</si>
  <si>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</si>
  <si>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</si>
  <si>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</si>
  <si>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</si>
  <si>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</si>
  <si>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</si>
  <si>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</si>
  <si>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</si>
  <si>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</si>
  <si>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</si>
  <si>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</si>
  <si>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</si>
  <si>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</si>
  <si>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</si>
  <si>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</si>
  <si>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</si>
  <si>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</si>
  <si>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</si>
  <si>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</si>
  <si>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</si>
  <si>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</si>
  <si>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</si>
  <si>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</si>
  <si>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</si>
  <si>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</si>
  <si>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</si>
  <si>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</si>
  <si>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</si>
  <si>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</si>
  <si>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</si>
  <si>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</si>
  <si>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</si>
  <si>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</si>
  <si>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</si>
  <si>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</si>
  <si>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</si>
  <si>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</si>
  <si>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</si>
  <si>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</si>
  <si>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</si>
  <si>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</si>
  <si>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</si>
  <si>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</si>
  <si>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</si>
  <si>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</si>
  <si>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</si>
  <si>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</si>
  <si>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</si>
  <si>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</si>
  <si>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</si>
  <si>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</si>
  <si>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</si>
  <si>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</si>
  <si>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</si>
  <si>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</si>
  <si>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</si>
  <si>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</si>
  <si>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</si>
  <si>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</si>
  <si>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</si>
  <si>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</si>
  <si>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</si>
  <si>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</si>
  <si>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</si>
  <si>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</si>
  <si>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</si>
  <si>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</si>
  <si>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</si>
  <si>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</si>
  <si>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</si>
  <si>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</si>
  <si>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</si>
  <si>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</si>
  <si>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</si>
  <si>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</si>
  <si>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</si>
  <si>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</si>
  <si>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</si>
  <si>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</si>
  <si>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</si>
  <si>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</si>
  <si>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</si>
  <si>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</si>
  <si>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</si>
  <si>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</si>
  <si>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</si>
  <si>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</si>
  <si>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</si>
  <si>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</si>
  <si>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</si>
  <si>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</si>
  <si>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</si>
  <si>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</si>
  <si>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</si>
  <si>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</si>
  <si>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</si>
  <si>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</si>
  <si>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</si>
  <si>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</si>
  <si>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</si>
  <si>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</si>
  <si>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</si>
  <si>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</si>
  <si>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</si>
  <si>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</si>
  <si>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</si>
  <si>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</si>
  <si>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</si>
  <si>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</si>
  <si>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</si>
  <si>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</si>
  <si>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</si>
  <si>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</si>
  <si>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</si>
  <si>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</si>
  <si>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</si>
  <si>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</si>
  <si>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</si>
  <si>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</si>
  <si>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</si>
  <si>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</si>
  <si>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</si>
  <si>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</si>
  <si>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</si>
  <si>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</si>
  <si>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</si>
  <si>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</si>
  <si>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</si>
  <si>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</si>
  <si>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</si>
  <si>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</si>
  <si>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</si>
  <si>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</si>
  <si>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</si>
  <si>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</si>
  <si>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</si>
  <si>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</si>
  <si>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</si>
  <si>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</si>
  <si>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</si>
  <si>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</si>
  <si>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</si>
  <si>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</si>
  <si>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</si>
  <si>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</si>
  <si>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</si>
  <si>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</si>
  <si>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</si>
  <si>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</si>
  <si>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</si>
  <si>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</si>
  <si>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</si>
  <si>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</si>
  <si>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</si>
  <si>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</si>
  <si>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</si>
  <si>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</si>
  <si>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</si>
  <si>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</si>
  <si>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</si>
  <si>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</si>
  <si>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</si>
  <si>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</si>
  <si>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</si>
  <si>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</si>
  <si>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</si>
  <si>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</si>
  <si>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</si>
  <si>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</si>
  <si>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</si>
  <si>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</si>
  <si>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</si>
  <si>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</si>
  <si>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</si>
  <si>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</si>
  <si>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</si>
  <si>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</si>
  <si>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</si>
  <si>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</si>
  <si>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</si>
  <si>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</si>
  <si>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</si>
  <si>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</si>
  <si>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</si>
  <si>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</si>
  <si>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</si>
  <si>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</si>
  <si>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</si>
  <si>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</si>
  <si>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</si>
  <si>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725860180</t>
  </si>
  <si>
    <t>Sifon pračkový HL400, D 40/50 mm nerezový</t>
  </si>
  <si>
    <t>725860213</t>
  </si>
  <si>
    <t>725pc01</t>
  </si>
  <si>
    <t>725pc02</t>
  </si>
  <si>
    <t>Ventil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</si>
  <si>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</si>
  <si>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</si>
  <si>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</si>
  <si>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</si>
  <si>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</si>
  <si>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</si>
  <si>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</si>
  <si>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</si>
  <si>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</si>
  <si>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</si>
  <si>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</si>
  <si>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</si>
  <si>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</si>
  <si>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</si>
  <si>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</si>
  <si>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</si>
  <si>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</si>
  <si>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</si>
  <si>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</si>
  <si>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</si>
  <si>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</si>
  <si>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</si>
  <si>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</si>
  <si>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</si>
  <si>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</si>
  <si>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</si>
  <si>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</si>
  <si>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</si>
  <si>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</si>
  <si>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</si>
  <si>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</si>
  <si>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</si>
  <si>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</si>
  <si>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</si>
  <si>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</si>
  <si>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</si>
  <si>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</si>
  <si>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</si>
  <si>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</si>
  <si>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</si>
  <si>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</si>
  <si>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</si>
  <si>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</si>
  <si>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</si>
  <si>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</si>
  <si>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</si>
  <si>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</si>
  <si>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</si>
  <si>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</si>
  <si>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</si>
  <si>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</si>
  <si>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</si>
  <si>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</si>
  <si>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</si>
  <si>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</si>
  <si>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</si>
  <si>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</si>
  <si>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</si>
  <si>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</si>
  <si>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</si>
  <si>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22+6</t>
  </si>
  <si>
    <t>Montáž výztužné sítě (perlinky) do stěrky - vnit.stěny</t>
  </si>
  <si>
    <t>Malba bílá, bez penetrace, 2 x</t>
  </si>
  <si>
    <t>Příplatek za spárovací hmotu-plošně, pórovin.obklad, malta např.Keracolor FF (Mapei)</t>
  </si>
  <si>
    <t>Příplatek za spárovací hmotu - plošně, keram.dlažba, malta např.Keracolor FF (Mapei)</t>
  </si>
  <si>
    <t>Montáž podlah keram. ,hladké, tmel, 30x30 cm, Unifix 2K (Schomburg)</t>
  </si>
  <si>
    <t>D+M Flexi napojení  WC d=110mm</t>
  </si>
  <si>
    <t>Rekonstrukce G57, Svornosti, Ostrava-Zábřeh</t>
  </si>
  <si>
    <t>Podhled sádrokartonový na zavěšenou ocel. konstr., parozábrana</t>
  </si>
  <si>
    <t>Revize 2x, vpuštění plynu</t>
  </si>
  <si>
    <t>D+M Revizní dvířka dvoukřídlá do SDK příčky, včetně rámu, 800x900 mm, lamino, dekor dle obkladu</t>
  </si>
  <si>
    <t>Sanita</t>
  </si>
  <si>
    <t>D+M Dvířka kontrolní dle obkladu, na magnet</t>
  </si>
  <si>
    <t>725849203</t>
  </si>
  <si>
    <t>Montáž baterií sprchových nást.difer.G 3/4xg1</t>
  </si>
  <si>
    <t>Sifon umývadlový HL132, D 32, 40 mm, lahvový, nerezový, automatická zátka</t>
  </si>
  <si>
    <t>Umývadlo např.JIKA s otvorem pro stojánkovou baterii (55cm), uzavírání clik clak</t>
  </si>
  <si>
    <t>D+M zárubní a dveří např.SAPELLI - odhad, povrchová úprava CPL laminát, dle výběru stavebníka</t>
  </si>
  <si>
    <t>Dlažba keramická např.Samba, Mexico, Paradyz, min. 30x30cm, dle výběru objednatele</t>
  </si>
  <si>
    <t>Obklad vnitř.stěn, keram.režný, hladký, MC, dle výběru objednatele</t>
  </si>
  <si>
    <t>Montáž lišt k obkladům, rohových, koutových i dilatačních, včetně dodávky ELOX AL</t>
  </si>
  <si>
    <t>Obkládačka pórov. 400x200, 300x200x6,8 dle výběru objednatele</t>
  </si>
  <si>
    <t>D+M elektroinstalačních prací, včetně 2x revize (podrobný popis v technické zprávě)</t>
  </si>
  <si>
    <t>95</t>
  </si>
  <si>
    <t>Dokončovací konstrukce na pozemních stavbách</t>
  </si>
  <si>
    <t>95R01</t>
  </si>
  <si>
    <t>D+M dopojení flexI hadicí odvětrání z koupelny a WC do VZT potrubí v instalační šachtici</t>
  </si>
  <si>
    <t>kpl</t>
  </si>
  <si>
    <t>95R02</t>
  </si>
  <si>
    <t>D+M ventilátorů (koupelna, WC)</t>
  </si>
  <si>
    <t>Rozpočet - Svornosti 11/2366 - sprchový kout</t>
  </si>
  <si>
    <t>Svornosti 11/2366 - sprchový kut</t>
  </si>
  <si>
    <t>725pc03</t>
  </si>
  <si>
    <t>Baterie vysoká dřezová, záruka min.5 let, s dlouhým flexibilním elastickým ramenem - stojánková, otočná, výška cca 300 mm, barva černá</t>
  </si>
  <si>
    <t>Baterie umývadlová, záruka min.5 let, český výrobce, stojánkové, s delší pípou</t>
  </si>
  <si>
    <t>Dřez kuchyňský, granitový s odkapávačem a otvorem pro dřezovou stojánkovou baterii</t>
  </si>
  <si>
    <t>725pc04</t>
  </si>
  <si>
    <t>VZ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</si>
</sst>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16" fillId="0" borderId="44" xfId="0" applyFont="1" applyBorder="1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0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horizontal="center"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49" fontId="8" fillId="0" borderId="12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203" t="s">
        <v>41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69" t="s">
        <v>24</v>
      </c>
      <c r="C2" s="70"/>
      <c r="D2" s="201" t="s">
        <v>315</v>
      </c>
      <c r="E2" s="236" t="s">
        <v>285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27" t="s">
        <v>309</v>
      </c>
      <c r="F4" s="228"/>
      <c r="G4" s="228"/>
      <c r="H4" s="228"/>
      <c r="I4" s="228"/>
      <c r="J4" s="22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43"/>
      <c r="E11" s="243"/>
      <c r="F11" s="243"/>
      <c r="G11" s="243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25"/>
      <c r="E12" s="225"/>
      <c r="F12" s="225"/>
      <c r="G12" s="225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26"/>
      <c r="E13" s="226"/>
      <c r="F13" s="226"/>
      <c r="G13" s="22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218"/>
      <c r="F16" s="219"/>
      <c r="G16" s="218"/>
      <c r="H16" s="219"/>
      <c r="I16" s="218">
        <f>SUMIF(F49:F65,A16,I49:I65)+SUMIF(F49:F65,"PSU",I49:I65)</f>
        <v>0</v>
      </c>
      <c r="J16" s="220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218"/>
      <c r="F17" s="219"/>
      <c r="G17" s="218"/>
      <c r="H17" s="219"/>
      <c r="I17" s="218">
        <f>SUMIF(F49:F65,A17,I49:I65)</f>
        <v>0</v>
      </c>
      <c r="J17" s="220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218"/>
      <c r="F18" s="219"/>
      <c r="G18" s="218"/>
      <c r="H18" s="219"/>
      <c r="I18" s="218">
        <f>SUMIF(F49:F65,A18,I49:I65)</f>
        <v>0</v>
      </c>
      <c r="J18" s="220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218"/>
      <c r="F19" s="219"/>
      <c r="G19" s="218"/>
      <c r="H19" s="219"/>
      <c r="I19" s="218">
        <f>SUMIF(F49:F65,A19,I49:I65)</f>
        <v>0</v>
      </c>
      <c r="J19" s="220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218"/>
      <c r="F20" s="219"/>
      <c r="G20" s="218"/>
      <c r="H20" s="219"/>
      <c r="I20" s="218">
        <f>SUMIF(F49:F65,A20,I49:I65)</f>
        <v>0</v>
      </c>
      <c r="J20" s="220"/>
    </row>
    <row r="21" spans="1:10" ht="23.25" customHeight="1" x14ac:dyDescent="0.2">
      <c r="A21" s="2"/>
      <c r="B21" s="63" t="s">
        <v>31</v>
      </c>
      <c r="C21" s="64"/>
      <c r="D21" s="65"/>
      <c r="E21" s="221"/>
      <c r="F21" s="246"/>
      <c r="G21" s="221"/>
      <c r="H21" s="246"/>
      <c r="I21" s="221">
        <f>SUM(I16:J20)</f>
        <v>0</v>
      </c>
      <c r="J21" s="22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6">
        <f>ZakladDPHSniVypocet</f>
        <v>0</v>
      </c>
      <c r="H23" s="217"/>
      <c r="I23" s="217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4">
        <f>IF(A24&gt;50, ROUNDUP(A23, 0), ROUNDDOWN(A23, 0))</f>
        <v>0</v>
      </c>
      <c r="H24" s="215"/>
      <c r="I24" s="215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6">
        <f>ZakladDPHZaklVypocet</f>
        <v>0</v>
      </c>
      <c r="H25" s="217"/>
      <c r="I25" s="217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33">
        <f>IF(A26&gt;50, ROUNDUP(A25, 0), ROUNDDOWN(A25, 0))</f>
        <v>0</v>
      </c>
      <c r="H26" s="234"/>
      <c r="I26" s="234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35">
        <f>CenaCelkem-(ZakladDPHSni+DPHSni+ZakladDPHZakl+DPHZakl)</f>
        <v>0</v>
      </c>
      <c r="H27" s="235"/>
      <c r="I27" s="235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24">
        <f>ZakladDPHSniVypocet+ZakladDPHZaklVypocet</f>
        <v>0</v>
      </c>
      <c r="H28" s="224"/>
      <c r="I28" s="224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23">
        <f>IF(A29&gt;50, ROUNDUP(A27, 0), ROUNDDOWN(A27, 0))</f>
        <v>0</v>
      </c>
      <c r="H29" s="223"/>
      <c r="I29" s="223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45678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3" t="s">
        <v>2</v>
      </c>
      <c r="E35" s="21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06"/>
      <c r="D39" s="207"/>
      <c r="E39" s="207"/>
      <c r="F39" s="92">
        <f>'01 02 Pol'!AE120</f>
        <v>0</v>
      </c>
      <c r="G39" s="93">
        <f>'01 02 Pol'!AF120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208" t="s">
        <v>46</v>
      </c>
      <c r="D40" s="209"/>
      <c r="E40" s="209"/>
      <c r="F40" s="97">
        <f>'01 02 Pol'!AE120</f>
        <v>0</v>
      </c>
      <c r="G40" s="98">
        <f>'01 02 Pol'!AF120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206" t="s">
        <v>44</v>
      </c>
      <c r="D41" s="207"/>
      <c r="E41" s="207"/>
      <c r="F41" s="101">
        <f>'01 02 Pol'!AE120</f>
        <v>0</v>
      </c>
      <c r="G41" s="94">
        <f>'01 02 Pol'!AF120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10" t="s">
        <v>51</v>
      </c>
      <c r="C42" s="211"/>
      <c r="D42" s="211"/>
      <c r="E42" s="212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04" t="s">
        <v>56</v>
      </c>
      <c r="D49" s="205"/>
      <c r="E49" s="205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204" t="s">
        <v>58</v>
      </c>
      <c r="D50" s="205"/>
      <c r="E50" s="205"/>
      <c r="F50" s="124" t="s">
        <v>26</v>
      </c>
      <c r="G50" s="125"/>
      <c r="H50" s="125"/>
      <c r="I50" s="125">
        <f>'01 02 Pol'!G19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204" t="s">
        <v>60</v>
      </c>
      <c r="D51" s="205"/>
      <c r="E51" s="205"/>
      <c r="F51" s="124" t="s">
        <v>26</v>
      </c>
      <c r="G51" s="125"/>
      <c r="H51" s="125"/>
      <c r="I51" s="125">
        <f>'01 02 Pol'!G22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204" t="s">
        <v>62</v>
      </c>
      <c r="D52" s="205"/>
      <c r="E52" s="205"/>
      <c r="F52" s="124" t="s">
        <v>26</v>
      </c>
      <c r="G52" s="125"/>
      <c r="H52" s="125"/>
      <c r="I52" s="125">
        <f>'01 02 Pol'!G27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204" t="s">
        <v>64</v>
      </c>
      <c r="D53" s="205"/>
      <c r="E53" s="205"/>
      <c r="F53" s="124" t="s">
        <v>26</v>
      </c>
      <c r="G53" s="125"/>
      <c r="H53" s="125"/>
      <c r="I53" s="125">
        <f>'01 02 Pol'!G39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204" t="s">
        <v>66</v>
      </c>
      <c r="D54" s="205"/>
      <c r="E54" s="205"/>
      <c r="F54" s="124" t="s">
        <v>27</v>
      </c>
      <c r="G54" s="125"/>
      <c r="H54" s="125"/>
      <c r="I54" s="125">
        <f>'01 02 Pol'!G41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204" t="s">
        <v>68</v>
      </c>
      <c r="D55" s="205"/>
      <c r="E55" s="205"/>
      <c r="F55" s="124" t="s">
        <v>27</v>
      </c>
      <c r="G55" s="125"/>
      <c r="H55" s="125"/>
      <c r="I55" s="125">
        <f>'01 02 Pol'!G45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204" t="s">
        <v>70</v>
      </c>
      <c r="D56" s="205"/>
      <c r="E56" s="205"/>
      <c r="F56" s="124" t="s">
        <v>27</v>
      </c>
      <c r="G56" s="125"/>
      <c r="H56" s="125"/>
      <c r="I56" s="125">
        <f>'01 02 Pol'!G52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204" t="s">
        <v>72</v>
      </c>
      <c r="D57" s="205"/>
      <c r="E57" s="205"/>
      <c r="F57" s="124" t="s">
        <v>27</v>
      </c>
      <c r="G57" s="125"/>
      <c r="H57" s="125"/>
      <c r="I57" s="125">
        <f>'01 02 Pol'!G64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204" t="s">
        <v>74</v>
      </c>
      <c r="D58" s="205"/>
      <c r="E58" s="205"/>
      <c r="F58" s="124" t="s">
        <v>27</v>
      </c>
      <c r="G58" s="125"/>
      <c r="H58" s="125"/>
      <c r="I58" s="125">
        <f>'01 02 Pol'!G69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204" t="s">
        <v>76</v>
      </c>
      <c r="D59" s="205"/>
      <c r="E59" s="205"/>
      <c r="F59" s="124" t="s">
        <v>27</v>
      </c>
      <c r="G59" s="125"/>
      <c r="H59" s="125"/>
      <c r="I59" s="125">
        <f>'01 02 Pol'!G83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204" t="s">
        <v>78</v>
      </c>
      <c r="D60" s="205"/>
      <c r="E60" s="205"/>
      <c r="F60" s="124" t="s">
        <v>27</v>
      </c>
      <c r="G60" s="125"/>
      <c r="H60" s="125"/>
      <c r="I60" s="125">
        <f>'01 02 Pol'!G85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204" t="s">
        <v>80</v>
      </c>
      <c r="D61" s="205"/>
      <c r="E61" s="205"/>
      <c r="F61" s="124" t="s">
        <v>27</v>
      </c>
      <c r="G61" s="125"/>
      <c r="H61" s="125"/>
      <c r="I61" s="125">
        <f>'01 02 Pol'!G94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204" t="s">
        <v>82</v>
      </c>
      <c r="D62" s="205"/>
      <c r="E62" s="205"/>
      <c r="F62" s="124" t="s">
        <v>27</v>
      </c>
      <c r="G62" s="125"/>
      <c r="H62" s="125"/>
      <c r="I62" s="125">
        <f>'01 02 Pol'!G103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204" t="s">
        <v>84</v>
      </c>
      <c r="D63" s="205"/>
      <c r="E63" s="205"/>
      <c r="F63" s="124" t="s">
        <v>28</v>
      </c>
      <c r="G63" s="125"/>
      <c r="H63" s="125"/>
      <c r="I63" s="125">
        <f>'01 02 Pol'!G106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204" t="s">
        <v>86</v>
      </c>
      <c r="D64" s="205"/>
      <c r="E64" s="205"/>
      <c r="F64" s="124" t="s">
        <v>87</v>
      </c>
      <c r="G64" s="125"/>
      <c r="H64" s="125"/>
      <c r="I64" s="125">
        <f>'01 02 Pol'!G108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204" t="s">
        <v>29</v>
      </c>
      <c r="D65" s="205"/>
      <c r="E65" s="205"/>
      <c r="F65" s="124" t="s">
        <v>88</v>
      </c>
      <c r="G65" s="125"/>
      <c r="H65" s="125"/>
      <c r="I65" s="125">
        <f>'01 02 Pol'!G115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67" t="s">
        <v>8</v>
      </c>
      <c r="B2" s="66"/>
      <c r="C2" s="249"/>
      <c r="D2" s="249"/>
      <c r="E2" s="249"/>
      <c r="F2" s="249"/>
      <c r="G2" s="250"/>
    </row>
    <row r="3" spans="1:7" ht="24.95" customHeight="1" x14ac:dyDescent="0.2">
      <c r="A3" s="67" t="s">
        <v>9</v>
      </c>
      <c r="B3" s="66"/>
      <c r="C3" s="249"/>
      <c r="D3" s="249"/>
      <c r="E3" s="249"/>
      <c r="F3" s="249"/>
      <c r="G3" s="250"/>
    </row>
    <row r="4" spans="1:7" ht="24.95" customHeight="1" x14ac:dyDescent="0.2">
      <c r="A4" s="67" t="s">
        <v>10</v>
      </c>
      <c r="B4" s="66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5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90</v>
      </c>
    </row>
    <row r="2" spans="1:60" ht="24.95" customHeight="1" x14ac:dyDescent="0.2">
      <c r="A2" s="129" t="s">
        <v>8</v>
      </c>
      <c r="B2" s="202" t="s">
        <v>315</v>
      </c>
      <c r="C2" s="264" t="s">
        <v>285</v>
      </c>
      <c r="D2" s="265"/>
      <c r="E2" s="265"/>
      <c r="F2" s="265"/>
      <c r="G2" s="266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64" t="s">
        <v>46</v>
      </c>
      <c r="D3" s="265"/>
      <c r="E3" s="265"/>
      <c r="F3" s="265"/>
      <c r="G3" s="266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67" t="s">
        <v>308</v>
      </c>
      <c r="D4" s="268"/>
      <c r="E4" s="268"/>
      <c r="F4" s="268"/>
      <c r="G4" s="269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0" t="s">
        <v>114</v>
      </c>
      <c r="B8" s="171" t="s">
        <v>55</v>
      </c>
      <c r="C8" s="172" t="s">
        <v>56</v>
      </c>
      <c r="D8" s="173"/>
      <c r="E8" s="174"/>
      <c r="F8" s="175"/>
      <c r="G8" s="176">
        <f>SUMIF(AG9:AG18,"&lt;&gt;NOR",G9:G18)</f>
        <v>0</v>
      </c>
      <c r="H8" s="146"/>
      <c r="I8" s="146">
        <f>SUM(I9:I18)</f>
        <v>0</v>
      </c>
      <c r="J8" s="146"/>
      <c r="K8" s="146">
        <f>SUM(K9:K18)</f>
        <v>0</v>
      </c>
      <c r="L8" s="146"/>
      <c r="M8" s="146">
        <f>SUM(M9:M18)</f>
        <v>0</v>
      </c>
      <c r="N8" s="146"/>
      <c r="O8" s="146">
        <f>SUM(O9:O18)</f>
        <v>0.46</v>
      </c>
      <c r="P8" s="146"/>
      <c r="Q8" s="146">
        <f>SUM(Q9:Q18)</f>
        <v>0</v>
      </c>
      <c r="R8" s="146"/>
      <c r="S8" s="146"/>
      <c r="T8" s="146"/>
      <c r="U8" s="146"/>
      <c r="V8" s="146">
        <f>SUM(V9:V18)</f>
        <v>25.120000000000005</v>
      </c>
      <c r="W8" s="146"/>
      <c r="AG8" t="s">
        <v>115</v>
      </c>
    </row>
    <row r="9" spans="1:60" ht="22.5" outlineLevel="1" x14ac:dyDescent="0.2">
      <c r="A9" s="199">
        <v>1</v>
      </c>
      <c r="B9" s="159" t="s">
        <v>116</v>
      </c>
      <c r="C9" s="160" t="s">
        <v>276</v>
      </c>
      <c r="D9" s="151" t="s">
        <v>272</v>
      </c>
      <c r="E9" s="161">
        <v>8.2149999999999999</v>
      </c>
      <c r="F9" s="162"/>
      <c r="G9" s="163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200"/>
      <c r="B10" s="165"/>
      <c r="C10" s="166" t="s">
        <v>119</v>
      </c>
      <c r="D10" s="167"/>
      <c r="E10" s="168">
        <v>4.399</v>
      </c>
      <c r="F10" s="169"/>
      <c r="G10" s="169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200"/>
      <c r="B11" s="165"/>
      <c r="C11" s="166" t="s">
        <v>121</v>
      </c>
      <c r="D11" s="167"/>
      <c r="E11" s="168">
        <v>3.8159999999999998</v>
      </c>
      <c r="F11" s="169"/>
      <c r="G11" s="169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99">
        <v>2</v>
      </c>
      <c r="B12" s="159" t="s">
        <v>122</v>
      </c>
      <c r="C12" s="160" t="s">
        <v>277</v>
      </c>
      <c r="D12" s="151" t="s">
        <v>272</v>
      </c>
      <c r="E12" s="161">
        <v>8.48</v>
      </c>
      <c r="F12" s="162"/>
      <c r="G12" s="163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200"/>
      <c r="B13" s="165"/>
      <c r="C13" s="166" t="s">
        <v>124</v>
      </c>
      <c r="D13" s="167"/>
      <c r="E13" s="168">
        <v>1.855</v>
      </c>
      <c r="F13" s="169"/>
      <c r="G13" s="169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200"/>
      <c r="B14" s="165"/>
      <c r="C14" s="166" t="s">
        <v>125</v>
      </c>
      <c r="D14" s="167"/>
      <c r="E14" s="168">
        <v>6.625</v>
      </c>
      <c r="F14" s="169"/>
      <c r="G14" s="169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99">
        <v>3</v>
      </c>
      <c r="B15" s="159" t="s">
        <v>126</v>
      </c>
      <c r="C15" s="160" t="s">
        <v>286</v>
      </c>
      <c r="D15" s="151" t="s">
        <v>272</v>
      </c>
      <c r="E15" s="161">
        <v>3.1960000000000002</v>
      </c>
      <c r="F15" s="162"/>
      <c r="G15" s="163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1.2149999999999999E-2</v>
      </c>
      <c r="O15" s="144">
        <f>ROUND(E15*N15,2)</f>
        <v>0.04</v>
      </c>
      <c r="P15" s="144">
        <v>0</v>
      </c>
      <c r="Q15" s="144">
        <f>ROUND(E15*P15,2)</f>
        <v>0</v>
      </c>
      <c r="R15" s="144"/>
      <c r="S15" s="144" t="s">
        <v>117</v>
      </c>
      <c r="T15" s="144" t="s">
        <v>117</v>
      </c>
      <c r="U15" s="144">
        <v>1.0109999999999999</v>
      </c>
      <c r="V15" s="144">
        <f>ROUND(E15*U15,2)</f>
        <v>3.23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200"/>
      <c r="B16" s="165"/>
      <c r="C16" s="166" t="s">
        <v>127</v>
      </c>
      <c r="D16" s="167"/>
      <c r="E16" s="168">
        <v>2.25</v>
      </c>
      <c r="F16" s="169"/>
      <c r="G16" s="169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200"/>
      <c r="B17" s="165"/>
      <c r="C17" s="166" t="s">
        <v>128</v>
      </c>
      <c r="D17" s="167"/>
      <c r="E17" s="168">
        <v>0.94599999999999995</v>
      </c>
      <c r="F17" s="169"/>
      <c r="G17" s="169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120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84">
        <v>4</v>
      </c>
      <c r="B18" s="154" t="s">
        <v>129</v>
      </c>
      <c r="C18" s="155" t="s">
        <v>130</v>
      </c>
      <c r="D18" s="152" t="s">
        <v>131</v>
      </c>
      <c r="E18" s="156">
        <v>1</v>
      </c>
      <c r="F18" s="157"/>
      <c r="G18" s="158">
        <f>ROUND(E18*F18,2)</f>
        <v>0</v>
      </c>
      <c r="H18" s="145"/>
      <c r="I18" s="144">
        <f>ROUND(E18*H18,2)</f>
        <v>0</v>
      </c>
      <c r="J18" s="145"/>
      <c r="K18" s="144">
        <f>ROUND(E18*J18,2)</f>
        <v>0</v>
      </c>
      <c r="L18" s="144">
        <v>15</v>
      </c>
      <c r="M18" s="144">
        <f>G18*(1+L18/100)</f>
        <v>0</v>
      </c>
      <c r="N18" s="144">
        <v>0</v>
      </c>
      <c r="O18" s="144">
        <f>ROUND(E18*N18,2)</f>
        <v>0</v>
      </c>
      <c r="P18" s="144">
        <v>0</v>
      </c>
      <c r="Q18" s="144">
        <f>ROUND(E18*P18,2)</f>
        <v>0</v>
      </c>
      <c r="R18" s="144"/>
      <c r="S18" s="144" t="s">
        <v>117</v>
      </c>
      <c r="T18" s="144" t="s">
        <v>117</v>
      </c>
      <c r="U18" s="144">
        <v>1.6850000000000001</v>
      </c>
      <c r="V18" s="144">
        <f>ROUND(E18*U18,2)</f>
        <v>1.69</v>
      </c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118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">
      <c r="A19" s="170" t="s">
        <v>114</v>
      </c>
      <c r="B19" s="171" t="s">
        <v>57</v>
      </c>
      <c r="C19" s="172" t="s">
        <v>58</v>
      </c>
      <c r="D19" s="173"/>
      <c r="E19" s="174"/>
      <c r="F19" s="175"/>
      <c r="G19" s="176">
        <f>SUMIF(AG20:AG21,"&lt;&gt;NOR",G20:G21)</f>
        <v>0</v>
      </c>
      <c r="H19" s="146"/>
      <c r="I19" s="146">
        <f>SUM(I20:I21)</f>
        <v>0</v>
      </c>
      <c r="J19" s="146"/>
      <c r="K19" s="146">
        <f>SUM(K20:K21)</f>
        <v>0</v>
      </c>
      <c r="L19" s="146"/>
      <c r="M19" s="146">
        <f>SUM(M20:M21)</f>
        <v>0</v>
      </c>
      <c r="N19" s="146"/>
      <c r="O19" s="146">
        <f>SUM(O20:O21)</f>
        <v>0</v>
      </c>
      <c r="P19" s="146"/>
      <c r="Q19" s="146">
        <f>SUM(Q20:Q21)</f>
        <v>0</v>
      </c>
      <c r="R19" s="146"/>
      <c r="S19" s="146"/>
      <c r="T19" s="146"/>
      <c r="U19" s="146"/>
      <c r="V19" s="146">
        <f>SUM(V20:V21)</f>
        <v>0.33</v>
      </c>
      <c r="W19" s="146"/>
      <c r="AG19" t="s">
        <v>115</v>
      </c>
    </row>
    <row r="20" spans="1:60" ht="16.5" customHeight="1" outlineLevel="1" x14ac:dyDescent="0.2">
      <c r="A20" s="199">
        <v>5</v>
      </c>
      <c r="B20" s="159" t="s">
        <v>132</v>
      </c>
      <c r="C20" s="160" t="s">
        <v>279</v>
      </c>
      <c r="D20" s="151" t="s">
        <v>272</v>
      </c>
      <c r="E20" s="161">
        <v>0.9</v>
      </c>
      <c r="F20" s="162"/>
      <c r="G20" s="163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0.36199999999999999</v>
      </c>
      <c r="V20" s="144">
        <f>ROUND(E20*U20,2)</f>
        <v>0.33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64"/>
      <c r="B21" s="165"/>
      <c r="C21" s="166" t="s">
        <v>133</v>
      </c>
      <c r="D21" s="167"/>
      <c r="E21" s="168">
        <v>0.9</v>
      </c>
      <c r="F21" s="169"/>
      <c r="G21" s="169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37"/>
      <c r="Y21" s="137"/>
      <c r="Z21" s="137"/>
      <c r="AA21" s="137"/>
      <c r="AB21" s="137"/>
      <c r="AC21" s="137"/>
      <c r="AD21" s="137"/>
      <c r="AE21" s="137"/>
      <c r="AF21" s="137"/>
      <c r="AG21" s="137" t="s">
        <v>120</v>
      </c>
      <c r="AH21" s="137">
        <v>0</v>
      </c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">
      <c r="A22" s="170" t="s">
        <v>114</v>
      </c>
      <c r="B22" s="171" t="s">
        <v>59</v>
      </c>
      <c r="C22" s="172" t="s">
        <v>60</v>
      </c>
      <c r="D22" s="173"/>
      <c r="E22" s="174"/>
      <c r="F22" s="175"/>
      <c r="G22" s="176">
        <f>SUMIF(AG23:AG23,"&lt;&gt;NOR",G23:G23)</f>
        <v>0</v>
      </c>
      <c r="H22" s="146"/>
      <c r="I22" s="146">
        <f>SUM(I23:I23)</f>
        <v>0</v>
      </c>
      <c r="J22" s="146"/>
      <c r="K22" s="146">
        <f>SUM(K23:K23)</f>
        <v>0</v>
      </c>
      <c r="L22" s="146"/>
      <c r="M22" s="146">
        <f>SUM(M23:M23)</f>
        <v>0</v>
      </c>
      <c r="N22" s="146"/>
      <c r="O22" s="146">
        <f>SUM(O23:O23)</f>
        <v>0</v>
      </c>
      <c r="P22" s="146"/>
      <c r="Q22" s="146">
        <f>SUM(Q23:Q23)</f>
        <v>0</v>
      </c>
      <c r="R22" s="146"/>
      <c r="S22" s="146"/>
      <c r="T22" s="146"/>
      <c r="U22" s="146"/>
      <c r="V22" s="146">
        <f>SUM(V23:V23)</f>
        <v>0.56999999999999995</v>
      </c>
      <c r="W22" s="146"/>
      <c r="AG22" t="s">
        <v>115</v>
      </c>
    </row>
    <row r="23" spans="1:60" outlineLevel="1" x14ac:dyDescent="0.2">
      <c r="A23" s="184">
        <v>6</v>
      </c>
      <c r="B23" s="154" t="s">
        <v>134</v>
      </c>
      <c r="C23" s="155" t="s">
        <v>135</v>
      </c>
      <c r="D23" s="151" t="s">
        <v>272</v>
      </c>
      <c r="E23" s="156">
        <v>3.1960000000000002</v>
      </c>
      <c r="F23" s="157"/>
      <c r="G23" s="158">
        <f>ROUND(E23*F23,2)</f>
        <v>0</v>
      </c>
      <c r="H23" s="145"/>
      <c r="I23" s="144">
        <f>ROUND(E23*H23,2)</f>
        <v>0</v>
      </c>
      <c r="J23" s="145"/>
      <c r="K23" s="144">
        <f>ROUND(E23*J23,2)</f>
        <v>0</v>
      </c>
      <c r="L23" s="144">
        <v>15</v>
      </c>
      <c r="M23" s="144">
        <f>G23*(1+L23/100)</f>
        <v>0</v>
      </c>
      <c r="N23" s="144">
        <v>1.2099999999999999E-3</v>
      </c>
      <c r="O23" s="144">
        <f>ROUND(E23*N23,2)</f>
        <v>0</v>
      </c>
      <c r="P23" s="144">
        <v>0</v>
      </c>
      <c r="Q23" s="144">
        <f>ROUND(E23*P23,2)</f>
        <v>0</v>
      </c>
      <c r="R23" s="144"/>
      <c r="S23" s="144" t="s">
        <v>117</v>
      </c>
      <c r="T23" s="144" t="s">
        <v>117</v>
      </c>
      <c r="U23" s="144">
        <v>0.17699999999999999</v>
      </c>
      <c r="V23" s="144">
        <f>ROUND(E23*U23,2)</f>
        <v>0.56999999999999995</v>
      </c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118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">
      <c r="A24" s="185" t="s">
        <v>114</v>
      </c>
      <c r="B24" s="186" t="s">
        <v>301</v>
      </c>
      <c r="C24" s="187" t="s">
        <v>302</v>
      </c>
      <c r="D24" s="188"/>
      <c r="E24" s="189"/>
      <c r="F24" s="190"/>
      <c r="G24" s="191">
        <f>SUM(G26+G25)</f>
        <v>0</v>
      </c>
      <c r="H24" s="145"/>
      <c r="I24" s="144"/>
      <c r="J24" s="145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ht="22.5" outlineLevel="1" x14ac:dyDescent="0.2">
      <c r="A25" s="192">
        <v>7</v>
      </c>
      <c r="B25" s="193" t="s">
        <v>303</v>
      </c>
      <c r="C25" s="194" t="s">
        <v>304</v>
      </c>
      <c r="D25" s="195" t="s">
        <v>305</v>
      </c>
      <c r="E25" s="196">
        <v>1</v>
      </c>
      <c r="F25" s="197"/>
      <c r="G25" s="198">
        <f>ROUND(E25*F25,2)</f>
        <v>0</v>
      </c>
      <c r="H25" s="145"/>
      <c r="I25" s="144"/>
      <c r="J25" s="145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92">
        <v>8</v>
      </c>
      <c r="B26" s="193" t="s">
        <v>306</v>
      </c>
      <c r="C26" s="194" t="s">
        <v>307</v>
      </c>
      <c r="D26" s="195" t="s">
        <v>131</v>
      </c>
      <c r="E26" s="196">
        <v>2</v>
      </c>
      <c r="F26" s="197"/>
      <c r="G26" s="198">
        <f>ROUND(E26*F26,2)</f>
        <v>0</v>
      </c>
      <c r="H26" s="145"/>
      <c r="I26" s="144"/>
      <c r="J26" s="145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x14ac:dyDescent="0.2">
      <c r="A27" s="170" t="s">
        <v>114</v>
      </c>
      <c r="B27" s="171" t="s">
        <v>61</v>
      </c>
      <c r="C27" s="172" t="s">
        <v>62</v>
      </c>
      <c r="D27" s="173"/>
      <c r="E27" s="174"/>
      <c r="F27" s="175"/>
      <c r="G27" s="176">
        <f>SUMIF(AG28:AG37,"&lt;&gt;NOR",G28:G37)</f>
        <v>0</v>
      </c>
      <c r="H27" s="146"/>
      <c r="I27" s="146">
        <f>SUM(I28:I37)</f>
        <v>0</v>
      </c>
      <c r="J27" s="146"/>
      <c r="K27" s="146">
        <f>SUM(K28:K37)</f>
        <v>0</v>
      </c>
      <c r="L27" s="146"/>
      <c r="M27" s="146">
        <f>SUM(M28:M37)</f>
        <v>0</v>
      </c>
      <c r="N27" s="146"/>
      <c r="O27" s="146">
        <f>SUM(O28:O37)</f>
        <v>0.02</v>
      </c>
      <c r="P27" s="146"/>
      <c r="Q27" s="146">
        <f>SUM(Q28:Q37)</f>
        <v>1.77</v>
      </c>
      <c r="R27" s="146"/>
      <c r="S27" s="146"/>
      <c r="T27" s="146"/>
      <c r="U27" s="146"/>
      <c r="V27" s="146">
        <f>SUM(V28:V37)</f>
        <v>20.81</v>
      </c>
      <c r="W27" s="146"/>
      <c r="AG27" t="s">
        <v>115</v>
      </c>
    </row>
    <row r="28" spans="1:60" outlineLevel="1" x14ac:dyDescent="0.2">
      <c r="A28" s="199">
        <v>9</v>
      </c>
      <c r="B28" s="159" t="s">
        <v>136</v>
      </c>
      <c r="C28" s="160" t="s">
        <v>137</v>
      </c>
      <c r="D28" s="151" t="s">
        <v>272</v>
      </c>
      <c r="E28" s="161">
        <v>18.100000000000001</v>
      </c>
      <c r="F28" s="162"/>
      <c r="G28" s="163">
        <f>ROUND(E28*F28,2)</f>
        <v>0</v>
      </c>
      <c r="H28" s="145"/>
      <c r="I28" s="144">
        <f>ROUND(E28*H28,2)</f>
        <v>0</v>
      </c>
      <c r="J28" s="145"/>
      <c r="K28" s="144">
        <f>ROUND(E28*J28,2)</f>
        <v>0</v>
      </c>
      <c r="L28" s="144">
        <v>15</v>
      </c>
      <c r="M28" s="144">
        <f>G28*(1+L28/100)</f>
        <v>0</v>
      </c>
      <c r="N28" s="144">
        <v>4.0000000000000003E-5</v>
      </c>
      <c r="O28" s="144">
        <f>ROUND(E28*N28,2)</f>
        <v>0</v>
      </c>
      <c r="P28" s="144">
        <v>0</v>
      </c>
      <c r="Q28" s="144">
        <f>ROUND(E28*P28,2)</f>
        <v>0</v>
      </c>
      <c r="R28" s="144"/>
      <c r="S28" s="144" t="s">
        <v>117</v>
      </c>
      <c r="T28" s="144" t="s">
        <v>117</v>
      </c>
      <c r="U28" s="144">
        <v>0.308</v>
      </c>
      <c r="V28" s="144">
        <f>ROUND(E28*U28,2)</f>
        <v>5.57</v>
      </c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118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200"/>
      <c r="B29" s="165"/>
      <c r="C29" s="166" t="s">
        <v>138</v>
      </c>
      <c r="D29" s="167"/>
      <c r="E29" s="168">
        <v>18.100000000000001</v>
      </c>
      <c r="F29" s="169"/>
      <c r="G29" s="169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120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ht="22.5" outlineLevel="1" x14ac:dyDescent="0.2">
      <c r="A30" s="184">
        <v>10</v>
      </c>
      <c r="B30" s="154" t="s">
        <v>139</v>
      </c>
      <c r="C30" s="155" t="s">
        <v>140</v>
      </c>
      <c r="D30" s="151" t="s">
        <v>272</v>
      </c>
      <c r="E30" s="156">
        <v>2</v>
      </c>
      <c r="F30" s="157"/>
      <c r="G30" s="158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0</v>
      </c>
      <c r="O30" s="144">
        <f>ROUND(E30*N30,2)</f>
        <v>0</v>
      </c>
      <c r="P30" s="144">
        <v>6.6000000000000003E-2</v>
      </c>
      <c r="Q30" s="144">
        <f>ROUND(E30*P30,2)</f>
        <v>0.13</v>
      </c>
      <c r="R30" s="144"/>
      <c r="S30" s="144" t="s">
        <v>117</v>
      </c>
      <c r="T30" s="144" t="s">
        <v>117</v>
      </c>
      <c r="U30" s="144">
        <v>2.3519999999999999</v>
      </c>
      <c r="V30" s="144">
        <f>ROUND(E30*U30,2)</f>
        <v>4.7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84">
        <v>11</v>
      </c>
      <c r="B31" s="154" t="s">
        <v>141</v>
      </c>
      <c r="C31" s="155" t="s">
        <v>142</v>
      </c>
      <c r="D31" s="152" t="s">
        <v>143</v>
      </c>
      <c r="E31" s="156">
        <v>5</v>
      </c>
      <c r="F31" s="157"/>
      <c r="G31" s="158">
        <f>ROUND(E31*F31,2)</f>
        <v>0</v>
      </c>
      <c r="H31" s="145"/>
      <c r="I31" s="144">
        <f>ROUND(E31*H31,2)</f>
        <v>0</v>
      </c>
      <c r="J31" s="145"/>
      <c r="K31" s="144">
        <f>ROUND(E31*J31,2)</f>
        <v>0</v>
      </c>
      <c r="L31" s="144">
        <v>15</v>
      </c>
      <c r="M31" s="144">
        <f>G31*(1+L31/100)</f>
        <v>0</v>
      </c>
      <c r="N31" s="144">
        <v>4.8999999999999998E-4</v>
      </c>
      <c r="O31" s="144">
        <f>ROUND(E31*N31,2)</f>
        <v>0</v>
      </c>
      <c r="P31" s="144">
        <v>2E-3</v>
      </c>
      <c r="Q31" s="144">
        <f>ROUND(E31*P31,2)</f>
        <v>0.01</v>
      </c>
      <c r="R31" s="144"/>
      <c r="S31" s="144" t="s">
        <v>117</v>
      </c>
      <c r="T31" s="144" t="s">
        <v>117</v>
      </c>
      <c r="U31" s="144">
        <v>0.40899999999999997</v>
      </c>
      <c r="V31" s="144">
        <f>ROUND(E31*U31,2)</f>
        <v>2.0499999999999998</v>
      </c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 t="s">
        <v>118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99">
        <v>12</v>
      </c>
      <c r="B32" s="159" t="s">
        <v>144</v>
      </c>
      <c r="C32" s="160" t="s">
        <v>274</v>
      </c>
      <c r="D32" s="151" t="s">
        <v>272</v>
      </c>
      <c r="E32" s="161">
        <v>24</v>
      </c>
      <c r="F32" s="162"/>
      <c r="G32" s="163">
        <f>ROUND(E32*F32,2)</f>
        <v>0</v>
      </c>
      <c r="H32" s="145"/>
      <c r="I32" s="144">
        <f>ROUND(E32*H32,2)</f>
        <v>0</v>
      </c>
      <c r="J32" s="145"/>
      <c r="K32" s="144">
        <f>ROUND(E32*J32,2)</f>
        <v>0</v>
      </c>
      <c r="L32" s="144">
        <v>15</v>
      </c>
      <c r="M32" s="144">
        <f>G32*(1+L32/100)</f>
        <v>0</v>
      </c>
      <c r="N32" s="144">
        <v>0</v>
      </c>
      <c r="O32" s="144">
        <f>ROUND(E32*N32,2)</f>
        <v>0</v>
      </c>
      <c r="P32" s="144">
        <v>6.8000000000000005E-2</v>
      </c>
      <c r="Q32" s="144">
        <f>ROUND(E32*P32,2)</f>
        <v>1.63</v>
      </c>
      <c r="R32" s="144"/>
      <c r="S32" s="144" t="s">
        <v>117</v>
      </c>
      <c r="T32" s="144" t="s">
        <v>117</v>
      </c>
      <c r="U32" s="144">
        <v>0.3</v>
      </c>
      <c r="V32" s="144">
        <f>ROUND(E32*U32,2)</f>
        <v>7.2</v>
      </c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118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200"/>
      <c r="B33" s="165"/>
      <c r="C33" s="166" t="s">
        <v>145</v>
      </c>
      <c r="D33" s="167"/>
      <c r="E33" s="168">
        <v>24</v>
      </c>
      <c r="F33" s="169"/>
      <c r="G33" s="169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120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84">
        <v>13</v>
      </c>
      <c r="B34" s="154" t="s">
        <v>146</v>
      </c>
      <c r="C34" s="155" t="s">
        <v>147</v>
      </c>
      <c r="D34" s="152" t="s">
        <v>131</v>
      </c>
      <c r="E34" s="156">
        <v>1</v>
      </c>
      <c r="F34" s="157"/>
      <c r="G34" s="158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148</v>
      </c>
      <c r="T34" s="144" t="s">
        <v>149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84">
        <v>14</v>
      </c>
      <c r="B35" s="154" t="s">
        <v>150</v>
      </c>
      <c r="C35" s="155" t="s">
        <v>151</v>
      </c>
      <c r="D35" s="152" t="s">
        <v>152</v>
      </c>
      <c r="E35" s="156">
        <v>1</v>
      </c>
      <c r="F35" s="157"/>
      <c r="G35" s="158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148</v>
      </c>
      <c r="T35" s="144" t="s">
        <v>149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84">
        <v>15</v>
      </c>
      <c r="B36" s="154" t="s">
        <v>153</v>
      </c>
      <c r="C36" s="155" t="s">
        <v>154</v>
      </c>
      <c r="D36" s="152" t="s">
        <v>152</v>
      </c>
      <c r="E36" s="156">
        <v>1</v>
      </c>
      <c r="F36" s="157"/>
      <c r="G36" s="158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0</v>
      </c>
      <c r="O36" s="144">
        <f>ROUND(E36*N36,2)</f>
        <v>0</v>
      </c>
      <c r="P36" s="144">
        <v>0</v>
      </c>
      <c r="Q36" s="144">
        <f>ROUND(E36*P36,2)</f>
        <v>0</v>
      </c>
      <c r="R36" s="144"/>
      <c r="S36" s="144" t="s">
        <v>148</v>
      </c>
      <c r="T36" s="144" t="s">
        <v>155</v>
      </c>
      <c r="U36" s="144">
        <v>0</v>
      </c>
      <c r="V36" s="144">
        <f>ROUND(E36*U36,2)</f>
        <v>0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118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ht="22.5" outlineLevel="1" x14ac:dyDescent="0.2">
      <c r="A37" s="184">
        <v>16</v>
      </c>
      <c r="B37" s="154" t="s">
        <v>156</v>
      </c>
      <c r="C37" s="155" t="s">
        <v>288</v>
      </c>
      <c r="D37" s="152" t="s">
        <v>131</v>
      </c>
      <c r="E37" s="156">
        <v>1</v>
      </c>
      <c r="F37" s="157"/>
      <c r="G37" s="158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2.1250000000000002E-2</v>
      </c>
      <c r="O37" s="144">
        <f>ROUND(E37*N37,2)</f>
        <v>0.02</v>
      </c>
      <c r="P37" s="144">
        <v>0</v>
      </c>
      <c r="Q37" s="144">
        <f>ROUND(E37*P37,2)</f>
        <v>0</v>
      </c>
      <c r="R37" s="144"/>
      <c r="S37" s="144" t="s">
        <v>148</v>
      </c>
      <c r="T37" s="144" t="s">
        <v>149</v>
      </c>
      <c r="U37" s="144">
        <v>1.29</v>
      </c>
      <c r="V37" s="144">
        <f>ROUND(E37*U37,2)</f>
        <v>1.29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123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 x14ac:dyDescent="0.2">
      <c r="A38" s="184">
        <v>17</v>
      </c>
      <c r="B38" s="154" t="s">
        <v>289</v>
      </c>
      <c r="C38" s="155" t="s">
        <v>290</v>
      </c>
      <c r="D38" s="152" t="s">
        <v>131</v>
      </c>
      <c r="E38" s="156">
        <v>1</v>
      </c>
      <c r="F38" s="157"/>
      <c r="G38" s="158">
        <f>ROUND(E38*F38,2)</f>
        <v>0</v>
      </c>
      <c r="H38" s="145"/>
      <c r="I38" s="144"/>
      <c r="J38" s="145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x14ac:dyDescent="0.2">
      <c r="A39" s="170" t="s">
        <v>114</v>
      </c>
      <c r="B39" s="171" t="s">
        <v>63</v>
      </c>
      <c r="C39" s="172" t="s">
        <v>64</v>
      </c>
      <c r="D39" s="173"/>
      <c r="E39" s="174"/>
      <c r="F39" s="175"/>
      <c r="G39" s="176">
        <f>SUMIF(AG40:AG40,"&lt;&gt;NOR",G40:G40)</f>
        <v>0</v>
      </c>
      <c r="H39" s="146"/>
      <c r="I39" s="146">
        <f>SUM(I40:I40)</f>
        <v>0</v>
      </c>
      <c r="J39" s="146"/>
      <c r="K39" s="146">
        <f>SUM(K40:K40)</f>
        <v>0</v>
      </c>
      <c r="L39" s="146"/>
      <c r="M39" s="146">
        <f>SUM(M40:M40)</f>
        <v>0</v>
      </c>
      <c r="N39" s="146"/>
      <c r="O39" s="146">
        <f>SUM(O40:O40)</f>
        <v>0</v>
      </c>
      <c r="P39" s="146"/>
      <c r="Q39" s="146">
        <f>SUM(Q40:Q40)</f>
        <v>0</v>
      </c>
      <c r="R39" s="146"/>
      <c r="S39" s="146"/>
      <c r="T39" s="146"/>
      <c r="U39" s="146"/>
      <c r="V39" s="146">
        <f>SUM(V40:V40)</f>
        <v>1.3</v>
      </c>
      <c r="W39" s="146"/>
      <c r="AG39" t="s">
        <v>115</v>
      </c>
    </row>
    <row r="40" spans="1:60" outlineLevel="1" x14ac:dyDescent="0.2">
      <c r="A40" s="184">
        <v>18</v>
      </c>
      <c r="B40" s="154" t="s">
        <v>157</v>
      </c>
      <c r="C40" s="155" t="s">
        <v>158</v>
      </c>
      <c r="D40" s="152" t="s">
        <v>159</v>
      </c>
      <c r="E40" s="156">
        <v>0.50178</v>
      </c>
      <c r="F40" s="157"/>
      <c r="G40" s="158">
        <f>ROUND(E40*F40,2)</f>
        <v>0</v>
      </c>
      <c r="H40" s="145"/>
      <c r="I40" s="144">
        <f>ROUND(E40*H40,2)</f>
        <v>0</v>
      </c>
      <c r="J40" s="145"/>
      <c r="K40" s="144">
        <f>ROUND(E40*J40,2)</f>
        <v>0</v>
      </c>
      <c r="L40" s="144">
        <v>15</v>
      </c>
      <c r="M40" s="144">
        <f>G40*(1+L40/100)</f>
        <v>0</v>
      </c>
      <c r="N40" s="144">
        <v>0</v>
      </c>
      <c r="O40" s="144">
        <f>ROUND(E40*N40,2)</f>
        <v>0</v>
      </c>
      <c r="P40" s="144">
        <v>0</v>
      </c>
      <c r="Q40" s="144">
        <f>ROUND(E40*P40,2)</f>
        <v>0</v>
      </c>
      <c r="R40" s="144"/>
      <c r="S40" s="144" t="s">
        <v>117</v>
      </c>
      <c r="T40" s="144" t="s">
        <v>117</v>
      </c>
      <c r="U40" s="144">
        <v>2.5979999999999999</v>
      </c>
      <c r="V40" s="144">
        <f>ROUND(E40*U40,2)</f>
        <v>1.3</v>
      </c>
      <c r="W40" s="144"/>
      <c r="X40" s="137"/>
      <c r="Y40" s="137"/>
      <c r="Z40" s="137"/>
      <c r="AA40" s="137"/>
      <c r="AB40" s="137"/>
      <c r="AC40" s="137"/>
      <c r="AD40" s="137"/>
      <c r="AE40" s="137"/>
      <c r="AF40" s="137"/>
      <c r="AG40" s="137" t="s">
        <v>160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x14ac:dyDescent="0.2">
      <c r="A41" s="170" t="s">
        <v>114</v>
      </c>
      <c r="B41" s="171" t="s">
        <v>65</v>
      </c>
      <c r="C41" s="172" t="s">
        <v>66</v>
      </c>
      <c r="D41" s="173"/>
      <c r="E41" s="174"/>
      <c r="F41" s="175"/>
      <c r="G41" s="176">
        <f>SUMIF(AG42:AG44,"&lt;&gt;NOR",G42:G44)</f>
        <v>0</v>
      </c>
      <c r="H41" s="146"/>
      <c r="I41" s="146">
        <f>SUM(I42:I44)</f>
        <v>0</v>
      </c>
      <c r="J41" s="146"/>
      <c r="K41" s="146">
        <f>SUM(K42:K44)</f>
        <v>0</v>
      </c>
      <c r="L41" s="146"/>
      <c r="M41" s="146">
        <f>SUM(M42:M44)</f>
        <v>0</v>
      </c>
      <c r="N41" s="146"/>
      <c r="O41" s="146">
        <f>SUM(O42:O44)</f>
        <v>0.04</v>
      </c>
      <c r="P41" s="146"/>
      <c r="Q41" s="146">
        <f>SUM(Q42:Q44)</f>
        <v>0</v>
      </c>
      <c r="R41" s="146"/>
      <c r="S41" s="146"/>
      <c r="T41" s="146"/>
      <c r="U41" s="146"/>
      <c r="V41" s="146">
        <f>SUM(V42:V44)</f>
        <v>4.71</v>
      </c>
      <c r="W41" s="146"/>
      <c r="AG41" t="s">
        <v>115</v>
      </c>
    </row>
    <row r="42" spans="1:60" ht="22.5" outlineLevel="1" x14ac:dyDescent="0.2">
      <c r="A42" s="199">
        <v>19</v>
      </c>
      <c r="B42" s="159" t="s">
        <v>161</v>
      </c>
      <c r="C42" s="160" t="s">
        <v>162</v>
      </c>
      <c r="D42" s="151" t="s">
        <v>272</v>
      </c>
      <c r="E42" s="161">
        <v>11.25</v>
      </c>
      <c r="F42" s="162"/>
      <c r="G42" s="163">
        <f>ROUND(E42*F42,2)</f>
        <v>0</v>
      </c>
      <c r="H42" s="145"/>
      <c r="I42" s="144">
        <f>ROUND(E42*H42,2)</f>
        <v>0</v>
      </c>
      <c r="J42" s="145"/>
      <c r="K42" s="144">
        <f>ROUND(E42*J42,2)</f>
        <v>0</v>
      </c>
      <c r="L42" s="144">
        <v>15</v>
      </c>
      <c r="M42" s="144">
        <f>G42*(1+L42/100)</f>
        <v>0</v>
      </c>
      <c r="N42" s="144">
        <v>3.7799999999999999E-3</v>
      </c>
      <c r="O42" s="144">
        <f>ROUND(E42*N42,2)</f>
        <v>0.04</v>
      </c>
      <c r="P42" s="144">
        <v>0</v>
      </c>
      <c r="Q42" s="144">
        <f>ROUND(E42*P42,2)</f>
        <v>0</v>
      </c>
      <c r="R42" s="144"/>
      <c r="S42" s="144" t="s">
        <v>117</v>
      </c>
      <c r="T42" s="144" t="s">
        <v>117</v>
      </c>
      <c r="U42" s="144">
        <v>0.41865000000000002</v>
      </c>
      <c r="V42" s="144">
        <f>ROUND(E42*U42,2)</f>
        <v>4.71</v>
      </c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163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4"/>
      <c r="B43" s="165"/>
      <c r="C43" s="166" t="s">
        <v>164</v>
      </c>
      <c r="D43" s="167"/>
      <c r="E43" s="168">
        <v>2.1459999999999999</v>
      </c>
      <c r="F43" s="169"/>
      <c r="G43" s="169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 x14ac:dyDescent="0.2">
      <c r="A44" s="164"/>
      <c r="B44" s="165"/>
      <c r="C44" s="166" t="s">
        <v>165</v>
      </c>
      <c r="D44" s="167"/>
      <c r="E44" s="168">
        <v>2.556</v>
      </c>
      <c r="F44" s="169"/>
      <c r="G44" s="169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37"/>
      <c r="Y44" s="137"/>
      <c r="Z44" s="137"/>
      <c r="AA44" s="137"/>
      <c r="AB44" s="137"/>
      <c r="AC44" s="137"/>
      <c r="AD44" s="137"/>
      <c r="AE44" s="137"/>
      <c r="AF44" s="137"/>
      <c r="AG44" s="137" t="s">
        <v>120</v>
      </c>
      <c r="AH44" s="137">
        <v>0</v>
      </c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x14ac:dyDescent="0.2">
      <c r="A45" s="170" t="s">
        <v>114</v>
      </c>
      <c r="B45" s="171" t="s">
        <v>67</v>
      </c>
      <c r="C45" s="172" t="s">
        <v>68</v>
      </c>
      <c r="D45" s="173"/>
      <c r="E45" s="174"/>
      <c r="F45" s="175"/>
      <c r="G45" s="176">
        <f>SUMIF(AG46:AG51,"&lt;&gt;NOR",G46:G51)</f>
        <v>0</v>
      </c>
      <c r="H45" s="146"/>
      <c r="I45" s="146">
        <f>SUM(I46:I51)</f>
        <v>0</v>
      </c>
      <c r="J45" s="146"/>
      <c r="K45" s="146">
        <f>SUM(K46:K51)</f>
        <v>0</v>
      </c>
      <c r="L45" s="146"/>
      <c r="M45" s="146">
        <f>SUM(M46:M51)</f>
        <v>0</v>
      </c>
      <c r="N45" s="146"/>
      <c r="O45" s="146">
        <f>SUM(O46:O51)</f>
        <v>0</v>
      </c>
      <c r="P45" s="146"/>
      <c r="Q45" s="146">
        <f>SUM(Q46:Q51)</f>
        <v>0</v>
      </c>
      <c r="R45" s="146"/>
      <c r="S45" s="146"/>
      <c r="T45" s="146"/>
      <c r="U45" s="146"/>
      <c r="V45" s="146">
        <f>SUM(V46:V51)</f>
        <v>2.0099999999999998</v>
      </c>
      <c r="W45" s="146"/>
      <c r="AG45" t="s">
        <v>115</v>
      </c>
    </row>
    <row r="46" spans="1:60" outlineLevel="1" x14ac:dyDescent="0.2">
      <c r="A46" s="184">
        <v>20</v>
      </c>
      <c r="B46" s="154" t="s">
        <v>166</v>
      </c>
      <c r="C46" s="155" t="s">
        <v>167</v>
      </c>
      <c r="D46" s="152" t="s">
        <v>143</v>
      </c>
      <c r="E46" s="156">
        <v>1</v>
      </c>
      <c r="F46" s="157"/>
      <c r="G46" s="158">
        <f t="shared" ref="G46:G51" si="0">ROUND(E46*F46,2)</f>
        <v>0</v>
      </c>
      <c r="H46" s="145"/>
      <c r="I46" s="144">
        <f t="shared" ref="I46:I51" si="1">ROUND(E46*H46,2)</f>
        <v>0</v>
      </c>
      <c r="J46" s="145"/>
      <c r="K46" s="144">
        <f t="shared" ref="K46:K51" si="2">ROUND(E46*J46,2)</f>
        <v>0</v>
      </c>
      <c r="L46" s="144">
        <v>15</v>
      </c>
      <c r="M46" s="144">
        <f t="shared" ref="M46:M51" si="3">G46*(1+L46/100)</f>
        <v>0</v>
      </c>
      <c r="N46" s="144">
        <v>3.8000000000000002E-4</v>
      </c>
      <c r="O46" s="144">
        <f t="shared" ref="O46:O51" si="4">ROUND(E46*N46,2)</f>
        <v>0</v>
      </c>
      <c r="P46" s="144">
        <v>0</v>
      </c>
      <c r="Q46" s="144">
        <f t="shared" ref="Q46:Q51" si="5">ROUND(E46*P46,2)</f>
        <v>0</v>
      </c>
      <c r="R46" s="144"/>
      <c r="S46" s="144" t="s">
        <v>117</v>
      </c>
      <c r="T46" s="144" t="s">
        <v>117</v>
      </c>
      <c r="U46" s="144">
        <v>0.32</v>
      </c>
      <c r="V46" s="144">
        <f t="shared" ref="V46:V51" si="6">ROUND(E46*U46,2)</f>
        <v>0.32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168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84">
        <v>21</v>
      </c>
      <c r="B47" s="154" t="s">
        <v>169</v>
      </c>
      <c r="C47" s="155" t="s">
        <v>170</v>
      </c>
      <c r="D47" s="152" t="s">
        <v>143</v>
      </c>
      <c r="E47" s="156">
        <v>2</v>
      </c>
      <c r="F47" s="157"/>
      <c r="G47" s="158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4.6999999999999999E-4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0.35899999999999999</v>
      </c>
      <c r="V47" s="144">
        <f t="shared" si="6"/>
        <v>0.72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168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84">
        <v>22</v>
      </c>
      <c r="B48" s="154" t="s">
        <v>171</v>
      </c>
      <c r="C48" s="155" t="s">
        <v>172</v>
      </c>
      <c r="D48" s="152" t="s">
        <v>143</v>
      </c>
      <c r="E48" s="156">
        <v>1</v>
      </c>
      <c r="F48" s="157"/>
      <c r="G48" s="158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6.9999999999999999E-4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0.45200000000000001</v>
      </c>
      <c r="V48" s="144">
        <f t="shared" si="6"/>
        <v>0.45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123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84">
        <v>23</v>
      </c>
      <c r="B49" s="154" t="s">
        <v>173</v>
      </c>
      <c r="C49" s="155" t="s">
        <v>174</v>
      </c>
      <c r="D49" s="152" t="s">
        <v>131</v>
      </c>
      <c r="E49" s="156">
        <v>3</v>
      </c>
      <c r="F49" s="157"/>
      <c r="G49" s="158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117</v>
      </c>
      <c r="T49" s="144" t="s">
        <v>117</v>
      </c>
      <c r="U49" s="144">
        <v>0.17399999999999999</v>
      </c>
      <c r="V49" s="144">
        <f t="shared" si="6"/>
        <v>0.52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168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99">
        <v>24</v>
      </c>
      <c r="B50" s="159" t="s">
        <v>175</v>
      </c>
      <c r="C50" s="160" t="s">
        <v>284</v>
      </c>
      <c r="D50" s="153" t="s">
        <v>131</v>
      </c>
      <c r="E50" s="161">
        <v>1</v>
      </c>
      <c r="F50" s="162"/>
      <c r="G50" s="163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148</v>
      </c>
      <c r="T50" s="144" t="s">
        <v>149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123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200">
        <v>25</v>
      </c>
      <c r="B51" s="165" t="s">
        <v>176</v>
      </c>
      <c r="C51" s="177" t="s">
        <v>177</v>
      </c>
      <c r="D51" s="178" t="s">
        <v>0</v>
      </c>
      <c r="E51" s="179"/>
      <c r="F51" s="180"/>
      <c r="G51" s="169">
        <f t="shared" si="0"/>
        <v>0</v>
      </c>
      <c r="H51" s="145"/>
      <c r="I51" s="144">
        <f t="shared" si="1"/>
        <v>0</v>
      </c>
      <c r="J51" s="145"/>
      <c r="K51" s="144">
        <f t="shared" si="2"/>
        <v>0</v>
      </c>
      <c r="L51" s="144">
        <v>15</v>
      </c>
      <c r="M51" s="144">
        <f t="shared" si="3"/>
        <v>0</v>
      </c>
      <c r="N51" s="144">
        <v>0</v>
      </c>
      <c r="O51" s="144">
        <f t="shared" si="4"/>
        <v>0</v>
      </c>
      <c r="P51" s="144">
        <v>0</v>
      </c>
      <c r="Q51" s="144">
        <f t="shared" si="5"/>
        <v>0</v>
      </c>
      <c r="R51" s="144"/>
      <c r="S51" s="144" t="s">
        <v>117</v>
      </c>
      <c r="T51" s="144" t="s">
        <v>117</v>
      </c>
      <c r="U51" s="144">
        <v>0</v>
      </c>
      <c r="V51" s="144">
        <f t="shared" si="6"/>
        <v>0</v>
      </c>
      <c r="W51" s="144"/>
      <c r="X51" s="137"/>
      <c r="Y51" s="137"/>
      <c r="Z51" s="137"/>
      <c r="AA51" s="137"/>
      <c r="AB51" s="137"/>
      <c r="AC51" s="137"/>
      <c r="AD51" s="137"/>
      <c r="AE51" s="137"/>
      <c r="AF51" s="137"/>
      <c r="AG51" s="137" t="s">
        <v>178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x14ac:dyDescent="0.2">
      <c r="A52" s="170" t="s">
        <v>114</v>
      </c>
      <c r="B52" s="171" t="s">
        <v>69</v>
      </c>
      <c r="C52" s="172" t="s">
        <v>70</v>
      </c>
      <c r="D52" s="173"/>
      <c r="E52" s="174"/>
      <c r="F52" s="175"/>
      <c r="G52" s="176">
        <f>SUMIF(AG53:AG63,"&lt;&gt;NOR",G53:G63)</f>
        <v>0</v>
      </c>
      <c r="H52" s="146"/>
      <c r="I52" s="146">
        <f>SUM(I53:I63)</f>
        <v>0</v>
      </c>
      <c r="J52" s="146"/>
      <c r="K52" s="146">
        <f>SUM(K53:K63)</f>
        <v>0</v>
      </c>
      <c r="L52" s="146"/>
      <c r="M52" s="146">
        <f>SUM(M53:M63)</f>
        <v>0</v>
      </c>
      <c r="N52" s="146"/>
      <c r="O52" s="146">
        <f>SUM(O53:O63)</f>
        <v>0.06</v>
      </c>
      <c r="P52" s="146"/>
      <c r="Q52" s="146">
        <f>SUM(Q53:Q63)</f>
        <v>0</v>
      </c>
      <c r="R52" s="146"/>
      <c r="S52" s="146"/>
      <c r="T52" s="146"/>
      <c r="U52" s="146"/>
      <c r="V52" s="146">
        <f>SUM(V53:V63)</f>
        <v>12.360000000000001</v>
      </c>
      <c r="W52" s="146"/>
      <c r="AG52" t="s">
        <v>115</v>
      </c>
    </row>
    <row r="53" spans="1:60" outlineLevel="1" x14ac:dyDescent="0.2">
      <c r="A53" s="184">
        <v>26</v>
      </c>
      <c r="B53" s="154" t="s">
        <v>179</v>
      </c>
      <c r="C53" s="155" t="s">
        <v>180</v>
      </c>
      <c r="D53" s="152" t="s">
        <v>131</v>
      </c>
      <c r="E53" s="156">
        <v>15</v>
      </c>
      <c r="F53" s="157"/>
      <c r="G53" s="158">
        <f t="shared" ref="G53:G63" si="7">ROUND(E53*F53,2)</f>
        <v>0</v>
      </c>
      <c r="H53" s="145"/>
      <c r="I53" s="144">
        <f t="shared" ref="I53:I63" si="8">ROUND(E53*H53,2)</f>
        <v>0</v>
      </c>
      <c r="J53" s="145"/>
      <c r="K53" s="144">
        <f t="shared" ref="K53:K63" si="9">ROUND(E53*J53,2)</f>
        <v>0</v>
      </c>
      <c r="L53" s="144">
        <v>15</v>
      </c>
      <c r="M53" s="144">
        <f t="shared" ref="M53:M63" si="10">G53*(1+L53/100)</f>
        <v>0</v>
      </c>
      <c r="N53" s="144">
        <v>0</v>
      </c>
      <c r="O53" s="144">
        <f t="shared" ref="O53:O63" si="11">ROUND(E53*N53,2)</f>
        <v>0</v>
      </c>
      <c r="P53" s="144">
        <v>0</v>
      </c>
      <c r="Q53" s="144">
        <f t="shared" ref="Q53:Q63" si="12">ROUND(E53*P53,2)</f>
        <v>0</v>
      </c>
      <c r="R53" s="144"/>
      <c r="S53" s="144" t="s">
        <v>117</v>
      </c>
      <c r="T53" s="144" t="s">
        <v>117</v>
      </c>
      <c r="U53" s="144">
        <v>1.7899999999999999E-2</v>
      </c>
      <c r="V53" s="144">
        <f t="shared" ref="V53:V63" si="13">ROUND(E53*U53,2)</f>
        <v>0.27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168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84">
        <v>27</v>
      </c>
      <c r="B54" s="154" t="s">
        <v>181</v>
      </c>
      <c r="C54" s="155" t="s">
        <v>182</v>
      </c>
      <c r="D54" s="152" t="s">
        <v>131</v>
      </c>
      <c r="E54" s="156">
        <v>15</v>
      </c>
      <c r="F54" s="157"/>
      <c r="G54" s="158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0</v>
      </c>
      <c r="O54" s="144">
        <f t="shared" si="11"/>
        <v>0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7.6880000000000004E-2</v>
      </c>
      <c r="V54" s="144">
        <f t="shared" si="13"/>
        <v>1.1499999999999999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168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84">
        <v>28</v>
      </c>
      <c r="B55" s="154" t="s">
        <v>183</v>
      </c>
      <c r="C55" s="155" t="s">
        <v>184</v>
      </c>
      <c r="D55" s="152" t="s">
        <v>143</v>
      </c>
      <c r="E55" s="156">
        <v>6.5</v>
      </c>
      <c r="F55" s="157"/>
      <c r="G55" s="158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4.0099999999999997E-3</v>
      </c>
      <c r="O55" s="144">
        <f t="shared" si="11"/>
        <v>0.03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0.54290000000000005</v>
      </c>
      <c r="V55" s="144">
        <f t="shared" si="13"/>
        <v>3.53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168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84">
        <v>29</v>
      </c>
      <c r="B56" s="154" t="s">
        <v>185</v>
      </c>
      <c r="C56" s="155" t="s">
        <v>186</v>
      </c>
      <c r="D56" s="152" t="s">
        <v>143</v>
      </c>
      <c r="E56" s="156">
        <v>5.5</v>
      </c>
      <c r="F56" s="157"/>
      <c r="G56" s="158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5.2199999999999998E-3</v>
      </c>
      <c r="O56" s="144">
        <f t="shared" si="11"/>
        <v>0.03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0.63429999999999997</v>
      </c>
      <c r="V56" s="144">
        <f t="shared" si="13"/>
        <v>3.49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123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84">
        <v>30</v>
      </c>
      <c r="B57" s="154" t="s">
        <v>187</v>
      </c>
      <c r="C57" s="155" t="s">
        <v>188</v>
      </c>
      <c r="D57" s="152" t="s">
        <v>131</v>
      </c>
      <c r="E57" s="156">
        <v>2</v>
      </c>
      <c r="F57" s="157"/>
      <c r="G57" s="158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6.3000000000000003E-4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0.27200000000000002</v>
      </c>
      <c r="V57" s="144">
        <f t="shared" si="13"/>
        <v>0.54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168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84">
        <v>31</v>
      </c>
      <c r="B58" s="154" t="s">
        <v>189</v>
      </c>
      <c r="C58" s="155" t="s">
        <v>190</v>
      </c>
      <c r="D58" s="152" t="s">
        <v>191</v>
      </c>
      <c r="E58" s="156">
        <v>3</v>
      </c>
      <c r="F58" s="157"/>
      <c r="G58" s="158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1.48E-3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0.54</v>
      </c>
      <c r="V58" s="144">
        <f t="shared" si="13"/>
        <v>1.62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168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84">
        <v>32</v>
      </c>
      <c r="B59" s="154" t="s">
        <v>192</v>
      </c>
      <c r="C59" s="155" t="s">
        <v>193</v>
      </c>
      <c r="D59" s="152" t="s">
        <v>131</v>
      </c>
      <c r="E59" s="156">
        <v>6</v>
      </c>
      <c r="F59" s="157"/>
      <c r="G59" s="158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0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0.16500000000000001</v>
      </c>
      <c r="V59" s="144">
        <f t="shared" si="13"/>
        <v>0.99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168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84">
        <v>33</v>
      </c>
      <c r="B60" s="154" t="s">
        <v>194</v>
      </c>
      <c r="C60" s="155" t="s">
        <v>195</v>
      </c>
      <c r="D60" s="152" t="s">
        <v>143</v>
      </c>
      <c r="E60" s="156">
        <v>6</v>
      </c>
      <c r="F60" s="157"/>
      <c r="G60" s="158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1.8000000000000001E-4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6.7000000000000004E-2</v>
      </c>
      <c r="V60" s="144">
        <f t="shared" si="13"/>
        <v>0.4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168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84">
        <v>34</v>
      </c>
      <c r="B61" s="154" t="s">
        <v>196</v>
      </c>
      <c r="C61" s="155" t="s">
        <v>197</v>
      </c>
      <c r="D61" s="152" t="s">
        <v>143</v>
      </c>
      <c r="E61" s="156">
        <v>6</v>
      </c>
      <c r="F61" s="157"/>
      <c r="G61" s="158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1.0000000000000001E-5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117</v>
      </c>
      <c r="T61" s="144" t="s">
        <v>117</v>
      </c>
      <c r="U61" s="144">
        <v>6.2E-2</v>
      </c>
      <c r="V61" s="144">
        <f t="shared" si="13"/>
        <v>0.37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168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99">
        <v>35</v>
      </c>
      <c r="B62" s="159" t="s">
        <v>69</v>
      </c>
      <c r="C62" s="160" t="s">
        <v>198</v>
      </c>
      <c r="D62" s="153" t="s">
        <v>143</v>
      </c>
      <c r="E62" s="161">
        <v>6</v>
      </c>
      <c r="F62" s="162"/>
      <c r="G62" s="163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148</v>
      </c>
      <c r="T62" s="144" t="s">
        <v>155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118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200">
        <v>36</v>
      </c>
      <c r="B63" s="165" t="s">
        <v>199</v>
      </c>
      <c r="C63" s="177" t="s">
        <v>200</v>
      </c>
      <c r="D63" s="178" t="s">
        <v>0</v>
      </c>
      <c r="E63" s="179"/>
      <c r="F63" s="180"/>
      <c r="G63" s="169">
        <f t="shared" si="7"/>
        <v>0</v>
      </c>
      <c r="H63" s="145"/>
      <c r="I63" s="144">
        <f t="shared" si="8"/>
        <v>0</v>
      </c>
      <c r="J63" s="145"/>
      <c r="K63" s="144">
        <f t="shared" si="9"/>
        <v>0</v>
      </c>
      <c r="L63" s="144">
        <v>15</v>
      </c>
      <c r="M63" s="144">
        <f t="shared" si="10"/>
        <v>0</v>
      </c>
      <c r="N63" s="144">
        <v>0</v>
      </c>
      <c r="O63" s="144">
        <f t="shared" si="11"/>
        <v>0</v>
      </c>
      <c r="P63" s="144">
        <v>0</v>
      </c>
      <c r="Q63" s="144">
        <f t="shared" si="12"/>
        <v>0</v>
      </c>
      <c r="R63" s="144"/>
      <c r="S63" s="144" t="s">
        <v>117</v>
      </c>
      <c r="T63" s="144" t="s">
        <v>117</v>
      </c>
      <c r="U63" s="144">
        <v>0</v>
      </c>
      <c r="V63" s="144">
        <f t="shared" si="13"/>
        <v>0</v>
      </c>
      <c r="W63" s="144"/>
      <c r="X63" s="137"/>
      <c r="Y63" s="137"/>
      <c r="Z63" s="137"/>
      <c r="AA63" s="137"/>
      <c r="AB63" s="137"/>
      <c r="AC63" s="137"/>
      <c r="AD63" s="137"/>
      <c r="AE63" s="137"/>
      <c r="AF63" s="137"/>
      <c r="AG63" s="137" t="s">
        <v>178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x14ac:dyDescent="0.2">
      <c r="A64" s="170" t="s">
        <v>114</v>
      </c>
      <c r="B64" s="171" t="s">
        <v>71</v>
      </c>
      <c r="C64" s="172" t="s">
        <v>72</v>
      </c>
      <c r="D64" s="173"/>
      <c r="E64" s="174"/>
      <c r="F64" s="175"/>
      <c r="G64" s="176">
        <f>SUMIF(AG65:AG68,"&lt;&gt;NOR",G65:G68)</f>
        <v>0</v>
      </c>
      <c r="H64" s="146"/>
      <c r="I64" s="146">
        <f>SUM(I65:I68)</f>
        <v>0</v>
      </c>
      <c r="J64" s="146"/>
      <c r="K64" s="146">
        <f>SUM(K65:K68)</f>
        <v>0</v>
      </c>
      <c r="L64" s="146"/>
      <c r="M64" s="146">
        <f>SUM(M65:M68)</f>
        <v>0</v>
      </c>
      <c r="N64" s="146"/>
      <c r="O64" s="146">
        <f>SUM(O65:O68)</f>
        <v>0</v>
      </c>
      <c r="P64" s="146"/>
      <c r="Q64" s="146">
        <f>SUM(Q65:Q68)</f>
        <v>0</v>
      </c>
      <c r="R64" s="146"/>
      <c r="S64" s="146"/>
      <c r="T64" s="146"/>
      <c r="U64" s="146"/>
      <c r="V64" s="146">
        <f>SUM(V65:V68)</f>
        <v>0.2</v>
      </c>
      <c r="W64" s="146"/>
      <c r="AG64" t="s">
        <v>115</v>
      </c>
    </row>
    <row r="65" spans="1:60" outlineLevel="1" x14ac:dyDescent="0.2">
      <c r="A65" s="184">
        <v>37</v>
      </c>
      <c r="B65" s="154" t="s">
        <v>201</v>
      </c>
      <c r="C65" s="155" t="s">
        <v>202</v>
      </c>
      <c r="D65" s="152" t="s">
        <v>143</v>
      </c>
      <c r="E65" s="156">
        <v>1.5</v>
      </c>
      <c r="F65" s="157"/>
      <c r="G65" s="158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117</v>
      </c>
      <c r="T65" s="144" t="s">
        <v>149</v>
      </c>
      <c r="U65" s="144">
        <v>0.13300000000000001</v>
      </c>
      <c r="V65" s="144">
        <f>ROUND(E65*U65,2)</f>
        <v>0.2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123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84">
        <v>38</v>
      </c>
      <c r="B66" s="154" t="s">
        <v>71</v>
      </c>
      <c r="C66" s="155" t="s">
        <v>287</v>
      </c>
      <c r="D66" s="152" t="s">
        <v>152</v>
      </c>
      <c r="E66" s="156">
        <v>1</v>
      </c>
      <c r="F66" s="157"/>
      <c r="G66" s="158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148</v>
      </c>
      <c r="T66" s="144" t="s">
        <v>155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99">
        <v>39</v>
      </c>
      <c r="B67" s="159" t="s">
        <v>203</v>
      </c>
      <c r="C67" s="160" t="s">
        <v>273</v>
      </c>
      <c r="D67" s="153" t="s">
        <v>152</v>
      </c>
      <c r="E67" s="161">
        <v>1</v>
      </c>
      <c r="F67" s="162"/>
      <c r="G67" s="163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148</v>
      </c>
      <c r="T67" s="144" t="s">
        <v>155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118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 x14ac:dyDescent="0.2">
      <c r="A68" s="200">
        <v>40</v>
      </c>
      <c r="B68" s="165" t="s">
        <v>204</v>
      </c>
      <c r="C68" s="177" t="s">
        <v>205</v>
      </c>
      <c r="D68" s="178" t="s">
        <v>0</v>
      </c>
      <c r="E68" s="179"/>
      <c r="F68" s="180"/>
      <c r="G68" s="169">
        <f>ROUND(E68*F68,2)</f>
        <v>0</v>
      </c>
      <c r="H68" s="145"/>
      <c r="I68" s="144">
        <f>ROUND(E68*H68,2)</f>
        <v>0</v>
      </c>
      <c r="J68" s="145"/>
      <c r="K68" s="144">
        <f>ROUND(E68*J68,2)</f>
        <v>0</v>
      </c>
      <c r="L68" s="144">
        <v>15</v>
      </c>
      <c r="M68" s="144">
        <f>G68*(1+L68/100)</f>
        <v>0</v>
      </c>
      <c r="N68" s="144">
        <v>0</v>
      </c>
      <c r="O68" s="144">
        <f>ROUND(E68*N68,2)</f>
        <v>0</v>
      </c>
      <c r="P68" s="144">
        <v>0</v>
      </c>
      <c r="Q68" s="144">
        <f>ROUND(E68*P68,2)</f>
        <v>0</v>
      </c>
      <c r="R68" s="144"/>
      <c r="S68" s="144" t="s">
        <v>117</v>
      </c>
      <c r="T68" s="144" t="s">
        <v>117</v>
      </c>
      <c r="U68" s="144">
        <v>0</v>
      </c>
      <c r="V68" s="144">
        <f>ROUND(E68*U68,2)</f>
        <v>0</v>
      </c>
      <c r="W68" s="144"/>
      <c r="X68" s="137"/>
      <c r="Y68" s="137"/>
      <c r="Z68" s="137"/>
      <c r="AA68" s="137"/>
      <c r="AB68" s="137"/>
      <c r="AC68" s="137"/>
      <c r="AD68" s="137"/>
      <c r="AE68" s="137"/>
      <c r="AF68" s="137"/>
      <c r="AG68" s="137" t="s">
        <v>178</v>
      </c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x14ac:dyDescent="0.2">
      <c r="A69" s="170" t="s">
        <v>114</v>
      </c>
      <c r="B69" s="171" t="s">
        <v>73</v>
      </c>
      <c r="C69" s="172" t="s">
        <v>74</v>
      </c>
      <c r="D69" s="173"/>
      <c r="E69" s="174"/>
      <c r="F69" s="175"/>
      <c r="G69" s="176">
        <f>SUMIF(AG70:AG82,"&lt;&gt;NOR",G70:G82)</f>
        <v>0</v>
      </c>
      <c r="H69" s="146"/>
      <c r="I69" s="146">
        <f>SUM(I70:I82)</f>
        <v>0</v>
      </c>
      <c r="J69" s="146"/>
      <c r="K69" s="146">
        <f>SUM(K70:K82)</f>
        <v>0</v>
      </c>
      <c r="L69" s="146"/>
      <c r="M69" s="146">
        <f>SUM(M70:M82)</f>
        <v>0</v>
      </c>
      <c r="N69" s="146"/>
      <c r="O69" s="146">
        <f>SUM(O70:O82)</f>
        <v>0</v>
      </c>
      <c r="P69" s="146"/>
      <c r="Q69" s="146">
        <f>SUM(Q70:Q82)</f>
        <v>0</v>
      </c>
      <c r="R69" s="146"/>
      <c r="S69" s="146"/>
      <c r="T69" s="146"/>
      <c r="U69" s="146"/>
      <c r="V69" s="146">
        <f>SUM(V70:V82)</f>
        <v>3.4400000000000004</v>
      </c>
      <c r="W69" s="146"/>
      <c r="AG69" t="s">
        <v>115</v>
      </c>
    </row>
    <row r="70" spans="1:60" outlineLevel="1" x14ac:dyDescent="0.2">
      <c r="A70" s="184">
        <v>41</v>
      </c>
      <c r="B70" s="154" t="s">
        <v>206</v>
      </c>
      <c r="C70" s="155" t="s">
        <v>207</v>
      </c>
      <c r="D70" s="152" t="s">
        <v>208</v>
      </c>
      <c r="E70" s="156">
        <v>1</v>
      </c>
      <c r="F70" s="157"/>
      <c r="G70" s="158">
        <f t="shared" ref="G70:G82" si="14">ROUND(E70*F70,2)</f>
        <v>0</v>
      </c>
      <c r="H70" s="145"/>
      <c r="I70" s="144">
        <f t="shared" ref="I70:I82" si="15">ROUND(E70*H70,2)</f>
        <v>0</v>
      </c>
      <c r="J70" s="145"/>
      <c r="K70" s="144">
        <f t="shared" ref="K70:K82" si="16">ROUND(E70*J70,2)</f>
        <v>0</v>
      </c>
      <c r="L70" s="144">
        <v>15</v>
      </c>
      <c r="M70" s="144">
        <f t="shared" ref="M70:M82" si="17">G70*(1+L70/100)</f>
        <v>0</v>
      </c>
      <c r="N70" s="144">
        <v>1.41E-3</v>
      </c>
      <c r="O70" s="144">
        <f t="shared" ref="O70:O82" si="18">ROUND(E70*N70,2)</f>
        <v>0</v>
      </c>
      <c r="P70" s="144">
        <v>0</v>
      </c>
      <c r="Q70" s="144">
        <f t="shared" ref="Q70:Q82" si="19">ROUND(E70*P70,2)</f>
        <v>0</v>
      </c>
      <c r="R70" s="144"/>
      <c r="S70" s="144" t="s">
        <v>117</v>
      </c>
      <c r="T70" s="144" t="s">
        <v>117</v>
      </c>
      <c r="U70" s="144">
        <v>1.575</v>
      </c>
      <c r="V70" s="144">
        <f t="shared" ref="V70:V82" si="20">ROUND(E70*U70,2)</f>
        <v>1.58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84">
        <v>42</v>
      </c>
      <c r="B71" s="154" t="s">
        <v>209</v>
      </c>
      <c r="C71" s="155" t="s">
        <v>210</v>
      </c>
      <c r="D71" s="152" t="s">
        <v>208</v>
      </c>
      <c r="E71" s="156">
        <v>3</v>
      </c>
      <c r="F71" s="157"/>
      <c r="G71" s="158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168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84">
        <v>43</v>
      </c>
      <c r="B72" s="154" t="s">
        <v>291</v>
      </c>
      <c r="C72" s="155" t="s">
        <v>292</v>
      </c>
      <c r="D72" s="152" t="s">
        <v>131</v>
      </c>
      <c r="E72" s="156">
        <v>1</v>
      </c>
      <c r="F72" s="157"/>
      <c r="G72" s="158">
        <f t="shared" si="14"/>
        <v>0</v>
      </c>
      <c r="H72" s="145"/>
      <c r="I72" s="144"/>
      <c r="J72" s="145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84">
        <v>44</v>
      </c>
      <c r="B73" s="154" t="s">
        <v>211</v>
      </c>
      <c r="C73" s="155" t="s">
        <v>275</v>
      </c>
      <c r="D73" s="152" t="s">
        <v>131</v>
      </c>
      <c r="E73" s="156">
        <v>1</v>
      </c>
      <c r="F73" s="157"/>
      <c r="G73" s="158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4.0999999999999999E-4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0.246</v>
      </c>
      <c r="V73" s="144">
        <f t="shared" si="20"/>
        <v>0.25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168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84">
        <v>45</v>
      </c>
      <c r="B74" s="154" t="s">
        <v>212</v>
      </c>
      <c r="C74" s="155" t="s">
        <v>213</v>
      </c>
      <c r="D74" s="152" t="s">
        <v>131</v>
      </c>
      <c r="E74" s="156">
        <v>1</v>
      </c>
      <c r="F74" s="157"/>
      <c r="G74" s="158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2.7999999999999998E-4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168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ht="22.5" outlineLevel="1" x14ac:dyDescent="0.2">
      <c r="A75" s="184">
        <v>46</v>
      </c>
      <c r="B75" s="154" t="s">
        <v>214</v>
      </c>
      <c r="C75" s="155" t="s">
        <v>293</v>
      </c>
      <c r="D75" s="152" t="s">
        <v>131</v>
      </c>
      <c r="E75" s="156">
        <v>2</v>
      </c>
      <c r="F75" s="157"/>
      <c r="G75" s="158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2.0000000000000001E-4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0.49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168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33.75" outlineLevel="1" x14ac:dyDescent="0.2">
      <c r="A76" s="184">
        <v>47</v>
      </c>
      <c r="B76" s="154" t="s">
        <v>215</v>
      </c>
      <c r="C76" s="155" t="s">
        <v>311</v>
      </c>
      <c r="D76" s="152" t="s">
        <v>152</v>
      </c>
      <c r="E76" s="156">
        <v>0</v>
      </c>
      <c r="F76" s="157"/>
      <c r="G76" s="158">
        <f t="shared" ref="G76" si="21">ROUND(E76*F76,2)</f>
        <v>0</v>
      </c>
      <c r="H76" s="145"/>
      <c r="I76" s="144"/>
      <c r="J76" s="145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22.5" outlineLevel="1" x14ac:dyDescent="0.2">
      <c r="A77" s="184">
        <v>48</v>
      </c>
      <c r="B77" s="154" t="s">
        <v>216</v>
      </c>
      <c r="C77" s="155" t="s">
        <v>312</v>
      </c>
      <c r="D77" s="152" t="s">
        <v>152</v>
      </c>
      <c r="E77" s="156">
        <v>1</v>
      </c>
      <c r="F77" s="157"/>
      <c r="G77" s="158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148</v>
      </c>
      <c r="T77" s="144" t="s">
        <v>155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84">
        <v>49</v>
      </c>
      <c r="B78" s="154" t="s">
        <v>310</v>
      </c>
      <c r="C78" s="155" t="s">
        <v>294</v>
      </c>
      <c r="D78" s="152" t="s">
        <v>131</v>
      </c>
      <c r="E78" s="156">
        <v>1</v>
      </c>
      <c r="F78" s="157"/>
      <c r="G78" s="158">
        <f t="shared" si="14"/>
        <v>0</v>
      </c>
      <c r="H78" s="145"/>
      <c r="I78" s="144">
        <f t="shared" si="15"/>
        <v>0</v>
      </c>
      <c r="J78" s="145"/>
      <c r="K78" s="144">
        <f t="shared" si="16"/>
        <v>0</v>
      </c>
      <c r="L78" s="144">
        <v>15</v>
      </c>
      <c r="M78" s="144">
        <f t="shared" si="17"/>
        <v>0</v>
      </c>
      <c r="N78" s="144">
        <v>0</v>
      </c>
      <c r="O78" s="144">
        <f t="shared" si="18"/>
        <v>0</v>
      </c>
      <c r="P78" s="144">
        <v>0</v>
      </c>
      <c r="Q78" s="144">
        <f t="shared" si="19"/>
        <v>0</v>
      </c>
      <c r="R78" s="144"/>
      <c r="S78" s="144" t="s">
        <v>148</v>
      </c>
      <c r="T78" s="144" t="s">
        <v>149</v>
      </c>
      <c r="U78" s="144">
        <v>0</v>
      </c>
      <c r="V78" s="144">
        <f t="shared" si="20"/>
        <v>0</v>
      </c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 t="s">
        <v>123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84">
        <v>50</v>
      </c>
      <c r="B79" s="154" t="s">
        <v>314</v>
      </c>
      <c r="C79" s="155" t="s">
        <v>313</v>
      </c>
      <c r="D79" s="152" t="s">
        <v>131</v>
      </c>
      <c r="E79" s="156">
        <v>1</v>
      </c>
      <c r="F79" s="157"/>
      <c r="G79" s="158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 x14ac:dyDescent="0.2">
      <c r="A80" s="184">
        <v>51</v>
      </c>
      <c r="B80" s="154" t="s">
        <v>217</v>
      </c>
      <c r="C80" s="155" t="s">
        <v>271</v>
      </c>
      <c r="D80" s="152" t="s">
        <v>131</v>
      </c>
      <c r="E80" s="156">
        <v>3</v>
      </c>
      <c r="F80" s="157"/>
      <c r="G80" s="158">
        <f t="shared" si="14"/>
        <v>0</v>
      </c>
      <c r="H80" s="145"/>
      <c r="I80" s="144">
        <f t="shared" si="15"/>
        <v>0</v>
      </c>
      <c r="J80" s="145"/>
      <c r="K80" s="144">
        <f t="shared" si="16"/>
        <v>0</v>
      </c>
      <c r="L80" s="144">
        <v>15</v>
      </c>
      <c r="M80" s="144">
        <f t="shared" si="17"/>
        <v>0</v>
      </c>
      <c r="N80" s="144">
        <v>0</v>
      </c>
      <c r="O80" s="144">
        <f t="shared" si="18"/>
        <v>0</v>
      </c>
      <c r="P80" s="144">
        <v>0</v>
      </c>
      <c r="Q80" s="144">
        <f t="shared" si="19"/>
        <v>0</v>
      </c>
      <c r="R80" s="144"/>
      <c r="S80" s="144" t="s">
        <v>148</v>
      </c>
      <c r="T80" s="144" t="s">
        <v>155</v>
      </c>
      <c r="U80" s="144">
        <v>0</v>
      </c>
      <c r="V80" s="144">
        <f t="shared" si="20"/>
        <v>0</v>
      </c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 t="s">
        <v>118</v>
      </c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 x14ac:dyDescent="0.2">
      <c r="A81" s="199">
        <v>52</v>
      </c>
      <c r="B81" s="159" t="s">
        <v>218</v>
      </c>
      <c r="C81" s="160" t="s">
        <v>270</v>
      </c>
      <c r="D81" s="153" t="s">
        <v>131</v>
      </c>
      <c r="E81" s="161">
        <v>1</v>
      </c>
      <c r="F81" s="162"/>
      <c r="G81" s="163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148</v>
      </c>
      <c r="T81" s="144" t="s">
        <v>149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200">
        <v>53</v>
      </c>
      <c r="B82" s="165" t="s">
        <v>219</v>
      </c>
      <c r="C82" s="177" t="s">
        <v>220</v>
      </c>
      <c r="D82" s="178" t="s">
        <v>0</v>
      </c>
      <c r="E82" s="179"/>
      <c r="F82" s="180"/>
      <c r="G82" s="16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117</v>
      </c>
      <c r="T82" s="144" t="s">
        <v>117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178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x14ac:dyDescent="0.2">
      <c r="A83" s="170" t="s">
        <v>114</v>
      </c>
      <c r="B83" s="171" t="s">
        <v>75</v>
      </c>
      <c r="C83" s="172" t="s">
        <v>76</v>
      </c>
      <c r="D83" s="173"/>
      <c r="E83" s="174"/>
      <c r="F83" s="175"/>
      <c r="G83" s="176">
        <f>SUMIF(AG84:AG84,"&lt;&gt;NOR",G84:G84)</f>
        <v>0</v>
      </c>
      <c r="H83" s="146"/>
      <c r="I83" s="146">
        <f>SUM(I84:I84)</f>
        <v>0</v>
      </c>
      <c r="J83" s="146"/>
      <c r="K83" s="146">
        <f>SUM(K84:K84)</f>
        <v>0</v>
      </c>
      <c r="L83" s="146"/>
      <c r="M83" s="146">
        <f>SUM(M84:M84)</f>
        <v>0</v>
      </c>
      <c r="N83" s="146"/>
      <c r="O83" s="146">
        <f>SUM(O84:O84)</f>
        <v>0</v>
      </c>
      <c r="P83" s="146"/>
      <c r="Q83" s="146">
        <f>SUM(Q84:Q84)</f>
        <v>0</v>
      </c>
      <c r="R83" s="146"/>
      <c r="S83" s="146"/>
      <c r="T83" s="146"/>
      <c r="U83" s="146"/>
      <c r="V83" s="146">
        <f>SUM(V84:V84)</f>
        <v>0</v>
      </c>
      <c r="W83" s="146"/>
      <c r="AG83" t="s">
        <v>115</v>
      </c>
    </row>
    <row r="84" spans="1:60" ht="33.75" outlineLevel="1" x14ac:dyDescent="0.2">
      <c r="A84" s="184">
        <v>54</v>
      </c>
      <c r="B84" s="154" t="s">
        <v>221</v>
      </c>
      <c r="C84" s="155" t="s">
        <v>295</v>
      </c>
      <c r="D84" s="152" t="s">
        <v>131</v>
      </c>
      <c r="E84" s="156">
        <v>2</v>
      </c>
      <c r="F84" s="157"/>
      <c r="G84" s="158">
        <f>ROUND(E84*F84,2)</f>
        <v>0</v>
      </c>
      <c r="H84" s="145"/>
      <c r="I84" s="144">
        <f>ROUND(E84*H84,2)</f>
        <v>0</v>
      </c>
      <c r="J84" s="145"/>
      <c r="K84" s="144">
        <f>ROUND(E84*J84,2)</f>
        <v>0</v>
      </c>
      <c r="L84" s="144">
        <v>15</v>
      </c>
      <c r="M84" s="144">
        <f>G84*(1+L84/100)</f>
        <v>0</v>
      </c>
      <c r="N84" s="144">
        <v>0</v>
      </c>
      <c r="O84" s="144">
        <f>ROUND(E84*N84,2)</f>
        <v>0</v>
      </c>
      <c r="P84" s="144">
        <v>0</v>
      </c>
      <c r="Q84" s="144">
        <f>ROUND(E84*P84,2)</f>
        <v>0</v>
      </c>
      <c r="R84" s="144"/>
      <c r="S84" s="144" t="s">
        <v>148</v>
      </c>
      <c r="T84" s="144" t="s">
        <v>149</v>
      </c>
      <c r="U84" s="144">
        <v>0</v>
      </c>
      <c r="V84" s="144">
        <f>ROUND(E84*U84,2)</f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222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x14ac:dyDescent="0.2">
      <c r="A85" s="170" t="s">
        <v>114</v>
      </c>
      <c r="B85" s="171" t="s">
        <v>77</v>
      </c>
      <c r="C85" s="172" t="s">
        <v>78</v>
      </c>
      <c r="D85" s="173"/>
      <c r="E85" s="174"/>
      <c r="F85" s="175"/>
      <c r="G85" s="176">
        <f>SUMIF(AG86:AG93,"&lt;&gt;NOR",G86:G93)</f>
        <v>0</v>
      </c>
      <c r="H85" s="146"/>
      <c r="I85" s="146">
        <f>SUM(I86:I93)</f>
        <v>0</v>
      </c>
      <c r="J85" s="146"/>
      <c r="K85" s="146">
        <f>SUM(K86:K93)</f>
        <v>0</v>
      </c>
      <c r="L85" s="146"/>
      <c r="M85" s="146">
        <f>SUM(M86:M93)</f>
        <v>0</v>
      </c>
      <c r="N85" s="146"/>
      <c r="O85" s="146">
        <f>SUM(O86:O93)</f>
        <v>0.02</v>
      </c>
      <c r="P85" s="146"/>
      <c r="Q85" s="146">
        <f>SUM(Q86:Q93)</f>
        <v>0</v>
      </c>
      <c r="R85" s="146"/>
      <c r="S85" s="146"/>
      <c r="T85" s="146"/>
      <c r="U85" s="146"/>
      <c r="V85" s="146">
        <f>SUM(V86:V93)</f>
        <v>3.7800000000000002</v>
      </c>
      <c r="W85" s="146"/>
      <c r="AG85" t="s">
        <v>115</v>
      </c>
    </row>
    <row r="86" spans="1:60" outlineLevel="1" x14ac:dyDescent="0.2">
      <c r="A86" s="199">
        <v>55</v>
      </c>
      <c r="B86" s="159" t="s">
        <v>223</v>
      </c>
      <c r="C86" s="160" t="s">
        <v>224</v>
      </c>
      <c r="D86" s="151" t="s">
        <v>272</v>
      </c>
      <c r="E86" s="161">
        <v>3.1960000000000002</v>
      </c>
      <c r="F86" s="162"/>
      <c r="G86" s="163">
        <f>ROUND(E86*F86,2)</f>
        <v>0</v>
      </c>
      <c r="H86" s="145"/>
      <c r="I86" s="144">
        <f>ROUND(E86*H86,2)</f>
        <v>0</v>
      </c>
      <c r="J86" s="145"/>
      <c r="K86" s="144">
        <f>ROUND(E86*J86,2)</f>
        <v>0</v>
      </c>
      <c r="L86" s="144">
        <v>15</v>
      </c>
      <c r="M86" s="144">
        <f>G86*(1+L86/100)</f>
        <v>0</v>
      </c>
      <c r="N86" s="144">
        <v>0</v>
      </c>
      <c r="O86" s="144">
        <f>ROUND(E86*N86,2)</f>
        <v>0</v>
      </c>
      <c r="P86" s="144">
        <v>0</v>
      </c>
      <c r="Q86" s="144">
        <f>ROUND(E86*P86,2)</f>
        <v>0</v>
      </c>
      <c r="R86" s="144"/>
      <c r="S86" s="144" t="s">
        <v>117</v>
      </c>
      <c r="T86" s="144" t="s">
        <v>117</v>
      </c>
      <c r="U86" s="144">
        <v>0.33100000000000002</v>
      </c>
      <c r="V86" s="144">
        <f>ROUND(E86*U86,2)</f>
        <v>1.06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168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200"/>
      <c r="B87" s="165"/>
      <c r="C87" s="166" t="s">
        <v>225</v>
      </c>
      <c r="D87" s="167"/>
      <c r="E87" s="168">
        <v>3.1960000000000002</v>
      </c>
      <c r="F87" s="169"/>
      <c r="G87" s="169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120</v>
      </c>
      <c r="AH87" s="137">
        <v>0</v>
      </c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ht="22.5" outlineLevel="1" x14ac:dyDescent="0.2">
      <c r="A88" s="184">
        <v>56</v>
      </c>
      <c r="B88" s="154" t="s">
        <v>226</v>
      </c>
      <c r="C88" s="155" t="s">
        <v>283</v>
      </c>
      <c r="D88" s="151" t="s">
        <v>272</v>
      </c>
      <c r="E88" s="156">
        <v>3.1960000000000002</v>
      </c>
      <c r="F88" s="157"/>
      <c r="G88" s="158">
        <f>ROUND(E88*F88,2)</f>
        <v>0</v>
      </c>
      <c r="H88" s="145"/>
      <c r="I88" s="144">
        <f>ROUND(E88*H88,2)</f>
        <v>0</v>
      </c>
      <c r="J88" s="145"/>
      <c r="K88" s="144">
        <f>ROUND(E88*J88,2)</f>
        <v>0</v>
      </c>
      <c r="L88" s="144">
        <v>15</v>
      </c>
      <c r="M88" s="144">
        <f>G88*(1+L88/100)</f>
        <v>0</v>
      </c>
      <c r="N88" s="144">
        <v>2.5000000000000001E-3</v>
      </c>
      <c r="O88" s="144">
        <f>ROUND(E88*N88,2)</f>
        <v>0.01</v>
      </c>
      <c r="P88" s="144">
        <v>0</v>
      </c>
      <c r="Q88" s="144">
        <f>ROUND(E88*P88,2)</f>
        <v>0</v>
      </c>
      <c r="R88" s="144"/>
      <c r="S88" s="144" t="s">
        <v>227</v>
      </c>
      <c r="T88" s="144" t="s">
        <v>227</v>
      </c>
      <c r="U88" s="144">
        <v>0.85</v>
      </c>
      <c r="V88" s="144">
        <f>ROUND(E88*U88,2)</f>
        <v>2.72</v>
      </c>
      <c r="W88" s="144"/>
      <c r="X88" s="137"/>
      <c r="Y88" s="137"/>
      <c r="Z88" s="137"/>
      <c r="AA88" s="137"/>
      <c r="AB88" s="137"/>
      <c r="AC88" s="137"/>
      <c r="AD88" s="137"/>
      <c r="AE88" s="137"/>
      <c r="AF88" s="137"/>
      <c r="AG88" s="137" t="s">
        <v>168</v>
      </c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ht="22.5" outlineLevel="1" x14ac:dyDescent="0.2">
      <c r="A89" s="199">
        <v>57</v>
      </c>
      <c r="B89" s="159" t="s">
        <v>228</v>
      </c>
      <c r="C89" s="160" t="s">
        <v>282</v>
      </c>
      <c r="D89" s="151" t="s">
        <v>272</v>
      </c>
      <c r="E89" s="161">
        <v>3.1960000000000002</v>
      </c>
      <c r="F89" s="162"/>
      <c r="G89" s="163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4.0000000000000002E-4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117</v>
      </c>
      <c r="T89" s="144" t="s">
        <v>117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168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 x14ac:dyDescent="0.2">
      <c r="A90" s="200"/>
      <c r="B90" s="165"/>
      <c r="C90" s="166" t="s">
        <v>225</v>
      </c>
      <c r="D90" s="167"/>
      <c r="E90" s="168">
        <v>3.1960000000000002</v>
      </c>
      <c r="F90" s="169"/>
      <c r="G90" s="169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37"/>
      <c r="Y90" s="137"/>
      <c r="Z90" s="137"/>
      <c r="AA90" s="137"/>
      <c r="AB90" s="137"/>
      <c r="AC90" s="137"/>
      <c r="AD90" s="137"/>
      <c r="AE90" s="137"/>
      <c r="AF90" s="137"/>
      <c r="AG90" s="137" t="s">
        <v>120</v>
      </c>
      <c r="AH90" s="137">
        <v>0</v>
      </c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ht="22.5" outlineLevel="1" x14ac:dyDescent="0.2">
      <c r="A91" s="199">
        <v>58</v>
      </c>
      <c r="B91" s="159" t="s">
        <v>229</v>
      </c>
      <c r="C91" s="160" t="s">
        <v>296</v>
      </c>
      <c r="D91" s="151" t="s">
        <v>272</v>
      </c>
      <c r="E91" s="161">
        <v>3.5156000000000001</v>
      </c>
      <c r="F91" s="162"/>
      <c r="G91" s="163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1.5399999999999999E-3</v>
      </c>
      <c r="O91" s="144">
        <f>ROUND(E91*N91,2)</f>
        <v>0.01</v>
      </c>
      <c r="P91" s="144">
        <v>0</v>
      </c>
      <c r="Q91" s="144">
        <f>ROUND(E91*P91,2)</f>
        <v>0</v>
      </c>
      <c r="R91" s="144"/>
      <c r="S91" s="144" t="s">
        <v>148</v>
      </c>
      <c r="T91" s="144" t="s">
        <v>155</v>
      </c>
      <c r="U91" s="144">
        <v>0</v>
      </c>
      <c r="V91" s="144">
        <f>ROUND(E91*U91,2)</f>
        <v>0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118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200"/>
      <c r="B92" s="165"/>
      <c r="C92" s="166" t="s">
        <v>230</v>
      </c>
      <c r="D92" s="167"/>
      <c r="E92" s="168">
        <v>3.5156000000000001</v>
      </c>
      <c r="F92" s="169"/>
      <c r="G92" s="169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200">
        <v>59</v>
      </c>
      <c r="B93" s="165" t="s">
        <v>231</v>
      </c>
      <c r="C93" s="177" t="s">
        <v>232</v>
      </c>
      <c r="D93" s="178" t="s">
        <v>0</v>
      </c>
      <c r="E93" s="179"/>
      <c r="F93" s="180"/>
      <c r="G93" s="16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0</v>
      </c>
      <c r="O93" s="144">
        <f>ROUND(E93*N93,2)</f>
        <v>0</v>
      </c>
      <c r="P93" s="144">
        <v>0</v>
      </c>
      <c r="Q93" s="144">
        <f>ROUND(E93*P93,2)</f>
        <v>0</v>
      </c>
      <c r="R93" s="144"/>
      <c r="S93" s="144" t="s">
        <v>117</v>
      </c>
      <c r="T93" s="144" t="s">
        <v>117</v>
      </c>
      <c r="U93" s="144">
        <v>0</v>
      </c>
      <c r="V93" s="144">
        <f>ROUND(E93*U93,2)</f>
        <v>0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178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x14ac:dyDescent="0.2">
      <c r="A94" s="170" t="s">
        <v>114</v>
      </c>
      <c r="B94" s="171" t="s">
        <v>79</v>
      </c>
      <c r="C94" s="172" t="s">
        <v>80</v>
      </c>
      <c r="D94" s="173"/>
      <c r="E94" s="174"/>
      <c r="F94" s="175"/>
      <c r="G94" s="176">
        <f>SUMIF(AG95:AG102,"&lt;&gt;NOR",G95:G102)</f>
        <v>0</v>
      </c>
      <c r="H94" s="146"/>
      <c r="I94" s="146">
        <f>SUM(I95:I102)</f>
        <v>0</v>
      </c>
      <c r="J94" s="146"/>
      <c r="K94" s="146">
        <f>SUM(K95:K102)</f>
        <v>0</v>
      </c>
      <c r="L94" s="146"/>
      <c r="M94" s="146">
        <f>SUM(M95:M102)</f>
        <v>0</v>
      </c>
      <c r="N94" s="146"/>
      <c r="O94" s="146">
        <f>SUM(O95:O102)</f>
        <v>1.83</v>
      </c>
      <c r="P94" s="146"/>
      <c r="Q94" s="146">
        <f>SUM(Q95:Q102)</f>
        <v>0</v>
      </c>
      <c r="R94" s="146"/>
      <c r="S94" s="146"/>
      <c r="T94" s="146"/>
      <c r="U94" s="146"/>
      <c r="V94" s="146">
        <f>SUM(V95:V102)</f>
        <v>39.54</v>
      </c>
      <c r="W94" s="146"/>
      <c r="AG94" t="s">
        <v>115</v>
      </c>
    </row>
    <row r="95" spans="1:60" ht="22.5" outlineLevel="1" x14ac:dyDescent="0.2">
      <c r="A95" s="199">
        <v>60</v>
      </c>
      <c r="B95" s="159" t="s">
        <v>233</v>
      </c>
      <c r="C95" s="160" t="s">
        <v>281</v>
      </c>
      <c r="D95" s="151" t="s">
        <v>272</v>
      </c>
      <c r="E95" s="161">
        <v>28</v>
      </c>
      <c r="F95" s="162"/>
      <c r="G95" s="163">
        <f>ROUND(E95*F95,2)</f>
        <v>0</v>
      </c>
      <c r="H95" s="145"/>
      <c r="I95" s="144">
        <f>ROUND(E95*H95,2)</f>
        <v>0</v>
      </c>
      <c r="J95" s="145"/>
      <c r="K95" s="144">
        <f>ROUND(E95*J95,2)</f>
        <v>0</v>
      </c>
      <c r="L95" s="144">
        <v>15</v>
      </c>
      <c r="M95" s="144">
        <f>G95*(1+L95/100)</f>
        <v>0</v>
      </c>
      <c r="N95" s="144">
        <v>2.9999999999999997E-4</v>
      </c>
      <c r="O95" s="144">
        <f>ROUND(E95*N95,2)</f>
        <v>0.01</v>
      </c>
      <c r="P95" s="144">
        <v>0</v>
      </c>
      <c r="Q95" s="144">
        <f>ROUND(E95*P95,2)</f>
        <v>0</v>
      </c>
      <c r="R95" s="144"/>
      <c r="S95" s="144" t="s">
        <v>117</v>
      </c>
      <c r="T95" s="144" t="s">
        <v>117</v>
      </c>
      <c r="U95" s="144">
        <v>0</v>
      </c>
      <c r="V95" s="144">
        <f>ROUND(E95*U95,2)</f>
        <v>0</v>
      </c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168</v>
      </c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200"/>
      <c r="B96" s="165"/>
      <c r="C96" s="166" t="s">
        <v>278</v>
      </c>
      <c r="D96" s="167"/>
      <c r="E96" s="168">
        <v>28</v>
      </c>
      <c r="F96" s="169"/>
      <c r="G96" s="169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120</v>
      </c>
      <c r="AH96" s="137">
        <v>0</v>
      </c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ht="22.5" outlineLevel="1" x14ac:dyDescent="0.2">
      <c r="A97" s="199">
        <v>61</v>
      </c>
      <c r="B97" s="159" t="s">
        <v>234</v>
      </c>
      <c r="C97" s="160" t="s">
        <v>297</v>
      </c>
      <c r="D97" s="151" t="s">
        <v>272</v>
      </c>
      <c r="E97" s="161">
        <v>28</v>
      </c>
      <c r="F97" s="162"/>
      <c r="G97" s="163">
        <f>ROUND(E97*F97,2)</f>
        <v>0</v>
      </c>
      <c r="H97" s="145"/>
      <c r="I97" s="144">
        <f>ROUND(E97*H97,2)</f>
        <v>0</v>
      </c>
      <c r="J97" s="145"/>
      <c r="K97" s="144">
        <f>ROUND(E97*J97,2)</f>
        <v>0</v>
      </c>
      <c r="L97" s="144">
        <v>15</v>
      </c>
      <c r="M97" s="144">
        <f>G97*(1+L97/100)</f>
        <v>0</v>
      </c>
      <c r="N97" s="144">
        <v>5.5800000000000002E-2</v>
      </c>
      <c r="O97" s="144">
        <f>ROUND(E97*N97,2)</f>
        <v>1.56</v>
      </c>
      <c r="P97" s="144">
        <v>0</v>
      </c>
      <c r="Q97" s="144">
        <f>ROUND(E97*P97,2)</f>
        <v>0</v>
      </c>
      <c r="R97" s="144"/>
      <c r="S97" s="144" t="s">
        <v>117</v>
      </c>
      <c r="T97" s="144" t="s">
        <v>117</v>
      </c>
      <c r="U97" s="144">
        <v>1.3480000000000001</v>
      </c>
      <c r="V97" s="144">
        <f>ROUND(E97*U97,2)</f>
        <v>37.74</v>
      </c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168</v>
      </c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200"/>
      <c r="B98" s="165"/>
      <c r="C98" s="166" t="s">
        <v>278</v>
      </c>
      <c r="D98" s="167"/>
      <c r="E98" s="168">
        <v>28</v>
      </c>
      <c r="F98" s="169"/>
      <c r="G98" s="169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120</v>
      </c>
      <c r="AH98" s="137">
        <v>0</v>
      </c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ht="22.5" outlineLevel="1" x14ac:dyDescent="0.2">
      <c r="A99" s="184">
        <v>62</v>
      </c>
      <c r="B99" s="154" t="s">
        <v>235</v>
      </c>
      <c r="C99" s="155" t="s">
        <v>298</v>
      </c>
      <c r="D99" s="152" t="s">
        <v>143</v>
      </c>
      <c r="E99" s="156">
        <v>15</v>
      </c>
      <c r="F99" s="157"/>
      <c r="G99" s="158">
        <f>ROUND(E99*F99,2)</f>
        <v>0</v>
      </c>
      <c r="H99" s="145"/>
      <c r="I99" s="144">
        <f>ROUND(E99*H99,2)</f>
        <v>0</v>
      </c>
      <c r="J99" s="145"/>
      <c r="K99" s="144">
        <f>ROUND(E99*J99,2)</f>
        <v>0</v>
      </c>
      <c r="L99" s="144">
        <v>15</v>
      </c>
      <c r="M99" s="144">
        <f>G99*(1+L99/100)</f>
        <v>0</v>
      </c>
      <c r="N99" s="144">
        <v>0</v>
      </c>
      <c r="O99" s="144">
        <f>ROUND(E99*N99,2)</f>
        <v>0</v>
      </c>
      <c r="P99" s="144">
        <v>0</v>
      </c>
      <c r="Q99" s="144">
        <f>ROUND(E99*P99,2)</f>
        <v>0</v>
      </c>
      <c r="R99" s="144"/>
      <c r="S99" s="144" t="s">
        <v>117</v>
      </c>
      <c r="T99" s="144" t="s">
        <v>117</v>
      </c>
      <c r="U99" s="144">
        <v>0.12</v>
      </c>
      <c r="V99" s="144">
        <f>ROUND(E99*U99,2)</f>
        <v>1.8</v>
      </c>
      <c r="W99" s="144"/>
      <c r="X99" s="137"/>
      <c r="Y99" s="137"/>
      <c r="Z99" s="137"/>
      <c r="AA99" s="137"/>
      <c r="AB99" s="137"/>
      <c r="AC99" s="137"/>
      <c r="AD99" s="137"/>
      <c r="AE99" s="137"/>
      <c r="AF99" s="137"/>
      <c r="AG99" s="137" t="s">
        <v>168</v>
      </c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ht="22.5" outlineLevel="1" x14ac:dyDescent="0.2">
      <c r="A100" s="199">
        <v>63</v>
      </c>
      <c r="B100" s="159" t="s">
        <v>236</v>
      </c>
      <c r="C100" s="160" t="s">
        <v>299</v>
      </c>
      <c r="D100" s="151" t="s">
        <v>272</v>
      </c>
      <c r="E100" s="161">
        <v>26.4</v>
      </c>
      <c r="F100" s="162"/>
      <c r="G100" s="163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0.01</v>
      </c>
      <c r="O100" s="144">
        <f>ROUND(E100*N100,2)</f>
        <v>0.26</v>
      </c>
      <c r="P100" s="144">
        <v>0</v>
      </c>
      <c r="Q100" s="144">
        <f>ROUND(E100*P100,2)</f>
        <v>0</v>
      </c>
      <c r="R100" s="144" t="s">
        <v>237</v>
      </c>
      <c r="S100" s="144" t="s">
        <v>117</v>
      </c>
      <c r="T100" s="144" t="s">
        <v>149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222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200"/>
      <c r="B101" s="165"/>
      <c r="C101" s="166" t="s">
        <v>238</v>
      </c>
      <c r="D101" s="167"/>
      <c r="E101" s="168">
        <v>26.4</v>
      </c>
      <c r="F101" s="169"/>
      <c r="G101" s="169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200">
        <v>64</v>
      </c>
      <c r="B102" s="165" t="s">
        <v>239</v>
      </c>
      <c r="C102" s="177" t="s">
        <v>240</v>
      </c>
      <c r="D102" s="178" t="s">
        <v>0</v>
      </c>
      <c r="E102" s="179"/>
      <c r="F102" s="180"/>
      <c r="G102" s="169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0</v>
      </c>
      <c r="O102" s="144">
        <f>ROUND(E102*N102,2)</f>
        <v>0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0</v>
      </c>
      <c r="V102" s="144">
        <f>ROUND(E102*U102,2)</f>
        <v>0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178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x14ac:dyDescent="0.2">
      <c r="A103" s="170" t="s">
        <v>114</v>
      </c>
      <c r="B103" s="171" t="s">
        <v>81</v>
      </c>
      <c r="C103" s="172" t="s">
        <v>82</v>
      </c>
      <c r="D103" s="173"/>
      <c r="E103" s="174"/>
      <c r="F103" s="175"/>
      <c r="G103" s="176">
        <f>SUMIF(AG104:AG105,"&lt;&gt;NOR",G104:G105)</f>
        <v>0</v>
      </c>
      <c r="H103" s="146"/>
      <c r="I103" s="146">
        <f>SUM(I104:I105)</f>
        <v>0</v>
      </c>
      <c r="J103" s="146"/>
      <c r="K103" s="146">
        <f>SUM(K104:K105)</f>
        <v>0</v>
      </c>
      <c r="L103" s="146"/>
      <c r="M103" s="146">
        <f>SUM(M104:M105)</f>
        <v>0</v>
      </c>
      <c r="N103" s="146"/>
      <c r="O103" s="146">
        <f>SUM(O104:O105)</f>
        <v>0</v>
      </c>
      <c r="P103" s="146"/>
      <c r="Q103" s="146">
        <f>SUM(Q104:Q105)</f>
        <v>0</v>
      </c>
      <c r="R103" s="146"/>
      <c r="S103" s="146"/>
      <c r="T103" s="146"/>
      <c r="U103" s="146"/>
      <c r="V103" s="146">
        <f>SUM(V104:V105)</f>
        <v>0.51</v>
      </c>
      <c r="W103" s="146"/>
      <c r="AG103" t="s">
        <v>115</v>
      </c>
    </row>
    <row r="104" spans="1:60" outlineLevel="1" x14ac:dyDescent="0.2">
      <c r="A104" s="199">
        <v>65</v>
      </c>
      <c r="B104" s="159" t="s">
        <v>241</v>
      </c>
      <c r="C104" s="160" t="s">
        <v>242</v>
      </c>
      <c r="D104" s="151" t="s">
        <v>272</v>
      </c>
      <c r="E104" s="161">
        <v>3</v>
      </c>
      <c r="F104" s="162"/>
      <c r="G104" s="163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7.6999999999999996E-4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9.7439999999999999E-2</v>
      </c>
      <c r="V104" s="144">
        <f>ROUND(E104*U104,2)</f>
        <v>0.28999999999999998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168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84">
        <v>66</v>
      </c>
      <c r="B105" s="154" t="s">
        <v>243</v>
      </c>
      <c r="C105" s="155" t="s">
        <v>280</v>
      </c>
      <c r="D105" s="151" t="s">
        <v>272</v>
      </c>
      <c r="E105" s="156">
        <v>3</v>
      </c>
      <c r="F105" s="157"/>
      <c r="G105" s="158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4.6000000000000001E-4</v>
      </c>
      <c r="O105" s="144">
        <f>ROUND(E105*N105,2)</f>
        <v>0</v>
      </c>
      <c r="P105" s="144">
        <v>0</v>
      </c>
      <c r="Q105" s="144">
        <f>ROUND(E105*P105,2)</f>
        <v>0</v>
      </c>
      <c r="R105" s="144"/>
      <c r="S105" s="144" t="s">
        <v>117</v>
      </c>
      <c r="T105" s="144" t="s">
        <v>117</v>
      </c>
      <c r="U105" s="144">
        <v>7.3099999999999998E-2</v>
      </c>
      <c r="V105" s="144">
        <f>ROUND(E105*U105,2)</f>
        <v>0.22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168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x14ac:dyDescent="0.2">
      <c r="A106" s="170" t="s">
        <v>114</v>
      </c>
      <c r="B106" s="171" t="s">
        <v>83</v>
      </c>
      <c r="C106" s="172" t="s">
        <v>84</v>
      </c>
      <c r="D106" s="173"/>
      <c r="E106" s="174"/>
      <c r="F106" s="175"/>
      <c r="G106" s="176">
        <f>SUMIF(AG107:AG107,"&lt;&gt;NOR",G107:G107)</f>
        <v>0</v>
      </c>
      <c r="H106" s="146"/>
      <c r="I106" s="146">
        <f>SUM(I107:I107)</f>
        <v>0</v>
      </c>
      <c r="J106" s="146"/>
      <c r="K106" s="146">
        <f>SUM(K107:K107)</f>
        <v>0</v>
      </c>
      <c r="L106" s="146"/>
      <c r="M106" s="146">
        <f>SUM(M107:M107)</f>
        <v>0</v>
      </c>
      <c r="N106" s="146"/>
      <c r="O106" s="146">
        <f>SUM(O107:O107)</f>
        <v>0</v>
      </c>
      <c r="P106" s="146"/>
      <c r="Q106" s="146">
        <f>SUM(Q107:Q107)</f>
        <v>0</v>
      </c>
      <c r="R106" s="146"/>
      <c r="S106" s="146"/>
      <c r="T106" s="146"/>
      <c r="U106" s="146"/>
      <c r="V106" s="146">
        <f>SUM(V107:V107)</f>
        <v>0</v>
      </c>
      <c r="W106" s="146"/>
      <c r="AG106" t="s">
        <v>115</v>
      </c>
    </row>
    <row r="107" spans="1:60" ht="22.5" outlineLevel="1" x14ac:dyDescent="0.2">
      <c r="A107" s="184">
        <v>67</v>
      </c>
      <c r="B107" s="154" t="s">
        <v>244</v>
      </c>
      <c r="C107" s="155" t="s">
        <v>300</v>
      </c>
      <c r="D107" s="152" t="s">
        <v>152</v>
      </c>
      <c r="E107" s="156">
        <v>1</v>
      </c>
      <c r="F107" s="157"/>
      <c r="G107" s="158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148</v>
      </c>
      <c r="T107" s="144" t="s">
        <v>149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118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0" t="s">
        <v>114</v>
      </c>
      <c r="B108" s="171" t="s">
        <v>85</v>
      </c>
      <c r="C108" s="172" t="s">
        <v>86</v>
      </c>
      <c r="D108" s="173"/>
      <c r="E108" s="174"/>
      <c r="F108" s="175"/>
      <c r="G108" s="176">
        <f>SUMIF(AG109:AG114,"&lt;&gt;NOR",G109:G114)</f>
        <v>0</v>
      </c>
      <c r="H108" s="146"/>
      <c r="I108" s="146">
        <f>SUM(I109:I114)</f>
        <v>0</v>
      </c>
      <c r="J108" s="146"/>
      <c r="K108" s="146">
        <f>SUM(K109:K114)</f>
        <v>0</v>
      </c>
      <c r="L108" s="146"/>
      <c r="M108" s="146">
        <f>SUM(M109:M114)</f>
        <v>0</v>
      </c>
      <c r="N108" s="146"/>
      <c r="O108" s="146">
        <f>SUM(O109:O114)</f>
        <v>0</v>
      </c>
      <c r="P108" s="146"/>
      <c r="Q108" s="146">
        <f>SUM(Q109:Q114)</f>
        <v>0</v>
      </c>
      <c r="R108" s="146"/>
      <c r="S108" s="146"/>
      <c r="T108" s="146"/>
      <c r="U108" s="146"/>
      <c r="V108" s="146">
        <f>SUM(V109:V114)</f>
        <v>7.68</v>
      </c>
      <c r="W108" s="146"/>
      <c r="AG108" t="s">
        <v>115</v>
      </c>
    </row>
    <row r="109" spans="1:60" outlineLevel="1" x14ac:dyDescent="0.2">
      <c r="A109" s="184">
        <v>68</v>
      </c>
      <c r="B109" s="154" t="s">
        <v>245</v>
      </c>
      <c r="C109" s="155" t="s">
        <v>246</v>
      </c>
      <c r="D109" s="152" t="s">
        <v>159</v>
      </c>
      <c r="E109" s="156">
        <v>1.774</v>
      </c>
      <c r="F109" s="157"/>
      <c r="G109" s="158">
        <f t="shared" ref="G109:G114" si="22">ROUND(E109*F109,2)</f>
        <v>0</v>
      </c>
      <c r="H109" s="145"/>
      <c r="I109" s="144">
        <f t="shared" ref="I109:I114" si="23">ROUND(E109*H109,2)</f>
        <v>0</v>
      </c>
      <c r="J109" s="145"/>
      <c r="K109" s="144">
        <f t="shared" ref="K109:K114" si="24">ROUND(E109*J109,2)</f>
        <v>0</v>
      </c>
      <c r="L109" s="144">
        <v>15</v>
      </c>
      <c r="M109" s="144">
        <f t="shared" ref="M109:M114" si="25">G109*(1+L109/100)</f>
        <v>0</v>
      </c>
      <c r="N109" s="144">
        <v>0</v>
      </c>
      <c r="O109" s="144">
        <f t="shared" ref="O109:O114" si="26">ROUND(E109*N109,2)</f>
        <v>0</v>
      </c>
      <c r="P109" s="144">
        <v>0</v>
      </c>
      <c r="Q109" s="144">
        <f t="shared" ref="Q109:Q114" si="27">ROUND(E109*P109,2)</f>
        <v>0</v>
      </c>
      <c r="R109" s="144"/>
      <c r="S109" s="144" t="s">
        <v>117</v>
      </c>
      <c r="T109" s="144" t="s">
        <v>117</v>
      </c>
      <c r="U109" s="144">
        <v>0.93300000000000005</v>
      </c>
      <c r="V109" s="144">
        <f t="shared" ref="V109:V114" si="28">ROUND(E109*U109,2)</f>
        <v>1.66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247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84">
        <v>69</v>
      </c>
      <c r="B110" s="154" t="s">
        <v>248</v>
      </c>
      <c r="C110" s="155" t="s">
        <v>249</v>
      </c>
      <c r="D110" s="152" t="s">
        <v>159</v>
      </c>
      <c r="E110" s="156">
        <v>5.3220000000000001</v>
      </c>
      <c r="F110" s="157"/>
      <c r="G110" s="158">
        <f t="shared" si="22"/>
        <v>0</v>
      </c>
      <c r="H110" s="145"/>
      <c r="I110" s="144">
        <f t="shared" si="23"/>
        <v>0</v>
      </c>
      <c r="J110" s="145"/>
      <c r="K110" s="144">
        <f t="shared" si="24"/>
        <v>0</v>
      </c>
      <c r="L110" s="144">
        <v>15</v>
      </c>
      <c r="M110" s="144">
        <f t="shared" si="25"/>
        <v>0</v>
      </c>
      <c r="N110" s="144">
        <v>0</v>
      </c>
      <c r="O110" s="144">
        <f t="shared" si="26"/>
        <v>0</v>
      </c>
      <c r="P110" s="144">
        <v>0</v>
      </c>
      <c r="Q110" s="144">
        <f t="shared" si="27"/>
        <v>0</v>
      </c>
      <c r="R110" s="144"/>
      <c r="S110" s="144" t="s">
        <v>117</v>
      </c>
      <c r="T110" s="144" t="s">
        <v>117</v>
      </c>
      <c r="U110" s="144">
        <v>0.65300000000000002</v>
      </c>
      <c r="V110" s="144">
        <f t="shared" si="28"/>
        <v>3.48</v>
      </c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247</v>
      </c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84">
        <v>70</v>
      </c>
      <c r="B111" s="154" t="s">
        <v>250</v>
      </c>
      <c r="C111" s="155" t="s">
        <v>251</v>
      </c>
      <c r="D111" s="152" t="s">
        <v>159</v>
      </c>
      <c r="E111" s="156">
        <v>1.774</v>
      </c>
      <c r="F111" s="157"/>
      <c r="G111" s="158">
        <f t="shared" si="22"/>
        <v>0</v>
      </c>
      <c r="H111" s="145"/>
      <c r="I111" s="144">
        <f t="shared" si="23"/>
        <v>0</v>
      </c>
      <c r="J111" s="145"/>
      <c r="K111" s="144">
        <f t="shared" si="24"/>
        <v>0</v>
      </c>
      <c r="L111" s="144">
        <v>15</v>
      </c>
      <c r="M111" s="144">
        <f t="shared" si="25"/>
        <v>0</v>
      </c>
      <c r="N111" s="144">
        <v>0</v>
      </c>
      <c r="O111" s="144">
        <f t="shared" si="26"/>
        <v>0</v>
      </c>
      <c r="P111" s="144">
        <v>0</v>
      </c>
      <c r="Q111" s="144">
        <f t="shared" si="27"/>
        <v>0</v>
      </c>
      <c r="R111" s="144"/>
      <c r="S111" s="144" t="s">
        <v>117</v>
      </c>
      <c r="T111" s="144" t="s">
        <v>117</v>
      </c>
      <c r="U111" s="144">
        <v>0.49</v>
      </c>
      <c r="V111" s="144">
        <f t="shared" si="28"/>
        <v>0.87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247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 x14ac:dyDescent="0.2">
      <c r="A112" s="184">
        <v>71</v>
      </c>
      <c r="B112" s="154" t="s">
        <v>252</v>
      </c>
      <c r="C112" s="155" t="s">
        <v>253</v>
      </c>
      <c r="D112" s="152" t="s">
        <v>159</v>
      </c>
      <c r="E112" s="156">
        <v>15.965999999999999</v>
      </c>
      <c r="F112" s="157"/>
      <c r="G112" s="158">
        <f t="shared" si="22"/>
        <v>0</v>
      </c>
      <c r="H112" s="145"/>
      <c r="I112" s="144">
        <f t="shared" si="23"/>
        <v>0</v>
      </c>
      <c r="J112" s="145"/>
      <c r="K112" s="144">
        <f t="shared" si="24"/>
        <v>0</v>
      </c>
      <c r="L112" s="144">
        <v>15</v>
      </c>
      <c r="M112" s="144">
        <f t="shared" si="25"/>
        <v>0</v>
      </c>
      <c r="N112" s="144">
        <v>0</v>
      </c>
      <c r="O112" s="144">
        <f t="shared" si="26"/>
        <v>0</v>
      </c>
      <c r="P112" s="144">
        <v>0</v>
      </c>
      <c r="Q112" s="144">
        <f t="shared" si="27"/>
        <v>0</v>
      </c>
      <c r="R112" s="144"/>
      <c r="S112" s="144" t="s">
        <v>117</v>
      </c>
      <c r="T112" s="144" t="s">
        <v>117</v>
      </c>
      <c r="U112" s="144">
        <v>0</v>
      </c>
      <c r="V112" s="144">
        <f t="shared" si="28"/>
        <v>0</v>
      </c>
      <c r="W112" s="144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 t="s">
        <v>247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outlineLevel="1" x14ac:dyDescent="0.2">
      <c r="A113" s="184">
        <v>72</v>
      </c>
      <c r="B113" s="154" t="s">
        <v>254</v>
      </c>
      <c r="C113" s="155" t="s">
        <v>255</v>
      </c>
      <c r="D113" s="152" t="s">
        <v>159</v>
      </c>
      <c r="E113" s="156">
        <v>1.774</v>
      </c>
      <c r="F113" s="157"/>
      <c r="G113" s="158">
        <f t="shared" si="22"/>
        <v>0</v>
      </c>
      <c r="H113" s="145"/>
      <c r="I113" s="144">
        <f t="shared" si="23"/>
        <v>0</v>
      </c>
      <c r="J113" s="145"/>
      <c r="K113" s="144">
        <f t="shared" si="24"/>
        <v>0</v>
      </c>
      <c r="L113" s="144">
        <v>15</v>
      </c>
      <c r="M113" s="144">
        <f t="shared" si="25"/>
        <v>0</v>
      </c>
      <c r="N113" s="144">
        <v>0</v>
      </c>
      <c r="O113" s="144">
        <f t="shared" si="26"/>
        <v>0</v>
      </c>
      <c r="P113" s="144">
        <v>0</v>
      </c>
      <c r="Q113" s="144">
        <f t="shared" si="27"/>
        <v>0</v>
      </c>
      <c r="R113" s="144"/>
      <c r="S113" s="144" t="s">
        <v>117</v>
      </c>
      <c r="T113" s="144" t="s">
        <v>117</v>
      </c>
      <c r="U113" s="144">
        <v>0.94199999999999995</v>
      </c>
      <c r="V113" s="144">
        <f t="shared" si="28"/>
        <v>1.67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247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 x14ac:dyDescent="0.2">
      <c r="A114" s="184">
        <v>73</v>
      </c>
      <c r="B114" s="154" t="s">
        <v>256</v>
      </c>
      <c r="C114" s="155" t="s">
        <v>257</v>
      </c>
      <c r="D114" s="152" t="s">
        <v>159</v>
      </c>
      <c r="E114" s="156">
        <v>1.774</v>
      </c>
      <c r="F114" s="157"/>
      <c r="G114" s="158">
        <f t="shared" si="22"/>
        <v>0</v>
      </c>
      <c r="H114" s="145"/>
      <c r="I114" s="144">
        <f t="shared" si="23"/>
        <v>0</v>
      </c>
      <c r="J114" s="145"/>
      <c r="K114" s="144">
        <f t="shared" si="24"/>
        <v>0</v>
      </c>
      <c r="L114" s="144">
        <v>15</v>
      </c>
      <c r="M114" s="144">
        <f t="shared" si="25"/>
        <v>0</v>
      </c>
      <c r="N114" s="144">
        <v>0</v>
      </c>
      <c r="O114" s="144">
        <f t="shared" si="26"/>
        <v>0</v>
      </c>
      <c r="P114" s="144">
        <v>0</v>
      </c>
      <c r="Q114" s="144">
        <f t="shared" si="27"/>
        <v>0</v>
      </c>
      <c r="R114" s="144"/>
      <c r="S114" s="144" t="s">
        <v>117</v>
      </c>
      <c r="T114" s="144" t="s">
        <v>117</v>
      </c>
      <c r="U114" s="144">
        <v>0</v>
      </c>
      <c r="V114" s="144">
        <f t="shared" si="28"/>
        <v>0</v>
      </c>
      <c r="W114" s="144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 t="s">
        <v>247</v>
      </c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x14ac:dyDescent="0.2">
      <c r="A115" s="170" t="s">
        <v>114</v>
      </c>
      <c r="B115" s="171" t="s">
        <v>88</v>
      </c>
      <c r="C115" s="172" t="s">
        <v>29</v>
      </c>
      <c r="D115" s="173"/>
      <c r="E115" s="174"/>
      <c r="F115" s="175"/>
      <c r="G115" s="176">
        <f>SUMIF(AG116:AG118,"&lt;&gt;NOR",G116:G118)</f>
        <v>0</v>
      </c>
      <c r="H115" s="146"/>
      <c r="I115" s="146">
        <f>SUM(I116:I118)</f>
        <v>0</v>
      </c>
      <c r="J115" s="146"/>
      <c r="K115" s="146">
        <f>SUM(K116:K118)</f>
        <v>0</v>
      </c>
      <c r="L115" s="146"/>
      <c r="M115" s="146">
        <f>SUM(M116:M118)</f>
        <v>0</v>
      </c>
      <c r="N115" s="146"/>
      <c r="O115" s="146">
        <f>SUM(O116:O118)</f>
        <v>0</v>
      </c>
      <c r="P115" s="146"/>
      <c r="Q115" s="146">
        <f>SUM(Q116:Q118)</f>
        <v>0</v>
      </c>
      <c r="R115" s="146"/>
      <c r="S115" s="146"/>
      <c r="T115" s="146"/>
      <c r="U115" s="146"/>
      <c r="V115" s="146">
        <f>SUM(V116:V118)</f>
        <v>0</v>
      </c>
      <c r="W115" s="146"/>
      <c r="AG115" t="s">
        <v>115</v>
      </c>
    </row>
    <row r="116" spans="1:60" outlineLevel="1" x14ac:dyDescent="0.2">
      <c r="A116" s="184">
        <v>74</v>
      </c>
      <c r="B116" s="154" t="s">
        <v>258</v>
      </c>
      <c r="C116" s="155" t="s">
        <v>259</v>
      </c>
      <c r="D116" s="152" t="s">
        <v>260</v>
      </c>
      <c r="E116" s="156">
        <v>1</v>
      </c>
      <c r="F116" s="157"/>
      <c r="G116" s="158">
        <f>ROUND(E116*F116,2)</f>
        <v>0</v>
      </c>
      <c r="H116" s="145"/>
      <c r="I116" s="144">
        <f>ROUND(E116*H116,2)</f>
        <v>0</v>
      </c>
      <c r="J116" s="145"/>
      <c r="K116" s="144">
        <f>ROUND(E116*J116,2)</f>
        <v>0</v>
      </c>
      <c r="L116" s="144">
        <v>15</v>
      </c>
      <c r="M116" s="144">
        <f>G116*(1+L116/100)</f>
        <v>0</v>
      </c>
      <c r="N116" s="144">
        <v>0</v>
      </c>
      <c r="O116" s="144">
        <f>ROUND(E116*N116,2)</f>
        <v>0</v>
      </c>
      <c r="P116" s="144">
        <v>0</v>
      </c>
      <c r="Q116" s="144">
        <f>ROUND(E116*P116,2)</f>
        <v>0</v>
      </c>
      <c r="R116" s="144"/>
      <c r="S116" s="144" t="s">
        <v>117</v>
      </c>
      <c r="T116" s="144" t="s">
        <v>149</v>
      </c>
      <c r="U116" s="144">
        <v>0</v>
      </c>
      <c r="V116" s="144">
        <f>ROUND(E116*U116,2)</f>
        <v>0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261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84">
        <v>75</v>
      </c>
      <c r="B117" s="154" t="s">
        <v>262</v>
      </c>
      <c r="C117" s="155" t="s">
        <v>263</v>
      </c>
      <c r="D117" s="152" t="s">
        <v>260</v>
      </c>
      <c r="E117" s="156">
        <v>1</v>
      </c>
      <c r="F117" s="157"/>
      <c r="G117" s="158">
        <f>ROUND(E117*F117,2)</f>
        <v>0</v>
      </c>
      <c r="H117" s="145"/>
      <c r="I117" s="144">
        <f>ROUND(E117*H117,2)</f>
        <v>0</v>
      </c>
      <c r="J117" s="145"/>
      <c r="K117" s="144">
        <f>ROUND(E117*J117,2)</f>
        <v>0</v>
      </c>
      <c r="L117" s="144">
        <v>15</v>
      </c>
      <c r="M117" s="144">
        <f>G117*(1+L117/100)</f>
        <v>0</v>
      </c>
      <c r="N117" s="144">
        <v>0</v>
      </c>
      <c r="O117" s="144">
        <f>ROUND(E117*N117,2)</f>
        <v>0</v>
      </c>
      <c r="P117" s="144">
        <v>0</v>
      </c>
      <c r="Q117" s="144">
        <f>ROUND(E117*P117,2)</f>
        <v>0</v>
      </c>
      <c r="R117" s="144"/>
      <c r="S117" s="144" t="s">
        <v>148</v>
      </c>
      <c r="T117" s="144" t="s">
        <v>149</v>
      </c>
      <c r="U117" s="144">
        <v>0</v>
      </c>
      <c r="V117" s="144">
        <f>ROUND(E117*U117,2)</f>
        <v>0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261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99">
        <v>76</v>
      </c>
      <c r="B118" s="159" t="s">
        <v>264</v>
      </c>
      <c r="C118" s="160" t="s">
        <v>265</v>
      </c>
      <c r="D118" s="153" t="s">
        <v>260</v>
      </c>
      <c r="E118" s="161">
        <v>1</v>
      </c>
      <c r="F118" s="162"/>
      <c r="G118" s="163">
        <f>ROUND(E118*F118,2)</f>
        <v>0</v>
      </c>
      <c r="H118" s="145"/>
      <c r="I118" s="144">
        <f>ROUND(E118*H118,2)</f>
        <v>0</v>
      </c>
      <c r="J118" s="145"/>
      <c r="K118" s="144">
        <f>ROUND(E118*J118,2)</f>
        <v>0</v>
      </c>
      <c r="L118" s="144">
        <v>15</v>
      </c>
      <c r="M118" s="144">
        <f>G118*(1+L118/100)</f>
        <v>0</v>
      </c>
      <c r="N118" s="144">
        <v>0</v>
      </c>
      <c r="O118" s="144">
        <f>ROUND(E118*N118,2)</f>
        <v>0</v>
      </c>
      <c r="P118" s="144">
        <v>0</v>
      </c>
      <c r="Q118" s="144">
        <f>ROUND(E118*P118,2)</f>
        <v>0</v>
      </c>
      <c r="R118" s="144"/>
      <c r="S118" s="144" t="s">
        <v>148</v>
      </c>
      <c r="T118" s="144" t="s">
        <v>149</v>
      </c>
      <c r="U118" s="144">
        <v>0</v>
      </c>
      <c r="V118" s="144">
        <f>ROUND(E118*U118,2)</f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261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x14ac:dyDescent="0.2">
      <c r="A119" s="181"/>
      <c r="B119" s="182"/>
      <c r="C119" s="183"/>
      <c r="D119" s="15"/>
      <c r="E119" s="181"/>
      <c r="F119" s="181"/>
      <c r="G119" s="18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AE119">
        <v>15</v>
      </c>
      <c r="AF119">
        <v>21</v>
      </c>
    </row>
    <row r="120" spans="1:60" x14ac:dyDescent="0.2">
      <c r="A120" s="140"/>
      <c r="B120" s="141" t="s">
        <v>31</v>
      </c>
      <c r="C120" s="149"/>
      <c r="D120" s="142"/>
      <c r="E120" s="143"/>
      <c r="F120" s="143"/>
      <c r="G120" s="147">
        <f>G8+G19+G22+G27+G39+G41+G45+G52+G64+G69+G83+G85+G94+G103+G106+G108+G115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AE120">
        <f>SUMIF(L7:L118,AE119,G7:G118)</f>
        <v>0</v>
      </c>
      <c r="AF120">
        <f>SUMIF(L7:L118,AF119,G7:G118)</f>
        <v>0</v>
      </c>
      <c r="AG120" t="s">
        <v>266</v>
      </c>
    </row>
    <row r="121" spans="1:60" x14ac:dyDescent="0.2">
      <c r="A121" s="3"/>
      <c r="B121" s="4"/>
      <c r="C121" s="148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60" x14ac:dyDescent="0.2">
      <c r="A122" s="3"/>
      <c r="B122" s="4"/>
      <c r="C122" s="148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60" x14ac:dyDescent="0.2">
      <c r="A123" s="270" t="s">
        <v>267</v>
      </c>
      <c r="B123" s="270"/>
      <c r="C123" s="271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60" x14ac:dyDescent="0.2">
      <c r="A124" s="251"/>
      <c r="B124" s="252"/>
      <c r="C124" s="253"/>
      <c r="D124" s="252"/>
      <c r="E124" s="252"/>
      <c r="F124" s="252"/>
      <c r="G124" s="25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G124" t="s">
        <v>268</v>
      </c>
    </row>
    <row r="125" spans="1:60" x14ac:dyDescent="0.2">
      <c r="A125" s="255"/>
      <c r="B125" s="256"/>
      <c r="C125" s="257"/>
      <c r="D125" s="256"/>
      <c r="E125" s="256"/>
      <c r="F125" s="256"/>
      <c r="G125" s="25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60" x14ac:dyDescent="0.2">
      <c r="A126" s="255"/>
      <c r="B126" s="256"/>
      <c r="C126" s="257"/>
      <c r="D126" s="256"/>
      <c r="E126" s="256"/>
      <c r="F126" s="256"/>
      <c r="G126" s="25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A127" s="255"/>
      <c r="B127" s="256"/>
      <c r="C127" s="257"/>
      <c r="D127" s="256"/>
      <c r="E127" s="256"/>
      <c r="F127" s="256"/>
      <c r="G127" s="25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59"/>
      <c r="B128" s="260"/>
      <c r="C128" s="261"/>
      <c r="D128" s="260"/>
      <c r="E128" s="260"/>
      <c r="F128" s="260"/>
      <c r="G128" s="26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3"/>
      <c r="B129" s="4"/>
      <c r="C129" s="14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C130" s="150"/>
      <c r="D130" s="10"/>
      <c r="AG130" t="s">
        <v>269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2022-02-04T10:10:05Z</cp:lastPrinted>
  <dcterms:created xsi:type="dcterms:W3CDTF">2009-04-08T07:15:50Z</dcterms:created>
  <dcterms:modified xsi:type="dcterms:W3CDTF">2025-01-21T06:34:22Z</dcterms:modified>
</cp:coreProperties>
</file>