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40" windowWidth="24615" windowHeight="11445" firstSheet="1" activeTab="4"/>
  </bookViews>
  <sheets>
    <sheet name="Rekapitulace stavby" sheetId="1" r:id="rId1"/>
    <sheet name="65K2023_1 - Osvětlení spo..." sheetId="2" r:id="rId2"/>
    <sheet name="65K2023_2 - Elektroinstal..." sheetId="3" r:id="rId3"/>
    <sheet name="65K2023_3 - Rozvaděč vzdu..." sheetId="4" r:id="rId4"/>
    <sheet name="65K2023_4 - Společné osta..." sheetId="5" r:id="rId5"/>
  </sheets>
  <definedNames>
    <definedName name="_xlnm._FilterDatabase" localSheetId="1" hidden="1">'65K2023_1 - Osvětlení spo...'!$C$120:$L$174</definedName>
    <definedName name="_xlnm._FilterDatabase" localSheetId="2" hidden="1">'65K2023_2 - Elektroinstal...'!$C$120:$L$159</definedName>
    <definedName name="_xlnm._FilterDatabase" localSheetId="3" hidden="1">'65K2023_3 - Rozvaděč vzdu...'!$C$117:$L$147</definedName>
    <definedName name="_xlnm._FilterDatabase" localSheetId="4" hidden="1">'65K2023_4 - Společné osta...'!$C$123:$L$137</definedName>
    <definedName name="_xlnm.Print_Titles" localSheetId="1">'65K2023_1 - Osvětlení spo...'!$120:$120</definedName>
    <definedName name="_xlnm.Print_Titles" localSheetId="2">'65K2023_2 - Elektroinstal...'!$120:$120</definedName>
    <definedName name="_xlnm.Print_Titles" localSheetId="3">'65K2023_3 - Rozvaděč vzdu...'!$117:$117</definedName>
    <definedName name="_xlnm.Print_Titles" localSheetId="4">'65K2023_4 - Společné osta...'!$123:$123</definedName>
    <definedName name="_xlnm.Print_Titles" localSheetId="0">'Rekapitulace stavby'!$92:$92</definedName>
    <definedName name="_xlnm.Print_Area" localSheetId="1">'65K2023_1 - Osvětlení spo...'!$C$4:$K$76,'65K2023_1 - Osvětlení spo...'!$C$82:$K$102,'65K2023_1 - Osvětlení spo...'!$C$108:$L$174</definedName>
    <definedName name="_xlnm.Print_Area" localSheetId="2">'65K2023_2 - Elektroinstal...'!$C$4:$K$76,'65K2023_2 - Elektroinstal...'!$C$82:$K$102,'65K2023_2 - Elektroinstal...'!$C$108:$L$159</definedName>
    <definedName name="_xlnm.Print_Area" localSheetId="3">'65K2023_3 - Rozvaděč vzdu...'!$C$4:$K$76,'65K2023_3 - Rozvaděč vzdu...'!$C$82:$K$99,'65K2023_3 - Rozvaděč vzdu...'!$C$105:$L$147</definedName>
    <definedName name="_xlnm.Print_Area" localSheetId="4">'65K2023_4 - Společné osta...'!$C$4:$K$76,'65K2023_4 - Společné osta...'!$C$82:$K$105,'65K2023_4 - Společné osta...'!$C$111:$L$137</definedName>
    <definedName name="_xlnm.Print_Area" localSheetId="0">'Rekapitulace stavby'!$D$4:$AO$76,'Rekapitulace stavby'!$C$82:$AQ$99</definedName>
  </definedNames>
  <calcPr calcId="124519"/>
</workbook>
</file>

<file path=xl/calcChain.xml><?xml version="1.0" encoding="utf-8"?>
<calcChain xmlns="http://schemas.openxmlformats.org/spreadsheetml/2006/main">
  <c r="K130" i="5"/>
  <c r="K101" s="1"/>
  <c r="K129"/>
  <c r="K100" s="1"/>
  <c r="K39"/>
  <c r="K38"/>
  <c r="BA98" i="1"/>
  <c r="K37" i="5"/>
  <c r="AZ98" i="1" s="1"/>
  <c r="BI137" i="5"/>
  <c r="BH137"/>
  <c r="BG137"/>
  <c r="BF137"/>
  <c r="X137"/>
  <c r="V137"/>
  <c r="T137"/>
  <c r="P137"/>
  <c r="BI136"/>
  <c r="BH136"/>
  <c r="BG136"/>
  <c r="BF136"/>
  <c r="X136"/>
  <c r="V136"/>
  <c r="T136"/>
  <c r="P136"/>
  <c r="BI134"/>
  <c r="BH134"/>
  <c r="BG134"/>
  <c r="BF134"/>
  <c r="X134"/>
  <c r="X133"/>
  <c r="V134"/>
  <c r="V133" s="1"/>
  <c r="T134"/>
  <c r="T133" s="1"/>
  <c r="P134"/>
  <c r="BI132"/>
  <c r="BH132"/>
  <c r="BG132"/>
  <c r="BF132"/>
  <c r="X132"/>
  <c r="X131" s="1"/>
  <c r="V132"/>
  <c r="V131" s="1"/>
  <c r="T132"/>
  <c r="T131"/>
  <c r="P132"/>
  <c r="J101"/>
  <c r="I101"/>
  <c r="J100"/>
  <c r="I100"/>
  <c r="BI127"/>
  <c r="BH127"/>
  <c r="BG127"/>
  <c r="BF127"/>
  <c r="X127"/>
  <c r="X126"/>
  <c r="X125"/>
  <c r="V127"/>
  <c r="V126" s="1"/>
  <c r="V125" s="1"/>
  <c r="T127"/>
  <c r="T126"/>
  <c r="T125"/>
  <c r="P127"/>
  <c r="J121"/>
  <c r="J120"/>
  <c r="F118"/>
  <c r="E116"/>
  <c r="J92"/>
  <c r="J91"/>
  <c r="F89"/>
  <c r="E87"/>
  <c r="J18"/>
  <c r="E18"/>
  <c r="F121" s="1"/>
  <c r="J17"/>
  <c r="J15"/>
  <c r="E15"/>
  <c r="F120" s="1"/>
  <c r="J14"/>
  <c r="J12"/>
  <c r="J118" s="1"/>
  <c r="E7"/>
  <c r="E85"/>
  <c r="K39" i="4"/>
  <c r="K38"/>
  <c r="BA97" i="1"/>
  <c r="K37" i="4"/>
  <c r="AZ97" i="1" s="1"/>
  <c r="BI147" i="4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9"/>
  <c r="BH129"/>
  <c r="BG129"/>
  <c r="BF129"/>
  <c r="X129"/>
  <c r="V129"/>
  <c r="T129"/>
  <c r="P129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BI124"/>
  <c r="BH124"/>
  <c r="BG124"/>
  <c r="BF124"/>
  <c r="X124"/>
  <c r="V124"/>
  <c r="T124"/>
  <c r="P124"/>
  <c r="BI123"/>
  <c r="BH123"/>
  <c r="BG123"/>
  <c r="BF123"/>
  <c r="X123"/>
  <c r="V123"/>
  <c r="T123"/>
  <c r="P123"/>
  <c r="BI122"/>
  <c r="BH122"/>
  <c r="BG122"/>
  <c r="BF122"/>
  <c r="X122"/>
  <c r="V122"/>
  <c r="T122"/>
  <c r="P122"/>
  <c r="BI121"/>
  <c r="BH121"/>
  <c r="BG121"/>
  <c r="BF121"/>
  <c r="X121"/>
  <c r="V121"/>
  <c r="T121"/>
  <c r="P121"/>
  <c r="J115"/>
  <c r="J114"/>
  <c r="F112"/>
  <c r="E110"/>
  <c r="J92"/>
  <c r="J91"/>
  <c r="F89"/>
  <c r="E87"/>
  <c r="J18"/>
  <c r="E18"/>
  <c r="F92" s="1"/>
  <c r="J17"/>
  <c r="J15"/>
  <c r="E15"/>
  <c r="F91"/>
  <c r="J14"/>
  <c r="J12"/>
  <c r="J112" s="1"/>
  <c r="E7"/>
  <c r="E108" s="1"/>
  <c r="K39" i="3"/>
  <c r="K38"/>
  <c r="BA96" i="1" s="1"/>
  <c r="K37" i="3"/>
  <c r="AZ96" i="1"/>
  <c r="BI159" i="3"/>
  <c r="BH159"/>
  <c r="BG159"/>
  <c r="BF159"/>
  <c r="X159"/>
  <c r="X158"/>
  <c r="V159"/>
  <c r="V158"/>
  <c r="T159"/>
  <c r="T158" s="1"/>
  <c r="P159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2"/>
  <c r="BH132"/>
  <c r="BG132"/>
  <c r="BF132"/>
  <c r="X132"/>
  <c r="V132"/>
  <c r="T132"/>
  <c r="P132"/>
  <c r="BI131"/>
  <c r="BH131"/>
  <c r="BG131"/>
  <c r="BF131"/>
  <c r="X131"/>
  <c r="V131"/>
  <c r="T131"/>
  <c r="P131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BI124"/>
  <c r="BH124"/>
  <c r="BG124"/>
  <c r="BF124"/>
  <c r="X124"/>
  <c r="V124"/>
  <c r="T124"/>
  <c r="P124"/>
  <c r="J118"/>
  <c r="J117"/>
  <c r="F115"/>
  <c r="E113"/>
  <c r="J92"/>
  <c r="J91"/>
  <c r="F89"/>
  <c r="E87"/>
  <c r="J18"/>
  <c r="E18"/>
  <c r="F118"/>
  <c r="J17"/>
  <c r="J15"/>
  <c r="E15"/>
  <c r="F91" s="1"/>
  <c r="J14"/>
  <c r="J12"/>
  <c r="J89" s="1"/>
  <c r="E7"/>
  <c r="E85"/>
  <c r="K39" i="2"/>
  <c r="K38"/>
  <c r="BA95" i="1"/>
  <c r="K37" i="2"/>
  <c r="AZ95" i="1"/>
  <c r="BI174" i="2"/>
  <c r="BH174"/>
  <c r="BG174"/>
  <c r="BF174"/>
  <c r="X174"/>
  <c r="X173"/>
  <c r="V174"/>
  <c r="V173" s="1"/>
  <c r="T174"/>
  <c r="T173"/>
  <c r="P174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BI124"/>
  <c r="BH124"/>
  <c r="BG124"/>
  <c r="BF124"/>
  <c r="X124"/>
  <c r="V124"/>
  <c r="T124"/>
  <c r="P124"/>
  <c r="J118"/>
  <c r="J117"/>
  <c r="F115"/>
  <c r="E113"/>
  <c r="J92"/>
  <c r="J91"/>
  <c r="F89"/>
  <c r="E87"/>
  <c r="J18"/>
  <c r="E18"/>
  <c r="F118"/>
  <c r="J17"/>
  <c r="J15"/>
  <c r="E15"/>
  <c r="F117" s="1"/>
  <c r="J14"/>
  <c r="J12"/>
  <c r="J115" s="1"/>
  <c r="E7"/>
  <c r="E111" s="1"/>
  <c r="L90" i="1"/>
  <c r="AM90"/>
  <c r="AM89"/>
  <c r="L89"/>
  <c r="AM87"/>
  <c r="L87"/>
  <c r="L85"/>
  <c r="L84"/>
  <c r="Q174" i="2"/>
  <c r="Q169"/>
  <c r="R143"/>
  <c r="Q153"/>
  <c r="R165"/>
  <c r="R130"/>
  <c r="R127"/>
  <c r="Q163"/>
  <c r="Q160"/>
  <c r="BK172"/>
  <c r="K157"/>
  <c r="BE157"/>
  <c r="K143"/>
  <c r="BE143"/>
  <c r="K156"/>
  <c r="BE156"/>
  <c r="BK141"/>
  <c r="R139" i="3"/>
  <c r="R137"/>
  <c r="Q135"/>
  <c r="Q139"/>
  <c r="Q148"/>
  <c r="K157"/>
  <c r="BE157"/>
  <c r="K125"/>
  <c r="BE125"/>
  <c r="Q140" i="4"/>
  <c r="Q145"/>
  <c r="R132"/>
  <c r="Q134"/>
  <c r="R147"/>
  <c r="R133"/>
  <c r="BK134"/>
  <c r="BK123"/>
  <c r="BK122"/>
  <c r="R132" i="5"/>
  <c r="K132"/>
  <c r="BE132"/>
  <c r="Q125" i="2"/>
  <c r="Q159"/>
  <c r="Q127"/>
  <c r="R148"/>
  <c r="Q165"/>
  <c r="Q162"/>
  <c r="R134"/>
  <c r="Q145"/>
  <c r="Q133"/>
  <c r="Q134"/>
  <c r="R125"/>
  <c r="BK174"/>
  <c r="BK136"/>
  <c r="K167"/>
  <c r="BE167" s="1"/>
  <c r="K158"/>
  <c r="BE158" s="1"/>
  <c r="BK126"/>
  <c r="BK161"/>
  <c r="BK152"/>
  <c r="BK138"/>
  <c r="R141" i="3"/>
  <c r="Q141"/>
  <c r="Q159"/>
  <c r="R127"/>
  <c r="Q143"/>
  <c r="Q134"/>
  <c r="R151"/>
  <c r="K159"/>
  <c r="BE159"/>
  <c r="BK146"/>
  <c r="K132"/>
  <c r="BE132"/>
  <c r="K139"/>
  <c r="BE139" s="1"/>
  <c r="Q147" i="4"/>
  <c r="R138"/>
  <c r="R141"/>
  <c r="Q127"/>
  <c r="R140"/>
  <c r="R122"/>
  <c r="Q136"/>
  <c r="BK146"/>
  <c r="BK136"/>
  <c r="BK124"/>
  <c r="K127"/>
  <c r="BE127"/>
  <c r="Q127" i="5"/>
  <c r="R137"/>
  <c r="R125" i="3"/>
  <c r="R153"/>
  <c r="Q144"/>
  <c r="BK156"/>
  <c r="K141"/>
  <c r="BE141"/>
  <c r="BK144"/>
  <c r="R139" i="4"/>
  <c r="R129"/>
  <c r="R135"/>
  <c r="R130"/>
  <c r="Q144"/>
  <c r="R125"/>
  <c r="BK147"/>
  <c r="BK137"/>
  <c r="R134" i="5"/>
  <c r="K127"/>
  <c r="BE127"/>
  <c r="Q171" i="2"/>
  <c r="Q126"/>
  <c r="R146"/>
  <c r="Q148"/>
  <c r="R144"/>
  <c r="R145"/>
  <c r="R164"/>
  <c r="R152"/>
  <c r="R156"/>
  <c r="Q156"/>
  <c r="R131"/>
  <c r="BK149"/>
  <c r="BK170"/>
  <c r="K127"/>
  <c r="BE127" s="1"/>
  <c r="BK150"/>
  <c r="BK144"/>
  <c r="R156" i="3"/>
  <c r="R134"/>
  <c r="R148"/>
  <c r="R157"/>
  <c r="Q156"/>
  <c r="Q151"/>
  <c r="BK153"/>
  <c r="K137"/>
  <c r="BE137"/>
  <c r="K126"/>
  <c r="BE126"/>
  <c r="Q132" i="4"/>
  <c r="R146"/>
  <c r="Q128"/>
  <c r="Q126"/>
  <c r="Q129"/>
  <c r="Q131"/>
  <c r="R127"/>
  <c r="BK140"/>
  <c r="K128"/>
  <c r="BE128"/>
  <c r="Q137" i="5"/>
  <c r="BK137"/>
  <c r="R170" i="2"/>
  <c r="R166"/>
  <c r="Q157"/>
  <c r="AU94" i="1"/>
  <c r="Q124" i="2"/>
  <c r="R139"/>
  <c r="Q158"/>
  <c r="Q144"/>
  <c r="BK171"/>
  <c r="BK125"/>
  <c r="BK162"/>
  <c r="K159"/>
  <c r="BE159"/>
  <c r="BK163"/>
  <c r="BK142"/>
  <c r="BK124"/>
  <c r="R146" i="3"/>
  <c r="Q157"/>
  <c r="Q150"/>
  <c r="Q146"/>
  <c r="R143"/>
  <c r="R131"/>
  <c r="K155"/>
  <c r="BE155"/>
  <c r="K128"/>
  <c r="BE128"/>
  <c r="BK134"/>
  <c r="R124" i="4"/>
  <c r="Q135"/>
  <c r="R126"/>
  <c r="Q123"/>
  <c r="Q130"/>
  <c r="Q125"/>
  <c r="BK129"/>
  <c r="BK131"/>
  <c r="BK130"/>
  <c r="R136" i="5"/>
  <c r="Q170" i="2"/>
  <c r="Q131"/>
  <c r="Q155"/>
  <c r="R126"/>
  <c r="R133"/>
  <c r="Q143"/>
  <c r="Q147"/>
  <c r="R140"/>
  <c r="R171"/>
  <c r="Q168"/>
  <c r="Q164"/>
  <c r="R142"/>
  <c r="Q146"/>
  <c r="Q167"/>
  <c r="R161"/>
  <c r="R162"/>
  <c r="R149"/>
  <c r="R172"/>
  <c r="BK168"/>
  <c r="K133"/>
  <c r="BE133"/>
  <c r="BK131"/>
  <c r="K130"/>
  <c r="BE130"/>
  <c r="R159" i="3"/>
  <c r="R124"/>
  <c r="R128"/>
  <c r="R126"/>
  <c r="K135"/>
  <c r="BE135"/>
  <c r="R131" i="4"/>
  <c r="R136"/>
  <c r="Q146"/>
  <c r="Q142"/>
  <c r="R145"/>
  <c r="K141"/>
  <c r="BE141"/>
  <c r="BK144"/>
  <c r="K126"/>
  <c r="BE126" s="1"/>
  <c r="BK125"/>
  <c r="Q132" i="5"/>
  <c r="R169" i="2"/>
  <c r="R147"/>
  <c r="R141"/>
  <c r="Q149"/>
  <c r="Q141"/>
  <c r="R158"/>
  <c r="Q140"/>
  <c r="Q166"/>
  <c r="Q136"/>
  <c r="Q139"/>
  <c r="BK153"/>
  <c r="K165"/>
  <c r="BE165"/>
  <c r="K164"/>
  <c r="BE164"/>
  <c r="K148"/>
  <c r="BE148"/>
  <c r="K155"/>
  <c r="BE155"/>
  <c r="Q127" i="3"/>
  <c r="R150"/>
  <c r="Q132"/>
  <c r="Q131"/>
  <c r="R155"/>
  <c r="R144"/>
  <c r="BK143"/>
  <c r="BK127"/>
  <c r="BK131"/>
  <c r="R143" i="4"/>
  <c r="R128"/>
  <c r="Q122"/>
  <c r="Q137"/>
  <c r="Q143"/>
  <c r="Q121"/>
  <c r="K139"/>
  <c r="BE139"/>
  <c r="BK143"/>
  <c r="BK135"/>
  <c r="Q134" i="5"/>
  <c r="BK136"/>
  <c r="Q172" i="2"/>
  <c r="R167"/>
  <c r="R159"/>
  <c r="Q152"/>
  <c r="Q130"/>
  <c r="Q150"/>
  <c r="R153"/>
  <c r="R136"/>
  <c r="Q161"/>
  <c r="R138"/>
  <c r="Q142"/>
  <c r="R157"/>
  <c r="K140"/>
  <c r="BE140"/>
  <c r="BK169"/>
  <c r="BK145"/>
  <c r="K160"/>
  <c r="BE160" s="1"/>
  <c r="BK146"/>
  <c r="K147"/>
  <c r="BE147"/>
  <c r="R135" i="3"/>
  <c r="Q128"/>
  <c r="Q124"/>
  <c r="Q155"/>
  <c r="R132"/>
  <c r="K150"/>
  <c r="BE150" s="1"/>
  <c r="K151"/>
  <c r="BE151" s="1"/>
  <c r="Q124" i="4"/>
  <c r="Q141"/>
  <c r="R134"/>
  <c r="Q138"/>
  <c r="R142"/>
  <c r="R121"/>
  <c r="R137"/>
  <c r="BK145"/>
  <c r="K133"/>
  <c r="BE133" s="1"/>
  <c r="BK142"/>
  <c r="Q136" i="5"/>
  <c r="R127"/>
  <c r="R174" i="2"/>
  <c r="R168"/>
  <c r="Q138"/>
  <c r="R160"/>
  <c r="R150"/>
  <c r="R155"/>
  <c r="R163"/>
  <c r="R124"/>
  <c r="BK166"/>
  <c r="K139"/>
  <c r="BE139" s="1"/>
  <c r="K134"/>
  <c r="BE134"/>
  <c r="Q125" i="3"/>
  <c r="Q153"/>
  <c r="Q126"/>
  <c r="Q137"/>
  <c r="BK148"/>
  <c r="BK124"/>
  <c r="R123" i="4"/>
  <c r="R144"/>
  <c r="Q133"/>
  <c r="Q139"/>
  <c r="K138"/>
  <c r="BE138"/>
  <c r="K132"/>
  <c r="BE132" s="1"/>
  <c r="BK121"/>
  <c r="K134" i="5"/>
  <c r="BE134"/>
  <c r="R123" i="2" l="1"/>
  <c r="J98" s="1"/>
  <c r="X130" i="3"/>
  <c r="X129" s="1"/>
  <c r="Q129" i="2"/>
  <c r="Q128"/>
  <c r="V123" i="3"/>
  <c r="V122" s="1"/>
  <c r="V129" i="2"/>
  <c r="V128" s="1"/>
  <c r="R123" i="3"/>
  <c r="R122"/>
  <c r="V120" i="4"/>
  <c r="V119" s="1"/>
  <c r="V118" s="1"/>
  <c r="V130" i="3"/>
  <c r="V129" s="1"/>
  <c r="T129" i="2"/>
  <c r="T128"/>
  <c r="T130" i="3"/>
  <c r="T129" s="1"/>
  <c r="Q120" i="4"/>
  <c r="Q119"/>
  <c r="I97" s="1"/>
  <c r="T123" i="2"/>
  <c r="T122" s="1"/>
  <c r="T121" s="1"/>
  <c r="AW95" i="1" s="1"/>
  <c r="X123" i="2"/>
  <c r="X122"/>
  <c r="X120" i="4"/>
  <c r="X119" s="1"/>
  <c r="X118" s="1"/>
  <c r="X129" i="2"/>
  <c r="X128" s="1"/>
  <c r="X121" s="1"/>
  <c r="R120" i="4"/>
  <c r="R119" s="1"/>
  <c r="T135" i="5"/>
  <c r="T128" s="1"/>
  <c r="T124" s="1"/>
  <c r="AW98" i="1" s="1"/>
  <c r="Q123" i="3"/>
  <c r="I98"/>
  <c r="V135" i="5"/>
  <c r="V128" s="1"/>
  <c r="V124" s="1"/>
  <c r="T123" i="3"/>
  <c r="T122" s="1"/>
  <c r="X123"/>
  <c r="X122"/>
  <c r="X135" i="5"/>
  <c r="X128"/>
  <c r="X124"/>
  <c r="V123" i="2"/>
  <c r="V122"/>
  <c r="Q123"/>
  <c r="I98" s="1"/>
  <c r="Q130" i="3"/>
  <c r="Q129"/>
  <c r="I99" s="1"/>
  <c r="T120" i="4"/>
  <c r="T119" s="1"/>
  <c r="T118" s="1"/>
  <c r="AW97" i="1" s="1"/>
  <c r="BK135" i="5"/>
  <c r="K135" s="1"/>
  <c r="K104" s="1"/>
  <c r="Q135"/>
  <c r="I104" s="1"/>
  <c r="R129" i="2"/>
  <c r="R128" s="1"/>
  <c r="J99" s="1"/>
  <c r="R130" i="3"/>
  <c r="R129"/>
  <c r="J99" s="1"/>
  <c r="R135" i="5"/>
  <c r="J104"/>
  <c r="BK173" i="2"/>
  <c r="K173" s="1"/>
  <c r="K101" s="1"/>
  <c r="R126" i="5"/>
  <c r="R125" s="1"/>
  <c r="Q173" i="2"/>
  <c r="I101" s="1"/>
  <c r="R173"/>
  <c r="J101"/>
  <c r="Q158" i="3"/>
  <c r="I101" s="1"/>
  <c r="Q131" i="5"/>
  <c r="R158" i="3"/>
  <c r="J101" s="1"/>
  <c r="Q126" i="5"/>
  <c r="Q125" s="1"/>
  <c r="R131"/>
  <c r="Q133"/>
  <c r="I103"/>
  <c r="R133"/>
  <c r="R128" s="1"/>
  <c r="J99" s="1"/>
  <c r="E114"/>
  <c r="Q118" i="4"/>
  <c r="I96" s="1"/>
  <c r="K30" s="1"/>
  <c r="AS97" i="1" s="1"/>
  <c r="F92" i="5"/>
  <c r="J89"/>
  <c r="F91"/>
  <c r="F114" i="4"/>
  <c r="E85"/>
  <c r="F115"/>
  <c r="J97" i="3"/>
  <c r="J89" i="4"/>
  <c r="E111" i="3"/>
  <c r="I99" i="2"/>
  <c r="F92" i="3"/>
  <c r="J115"/>
  <c r="F117"/>
  <c r="F92" i="2"/>
  <c r="F91"/>
  <c r="E85"/>
  <c r="J89"/>
  <c r="BK130"/>
  <c r="K142"/>
  <c r="BE142" s="1"/>
  <c r="BK157"/>
  <c r="F37"/>
  <c r="BD95" i="1" s="1"/>
  <c r="BK157" i="3"/>
  <c r="K143"/>
  <c r="BE143" s="1"/>
  <c r="K142" i="4"/>
  <c r="BE142"/>
  <c r="F38"/>
  <c r="BE97" i="1"/>
  <c r="BK132" i="5"/>
  <c r="BK131" s="1"/>
  <c r="K131" s="1"/>
  <c r="K102" s="1"/>
  <c r="K136" i="2"/>
  <c r="BE136"/>
  <c r="K166"/>
  <c r="BE166" s="1"/>
  <c r="BK140"/>
  <c r="F39"/>
  <c r="BF95" i="1" s="1"/>
  <c r="BK135" i="3"/>
  <c r="BK155"/>
  <c r="K135" i="4"/>
  <c r="BE135"/>
  <c r="K131"/>
  <c r="BE131" s="1"/>
  <c r="F36"/>
  <c r="BC97" i="1" s="1"/>
  <c r="K140" i="4"/>
  <c r="BE140"/>
  <c r="K36" i="5"/>
  <c r="AY98" i="1" s="1"/>
  <c r="K125" i="2"/>
  <c r="BE125" s="1"/>
  <c r="F36"/>
  <c r="BC95" i="1" s="1"/>
  <c r="K36" i="3"/>
  <c r="AY96" i="1" s="1"/>
  <c r="BK141" i="4"/>
  <c r="K137"/>
  <c r="BE137" s="1"/>
  <c r="K122"/>
  <c r="BE122"/>
  <c r="BK128"/>
  <c r="BK133"/>
  <c r="BK127" i="5"/>
  <c r="BK126" s="1"/>
  <c r="BK125" s="1"/>
  <c r="K125" s="1"/>
  <c r="K97" s="1"/>
  <c r="K136"/>
  <c r="BE136" s="1"/>
  <c r="K141" i="2"/>
  <c r="BE141"/>
  <c r="K150"/>
  <c r="BE150" s="1"/>
  <c r="K161"/>
  <c r="BE161" s="1"/>
  <c r="BK133"/>
  <c r="K174"/>
  <c r="BE174"/>
  <c r="BK148"/>
  <c r="F36" i="3"/>
  <c r="BC96" i="1" s="1"/>
  <c r="K145" i="4"/>
  <c r="BE145"/>
  <c r="BK126"/>
  <c r="F39"/>
  <c r="BF97" i="1"/>
  <c r="K137" i="5"/>
  <c r="BE137" s="1"/>
  <c r="BK159" i="2"/>
  <c r="K126"/>
  <c r="BE126" s="1"/>
  <c r="K149"/>
  <c r="BE149" s="1"/>
  <c r="BK167"/>
  <c r="BK165"/>
  <c r="BK156"/>
  <c r="K146"/>
  <c r="BE146"/>
  <c r="K171"/>
  <c r="BE171" s="1"/>
  <c r="K146" i="3"/>
  <c r="BE146"/>
  <c r="K131"/>
  <c r="BE131"/>
  <c r="K124"/>
  <c r="BE124" s="1"/>
  <c r="K156"/>
  <c r="BE156"/>
  <c r="K36" i="4"/>
  <c r="AY97" i="1"/>
  <c r="K144" i="4"/>
  <c r="BE144" s="1"/>
  <c r="F38" i="2"/>
  <c r="BE95" i="1" s="1"/>
  <c r="K169" i="2"/>
  <c r="BE169"/>
  <c r="BK125" i="3"/>
  <c r="K134"/>
  <c r="BE134"/>
  <c r="F37"/>
  <c r="BD96" i="1" s="1"/>
  <c r="K147" i="4"/>
  <c r="BE147" s="1"/>
  <c r="K134"/>
  <c r="BE134"/>
  <c r="F38" i="5"/>
  <c r="BE98" i="1" s="1"/>
  <c r="K36" i="2"/>
  <c r="AY95" i="1" s="1"/>
  <c r="BK132" i="3"/>
  <c r="K127"/>
  <c r="BE127"/>
  <c r="F38"/>
  <c r="BE96" i="1"/>
  <c r="K146" i="4"/>
  <c r="BE146" s="1"/>
  <c r="K124"/>
  <c r="BE124"/>
  <c r="BK127"/>
  <c r="F37" i="5"/>
  <c r="BD98" i="1" s="1"/>
  <c r="BK164" i="2"/>
  <c r="K152"/>
  <c r="BE152"/>
  <c r="BK155"/>
  <c r="K144"/>
  <c r="BE144" s="1"/>
  <c r="BK127"/>
  <c r="BK123"/>
  <c r="K123"/>
  <c r="K98" s="1"/>
  <c r="K138"/>
  <c r="BE138" s="1"/>
  <c r="K162"/>
  <c r="BE162"/>
  <c r="K172"/>
  <c r="BE172" s="1"/>
  <c r="BK126" i="3"/>
  <c r="F39"/>
  <c r="BF96" i="1" s="1"/>
  <c r="K123" i="4"/>
  <c r="BE123"/>
  <c r="K130"/>
  <c r="BE130"/>
  <c r="BK132"/>
  <c r="F39" i="5"/>
  <c r="BF98" i="1"/>
  <c r="K163" i="2"/>
  <c r="BE163" s="1"/>
  <c r="BK143"/>
  <c r="K131"/>
  <c r="BE131" s="1"/>
  <c r="BK139"/>
  <c r="K153"/>
  <c r="BE153" s="1"/>
  <c r="K170"/>
  <c r="BE170" s="1"/>
  <c r="K124"/>
  <c r="BE124"/>
  <c r="K168"/>
  <c r="BE168" s="1"/>
  <c r="BK139" i="3"/>
  <c r="BK150"/>
  <c r="K144"/>
  <c r="BE144"/>
  <c r="BK141"/>
  <c r="K153"/>
  <c r="BE153"/>
  <c r="K125" i="4"/>
  <c r="BE125" s="1"/>
  <c r="K136"/>
  <c r="BE136"/>
  <c r="BK139"/>
  <c r="K143"/>
  <c r="BE143" s="1"/>
  <c r="K129"/>
  <c r="BE129"/>
  <c r="BK138"/>
  <c r="K121"/>
  <c r="BE121"/>
  <c r="BK134" i="5"/>
  <c r="BK133" s="1"/>
  <c r="K133" s="1"/>
  <c r="K103" s="1"/>
  <c r="F36"/>
  <c r="BC98" i="1" s="1"/>
  <c r="K145" i="2"/>
  <c r="BE145" s="1"/>
  <c r="BK134"/>
  <c r="BK160"/>
  <c r="BK147"/>
  <c r="BK158"/>
  <c r="BK128" i="3"/>
  <c r="BK137"/>
  <c r="K148"/>
  <c r="BE148"/>
  <c r="BK151"/>
  <c r="BK159"/>
  <c r="BK158" s="1"/>
  <c r="K158" s="1"/>
  <c r="K101" s="1"/>
  <c r="F37" i="4"/>
  <c r="BD97" i="1" s="1"/>
  <c r="J97" i="4" l="1"/>
  <c r="R118"/>
  <c r="J96" s="1"/>
  <c r="K31" s="1"/>
  <c r="AT97" i="1" s="1"/>
  <c r="J103" i="5"/>
  <c r="V121" i="3"/>
  <c r="Q128" i="5"/>
  <c r="I99" s="1"/>
  <c r="X121" i="3"/>
  <c r="T121"/>
  <c r="AW96" i="1"/>
  <c r="AW94" s="1"/>
  <c r="R121" i="3"/>
  <c r="J96" s="1"/>
  <c r="K31" s="1"/>
  <c r="AT96" i="1" s="1"/>
  <c r="R124" i="5"/>
  <c r="J96" s="1"/>
  <c r="K31" s="1"/>
  <c r="AT98" i="1" s="1"/>
  <c r="V121" i="2"/>
  <c r="BK122"/>
  <c r="K122" s="1"/>
  <c r="K97" s="1"/>
  <c r="Q122"/>
  <c r="I97" s="1"/>
  <c r="R122"/>
  <c r="J97"/>
  <c r="J100"/>
  <c r="Q122" i="3"/>
  <c r="I97" s="1"/>
  <c r="J98" i="5"/>
  <c r="I102"/>
  <c r="I98" i="4"/>
  <c r="I100" i="3"/>
  <c r="I97" i="5"/>
  <c r="J98" i="3"/>
  <c r="J100"/>
  <c r="BK128" i="5"/>
  <c r="K128" s="1"/>
  <c r="K99" s="1"/>
  <c r="I100" i="2"/>
  <c r="J97" i="5"/>
  <c r="J102"/>
  <c r="J98" i="4"/>
  <c r="I98" i="5"/>
  <c r="K126"/>
  <c r="K98"/>
  <c r="BK129" i="2"/>
  <c r="K129" s="1"/>
  <c r="K100" s="1"/>
  <c r="BK130" i="3"/>
  <c r="K130" s="1"/>
  <c r="K100" s="1"/>
  <c r="BK123"/>
  <c r="BK122" s="1"/>
  <c r="K122" s="1"/>
  <c r="K97" s="1"/>
  <c r="BK120" i="4"/>
  <c r="BK119"/>
  <c r="K119" s="1"/>
  <c r="K97" s="1"/>
  <c r="K35"/>
  <c r="AX97" i="1" s="1"/>
  <c r="AV97" s="1"/>
  <c r="BE94"/>
  <c r="W32" s="1"/>
  <c r="K35" i="5"/>
  <c r="AX98" i="1" s="1"/>
  <c r="AV98" s="1"/>
  <c r="K35" i="2"/>
  <c r="AX95" i="1" s="1"/>
  <c r="AV95" s="1"/>
  <c r="F35" i="2"/>
  <c r="BB95" i="1" s="1"/>
  <c r="BF94"/>
  <c r="W33" s="1"/>
  <c r="F35" i="4"/>
  <c r="BB97" i="1" s="1"/>
  <c r="K35" i="3"/>
  <c r="AX96" i="1"/>
  <c r="AV96" s="1"/>
  <c r="BD94"/>
  <c r="W31" s="1"/>
  <c r="F35" i="3"/>
  <c r="BB96" i="1"/>
  <c r="BC94"/>
  <c r="W30" s="1"/>
  <c r="F35" i="5"/>
  <c r="BB98" i="1" s="1"/>
  <c r="BK124" i="5" l="1"/>
  <c r="K124" s="1"/>
  <c r="K96" s="1"/>
  <c r="Q124"/>
  <c r="I96" s="1"/>
  <c r="K30" s="1"/>
  <c r="AS98" i="1" s="1"/>
  <c r="BK129" i="3"/>
  <c r="K129"/>
  <c r="K99"/>
  <c r="K120" i="4"/>
  <c r="K98" s="1"/>
  <c r="BK118"/>
  <c r="K118" s="1"/>
  <c r="K32" s="1"/>
  <c r="AG97" i="1" s="1"/>
  <c r="Q121" i="2"/>
  <c r="I96" s="1"/>
  <c r="K30" s="1"/>
  <c r="AS95" i="1" s="1"/>
  <c r="K123" i="3"/>
  <c r="K98" s="1"/>
  <c r="R121" i="2"/>
  <c r="J96" s="1"/>
  <c r="K31" s="1"/>
  <c r="AT95" i="1" s="1"/>
  <c r="AT94" s="1"/>
  <c r="Q121" i="3"/>
  <c r="I96" s="1"/>
  <c r="K30" s="1"/>
  <c r="AS96" i="1" s="1"/>
  <c r="BK128" i="2"/>
  <c r="K128" s="1"/>
  <c r="K99" s="1"/>
  <c r="BB94" i="1"/>
  <c r="W29" s="1"/>
  <c r="AY94"/>
  <c r="AK30" s="1"/>
  <c r="BA94"/>
  <c r="AZ94"/>
  <c r="BK121" i="3" l="1"/>
  <c r="K121" s="1"/>
  <c r="K32" s="1"/>
  <c r="AG96" i="1" s="1"/>
  <c r="AN96" s="1"/>
  <c r="K41" i="4"/>
  <c r="K96"/>
  <c r="BK121" i="2"/>
  <c r="K121" s="1"/>
  <c r="K96" s="1"/>
  <c r="AN97" i="1"/>
  <c r="AS94"/>
  <c r="K32" i="5"/>
  <c r="AG98" i="1" s="1"/>
  <c r="AX94"/>
  <c r="AK29" s="1"/>
  <c r="K96" i="3" l="1"/>
  <c r="K41"/>
  <c r="K41" i="5"/>
  <c r="AN98" i="1"/>
  <c r="K32" i="2"/>
  <c r="AG95" i="1" s="1"/>
  <c r="AN95" s="1"/>
  <c r="AV94"/>
  <c r="K41" i="2" l="1"/>
  <c r="AG94" i="1"/>
  <c r="AK26" s="1"/>
  <c r="AK35" l="1"/>
  <c r="AN94"/>
</calcChain>
</file>

<file path=xl/sharedStrings.xml><?xml version="1.0" encoding="utf-8"?>
<sst xmlns="http://schemas.openxmlformats.org/spreadsheetml/2006/main" count="2363" uniqueCount="493">
  <si>
    <t>Export Komplet</t>
  </si>
  <si>
    <t/>
  </si>
  <si>
    <t>2.0</t>
  </si>
  <si>
    <t>ZAMOK</t>
  </si>
  <si>
    <t>False</t>
  </si>
  <si>
    <t>True</t>
  </si>
  <si>
    <t>{1e2f894f-091a-4915-9b87-596e519a9f8d}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</si>
  <si>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</si>
  <si>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</si>
  <si>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</si>
  <si>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</si>
  <si>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</si>
  <si>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</si>
  <si>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</si>
  <si>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</si>
  <si>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65K2023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</si>
  <si>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</si>
  <si>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</si>
  <si>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Mateřská škola Mjr. Nováka</t>
  </si>
  <si>
    <t>KSO:</t>
  </si>
  <si>
    <t>CC-CZ:</t>
  </si>
  <si>
    <t>Místo:</t>
  </si>
  <si>
    <t xml:space="preserve"> </t>
  </si>
  <si>
    <t>Datum:</t>
  </si>
  <si>
    <t>28. 6. 2023</t>
  </si>
  <si>
    <t>Zadavatel:</t>
  </si>
  <si>
    <t>IČ:</t>
  </si>
  <si>
    <t>DIČ:</t>
  </si>
  <si>
    <t>Uchazeč:</t>
  </si>
  <si>
    <t>Vyplň údaj</t>
  </si>
  <si>
    <t>Projektant:</t>
  </si>
  <si>
    <t>623 11 832</t>
  </si>
  <si>
    <t>Petr Kubala</t>
  </si>
  <si>
    <t>CZ6403301047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</si>
  <si>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</si>
  <si>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</si>
  <si>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</si>
  <si>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</si>
  <si>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</si>
  <si>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</si>
  <si>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</si>
  <si>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</si>
  <si>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</si>
  <si>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</si>
  <si>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</si>
  <si>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</si>
  <si>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</si>
  <si>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</si>
  <si>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</si>
  <si>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</si>
  <si>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</si>
  <si>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</si>
  <si>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</si>
  <si>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</si>
  <si>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</si>
  <si>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</si>
  <si>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</si>
  <si>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</si>
  <si>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</si>
  <si>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</si>
  <si>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</si>
  <si>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</si>
  <si>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</si>
  <si>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</si>
  <si>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</si>
  <si>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</si>
  <si>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</si>
  <si>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</si>
  <si>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</si>
  <si>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</si>
  <si>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</si>
  <si>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</si>
  <si>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</si>
  <si>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</si>
  <si>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</si>
  <si>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</si>
  <si>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</si>
  <si>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</si>
  <si>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</si>
  <si>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</si>
  <si>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</si>
  <si>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</si>
  <si>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</si>
  <si>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65K2023_1</t>
  </si>
  <si>
    <t>Osvětlení spojovacího krčku</t>
  </si>
  <si>
    <t>STA</t>
  </si>
  <si>
    <t>1</t>
  </si>
  <si>
    <t>{8f574604-b352-4284-9495-9a36abee41f5}</t>
  </si>
  <si>
    <t>2</t>
  </si>
  <si>
    <t>65K2023_2</t>
  </si>
  <si>
    <t>Elektroinstalace vzduchotechniky</t>
  </si>
  <si>
    <t>{8c43d46c-78a5-434e-befe-d02b37d35da9}</t>
  </si>
  <si>
    <t>65K2023_3</t>
  </si>
  <si>
    <t>Rozvaděč vzduchotechniky</t>
  </si>
  <si>
    <t>{3bdf718d-9415-4912-a491-1f5924dd9307}</t>
  </si>
  <si>
    <t>65K2023_4</t>
  </si>
  <si>
    <t>Společné ostatní náklady</t>
  </si>
  <si>
    <t>{421763ab-2868-4745-b2bc-d24b97979764}</t>
  </si>
  <si>
    <t>KRYCÍ LIST SOUPISU PRACÍ</t>
  </si>
  <si>
    <t>Objekt:</t>
  </si>
  <si>
    <t>65K2023_1 - Osvětlení spojovacího krčku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</si>
  <si>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</si>
  <si>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</si>
  <si>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</si>
  <si>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</si>
  <si>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</si>
  <si>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</si>
  <si>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</si>
  <si>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</si>
  <si>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</si>
  <si>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</si>
  <si>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</si>
  <si>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</si>
  <si>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741 - Elektroinstalace - silnoproud</t>
  </si>
  <si>
    <t>HZS - Hodinové zúčtovací sazby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</si>
  <si>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</si>
  <si>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</si>
  <si>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</si>
  <si>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</si>
  <si>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</si>
  <si>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</si>
  <si>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</si>
  <si>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</si>
  <si>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</si>
  <si>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</si>
  <si>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</si>
  <si>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</si>
  <si>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</si>
  <si>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</si>
  <si>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</si>
  <si>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</si>
  <si>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</si>
  <si>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</si>
  <si>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</si>
  <si>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</si>
  <si>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</si>
  <si>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</si>
  <si>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</si>
  <si>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953991211</t>
  </si>
  <si>
    <t>Dodání a osazení hmoždinek profilu 6 až 8 mm do zdiva z betonu</t>
  </si>
  <si>
    <t>kus</t>
  </si>
  <si>
    <t>CS ÚRS 2023 01</t>
  </si>
  <si>
    <t>4</t>
  </si>
  <si>
    <t>-1035131065</t>
  </si>
  <si>
    <t>971042131</t>
  </si>
  <si>
    <t>Vybourání otvorů v betonových příčkách a zdech D do 60 mm tl do 150 mm</t>
  </si>
  <si>
    <t>977296545</t>
  </si>
  <si>
    <t>3</t>
  </si>
  <si>
    <t>971042141</t>
  </si>
  <si>
    <t>Vybourání otvorů v betonových příčkách a zdech D do 60 mm tl do 300 mm</t>
  </si>
  <si>
    <t>-262580321</t>
  </si>
  <si>
    <t>M</t>
  </si>
  <si>
    <t>58562051</t>
  </si>
  <si>
    <t>směs suchá maltová zdicí hliněná</t>
  </si>
  <si>
    <t>kg</t>
  </si>
  <si>
    <t>8</t>
  </si>
  <si>
    <t>1609034577</t>
  </si>
  <si>
    <t>PSV</t>
  </si>
  <si>
    <t>Práce a dodávky PSV</t>
  </si>
  <si>
    <t>741</t>
  </si>
  <si>
    <t>Elektroinstalace - silnoproud</t>
  </si>
  <si>
    <t>5</t>
  </si>
  <si>
    <t>741110051</t>
  </si>
  <si>
    <t>Montáž trubka plastová ohebná D přes 11 do 23 mm uložená volně</t>
  </si>
  <si>
    <t>m</t>
  </si>
  <si>
    <t>16</t>
  </si>
  <si>
    <t>-1240562406</t>
  </si>
  <si>
    <t>6</t>
  </si>
  <si>
    <t>8500183480</t>
  </si>
  <si>
    <t>Trubka ohebná Kopos Super Monoflex 1220_L50 20 mm 50 m</t>
  </si>
  <si>
    <t>32</t>
  </si>
  <si>
    <t>-2050132261</t>
  </si>
  <si>
    <t>VV</t>
  </si>
  <si>
    <t>60*1,1 'Přepočtené koeficientem množství</t>
  </si>
  <si>
    <t>7</t>
  </si>
  <si>
    <t>741110511</t>
  </si>
  <si>
    <t>Montáž lišta a kanálek vkládací šířky do 60 mm s víčkem</t>
  </si>
  <si>
    <t>-2053088898</t>
  </si>
  <si>
    <t>34571004</t>
  </si>
  <si>
    <t>lišta elektroinstalační hranatá PVC 20x20mm</t>
  </si>
  <si>
    <t>-252543377</t>
  </si>
  <si>
    <t>6*1,1 'Přepočtené koeficientem množství</t>
  </si>
  <si>
    <t>34571007</t>
  </si>
  <si>
    <t>lišta elektroinstalační hranatá PVC 40x20mm</t>
  </si>
  <si>
    <t>-1883290152</t>
  </si>
  <si>
    <t>2*1,1 'Přepočtené koeficientem množství</t>
  </si>
  <si>
    <t>10</t>
  </si>
  <si>
    <t>741110512</t>
  </si>
  <si>
    <t>Montáž lišta a kanálek vkládací šířky přes 60 do 120 mm s víčkem</t>
  </si>
  <si>
    <t>1163256350</t>
  </si>
  <si>
    <t>11</t>
  </si>
  <si>
    <t>10.030.455</t>
  </si>
  <si>
    <t>KOPOS Lišta LP 80x25 podlahová, bílá, délka 2m</t>
  </si>
  <si>
    <t>-819856121</t>
  </si>
  <si>
    <t>12</t>
  </si>
  <si>
    <t>1211209</t>
  </si>
  <si>
    <t>KRYT LPK 80X25 KONCOVY 8821 P HB</t>
  </si>
  <si>
    <t>-582324552</t>
  </si>
  <si>
    <t>13</t>
  </si>
  <si>
    <t>1187360</t>
  </si>
  <si>
    <t>KRYT LP 80X25 ROH VNITRNI BILY 8825 HB</t>
  </si>
  <si>
    <t>-1952675805</t>
  </si>
  <si>
    <t>14</t>
  </si>
  <si>
    <t>1217114</t>
  </si>
  <si>
    <t>KRYT LP 80X25 ROH VNEJSI BILY 8826 HB</t>
  </si>
  <si>
    <t>-1827970938</t>
  </si>
  <si>
    <t>741112071</t>
  </si>
  <si>
    <t>Montáž krabice přístrojová lištová plast jednoduchá</t>
  </si>
  <si>
    <t>-605439082</t>
  </si>
  <si>
    <t>1000112546</t>
  </si>
  <si>
    <t>KOPOS LK 80X28 THF HB  KRABICE LIŠTOVÁ HF</t>
  </si>
  <si>
    <t>-840042577</t>
  </si>
  <si>
    <t>17</t>
  </si>
  <si>
    <t>741112151</t>
  </si>
  <si>
    <t>Montáž rozvodka lištová plastová jednoduchá</t>
  </si>
  <si>
    <t>934498734</t>
  </si>
  <si>
    <t>18</t>
  </si>
  <si>
    <t>1000113975</t>
  </si>
  <si>
    <t>KOPOS KSK 100 KA  KRABICE S KRYTÍM IP 66</t>
  </si>
  <si>
    <t>1306334039</t>
  </si>
  <si>
    <t>19</t>
  </si>
  <si>
    <t>10.151.572</t>
  </si>
  <si>
    <t>KOPOS Svorkovnice TYP015 bezšroubová</t>
  </si>
  <si>
    <t>-1022336730</t>
  </si>
  <si>
    <t>20</t>
  </si>
  <si>
    <t>10.152.069</t>
  </si>
  <si>
    <t>KOPOS Svorka TYP017 2x1-2,5 červená</t>
  </si>
  <si>
    <t>-535619784</t>
  </si>
  <si>
    <t>741122211</t>
  </si>
  <si>
    <t>Montáž kabel Cu plný kulatý žíla 3x1,5 až 6 mm2 uložený volně (např. CYKY)</t>
  </si>
  <si>
    <t>934781130</t>
  </si>
  <si>
    <t>22</t>
  </si>
  <si>
    <t>34111123</t>
  </si>
  <si>
    <t>kabel silový oheň retardující bezhalogenový bez funkční schopnosti při požáru třída reakce na oheň B2cas1d1a1 jádro Cu 0,6/1kV (1-CXKH-R B2) 3x1,5mm2</t>
  </si>
  <si>
    <t>1405903840</t>
  </si>
  <si>
    <t>90*1,1 'Přepočtené koeficientem množství</t>
  </si>
  <si>
    <t>23</t>
  </si>
  <si>
    <t>741122231</t>
  </si>
  <si>
    <t>Montáž kabel Cu plný kulatý žíla 5x1,5 až 2,5 mm2 uložený volně (např. CYKY)</t>
  </si>
  <si>
    <t>62429812</t>
  </si>
  <si>
    <t>24</t>
  </si>
  <si>
    <t>34111090</t>
  </si>
  <si>
    <t>kabel instalační jádro Cu plné izolace PVC plášť PVC 450/750V (CYKY) 5x1,5mm2</t>
  </si>
  <si>
    <t>-526577773</t>
  </si>
  <si>
    <t>10*1,1 'Přepočtené koeficientem množství</t>
  </si>
  <si>
    <t>25</t>
  </si>
  <si>
    <t>741130001</t>
  </si>
  <si>
    <t>Ukončení vodič izolovaný do 2,5 mm2 v rozváděči nebo na přístroji</t>
  </si>
  <si>
    <t>2029650600</t>
  </si>
  <si>
    <t>26</t>
  </si>
  <si>
    <t>741310114</t>
  </si>
  <si>
    <t>Montáž ovladač (polo)zapuštěný bezšroubové připojení 1/0So-zapínací s orientační doutnavkou se zapojením vodičů</t>
  </si>
  <si>
    <t>-143453993</t>
  </si>
  <si>
    <t>27</t>
  </si>
  <si>
    <t>1000005788</t>
  </si>
  <si>
    <t>ABB 3559-A91345 Přístroj ovládače zapínacího, řazení 1/0, 1/0S, 1/0So 01-Přístroje</t>
  </si>
  <si>
    <t>1110403009</t>
  </si>
  <si>
    <t>28</t>
  </si>
  <si>
    <t>1000005009</t>
  </si>
  <si>
    <t>ABB 3558A-A653 B Kryt spínače jednoduchý, s průzorem 04-Tango</t>
  </si>
  <si>
    <t>1151412088</t>
  </si>
  <si>
    <t>29</t>
  </si>
  <si>
    <t>1000005027</t>
  </si>
  <si>
    <t>ABB 3901A-B10 B Rámeček jednonásobný 04-Tango</t>
  </si>
  <si>
    <t>-237679595</t>
  </si>
  <si>
    <t>30</t>
  </si>
  <si>
    <t>1000006255</t>
  </si>
  <si>
    <t>ABB 3916-12221 Doutnavka orientační 0,5 mA (univerzální), světlo oranžové 01-Přístroje</t>
  </si>
  <si>
    <t>-1219334825</t>
  </si>
  <si>
    <t>31</t>
  </si>
  <si>
    <t>741313011</t>
  </si>
  <si>
    <t>Montáž zásuvka chráněná bezšroubové připojení v krabici 2P+PE prostředí základní, vlhké se zapojením vodičů</t>
  </si>
  <si>
    <t>1129366234</t>
  </si>
  <si>
    <t>1000005285</t>
  </si>
  <si>
    <t>ABB 5518-2929 B Zásuvka jednonásobná s víčkem, IP44 25-IPxx</t>
  </si>
  <si>
    <t>959382190</t>
  </si>
  <si>
    <t>33</t>
  </si>
  <si>
    <t>741320161</t>
  </si>
  <si>
    <t>Montáž jističů třípólových nn do 25 A bez krytu se zapojením vodičů</t>
  </si>
  <si>
    <t>1654828139</t>
  </si>
  <si>
    <t>34</t>
  </si>
  <si>
    <t>10.061.146</t>
  </si>
  <si>
    <t>OEZ Jistič 20B/3 LPN 10kA</t>
  </si>
  <si>
    <t>1617382600</t>
  </si>
  <si>
    <t>35</t>
  </si>
  <si>
    <t>741321001</t>
  </si>
  <si>
    <t>Montáž proudových chráničů dvoupólových nn do 25 A bez krytu se zapojením vodičů</t>
  </si>
  <si>
    <t>-848576199</t>
  </si>
  <si>
    <t>36</t>
  </si>
  <si>
    <t>1820041</t>
  </si>
  <si>
    <t>KOMBICHRANIC LMF-10C-1N-030AC 1MODUL</t>
  </si>
  <si>
    <t>1680429838</t>
  </si>
  <si>
    <t>37</t>
  </si>
  <si>
    <t>741330631</t>
  </si>
  <si>
    <t>Montáž relé pomocné vestavné v krytu s kontakty 2P, 3Z se zapojením vodičů</t>
  </si>
  <si>
    <t>1345255634</t>
  </si>
  <si>
    <t>38</t>
  </si>
  <si>
    <t>10.918.740</t>
  </si>
  <si>
    <t>OEZ Relé MIG-20-10-A230 impulzní</t>
  </si>
  <si>
    <t>-419211896</t>
  </si>
  <si>
    <t>39</t>
  </si>
  <si>
    <t>741370034</t>
  </si>
  <si>
    <t>Montáž svítidlo žárovkové bytové nástěnné přisazené 2 zdroje nouzové</t>
  </si>
  <si>
    <t>1332252834</t>
  </si>
  <si>
    <t>40</t>
  </si>
  <si>
    <t>11.310.080</t>
  </si>
  <si>
    <t>PANLUX Svítidlo LED FENIX 3W 100lm 6500K 3h nouzové LiFePO4 baterie 1200mAh IP65</t>
  </si>
  <si>
    <t>1781518830</t>
  </si>
  <si>
    <t>41</t>
  </si>
  <si>
    <t>741372062</t>
  </si>
  <si>
    <t>Montáž svítidlo LED interiérové přisazené stropní hranaté nebo kruhové přes 0,09 do 0,36 m2 se zapojením vodičů</t>
  </si>
  <si>
    <t>1264592521</t>
  </si>
  <si>
    <t>42</t>
  </si>
  <si>
    <t>1000088924</t>
  </si>
  <si>
    <t>MODUS  LLL3000, 2x LED 840, 1210mm, matná mřížka, přisazené, NONSELV 250mA</t>
  </si>
  <si>
    <t>-960787153</t>
  </si>
  <si>
    <t>HZS</t>
  </si>
  <si>
    <t>Hodinové zúčtovací sazby</t>
  </si>
  <si>
    <t>43</t>
  </si>
  <si>
    <t>HZS2231</t>
  </si>
  <si>
    <t>Hodinová zúčtovací sazba elektrikář ... práce neobsažené v položkách ceníku</t>
  </si>
  <si>
    <t>hod</t>
  </si>
  <si>
    <t>512</t>
  </si>
  <si>
    <t>-641314345</t>
  </si>
  <si>
    <t>65K2023_2 - Elektroinstalace vzduchotechniky</t>
  </si>
  <si>
    <t>2061192753</t>
  </si>
  <si>
    <t>-100436617</t>
  </si>
  <si>
    <t>-1457169657</t>
  </si>
  <si>
    <t>-1162905905</t>
  </si>
  <si>
    <t>KMB.CP105</t>
  </si>
  <si>
    <t>Rychletvrdnoucí suchá betonová směs (univ. pytel 30 kg)</t>
  </si>
  <si>
    <t>182346769</t>
  </si>
  <si>
    <t>1603251491</t>
  </si>
  <si>
    <t>1227315956</t>
  </si>
  <si>
    <t>80*1,1 'Přepočtené koeficientem množství</t>
  </si>
  <si>
    <t>2056824412</t>
  </si>
  <si>
    <t>-12905222</t>
  </si>
  <si>
    <t>12*1,1 'Přepočtené koeficientem množství</t>
  </si>
  <si>
    <t>-1711352332</t>
  </si>
  <si>
    <t>18*1,1 'Přepočtené koeficientem množství</t>
  </si>
  <si>
    <t>10.029.034</t>
  </si>
  <si>
    <t>KOPOS Lišta LHD 20x20 HF vkládací, bezhalogenová, bílá, délka 2m</t>
  </si>
  <si>
    <t>-1780307830</t>
  </si>
  <si>
    <t>30*1,1 'Přepočtené koeficientem množství</t>
  </si>
  <si>
    <t>10.078.266</t>
  </si>
  <si>
    <t>KOPOS Lišta LHD 40x20 HF HD vkládací, bílá, délka 2m</t>
  </si>
  <si>
    <t>242317502</t>
  </si>
  <si>
    <t>-1744822442</t>
  </si>
  <si>
    <t>1025623159</t>
  </si>
  <si>
    <t>170*1,1 'Přepočtené koeficientem množství</t>
  </si>
  <si>
    <t>34111030</t>
  </si>
  <si>
    <t>kabel instalační jádro Cu plné izolace PVC plášť PVC 450/750V (CYKY) 3x1,5mm2</t>
  </si>
  <si>
    <t>646247275</t>
  </si>
  <si>
    <t>20*1,1 'Přepočtené koeficientem množství</t>
  </si>
  <si>
    <t>34111036</t>
  </si>
  <si>
    <t>kabel instalační jádro Cu plné izolace PVC plášť PVC 450/750V (CYKY) 3x2,5mm2</t>
  </si>
  <si>
    <t>351661862</t>
  </si>
  <si>
    <t>741122219</t>
  </si>
  <si>
    <t>Montáž kabel Cu plný kulatý žíla 4x1,5 až 4 mm2 uložený volně (např. CYKY)</t>
  </si>
  <si>
    <t>-1227635259</t>
  </si>
  <si>
    <t>34111145</t>
  </si>
  <si>
    <t>kabel silový oheň retardující bezhalogenový bez funkční schopnosti při požáru třída reakce na oheň B2cas1d1a1 jádro Cu 0,6/1kV (1-CXKH-R B2) 4x1,5mm2</t>
  </si>
  <si>
    <t>-1100167833</t>
  </si>
  <si>
    <t>40*1,1 'Přepočtené koeficientem množství</t>
  </si>
  <si>
    <t>34111060</t>
  </si>
  <si>
    <t>kabel instalační jádro Cu plné izolace PVC plášť PVC 450/750V (CYKY) 4x1,5mm2</t>
  </si>
  <si>
    <t>-1562709069</t>
  </si>
  <si>
    <t>741122232</t>
  </si>
  <si>
    <t>Montáž kabel Cu plný kulatý žíla 5x4 až 6 mm2 uložený volně (např. CYKY)</t>
  </si>
  <si>
    <t>1624424638</t>
  </si>
  <si>
    <t>34111098</t>
  </si>
  <si>
    <t>kabel instalační jádro Cu plné izolace PVC plášť PVC 450/750V (CYKY) 5x4mm2</t>
  </si>
  <si>
    <t>-299962373</t>
  </si>
  <si>
    <t>189500737</t>
  </si>
  <si>
    <t>-1121401922</t>
  </si>
  <si>
    <t>65K2023_3 - Rozvaděč vzduchotechniky</t>
  </si>
  <si>
    <t>741210001</t>
  </si>
  <si>
    <t>Montáž rozvodnice oceloplechová nebo plastová běžná do 20 kg</t>
  </si>
  <si>
    <t>-1896152886</t>
  </si>
  <si>
    <t>1000140551</t>
  </si>
  <si>
    <t>OEZ:40592 RZG-N-4T56 Rozvodnicová skříň RP 8,72kč/ks</t>
  </si>
  <si>
    <t>705274121</t>
  </si>
  <si>
    <t>741231001</t>
  </si>
  <si>
    <t>Montáž svorkovnice do rozvaděčů - řadová vodič do 2,5 mm2 se zapojením vodičů</t>
  </si>
  <si>
    <t>-1226764740</t>
  </si>
  <si>
    <t>1149048</t>
  </si>
  <si>
    <t>SVORKOVNICE RSA 2,5 A BILA</t>
  </si>
  <si>
    <t>-1329180038</t>
  </si>
  <si>
    <t>1149046</t>
  </si>
  <si>
    <t>KONC. PREPAZKA RSA 2,5 A BILA</t>
  </si>
  <si>
    <t>-1465368549</t>
  </si>
  <si>
    <t>1149047</t>
  </si>
  <si>
    <t>STRED. PREPAZKA RSA 2,5 A BILA</t>
  </si>
  <si>
    <t>1222072939</t>
  </si>
  <si>
    <t>741310442</t>
  </si>
  <si>
    <t>Montáž spínač tří/čtyřpólový , 3 až 6 svorek se zapojením vodičů</t>
  </si>
  <si>
    <t>-395235162</t>
  </si>
  <si>
    <t>1000155250</t>
  </si>
  <si>
    <t>LEG 406535 DX3 VYPÍNAČ 3P 40A 400V SIG OV</t>
  </si>
  <si>
    <t>2074059273</t>
  </si>
  <si>
    <t>741330805</t>
  </si>
  <si>
    <t>Montáž relé podpěťové bez zapojení</t>
  </si>
  <si>
    <t>792842</t>
  </si>
  <si>
    <t>1254492</t>
  </si>
  <si>
    <t>DX3 VYPIN.SPOUST PRO NC TLAC.230V 406287</t>
  </si>
  <si>
    <t>1979545101</t>
  </si>
  <si>
    <t>741311031</t>
  </si>
  <si>
    <t>Montáž spínač koncový řazení 0/1, 1/0 se zapojením vodičů</t>
  </si>
  <si>
    <t>-2015621347</t>
  </si>
  <si>
    <t>10.070.152</t>
  </si>
  <si>
    <t>OEZ Modul MSP-20-SG-A230 spínače, 2zapínací kontakty</t>
  </si>
  <si>
    <t>-1867238543</t>
  </si>
  <si>
    <t>741320101</t>
  </si>
  <si>
    <t>Montáž jističů jednopólových nn do 25 A bez krytu se zapojením vodičů</t>
  </si>
  <si>
    <t>-226135012</t>
  </si>
  <si>
    <t>10.061.086</t>
  </si>
  <si>
    <t>OEZ Jistič 6B/1 LPN 10kA</t>
  </si>
  <si>
    <t>-111083795</t>
  </si>
  <si>
    <t>741320131</t>
  </si>
  <si>
    <t>Montáž jističů dvoupólových nn do 25 A bez krytu se zapojením vodičů</t>
  </si>
  <si>
    <t>1285769433</t>
  </si>
  <si>
    <t>1172403</t>
  </si>
  <si>
    <t>JISTIC LMB-10B-1N</t>
  </si>
  <si>
    <t>-634222434</t>
  </si>
  <si>
    <t>1172409</t>
  </si>
  <si>
    <t>JISTIC LMB-16B-1N</t>
  </si>
  <si>
    <t>-988487212</t>
  </si>
  <si>
    <t>741322021</t>
  </si>
  <si>
    <t>Montáž svodiče bleskových proudů nn typ 1 čtyřpólových impulzní proud do 35 kA se zapojením vodičů</t>
  </si>
  <si>
    <t>333584647</t>
  </si>
  <si>
    <t>10.803.622</t>
  </si>
  <si>
    <t>OEZ Svodič SVBC-12,5-3N-MZS</t>
  </si>
  <si>
    <t>425131848</t>
  </si>
  <si>
    <t>741330032</t>
  </si>
  <si>
    <t>Montáž stykačů střídavých vestavných jednopólových do 25 A se zapojením vodičů</t>
  </si>
  <si>
    <t>1024367819</t>
  </si>
  <si>
    <t>10.148.265</t>
  </si>
  <si>
    <t>OEZ Instalační stykač RSI-20-20-A230-M 20A 230VAC</t>
  </si>
  <si>
    <t>847831892</t>
  </si>
  <si>
    <t>741330522</t>
  </si>
  <si>
    <t>Montáž signální přístroj světelný bez transformátoru se zapojením vodičů</t>
  </si>
  <si>
    <t>-1240626145</t>
  </si>
  <si>
    <t>1230507</t>
  </si>
  <si>
    <t>SVETELNA NAVEST MKA-2</t>
  </si>
  <si>
    <t>-2032035702</t>
  </si>
  <si>
    <t>1188717</t>
  </si>
  <si>
    <t>SIGNALKA K VYPINACUM SE-A230 (SE/230) ZE</t>
  </si>
  <si>
    <t>-526945913</t>
  </si>
  <si>
    <t>1188718</t>
  </si>
  <si>
    <t>SIGNALKA K VYPINACUM SD-A230 (SD/230) ZL</t>
  </si>
  <si>
    <t>-1778842102</t>
  </si>
  <si>
    <t>741330741</t>
  </si>
  <si>
    <t xml:space="preserve">Montáž relé nezávislé časové </t>
  </si>
  <si>
    <t>-1688967118</t>
  </si>
  <si>
    <t>10.918.691</t>
  </si>
  <si>
    <t>OEZ Hodiny spínací MAN-D16-001-A230 Digitální  týdenní 16A 230V IP20</t>
  </si>
  <si>
    <t>1154151933</t>
  </si>
  <si>
    <t>65K2023_4 - Společné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</si>
  <si>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</si>
  <si>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</si>
  <si>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</si>
  <si>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</si>
  <si>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VRN8 - Přesun stavebních kapacit</t>
  </si>
  <si>
    <t xml:space="preserve">    VRN9 - Ostatní náklady</t>
  </si>
  <si>
    <t>741810001</t>
  </si>
  <si>
    <t>Celková prohlídka elektrického rozvodu a zařízení do 100 000,- Kč</t>
  </si>
  <si>
    <t>-30385072</t>
  </si>
  <si>
    <t>VRN</t>
  </si>
  <si>
    <t>Vedlejší rozpočtové náklady</t>
  </si>
  <si>
    <t>VRN1</t>
  </si>
  <si>
    <t>Průzkumné, geodetické a projektové práce</t>
  </si>
  <si>
    <t>VRN3</t>
  </si>
  <si>
    <t>Zařízení staveniště</t>
  </si>
  <si>
    <t>VRN6</t>
  </si>
  <si>
    <t>Územní vlivy</t>
  </si>
  <si>
    <t>065002000</t>
  </si>
  <si>
    <t>Mimostaveništní doprava materiálů (dovoz matertiálu z velkoskladu)</t>
  </si>
  <si>
    <t>k</t>
  </si>
  <si>
    <t>1024</t>
  </si>
  <si>
    <t>-594625374</t>
  </si>
  <si>
    <t>VRN8</t>
  </si>
  <si>
    <t>Přesun stavebních kapacit</t>
  </si>
  <si>
    <t>081103000</t>
  </si>
  <si>
    <t>Denní doprava pracovníků na pracoviště</t>
  </si>
  <si>
    <t>-1723604407</t>
  </si>
  <si>
    <t>VRN9</t>
  </si>
  <si>
    <t>Ostatní náklady</t>
  </si>
  <si>
    <t>091104000</t>
  </si>
  <si>
    <t>Stroje a zařízení nevyžadující montáž ... montážní plošina (pojízdné lešení) do 3m</t>
  </si>
  <si>
    <t>-392020041</t>
  </si>
  <si>
    <t>094104000</t>
  </si>
  <si>
    <t>Náklady na opatření BOZP</t>
  </si>
  <si>
    <t>1361035656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</si>
</sst>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4" fontId="21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0"/>
  <sheetViews>
    <sheetView showGridLines="0" topLeftCell="A22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pans="1:74" s="1" customFormat="1" ht="36.950000000000003" customHeight="1"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S2" s="15" t="s">
        <v>7</v>
      </c>
      <c r="BT2" s="15" t="s">
        <v>8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s="1" customFormat="1" ht="24.95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spans="1:74" s="1" customFormat="1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53" t="s">
        <v>15</v>
      </c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P5" s="20"/>
      <c r="AQ5" s="20"/>
      <c r="AR5" s="18"/>
      <c r="BG5" s="250" t="s">
        <v>16</v>
      </c>
      <c r="BS5" s="15" t="s">
        <v>7</v>
      </c>
    </row>
    <row r="6" spans="1:74" s="1" customFormat="1" ht="36.950000000000003" customHeight="1">
      <c r="B6" s="19"/>
      <c r="C6" s="20"/>
      <c r="D6" s="26" t="s">
        <v>17</v>
      </c>
      <c r="E6" s="20"/>
      <c r="F6" s="20"/>
      <c r="G6" s="20"/>
      <c r="H6" s="20"/>
      <c r="I6" s="20"/>
      <c r="J6" s="20"/>
      <c r="K6" s="255" t="s">
        <v>18</v>
      </c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  <c r="AP6" s="20"/>
      <c r="AQ6" s="20"/>
      <c r="AR6" s="18"/>
      <c r="BG6" s="251"/>
      <c r="BS6" s="15" t="s">
        <v>7</v>
      </c>
    </row>
    <row r="7" spans="1:74" s="1" customFormat="1" ht="12" customHeight="1">
      <c r="B7" s="19"/>
      <c r="C7" s="20"/>
      <c r="D7" s="27" t="s">
        <v>19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</v>
      </c>
      <c r="AO7" s="20"/>
      <c r="AP7" s="20"/>
      <c r="AQ7" s="20"/>
      <c r="AR7" s="18"/>
      <c r="BG7" s="251"/>
      <c r="BS7" s="15" t="s">
        <v>7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G8" s="251"/>
      <c r="BS8" s="15" t="s">
        <v>7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51"/>
      <c r="BS9" s="15" t="s">
        <v>7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1</v>
      </c>
      <c r="AO10" s="20"/>
      <c r="AP10" s="20"/>
      <c r="AQ10" s="20"/>
      <c r="AR10" s="18"/>
      <c r="BG10" s="251"/>
      <c r="BS10" s="15" t="s">
        <v>7</v>
      </c>
    </row>
    <row r="11" spans="1:74" s="1" customFormat="1" ht="18.399999999999999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</v>
      </c>
      <c r="AO11" s="20"/>
      <c r="AP11" s="20"/>
      <c r="AQ11" s="20"/>
      <c r="AR11" s="18"/>
      <c r="BG11" s="251"/>
      <c r="BS11" s="15" t="s">
        <v>7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51"/>
      <c r="BS12" s="15" t="s">
        <v>7</v>
      </c>
    </row>
    <row r="13" spans="1:74" s="1" customFormat="1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29</v>
      </c>
      <c r="AO13" s="20"/>
      <c r="AP13" s="20"/>
      <c r="AQ13" s="20"/>
      <c r="AR13" s="18"/>
      <c r="BG13" s="251"/>
      <c r="BS13" s="15" t="s">
        <v>7</v>
      </c>
    </row>
    <row r="14" spans="1:74" ht="12.75">
      <c r="B14" s="19"/>
      <c r="C14" s="20"/>
      <c r="D14" s="20"/>
      <c r="E14" s="256" t="s">
        <v>29</v>
      </c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57"/>
      <c r="Z14" s="257"/>
      <c r="AA14" s="257"/>
      <c r="AB14" s="257"/>
      <c r="AC14" s="257"/>
      <c r="AD14" s="257"/>
      <c r="AE14" s="257"/>
      <c r="AF14" s="257"/>
      <c r="AG14" s="257"/>
      <c r="AH14" s="257"/>
      <c r="AI14" s="257"/>
      <c r="AJ14" s="257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G14" s="251"/>
      <c r="BS14" s="15" t="s">
        <v>7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51"/>
      <c r="BS15" s="15" t="s">
        <v>4</v>
      </c>
    </row>
    <row r="16" spans="1:74" s="1" customFormat="1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31</v>
      </c>
      <c r="AO16" s="20"/>
      <c r="AP16" s="20"/>
      <c r="AQ16" s="20"/>
      <c r="AR16" s="18"/>
      <c r="BG16" s="251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33</v>
      </c>
      <c r="AO17" s="20"/>
      <c r="AP17" s="20"/>
      <c r="AQ17" s="20"/>
      <c r="AR17" s="18"/>
      <c r="BG17" s="251"/>
      <c r="BS17" s="15" t="s">
        <v>5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51"/>
      <c r="BS18" s="15" t="s">
        <v>7</v>
      </c>
    </row>
    <row r="19" spans="1:71" s="1" customFormat="1" ht="12" customHeight="1">
      <c r="B19" s="19"/>
      <c r="C19" s="20"/>
      <c r="D19" s="27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31</v>
      </c>
      <c r="AO19" s="20"/>
      <c r="AP19" s="20"/>
      <c r="AQ19" s="20"/>
      <c r="AR19" s="18"/>
      <c r="BG19" s="251"/>
      <c r="BS19" s="15" t="s">
        <v>7</v>
      </c>
    </row>
    <row r="20" spans="1:71" s="1" customFormat="1" ht="18.399999999999999" customHeight="1">
      <c r="B20" s="19"/>
      <c r="C20" s="20"/>
      <c r="D20" s="20"/>
      <c r="E20" s="25" t="s">
        <v>32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33</v>
      </c>
      <c r="AO20" s="20"/>
      <c r="AP20" s="20"/>
      <c r="AQ20" s="20"/>
      <c r="AR20" s="18"/>
      <c r="BG20" s="251"/>
      <c r="BS20" s="15" t="s">
        <v>5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51"/>
    </row>
    <row r="22" spans="1:71" s="1" customFormat="1" ht="12" customHeight="1">
      <c r="B22" s="19"/>
      <c r="C22" s="20"/>
      <c r="D22" s="27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51"/>
    </row>
    <row r="23" spans="1:71" s="1" customFormat="1" ht="16.5" customHeight="1">
      <c r="B23" s="19"/>
      <c r="C23" s="20"/>
      <c r="D23" s="20"/>
      <c r="E23" s="258" t="s">
        <v>1</v>
      </c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O23" s="20"/>
      <c r="AP23" s="20"/>
      <c r="AQ23" s="20"/>
      <c r="AR23" s="18"/>
      <c r="BG23" s="251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51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G25" s="251"/>
    </row>
    <row r="26" spans="1:71" s="2" customFormat="1" ht="25.9" customHeight="1">
      <c r="A26" s="32"/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9">
        <f>ROUND(AG94,2)</f>
        <v>0</v>
      </c>
      <c r="AL26" s="260"/>
      <c r="AM26" s="260"/>
      <c r="AN26" s="260"/>
      <c r="AO26" s="260"/>
      <c r="AP26" s="34"/>
      <c r="AQ26" s="34"/>
      <c r="AR26" s="37"/>
      <c r="BG26" s="251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G27" s="251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61" t="s">
        <v>37</v>
      </c>
      <c r="M28" s="261"/>
      <c r="N28" s="261"/>
      <c r="O28" s="261"/>
      <c r="P28" s="261"/>
      <c r="Q28" s="34"/>
      <c r="R28" s="34"/>
      <c r="S28" s="34"/>
      <c r="T28" s="34"/>
      <c r="U28" s="34"/>
      <c r="V28" s="34"/>
      <c r="W28" s="261" t="s">
        <v>38</v>
      </c>
      <c r="X28" s="261"/>
      <c r="Y28" s="261"/>
      <c r="Z28" s="261"/>
      <c r="AA28" s="261"/>
      <c r="AB28" s="261"/>
      <c r="AC28" s="261"/>
      <c r="AD28" s="261"/>
      <c r="AE28" s="261"/>
      <c r="AF28" s="34"/>
      <c r="AG28" s="34"/>
      <c r="AH28" s="34"/>
      <c r="AI28" s="34"/>
      <c r="AJ28" s="34"/>
      <c r="AK28" s="261" t="s">
        <v>39</v>
      </c>
      <c r="AL28" s="261"/>
      <c r="AM28" s="261"/>
      <c r="AN28" s="261"/>
      <c r="AO28" s="261"/>
      <c r="AP28" s="34"/>
      <c r="AQ28" s="34"/>
      <c r="AR28" s="37"/>
      <c r="BG28" s="251"/>
    </row>
    <row r="29" spans="1:71" s="3" customFormat="1" ht="14.45" customHeight="1">
      <c r="B29" s="38"/>
      <c r="C29" s="39"/>
      <c r="D29" s="27" t="s">
        <v>40</v>
      </c>
      <c r="E29" s="39"/>
      <c r="F29" s="27" t="s">
        <v>41</v>
      </c>
      <c r="G29" s="39"/>
      <c r="H29" s="39"/>
      <c r="I29" s="39"/>
      <c r="J29" s="39"/>
      <c r="K29" s="39"/>
      <c r="L29" s="264">
        <v>0.21</v>
      </c>
      <c r="M29" s="263"/>
      <c r="N29" s="263"/>
      <c r="O29" s="263"/>
      <c r="P29" s="263"/>
      <c r="Q29" s="39"/>
      <c r="R29" s="39"/>
      <c r="S29" s="39"/>
      <c r="T29" s="39"/>
      <c r="U29" s="39"/>
      <c r="V29" s="39"/>
      <c r="W29" s="262">
        <f>ROUND(BB94, 2)</f>
        <v>0</v>
      </c>
      <c r="X29" s="263"/>
      <c r="Y29" s="263"/>
      <c r="Z29" s="263"/>
      <c r="AA29" s="263"/>
      <c r="AB29" s="263"/>
      <c r="AC29" s="263"/>
      <c r="AD29" s="263"/>
      <c r="AE29" s="263"/>
      <c r="AF29" s="39"/>
      <c r="AG29" s="39"/>
      <c r="AH29" s="39"/>
      <c r="AI29" s="39"/>
      <c r="AJ29" s="39"/>
      <c r="AK29" s="262">
        <f>ROUND(AX94, 2)</f>
        <v>0</v>
      </c>
      <c r="AL29" s="263"/>
      <c r="AM29" s="263"/>
      <c r="AN29" s="263"/>
      <c r="AO29" s="263"/>
      <c r="AP29" s="39"/>
      <c r="AQ29" s="39"/>
      <c r="AR29" s="40"/>
      <c r="BG29" s="252"/>
    </row>
    <row r="30" spans="1:71" s="3" customFormat="1" ht="14.45" customHeight="1">
      <c r="B30" s="38"/>
      <c r="C30" s="39"/>
      <c r="D30" s="39"/>
      <c r="E30" s="39"/>
      <c r="F30" s="27" t="s">
        <v>42</v>
      </c>
      <c r="G30" s="39"/>
      <c r="H30" s="39"/>
      <c r="I30" s="39"/>
      <c r="J30" s="39"/>
      <c r="K30" s="39"/>
      <c r="L30" s="264">
        <v>0.15</v>
      </c>
      <c r="M30" s="263"/>
      <c r="N30" s="263"/>
      <c r="O30" s="263"/>
      <c r="P30" s="263"/>
      <c r="Q30" s="39"/>
      <c r="R30" s="39"/>
      <c r="S30" s="39"/>
      <c r="T30" s="39"/>
      <c r="U30" s="39"/>
      <c r="V30" s="39"/>
      <c r="W30" s="262">
        <f>ROUND(BC94, 2)</f>
        <v>0</v>
      </c>
      <c r="X30" s="263"/>
      <c r="Y30" s="263"/>
      <c r="Z30" s="263"/>
      <c r="AA30" s="263"/>
      <c r="AB30" s="263"/>
      <c r="AC30" s="263"/>
      <c r="AD30" s="263"/>
      <c r="AE30" s="263"/>
      <c r="AF30" s="39"/>
      <c r="AG30" s="39"/>
      <c r="AH30" s="39"/>
      <c r="AI30" s="39"/>
      <c r="AJ30" s="39"/>
      <c r="AK30" s="262">
        <f>ROUND(AY94, 2)</f>
        <v>0</v>
      </c>
      <c r="AL30" s="263"/>
      <c r="AM30" s="263"/>
      <c r="AN30" s="263"/>
      <c r="AO30" s="263"/>
      <c r="AP30" s="39"/>
      <c r="AQ30" s="39"/>
      <c r="AR30" s="40"/>
      <c r="BG30" s="252"/>
    </row>
    <row r="31" spans="1:71" s="3" customFormat="1" ht="14.45" hidden="1" customHeight="1">
      <c r="B31" s="38"/>
      <c r="C31" s="39"/>
      <c r="D31" s="39"/>
      <c r="E31" s="39"/>
      <c r="F31" s="27" t="s">
        <v>43</v>
      </c>
      <c r="G31" s="39"/>
      <c r="H31" s="39"/>
      <c r="I31" s="39"/>
      <c r="J31" s="39"/>
      <c r="K31" s="39"/>
      <c r="L31" s="264">
        <v>0.21</v>
      </c>
      <c r="M31" s="263"/>
      <c r="N31" s="263"/>
      <c r="O31" s="263"/>
      <c r="P31" s="263"/>
      <c r="Q31" s="39"/>
      <c r="R31" s="39"/>
      <c r="S31" s="39"/>
      <c r="T31" s="39"/>
      <c r="U31" s="39"/>
      <c r="V31" s="39"/>
      <c r="W31" s="262">
        <f>ROUND(BD94, 2)</f>
        <v>0</v>
      </c>
      <c r="X31" s="263"/>
      <c r="Y31" s="263"/>
      <c r="Z31" s="263"/>
      <c r="AA31" s="263"/>
      <c r="AB31" s="263"/>
      <c r="AC31" s="263"/>
      <c r="AD31" s="263"/>
      <c r="AE31" s="263"/>
      <c r="AF31" s="39"/>
      <c r="AG31" s="39"/>
      <c r="AH31" s="39"/>
      <c r="AI31" s="39"/>
      <c r="AJ31" s="39"/>
      <c r="AK31" s="262">
        <v>0</v>
      </c>
      <c r="AL31" s="263"/>
      <c r="AM31" s="263"/>
      <c r="AN31" s="263"/>
      <c r="AO31" s="263"/>
      <c r="AP31" s="39"/>
      <c r="AQ31" s="39"/>
      <c r="AR31" s="40"/>
      <c r="BG31" s="252"/>
    </row>
    <row r="32" spans="1:71" s="3" customFormat="1" ht="14.45" hidden="1" customHeight="1">
      <c r="B32" s="38"/>
      <c r="C32" s="39"/>
      <c r="D32" s="39"/>
      <c r="E32" s="39"/>
      <c r="F32" s="27" t="s">
        <v>44</v>
      </c>
      <c r="G32" s="39"/>
      <c r="H32" s="39"/>
      <c r="I32" s="39"/>
      <c r="J32" s="39"/>
      <c r="K32" s="39"/>
      <c r="L32" s="264">
        <v>0.15</v>
      </c>
      <c r="M32" s="263"/>
      <c r="N32" s="263"/>
      <c r="O32" s="263"/>
      <c r="P32" s="263"/>
      <c r="Q32" s="39"/>
      <c r="R32" s="39"/>
      <c r="S32" s="39"/>
      <c r="T32" s="39"/>
      <c r="U32" s="39"/>
      <c r="V32" s="39"/>
      <c r="W32" s="262">
        <f>ROUND(BE94, 2)</f>
        <v>0</v>
      </c>
      <c r="X32" s="263"/>
      <c r="Y32" s="263"/>
      <c r="Z32" s="263"/>
      <c r="AA32" s="263"/>
      <c r="AB32" s="263"/>
      <c r="AC32" s="263"/>
      <c r="AD32" s="263"/>
      <c r="AE32" s="263"/>
      <c r="AF32" s="39"/>
      <c r="AG32" s="39"/>
      <c r="AH32" s="39"/>
      <c r="AI32" s="39"/>
      <c r="AJ32" s="39"/>
      <c r="AK32" s="262">
        <v>0</v>
      </c>
      <c r="AL32" s="263"/>
      <c r="AM32" s="263"/>
      <c r="AN32" s="263"/>
      <c r="AO32" s="263"/>
      <c r="AP32" s="39"/>
      <c r="AQ32" s="39"/>
      <c r="AR32" s="40"/>
      <c r="BG32" s="252"/>
    </row>
    <row r="33" spans="1:59" s="3" customFormat="1" ht="14.45" hidden="1" customHeight="1">
      <c r="B33" s="38"/>
      <c r="C33" s="39"/>
      <c r="D33" s="39"/>
      <c r="E33" s="39"/>
      <c r="F33" s="27" t="s">
        <v>45</v>
      </c>
      <c r="G33" s="39"/>
      <c r="H33" s="39"/>
      <c r="I33" s="39"/>
      <c r="J33" s="39"/>
      <c r="K33" s="39"/>
      <c r="L33" s="264">
        <v>0</v>
      </c>
      <c r="M33" s="263"/>
      <c r="N33" s="263"/>
      <c r="O33" s="263"/>
      <c r="P33" s="263"/>
      <c r="Q33" s="39"/>
      <c r="R33" s="39"/>
      <c r="S33" s="39"/>
      <c r="T33" s="39"/>
      <c r="U33" s="39"/>
      <c r="V33" s="39"/>
      <c r="W33" s="262">
        <f>ROUND(BF94, 2)</f>
        <v>0</v>
      </c>
      <c r="X33" s="263"/>
      <c r="Y33" s="263"/>
      <c r="Z33" s="263"/>
      <c r="AA33" s="263"/>
      <c r="AB33" s="263"/>
      <c r="AC33" s="263"/>
      <c r="AD33" s="263"/>
      <c r="AE33" s="263"/>
      <c r="AF33" s="39"/>
      <c r="AG33" s="39"/>
      <c r="AH33" s="39"/>
      <c r="AI33" s="39"/>
      <c r="AJ33" s="39"/>
      <c r="AK33" s="262">
        <v>0</v>
      </c>
      <c r="AL33" s="263"/>
      <c r="AM33" s="263"/>
      <c r="AN33" s="263"/>
      <c r="AO33" s="263"/>
      <c r="AP33" s="39"/>
      <c r="AQ33" s="39"/>
      <c r="AR33" s="40"/>
      <c r="BG33" s="252"/>
    </row>
    <row r="34" spans="1:59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G34" s="251"/>
    </row>
    <row r="35" spans="1:59" s="2" customFormat="1" ht="25.9" customHeight="1">
      <c r="A35" s="32"/>
      <c r="B35" s="33"/>
      <c r="C35" s="41"/>
      <c r="D35" s="42" t="s">
        <v>46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47</v>
      </c>
      <c r="U35" s="43"/>
      <c r="V35" s="43"/>
      <c r="W35" s="43"/>
      <c r="X35" s="268" t="s">
        <v>48</v>
      </c>
      <c r="Y35" s="266"/>
      <c r="Z35" s="266"/>
      <c r="AA35" s="266"/>
      <c r="AB35" s="266"/>
      <c r="AC35" s="43"/>
      <c r="AD35" s="43"/>
      <c r="AE35" s="43"/>
      <c r="AF35" s="43"/>
      <c r="AG35" s="43"/>
      <c r="AH35" s="43"/>
      <c r="AI35" s="43"/>
      <c r="AJ35" s="43"/>
      <c r="AK35" s="265">
        <f>SUM(AK26:AK33)</f>
        <v>0</v>
      </c>
      <c r="AL35" s="266"/>
      <c r="AM35" s="266"/>
      <c r="AN35" s="266"/>
      <c r="AO35" s="267"/>
      <c r="AP35" s="41"/>
      <c r="AQ35" s="41"/>
      <c r="AR35" s="37"/>
      <c r="BG35" s="32"/>
    </row>
    <row r="36" spans="1:59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G36" s="32"/>
    </row>
    <row r="37" spans="1:59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G37" s="32"/>
    </row>
    <row r="38" spans="1:59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9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9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9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9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9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9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9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9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9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9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9" s="2" customFormat="1" ht="14.45" customHeight="1">
      <c r="B49" s="45"/>
      <c r="C49" s="46"/>
      <c r="D49" s="47" t="s">
        <v>49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50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9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9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9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9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9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9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9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9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9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9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9" s="2" customFormat="1" ht="12.75">
      <c r="A60" s="32"/>
      <c r="B60" s="33"/>
      <c r="C60" s="34"/>
      <c r="D60" s="50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51</v>
      </c>
      <c r="AI60" s="36"/>
      <c r="AJ60" s="36"/>
      <c r="AK60" s="36"/>
      <c r="AL60" s="36"/>
      <c r="AM60" s="50" t="s">
        <v>52</v>
      </c>
      <c r="AN60" s="36"/>
      <c r="AO60" s="36"/>
      <c r="AP60" s="34"/>
      <c r="AQ60" s="34"/>
      <c r="AR60" s="37"/>
      <c r="BG60" s="32"/>
    </row>
    <row r="61" spans="1:59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9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9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9" s="2" customFormat="1" ht="12.75">
      <c r="A64" s="32"/>
      <c r="B64" s="33"/>
      <c r="C64" s="34"/>
      <c r="D64" s="47" t="s">
        <v>53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54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G64" s="32"/>
    </row>
    <row r="65" spans="1:59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9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9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9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9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9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9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9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9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9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9" s="2" customFormat="1" ht="12.75">
      <c r="A75" s="32"/>
      <c r="B75" s="33"/>
      <c r="C75" s="34"/>
      <c r="D75" s="50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51</v>
      </c>
      <c r="AI75" s="36"/>
      <c r="AJ75" s="36"/>
      <c r="AK75" s="36"/>
      <c r="AL75" s="36"/>
      <c r="AM75" s="50" t="s">
        <v>52</v>
      </c>
      <c r="AN75" s="36"/>
      <c r="AO75" s="36"/>
      <c r="AP75" s="34"/>
      <c r="AQ75" s="34"/>
      <c r="AR75" s="37"/>
      <c r="BG75" s="32"/>
    </row>
    <row r="76" spans="1:59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G76" s="32"/>
    </row>
    <row r="77" spans="1:59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G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G81" s="32"/>
    </row>
    <row r="82" spans="1:91" s="2" customFormat="1" ht="24.95" customHeight="1">
      <c r="A82" s="32"/>
      <c r="B82" s="33"/>
      <c r="C82" s="21" t="s">
        <v>55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G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G83" s="32"/>
    </row>
    <row r="84" spans="1:91" s="4" customFormat="1" ht="12" customHeight="1">
      <c r="B84" s="56"/>
      <c r="C84" s="27" t="s">
        <v>14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65K2023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17</v>
      </c>
      <c r="D85" s="61"/>
      <c r="E85" s="61"/>
      <c r="F85" s="61"/>
      <c r="G85" s="61"/>
      <c r="H85" s="61"/>
      <c r="I85" s="61"/>
      <c r="J85" s="61"/>
      <c r="K85" s="61"/>
      <c r="L85" s="229" t="str">
        <f>K6</f>
        <v>Mateřská škola Mjr. Nováka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G86" s="32"/>
    </row>
    <row r="87" spans="1:91" s="2" customFormat="1" ht="12" customHeight="1">
      <c r="A87" s="32"/>
      <c r="B87" s="33"/>
      <c r="C87" s="27" t="s">
        <v>21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23</v>
      </c>
      <c r="AJ87" s="34"/>
      <c r="AK87" s="34"/>
      <c r="AL87" s="34"/>
      <c r="AM87" s="231" t="str">
        <f>IF(AN8= "","",AN8)</f>
        <v>28. 6. 2023</v>
      </c>
      <c r="AN87" s="231"/>
      <c r="AO87" s="34"/>
      <c r="AP87" s="34"/>
      <c r="AQ87" s="34"/>
      <c r="AR87" s="37"/>
      <c r="BG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G88" s="32"/>
    </row>
    <row r="89" spans="1:91" s="2" customFormat="1" ht="15.2" customHeight="1">
      <c r="A89" s="32"/>
      <c r="B89" s="33"/>
      <c r="C89" s="27" t="s">
        <v>25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30</v>
      </c>
      <c r="AJ89" s="34"/>
      <c r="AK89" s="34"/>
      <c r="AL89" s="34"/>
      <c r="AM89" s="232" t="str">
        <f>IF(E17="","",E17)</f>
        <v>Petr Kubala</v>
      </c>
      <c r="AN89" s="233"/>
      <c r="AO89" s="233"/>
      <c r="AP89" s="233"/>
      <c r="AQ89" s="34"/>
      <c r="AR89" s="37"/>
      <c r="AS89" s="234" t="s">
        <v>56</v>
      </c>
      <c r="AT89" s="235"/>
      <c r="AU89" s="65"/>
      <c r="AV89" s="65"/>
      <c r="AW89" s="65"/>
      <c r="AX89" s="65"/>
      <c r="AY89" s="65"/>
      <c r="AZ89" s="65"/>
      <c r="BA89" s="65"/>
      <c r="BB89" s="65"/>
      <c r="BC89" s="65"/>
      <c r="BD89" s="65"/>
      <c r="BE89" s="65"/>
      <c r="BF89" s="66"/>
      <c r="BG89" s="32"/>
    </row>
    <row r="90" spans="1:91" s="2" customFormat="1" ht="15.2" customHeight="1">
      <c r="A90" s="32"/>
      <c r="B90" s="33"/>
      <c r="C90" s="27" t="s">
        <v>28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34</v>
      </c>
      <c r="AJ90" s="34"/>
      <c r="AK90" s="34"/>
      <c r="AL90" s="34"/>
      <c r="AM90" s="232" t="str">
        <f>IF(E20="","",E20)</f>
        <v>Petr Kubala</v>
      </c>
      <c r="AN90" s="233"/>
      <c r="AO90" s="233"/>
      <c r="AP90" s="233"/>
      <c r="AQ90" s="34"/>
      <c r="AR90" s="37"/>
      <c r="AS90" s="236"/>
      <c r="AT90" s="23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8"/>
      <c r="BG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38"/>
      <c r="AT91" s="239"/>
      <c r="AU91" s="69"/>
      <c r="AV91" s="69"/>
      <c r="AW91" s="69"/>
      <c r="AX91" s="69"/>
      <c r="AY91" s="69"/>
      <c r="AZ91" s="69"/>
      <c r="BA91" s="69"/>
      <c r="BB91" s="69"/>
      <c r="BC91" s="69"/>
      <c r="BD91" s="69"/>
      <c r="BE91" s="69"/>
      <c r="BF91" s="70"/>
      <c r="BG91" s="32"/>
    </row>
    <row r="92" spans="1:91" s="2" customFormat="1" ht="29.25" customHeight="1">
      <c r="A92" s="32"/>
      <c r="B92" s="33"/>
      <c r="C92" s="240" t="s">
        <v>57</v>
      </c>
      <c r="D92" s="241"/>
      <c r="E92" s="241"/>
      <c r="F92" s="241"/>
      <c r="G92" s="241"/>
      <c r="H92" s="71"/>
      <c r="I92" s="243" t="s">
        <v>58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2" t="s">
        <v>59</v>
      </c>
      <c r="AH92" s="241"/>
      <c r="AI92" s="241"/>
      <c r="AJ92" s="241"/>
      <c r="AK92" s="241"/>
      <c r="AL92" s="241"/>
      <c r="AM92" s="241"/>
      <c r="AN92" s="243" t="s">
        <v>60</v>
      </c>
      <c r="AO92" s="241"/>
      <c r="AP92" s="244"/>
      <c r="AQ92" s="72" t="s">
        <v>61</v>
      </c>
      <c r="AR92" s="37"/>
      <c r="AS92" s="73" t="s">
        <v>62</v>
      </c>
      <c r="AT92" s="74" t="s">
        <v>63</v>
      </c>
      <c r="AU92" s="74" t="s">
        <v>64</v>
      </c>
      <c r="AV92" s="74" t="s">
        <v>65</v>
      </c>
      <c r="AW92" s="74" t="s">
        <v>66</v>
      </c>
      <c r="AX92" s="74" t="s">
        <v>67</v>
      </c>
      <c r="AY92" s="74" t="s">
        <v>68</v>
      </c>
      <c r="AZ92" s="74" t="s">
        <v>69</v>
      </c>
      <c r="BA92" s="74" t="s">
        <v>70</v>
      </c>
      <c r="BB92" s="74" t="s">
        <v>71</v>
      </c>
      <c r="BC92" s="74" t="s">
        <v>72</v>
      </c>
      <c r="BD92" s="74" t="s">
        <v>73</v>
      </c>
      <c r="BE92" s="74" t="s">
        <v>74</v>
      </c>
      <c r="BF92" s="75" t="s">
        <v>75</v>
      </c>
      <c r="BG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7"/>
      <c r="BE93" s="77"/>
      <c r="BF93" s="78"/>
      <c r="BG93" s="32"/>
    </row>
    <row r="94" spans="1:91" s="6" customFormat="1" ht="32.450000000000003" customHeight="1">
      <c r="B94" s="79"/>
      <c r="C94" s="80" t="s">
        <v>76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48">
        <f>ROUND(SUM(AG95:AG98),2)</f>
        <v>0</v>
      </c>
      <c r="AH94" s="248"/>
      <c r="AI94" s="248"/>
      <c r="AJ94" s="248"/>
      <c r="AK94" s="248"/>
      <c r="AL94" s="248"/>
      <c r="AM94" s="248"/>
      <c r="AN94" s="249">
        <f>SUM(AG94,AV94)</f>
        <v>0</v>
      </c>
      <c r="AO94" s="249"/>
      <c r="AP94" s="249"/>
      <c r="AQ94" s="83" t="s">
        <v>1</v>
      </c>
      <c r="AR94" s="84"/>
      <c r="AS94" s="85">
        <f>ROUND(SUM(AS95:AS98),2)</f>
        <v>0</v>
      </c>
      <c r="AT94" s="86">
        <f>ROUND(SUM(AT95:AT98),2)</f>
        <v>0</v>
      </c>
      <c r="AU94" s="87">
        <f>ROUND(SUM(AU95:AU98),2)</f>
        <v>0</v>
      </c>
      <c r="AV94" s="87">
        <f>ROUND(SUM(AX94:AY94),2)</f>
        <v>0</v>
      </c>
      <c r="AW94" s="88">
        <f>ROUND(SUM(AW95:AW98),5)</f>
        <v>0</v>
      </c>
      <c r="AX94" s="87">
        <f>ROUND(BB94*L29,2)</f>
        <v>0</v>
      </c>
      <c r="AY94" s="87">
        <f>ROUND(BC94*L30,2)</f>
        <v>0</v>
      </c>
      <c r="AZ94" s="87">
        <f>ROUND(BD94*L29,2)</f>
        <v>0</v>
      </c>
      <c r="BA94" s="87">
        <f>ROUND(BE94*L30,2)</f>
        <v>0</v>
      </c>
      <c r="BB94" s="87">
        <f>ROUND(SUM(BB95:BB98),2)</f>
        <v>0</v>
      </c>
      <c r="BC94" s="87">
        <f>ROUND(SUM(BC95:BC98),2)</f>
        <v>0</v>
      </c>
      <c r="BD94" s="87">
        <f>ROUND(SUM(BD95:BD98),2)</f>
        <v>0</v>
      </c>
      <c r="BE94" s="87">
        <f>ROUND(SUM(BE95:BE98),2)</f>
        <v>0</v>
      </c>
      <c r="BF94" s="89">
        <f>ROUND(SUM(BF95:BF98),2)</f>
        <v>0</v>
      </c>
      <c r="BS94" s="90" t="s">
        <v>77</v>
      </c>
      <c r="BT94" s="90" t="s">
        <v>78</v>
      </c>
      <c r="BU94" s="91" t="s">
        <v>79</v>
      </c>
      <c r="BV94" s="90" t="s">
        <v>80</v>
      </c>
      <c r="BW94" s="90" t="s">
        <v>6</v>
      </c>
      <c r="BX94" s="90" t="s">
        <v>81</v>
      </c>
      <c r="CL94" s="90" t="s">
        <v>1</v>
      </c>
    </row>
    <row r="95" spans="1:91" s="7" customFormat="1" ht="24.75" customHeight="1">
      <c r="A95" s="92" t="s">
        <v>82</v>
      </c>
      <c r="B95" s="93"/>
      <c r="C95" s="94"/>
      <c r="D95" s="245" t="s">
        <v>83</v>
      </c>
      <c r="E95" s="245"/>
      <c r="F95" s="245"/>
      <c r="G95" s="245"/>
      <c r="H95" s="245"/>
      <c r="I95" s="95"/>
      <c r="J95" s="245" t="s">
        <v>84</v>
      </c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  <c r="X95" s="245"/>
      <c r="Y95" s="245"/>
      <c r="Z95" s="245"/>
      <c r="AA95" s="245"/>
      <c r="AB95" s="245"/>
      <c r="AC95" s="245"/>
      <c r="AD95" s="245"/>
      <c r="AE95" s="245"/>
      <c r="AF95" s="245"/>
      <c r="AG95" s="246">
        <f>'65K2023_1 - Osvětlení spo...'!K32</f>
        <v>0</v>
      </c>
      <c r="AH95" s="247"/>
      <c r="AI95" s="247"/>
      <c r="AJ95" s="247"/>
      <c r="AK95" s="247"/>
      <c r="AL95" s="247"/>
      <c r="AM95" s="247"/>
      <c r="AN95" s="246">
        <f>SUM(AG95,AV95)</f>
        <v>0</v>
      </c>
      <c r="AO95" s="247"/>
      <c r="AP95" s="247"/>
      <c r="AQ95" s="96" t="s">
        <v>85</v>
      </c>
      <c r="AR95" s="97"/>
      <c r="AS95" s="98">
        <f>'65K2023_1 - Osvětlení spo...'!K30</f>
        <v>0</v>
      </c>
      <c r="AT95" s="99">
        <f>'65K2023_1 - Osvětlení spo...'!K31</f>
        <v>0</v>
      </c>
      <c r="AU95" s="99">
        <v>0</v>
      </c>
      <c r="AV95" s="99">
        <f>ROUND(SUM(AX95:AY95),2)</f>
        <v>0</v>
      </c>
      <c r="AW95" s="100">
        <f>'65K2023_1 - Osvětlení spo...'!T121</f>
        <v>0</v>
      </c>
      <c r="AX95" s="99">
        <f>'65K2023_1 - Osvětlení spo...'!K35</f>
        <v>0</v>
      </c>
      <c r="AY95" s="99">
        <f>'65K2023_1 - Osvětlení spo...'!K36</f>
        <v>0</v>
      </c>
      <c r="AZ95" s="99">
        <f>'65K2023_1 - Osvětlení spo...'!K37</f>
        <v>0</v>
      </c>
      <c r="BA95" s="99">
        <f>'65K2023_1 - Osvětlení spo...'!K38</f>
        <v>0</v>
      </c>
      <c r="BB95" s="99">
        <f>'65K2023_1 - Osvětlení spo...'!F35</f>
        <v>0</v>
      </c>
      <c r="BC95" s="99">
        <f>'65K2023_1 - Osvětlení spo...'!F36</f>
        <v>0</v>
      </c>
      <c r="BD95" s="99">
        <f>'65K2023_1 - Osvětlení spo...'!F37</f>
        <v>0</v>
      </c>
      <c r="BE95" s="99">
        <f>'65K2023_1 - Osvětlení spo...'!F38</f>
        <v>0</v>
      </c>
      <c r="BF95" s="101">
        <f>'65K2023_1 - Osvětlení spo...'!F39</f>
        <v>0</v>
      </c>
      <c r="BT95" s="102" t="s">
        <v>86</v>
      </c>
      <c r="BV95" s="102" t="s">
        <v>80</v>
      </c>
      <c r="BW95" s="102" t="s">
        <v>87</v>
      </c>
      <c r="BX95" s="102" t="s">
        <v>6</v>
      </c>
      <c r="CL95" s="102" t="s">
        <v>1</v>
      </c>
      <c r="CM95" s="102" t="s">
        <v>88</v>
      </c>
    </row>
    <row r="96" spans="1:91" s="7" customFormat="1" ht="24.75" customHeight="1">
      <c r="A96" s="92" t="s">
        <v>82</v>
      </c>
      <c r="B96" s="93"/>
      <c r="C96" s="94"/>
      <c r="D96" s="245" t="s">
        <v>89</v>
      </c>
      <c r="E96" s="245"/>
      <c r="F96" s="245"/>
      <c r="G96" s="245"/>
      <c r="H96" s="245"/>
      <c r="I96" s="95"/>
      <c r="J96" s="245" t="s">
        <v>90</v>
      </c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  <c r="X96" s="245"/>
      <c r="Y96" s="245"/>
      <c r="Z96" s="245"/>
      <c r="AA96" s="245"/>
      <c r="AB96" s="245"/>
      <c r="AC96" s="245"/>
      <c r="AD96" s="245"/>
      <c r="AE96" s="245"/>
      <c r="AF96" s="245"/>
      <c r="AG96" s="246">
        <f>'65K2023_2 - Elektroinstal...'!K32</f>
        <v>0</v>
      </c>
      <c r="AH96" s="247"/>
      <c r="AI96" s="247"/>
      <c r="AJ96" s="247"/>
      <c r="AK96" s="247"/>
      <c r="AL96" s="247"/>
      <c r="AM96" s="247"/>
      <c r="AN96" s="246">
        <f>SUM(AG96,AV96)</f>
        <v>0</v>
      </c>
      <c r="AO96" s="247"/>
      <c r="AP96" s="247"/>
      <c r="AQ96" s="96" t="s">
        <v>85</v>
      </c>
      <c r="AR96" s="97"/>
      <c r="AS96" s="98">
        <f>'65K2023_2 - Elektroinstal...'!K30</f>
        <v>0</v>
      </c>
      <c r="AT96" s="99">
        <f>'65K2023_2 - Elektroinstal...'!K31</f>
        <v>0</v>
      </c>
      <c r="AU96" s="99">
        <v>0</v>
      </c>
      <c r="AV96" s="99">
        <f>ROUND(SUM(AX96:AY96),2)</f>
        <v>0</v>
      </c>
      <c r="AW96" s="100">
        <f>'65K2023_2 - Elektroinstal...'!T121</f>
        <v>0</v>
      </c>
      <c r="AX96" s="99">
        <f>'65K2023_2 - Elektroinstal...'!K35</f>
        <v>0</v>
      </c>
      <c r="AY96" s="99">
        <f>'65K2023_2 - Elektroinstal...'!K36</f>
        <v>0</v>
      </c>
      <c r="AZ96" s="99">
        <f>'65K2023_2 - Elektroinstal...'!K37</f>
        <v>0</v>
      </c>
      <c r="BA96" s="99">
        <f>'65K2023_2 - Elektroinstal...'!K38</f>
        <v>0</v>
      </c>
      <c r="BB96" s="99">
        <f>'65K2023_2 - Elektroinstal...'!F35</f>
        <v>0</v>
      </c>
      <c r="BC96" s="99">
        <f>'65K2023_2 - Elektroinstal...'!F36</f>
        <v>0</v>
      </c>
      <c r="BD96" s="99">
        <f>'65K2023_2 - Elektroinstal...'!F37</f>
        <v>0</v>
      </c>
      <c r="BE96" s="99">
        <f>'65K2023_2 - Elektroinstal...'!F38</f>
        <v>0</v>
      </c>
      <c r="BF96" s="101">
        <f>'65K2023_2 - Elektroinstal...'!F39</f>
        <v>0</v>
      </c>
      <c r="BT96" s="102" t="s">
        <v>86</v>
      </c>
      <c r="BV96" s="102" t="s">
        <v>80</v>
      </c>
      <c r="BW96" s="102" t="s">
        <v>91</v>
      </c>
      <c r="BX96" s="102" t="s">
        <v>6</v>
      </c>
      <c r="CL96" s="102" t="s">
        <v>1</v>
      </c>
      <c r="CM96" s="102" t="s">
        <v>88</v>
      </c>
    </row>
    <row r="97" spans="1:91" s="7" customFormat="1" ht="24.75" customHeight="1">
      <c r="A97" s="92" t="s">
        <v>82</v>
      </c>
      <c r="B97" s="93"/>
      <c r="C97" s="94"/>
      <c r="D97" s="245" t="s">
        <v>92</v>
      </c>
      <c r="E97" s="245"/>
      <c r="F97" s="245"/>
      <c r="G97" s="245"/>
      <c r="H97" s="245"/>
      <c r="I97" s="95"/>
      <c r="J97" s="245" t="s">
        <v>93</v>
      </c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  <c r="X97" s="245"/>
      <c r="Y97" s="245"/>
      <c r="Z97" s="245"/>
      <c r="AA97" s="245"/>
      <c r="AB97" s="245"/>
      <c r="AC97" s="245"/>
      <c r="AD97" s="245"/>
      <c r="AE97" s="245"/>
      <c r="AF97" s="245"/>
      <c r="AG97" s="246">
        <f>'65K2023_3 - Rozvaděč vzdu...'!K32</f>
        <v>0</v>
      </c>
      <c r="AH97" s="247"/>
      <c r="AI97" s="247"/>
      <c r="AJ97" s="247"/>
      <c r="AK97" s="247"/>
      <c r="AL97" s="247"/>
      <c r="AM97" s="247"/>
      <c r="AN97" s="246">
        <f>SUM(AG97,AV97)</f>
        <v>0</v>
      </c>
      <c r="AO97" s="247"/>
      <c r="AP97" s="247"/>
      <c r="AQ97" s="96" t="s">
        <v>85</v>
      </c>
      <c r="AR97" s="97"/>
      <c r="AS97" s="98">
        <f>'65K2023_3 - Rozvaděč vzdu...'!K30</f>
        <v>0</v>
      </c>
      <c r="AT97" s="99">
        <f>'65K2023_3 - Rozvaděč vzdu...'!K31</f>
        <v>0</v>
      </c>
      <c r="AU97" s="99">
        <v>0</v>
      </c>
      <c r="AV97" s="99">
        <f>ROUND(SUM(AX97:AY97),2)</f>
        <v>0</v>
      </c>
      <c r="AW97" s="100">
        <f>'65K2023_3 - Rozvaděč vzdu...'!T118</f>
        <v>0</v>
      </c>
      <c r="AX97" s="99">
        <f>'65K2023_3 - Rozvaděč vzdu...'!K35</f>
        <v>0</v>
      </c>
      <c r="AY97" s="99">
        <f>'65K2023_3 - Rozvaděč vzdu...'!K36</f>
        <v>0</v>
      </c>
      <c r="AZ97" s="99">
        <f>'65K2023_3 - Rozvaděč vzdu...'!K37</f>
        <v>0</v>
      </c>
      <c r="BA97" s="99">
        <f>'65K2023_3 - Rozvaděč vzdu...'!K38</f>
        <v>0</v>
      </c>
      <c r="BB97" s="99">
        <f>'65K2023_3 - Rozvaděč vzdu...'!F35</f>
        <v>0</v>
      </c>
      <c r="BC97" s="99">
        <f>'65K2023_3 - Rozvaděč vzdu...'!F36</f>
        <v>0</v>
      </c>
      <c r="BD97" s="99">
        <f>'65K2023_3 - Rozvaděč vzdu...'!F37</f>
        <v>0</v>
      </c>
      <c r="BE97" s="99">
        <f>'65K2023_3 - Rozvaděč vzdu...'!F38</f>
        <v>0</v>
      </c>
      <c r="BF97" s="101">
        <f>'65K2023_3 - Rozvaděč vzdu...'!F39</f>
        <v>0</v>
      </c>
      <c r="BT97" s="102" t="s">
        <v>86</v>
      </c>
      <c r="BV97" s="102" t="s">
        <v>80</v>
      </c>
      <c r="BW97" s="102" t="s">
        <v>94</v>
      </c>
      <c r="BX97" s="102" t="s">
        <v>6</v>
      </c>
      <c r="CL97" s="102" t="s">
        <v>1</v>
      </c>
      <c r="CM97" s="102" t="s">
        <v>88</v>
      </c>
    </row>
    <row r="98" spans="1:91" s="7" customFormat="1" ht="24.75" customHeight="1">
      <c r="A98" s="92" t="s">
        <v>82</v>
      </c>
      <c r="B98" s="93"/>
      <c r="C98" s="94"/>
      <c r="D98" s="245" t="s">
        <v>95</v>
      </c>
      <c r="E98" s="245"/>
      <c r="F98" s="245"/>
      <c r="G98" s="245"/>
      <c r="H98" s="245"/>
      <c r="I98" s="95"/>
      <c r="J98" s="245" t="s">
        <v>96</v>
      </c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  <c r="X98" s="245"/>
      <c r="Y98" s="245"/>
      <c r="Z98" s="245"/>
      <c r="AA98" s="245"/>
      <c r="AB98" s="245"/>
      <c r="AC98" s="245"/>
      <c r="AD98" s="245"/>
      <c r="AE98" s="245"/>
      <c r="AF98" s="245"/>
      <c r="AG98" s="246">
        <f>'65K2023_4 - Společné osta...'!K32</f>
        <v>0</v>
      </c>
      <c r="AH98" s="247"/>
      <c r="AI98" s="247"/>
      <c r="AJ98" s="247"/>
      <c r="AK98" s="247"/>
      <c r="AL98" s="247"/>
      <c r="AM98" s="247"/>
      <c r="AN98" s="246">
        <f>SUM(AG98,AV98)</f>
        <v>0</v>
      </c>
      <c r="AO98" s="247"/>
      <c r="AP98" s="247"/>
      <c r="AQ98" s="96" t="s">
        <v>85</v>
      </c>
      <c r="AR98" s="97"/>
      <c r="AS98" s="103">
        <f>'65K2023_4 - Společné osta...'!K30</f>
        <v>0</v>
      </c>
      <c r="AT98" s="104">
        <f>'65K2023_4 - Společné osta...'!K31</f>
        <v>0</v>
      </c>
      <c r="AU98" s="104">
        <v>0</v>
      </c>
      <c r="AV98" s="104">
        <f>ROUND(SUM(AX98:AY98),2)</f>
        <v>0</v>
      </c>
      <c r="AW98" s="105">
        <f>'65K2023_4 - Společné osta...'!T124</f>
        <v>0</v>
      </c>
      <c r="AX98" s="104">
        <f>'65K2023_4 - Společné osta...'!K35</f>
        <v>0</v>
      </c>
      <c r="AY98" s="104">
        <f>'65K2023_4 - Společné osta...'!K36</f>
        <v>0</v>
      </c>
      <c r="AZ98" s="104">
        <f>'65K2023_4 - Společné osta...'!K37</f>
        <v>0</v>
      </c>
      <c r="BA98" s="104">
        <f>'65K2023_4 - Společné osta...'!K38</f>
        <v>0</v>
      </c>
      <c r="BB98" s="104">
        <f>'65K2023_4 - Společné osta...'!F35</f>
        <v>0</v>
      </c>
      <c r="BC98" s="104">
        <f>'65K2023_4 - Společné osta...'!F36</f>
        <v>0</v>
      </c>
      <c r="BD98" s="104">
        <f>'65K2023_4 - Společné osta...'!F37</f>
        <v>0</v>
      </c>
      <c r="BE98" s="104">
        <f>'65K2023_4 - Společné osta...'!F38</f>
        <v>0</v>
      </c>
      <c r="BF98" s="106">
        <f>'65K2023_4 - Společné osta...'!F39</f>
        <v>0</v>
      </c>
      <c r="BT98" s="102" t="s">
        <v>86</v>
      </c>
      <c r="BV98" s="102" t="s">
        <v>80</v>
      </c>
      <c r="BW98" s="102" t="s">
        <v>97</v>
      </c>
      <c r="BX98" s="102" t="s">
        <v>6</v>
      </c>
      <c r="CL98" s="102" t="s">
        <v>1</v>
      </c>
      <c r="CM98" s="102" t="s">
        <v>88</v>
      </c>
    </row>
    <row r="99" spans="1:91" s="2" customFormat="1" ht="30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7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</row>
    <row r="100" spans="1:9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37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</row>
  </sheetData>
  <sheetProtection password="CC35" sheet="1" objects="1" scenarios="1" formatColumns="0" formatRows="0"/>
  <mergeCells count="54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65K2023_1 - Osvětlení spo...'!C2" display="/"/>
    <hyperlink ref="A96" location="'65K2023_2 - Elektroinstal...'!C2" display="/"/>
    <hyperlink ref="A97" location="'65K2023_3 - Rozvaděč vzdu...'!C2" display="/"/>
    <hyperlink ref="A98" location="'65K2023_4 - Společné osta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5"/>
  <sheetViews>
    <sheetView showGridLines="0" topLeftCell="A103" workbookViewId="0">
      <selection activeCell="BK128" sqref="BK12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T2" s="15" t="s">
        <v>87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8"/>
      <c r="AT3" s="15" t="s">
        <v>88</v>
      </c>
    </row>
    <row r="4" spans="1:46" s="1" customFormat="1" ht="24.95" customHeight="1">
      <c r="B4" s="18"/>
      <c r="D4" s="109" t="s">
        <v>98</v>
      </c>
      <c r="M4" s="18"/>
      <c r="N4" s="110" t="s">
        <v>11</v>
      </c>
      <c r="AT4" s="15" t="s">
        <v>4</v>
      </c>
    </row>
    <row r="5" spans="1:46" s="1" customFormat="1" ht="6.95" customHeight="1">
      <c r="B5" s="18"/>
      <c r="M5" s="18"/>
    </row>
    <row r="6" spans="1:46" s="1" customFormat="1" ht="12" customHeight="1">
      <c r="B6" s="18"/>
      <c r="D6" s="111" t="s">
        <v>17</v>
      </c>
      <c r="M6" s="18"/>
    </row>
    <row r="7" spans="1:46" s="1" customFormat="1" ht="16.5" customHeight="1">
      <c r="B7" s="18"/>
      <c r="E7" s="270" t="str">
        <f>'Rekapitulace stavby'!K6</f>
        <v>Mateřská škola Mjr. Nováka</v>
      </c>
      <c r="F7" s="271"/>
      <c r="G7" s="271"/>
      <c r="H7" s="271"/>
      <c r="M7" s="18"/>
    </row>
    <row r="8" spans="1:46" s="2" customFormat="1" ht="12" customHeight="1">
      <c r="A8" s="32"/>
      <c r="B8" s="37"/>
      <c r="C8" s="32"/>
      <c r="D8" s="111" t="s">
        <v>99</v>
      </c>
      <c r="E8" s="32"/>
      <c r="F8" s="32"/>
      <c r="G8" s="32"/>
      <c r="H8" s="32"/>
      <c r="I8" s="32"/>
      <c r="J8" s="32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2" t="s">
        <v>100</v>
      </c>
      <c r="F9" s="273"/>
      <c r="G9" s="273"/>
      <c r="H9" s="273"/>
      <c r="I9" s="32"/>
      <c r="J9" s="32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1" t="s">
        <v>19</v>
      </c>
      <c r="E11" s="32"/>
      <c r="F11" s="112" t="s">
        <v>1</v>
      </c>
      <c r="G11" s="32"/>
      <c r="H11" s="32"/>
      <c r="I11" s="111" t="s">
        <v>20</v>
      </c>
      <c r="J11" s="112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1" t="s">
        <v>21</v>
      </c>
      <c r="E12" s="32"/>
      <c r="F12" s="112" t="s">
        <v>22</v>
      </c>
      <c r="G12" s="32"/>
      <c r="H12" s="32"/>
      <c r="I12" s="111" t="s">
        <v>23</v>
      </c>
      <c r="J12" s="113" t="str">
        <f>'Rekapitulace stavby'!AN8</f>
        <v>28. 6. 2023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1" t="s">
        <v>25</v>
      </c>
      <c r="E14" s="32"/>
      <c r="F14" s="32"/>
      <c r="G14" s="32"/>
      <c r="H14" s="32"/>
      <c r="I14" s="111" t="s">
        <v>26</v>
      </c>
      <c r="J14" s="112" t="str">
        <f>IF('Rekapitulace stavby'!AN10="","",'Rekapitulace stavby'!AN10)</f>
        <v/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2" t="str">
        <f>IF('Rekapitulace stavby'!E11="","",'Rekapitulace stavby'!E11)</f>
        <v xml:space="preserve"> </v>
      </c>
      <c r="F15" s="32"/>
      <c r="G15" s="32"/>
      <c r="H15" s="32"/>
      <c r="I15" s="111" t="s">
        <v>27</v>
      </c>
      <c r="J15" s="112" t="str">
        <f>IF('Rekapitulace stavby'!AN11="","",'Rekapitulace stavby'!AN11)</f>
        <v/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1" t="s">
        <v>28</v>
      </c>
      <c r="E17" s="32"/>
      <c r="F17" s="32"/>
      <c r="G17" s="32"/>
      <c r="H17" s="32"/>
      <c r="I17" s="111" t="s">
        <v>26</v>
      </c>
      <c r="J17" s="28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4" t="str">
        <f>'Rekapitulace stavby'!E14</f>
        <v>Vyplň údaj</v>
      </c>
      <c r="F18" s="275"/>
      <c r="G18" s="275"/>
      <c r="H18" s="275"/>
      <c r="I18" s="111" t="s">
        <v>27</v>
      </c>
      <c r="J18" s="28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1" t="s">
        <v>30</v>
      </c>
      <c r="E20" s="32"/>
      <c r="F20" s="32"/>
      <c r="G20" s="32"/>
      <c r="H20" s="32"/>
      <c r="I20" s="111" t="s">
        <v>26</v>
      </c>
      <c r="J20" s="112" t="s">
        <v>31</v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2" t="s">
        <v>32</v>
      </c>
      <c r="F21" s="32"/>
      <c r="G21" s="32"/>
      <c r="H21" s="32"/>
      <c r="I21" s="111" t="s">
        <v>27</v>
      </c>
      <c r="J21" s="112" t="s">
        <v>33</v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1" t="s">
        <v>34</v>
      </c>
      <c r="E23" s="32"/>
      <c r="F23" s="32"/>
      <c r="G23" s="32"/>
      <c r="H23" s="32"/>
      <c r="I23" s="111" t="s">
        <v>26</v>
      </c>
      <c r="J23" s="112" t="s">
        <v>31</v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2" t="s">
        <v>32</v>
      </c>
      <c r="F24" s="32"/>
      <c r="G24" s="32"/>
      <c r="H24" s="32"/>
      <c r="I24" s="111" t="s">
        <v>27</v>
      </c>
      <c r="J24" s="112" t="s">
        <v>33</v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1" t="s">
        <v>35</v>
      </c>
      <c r="E26" s="32"/>
      <c r="F26" s="32"/>
      <c r="G26" s="32"/>
      <c r="H26" s="32"/>
      <c r="I26" s="32"/>
      <c r="J26" s="32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4"/>
      <c r="B27" s="115"/>
      <c r="C27" s="114"/>
      <c r="D27" s="114"/>
      <c r="E27" s="276" t="s">
        <v>1</v>
      </c>
      <c r="F27" s="276"/>
      <c r="G27" s="276"/>
      <c r="H27" s="276"/>
      <c r="I27" s="114"/>
      <c r="J27" s="114"/>
      <c r="K27" s="114"/>
      <c r="L27" s="114"/>
      <c r="M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7"/>
      <c r="E29" s="117"/>
      <c r="F29" s="117"/>
      <c r="G29" s="117"/>
      <c r="H29" s="117"/>
      <c r="I29" s="117"/>
      <c r="J29" s="117"/>
      <c r="K29" s="117"/>
      <c r="L29" s="117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1" t="s">
        <v>101</v>
      </c>
      <c r="F30" s="32"/>
      <c r="G30" s="32"/>
      <c r="H30" s="32"/>
      <c r="I30" s="32"/>
      <c r="J30" s="32"/>
      <c r="K30" s="118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1" t="s">
        <v>102</v>
      </c>
      <c r="F31" s="32"/>
      <c r="G31" s="32"/>
      <c r="H31" s="32"/>
      <c r="I31" s="32"/>
      <c r="J31" s="32"/>
      <c r="K31" s="118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9" t="s">
        <v>36</v>
      </c>
      <c r="E32" s="32"/>
      <c r="F32" s="32"/>
      <c r="G32" s="32"/>
      <c r="H32" s="32"/>
      <c r="I32" s="32"/>
      <c r="J32" s="32"/>
      <c r="K32" s="120">
        <f>ROUND(K121,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7"/>
      <c r="E33" s="117"/>
      <c r="F33" s="117"/>
      <c r="G33" s="117"/>
      <c r="H33" s="117"/>
      <c r="I33" s="117"/>
      <c r="J33" s="117"/>
      <c r="K33" s="117"/>
      <c r="L33" s="117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1" t="s">
        <v>38</v>
      </c>
      <c r="G34" s="32"/>
      <c r="H34" s="32"/>
      <c r="I34" s="121" t="s">
        <v>37</v>
      </c>
      <c r="J34" s="32"/>
      <c r="K34" s="121" t="s">
        <v>39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2" t="s">
        <v>40</v>
      </c>
      <c r="E35" s="111" t="s">
        <v>41</v>
      </c>
      <c r="F35" s="118">
        <f>ROUND((SUM(BE121:BE174)),  2)</f>
        <v>0</v>
      </c>
      <c r="G35" s="32"/>
      <c r="H35" s="32"/>
      <c r="I35" s="123">
        <v>0.21</v>
      </c>
      <c r="J35" s="32"/>
      <c r="K35" s="118">
        <f>ROUND(((SUM(BE121:BE174))*I35),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1" t="s">
        <v>42</v>
      </c>
      <c r="F36" s="118">
        <f>ROUND((SUM(BF121:BF174)),  2)</f>
        <v>0</v>
      </c>
      <c r="G36" s="32"/>
      <c r="H36" s="32"/>
      <c r="I36" s="123">
        <v>0.15</v>
      </c>
      <c r="J36" s="32"/>
      <c r="K36" s="118">
        <f>ROUND(((SUM(BF121:BF174))*I36),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1" t="s">
        <v>43</v>
      </c>
      <c r="F37" s="118">
        <f>ROUND((SUM(BG121:BG174)),  2)</f>
        <v>0</v>
      </c>
      <c r="G37" s="32"/>
      <c r="H37" s="32"/>
      <c r="I37" s="123">
        <v>0.21</v>
      </c>
      <c r="J37" s="32"/>
      <c r="K37" s="118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1" t="s">
        <v>44</v>
      </c>
      <c r="F38" s="118">
        <f>ROUND((SUM(BH121:BH174)),  2)</f>
        <v>0</v>
      </c>
      <c r="G38" s="32"/>
      <c r="H38" s="32"/>
      <c r="I38" s="123">
        <v>0.15</v>
      </c>
      <c r="J38" s="32"/>
      <c r="K38" s="118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1" t="s">
        <v>45</v>
      </c>
      <c r="F39" s="118">
        <f>ROUND((SUM(BI121:BI174)),  2)</f>
        <v>0</v>
      </c>
      <c r="G39" s="32"/>
      <c r="H39" s="32"/>
      <c r="I39" s="123">
        <v>0</v>
      </c>
      <c r="J39" s="32"/>
      <c r="K39" s="118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6"/>
      <c r="K41" s="129">
        <f>SUM(K32:K39)</f>
        <v>0</v>
      </c>
      <c r="L41" s="130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M43" s="18"/>
    </row>
    <row r="44" spans="1:31" s="1" customFormat="1" ht="14.45" customHeight="1">
      <c r="B44" s="18"/>
      <c r="M44" s="18"/>
    </row>
    <row r="45" spans="1:31" s="1" customFormat="1" ht="14.45" customHeight="1">
      <c r="B45" s="18"/>
      <c r="M45" s="18"/>
    </row>
    <row r="46" spans="1:31" s="1" customFormat="1" ht="14.45" customHeight="1">
      <c r="B46" s="18"/>
      <c r="M46" s="18"/>
    </row>
    <row r="47" spans="1:31" s="1" customFormat="1" ht="14.45" customHeight="1">
      <c r="B47" s="18"/>
      <c r="M47" s="18"/>
    </row>
    <row r="48" spans="1:31" s="1" customFormat="1" ht="14.45" customHeight="1">
      <c r="B48" s="18"/>
      <c r="M48" s="18"/>
    </row>
    <row r="49" spans="1:31" s="1" customFormat="1" ht="14.45" customHeight="1">
      <c r="B49" s="18"/>
      <c r="M49" s="18"/>
    </row>
    <row r="50" spans="1:31" s="2" customFormat="1" ht="14.45" customHeight="1">
      <c r="B50" s="49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132"/>
      <c r="M50" s="49"/>
    </row>
    <row r="51" spans="1:31" ht="11.25">
      <c r="B51" s="18"/>
      <c r="M51" s="18"/>
    </row>
    <row r="52" spans="1:31" ht="11.25">
      <c r="B52" s="18"/>
      <c r="M52" s="18"/>
    </row>
    <row r="53" spans="1:31" ht="11.25">
      <c r="B53" s="18"/>
      <c r="M53" s="18"/>
    </row>
    <row r="54" spans="1:31" ht="11.25">
      <c r="B54" s="18"/>
      <c r="M54" s="18"/>
    </row>
    <row r="55" spans="1:31" ht="11.25">
      <c r="B55" s="18"/>
      <c r="M55" s="18"/>
    </row>
    <row r="56" spans="1:31" ht="11.25">
      <c r="B56" s="18"/>
      <c r="M56" s="18"/>
    </row>
    <row r="57" spans="1:31" ht="11.25">
      <c r="B57" s="18"/>
      <c r="M57" s="18"/>
    </row>
    <row r="58" spans="1:31" ht="11.25">
      <c r="B58" s="18"/>
      <c r="M58" s="18"/>
    </row>
    <row r="59" spans="1:31" ht="11.25">
      <c r="B59" s="18"/>
      <c r="M59" s="18"/>
    </row>
    <row r="60" spans="1:31" ht="11.25">
      <c r="B60" s="18"/>
      <c r="M60" s="18"/>
    </row>
    <row r="61" spans="1:31" s="2" customFormat="1" ht="12.75">
      <c r="A61" s="32"/>
      <c r="B61" s="37"/>
      <c r="C61" s="32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134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M62" s="18"/>
    </row>
    <row r="63" spans="1:31" ht="11.25">
      <c r="B63" s="18"/>
      <c r="M63" s="18"/>
    </row>
    <row r="64" spans="1:31" ht="11.25">
      <c r="B64" s="18"/>
      <c r="M64" s="18"/>
    </row>
    <row r="65" spans="1:31" s="2" customFormat="1" ht="12.75">
      <c r="A65" s="32"/>
      <c r="B65" s="37"/>
      <c r="C65" s="32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13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M66" s="18"/>
    </row>
    <row r="67" spans="1:31" ht="11.25">
      <c r="B67" s="18"/>
      <c r="M67" s="18"/>
    </row>
    <row r="68" spans="1:31" ht="11.25">
      <c r="B68" s="18"/>
      <c r="M68" s="18"/>
    </row>
    <row r="69" spans="1:31" ht="11.25">
      <c r="B69" s="18"/>
      <c r="M69" s="18"/>
    </row>
    <row r="70" spans="1:31" ht="11.25">
      <c r="B70" s="18"/>
      <c r="M70" s="18"/>
    </row>
    <row r="71" spans="1:31" ht="11.25">
      <c r="B71" s="18"/>
      <c r="M71" s="18"/>
    </row>
    <row r="72" spans="1:31" ht="11.25">
      <c r="B72" s="18"/>
      <c r="M72" s="18"/>
    </row>
    <row r="73" spans="1:31" ht="11.25">
      <c r="B73" s="18"/>
      <c r="M73" s="18"/>
    </row>
    <row r="74" spans="1:31" ht="11.25">
      <c r="B74" s="18"/>
      <c r="M74" s="18"/>
    </row>
    <row r="75" spans="1:31" ht="11.25">
      <c r="B75" s="18"/>
      <c r="M75" s="18"/>
    </row>
    <row r="76" spans="1:31" s="2" customFormat="1" ht="12.75">
      <c r="A76" s="32"/>
      <c r="B76" s="37"/>
      <c r="C76" s="32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134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103</v>
      </c>
      <c r="D82" s="34"/>
      <c r="E82" s="34"/>
      <c r="F82" s="34"/>
      <c r="G82" s="34"/>
      <c r="H82" s="34"/>
      <c r="I82" s="34"/>
      <c r="J82" s="34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77" t="str">
        <f>E7</f>
        <v>Mateřská škola Mjr. Nováka</v>
      </c>
      <c r="F85" s="278"/>
      <c r="G85" s="278"/>
      <c r="H85" s="278"/>
      <c r="I85" s="34"/>
      <c r="J85" s="34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99</v>
      </c>
      <c r="D86" s="34"/>
      <c r="E86" s="34"/>
      <c r="F86" s="34"/>
      <c r="G86" s="34"/>
      <c r="H86" s="34"/>
      <c r="I86" s="34"/>
      <c r="J86" s="34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29" t="str">
        <f>E9</f>
        <v>65K2023_1 - Osvětlení spojovacího krčku</v>
      </c>
      <c r="F87" s="279"/>
      <c r="G87" s="279"/>
      <c r="H87" s="279"/>
      <c r="I87" s="34"/>
      <c r="J87" s="34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4"/>
      <c r="E89" s="34"/>
      <c r="F89" s="25" t="str">
        <f>F12</f>
        <v xml:space="preserve"> </v>
      </c>
      <c r="G89" s="34"/>
      <c r="H89" s="34"/>
      <c r="I89" s="27" t="s">
        <v>23</v>
      </c>
      <c r="J89" s="64" t="str">
        <f>IF(J12="","",J12)</f>
        <v>28. 6. 2023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25</v>
      </c>
      <c r="D91" s="34"/>
      <c r="E91" s="34"/>
      <c r="F91" s="25" t="str">
        <f>E15</f>
        <v xml:space="preserve"> </v>
      </c>
      <c r="G91" s="34"/>
      <c r="H91" s="34"/>
      <c r="I91" s="27" t="s">
        <v>30</v>
      </c>
      <c r="J91" s="30" t="str">
        <f>E21</f>
        <v>Petr Kubala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34</v>
      </c>
      <c r="J92" s="30" t="str">
        <f>E24</f>
        <v>Petr Kubala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2" t="s">
        <v>104</v>
      </c>
      <c r="D94" s="143"/>
      <c r="E94" s="143"/>
      <c r="F94" s="143"/>
      <c r="G94" s="143"/>
      <c r="H94" s="143"/>
      <c r="I94" s="144" t="s">
        <v>105</v>
      </c>
      <c r="J94" s="144" t="s">
        <v>106</v>
      </c>
      <c r="K94" s="144" t="s">
        <v>107</v>
      </c>
      <c r="L94" s="143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5" t="s">
        <v>108</v>
      </c>
      <c r="D96" s="34"/>
      <c r="E96" s="34"/>
      <c r="F96" s="34"/>
      <c r="G96" s="34"/>
      <c r="H96" s="34"/>
      <c r="I96" s="82">
        <f t="shared" ref="I96:J98" si="0">Q121</f>
        <v>0</v>
      </c>
      <c r="J96" s="82">
        <f t="shared" si="0"/>
        <v>0</v>
      </c>
      <c r="K96" s="82">
        <f>K121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109</v>
      </c>
    </row>
    <row r="97" spans="1:31" s="9" customFormat="1" ht="24.95" customHeight="1">
      <c r="B97" s="146"/>
      <c r="C97" s="147"/>
      <c r="D97" s="148" t="s">
        <v>110</v>
      </c>
      <c r="E97" s="149"/>
      <c r="F97" s="149"/>
      <c r="G97" s="149"/>
      <c r="H97" s="149"/>
      <c r="I97" s="150">
        <f t="shared" si="0"/>
        <v>0</v>
      </c>
      <c r="J97" s="150">
        <f t="shared" si="0"/>
        <v>0</v>
      </c>
      <c r="K97" s="150">
        <f>K122</f>
        <v>0</v>
      </c>
      <c r="L97" s="147"/>
      <c r="M97" s="151"/>
    </row>
    <row r="98" spans="1:31" s="10" customFormat="1" ht="19.899999999999999" customHeight="1">
      <c r="B98" s="152"/>
      <c r="C98" s="153"/>
      <c r="D98" s="154" t="s">
        <v>111</v>
      </c>
      <c r="E98" s="155"/>
      <c r="F98" s="155"/>
      <c r="G98" s="155"/>
      <c r="H98" s="155"/>
      <c r="I98" s="156">
        <f t="shared" si="0"/>
        <v>0</v>
      </c>
      <c r="J98" s="156">
        <f t="shared" si="0"/>
        <v>0</v>
      </c>
      <c r="K98" s="156">
        <f>K123</f>
        <v>0</v>
      </c>
      <c r="L98" s="153"/>
      <c r="M98" s="157"/>
    </row>
    <row r="99" spans="1:31" s="9" customFormat="1" ht="24.95" customHeight="1">
      <c r="B99" s="146"/>
      <c r="C99" s="147"/>
      <c r="D99" s="148" t="s">
        <v>112</v>
      </c>
      <c r="E99" s="149"/>
      <c r="F99" s="149"/>
      <c r="G99" s="149"/>
      <c r="H99" s="149"/>
      <c r="I99" s="150">
        <f>Q128</f>
        <v>0</v>
      </c>
      <c r="J99" s="150">
        <f>R128</f>
        <v>0</v>
      </c>
      <c r="K99" s="150">
        <f>K128</f>
        <v>0</v>
      </c>
      <c r="L99" s="147"/>
      <c r="M99" s="151"/>
    </row>
    <row r="100" spans="1:31" s="10" customFormat="1" ht="19.899999999999999" customHeight="1">
      <c r="B100" s="152"/>
      <c r="C100" s="153"/>
      <c r="D100" s="154" t="s">
        <v>113</v>
      </c>
      <c r="E100" s="155"/>
      <c r="F100" s="155"/>
      <c r="G100" s="155"/>
      <c r="H100" s="155"/>
      <c r="I100" s="156">
        <f>Q129</f>
        <v>0</v>
      </c>
      <c r="J100" s="156">
        <f>R129</f>
        <v>0</v>
      </c>
      <c r="K100" s="156">
        <f>K129</f>
        <v>0</v>
      </c>
      <c r="L100" s="153"/>
      <c r="M100" s="157"/>
    </row>
    <row r="101" spans="1:31" s="9" customFormat="1" ht="24.95" customHeight="1">
      <c r="B101" s="146"/>
      <c r="C101" s="147"/>
      <c r="D101" s="148" t="s">
        <v>114</v>
      </c>
      <c r="E101" s="149"/>
      <c r="F101" s="149"/>
      <c r="G101" s="149"/>
      <c r="H101" s="149"/>
      <c r="I101" s="150">
        <f>Q173</f>
        <v>0</v>
      </c>
      <c r="J101" s="150">
        <f>R173</f>
        <v>0</v>
      </c>
      <c r="K101" s="150">
        <f>K173</f>
        <v>0</v>
      </c>
      <c r="L101" s="147"/>
      <c r="M101" s="151"/>
    </row>
    <row r="102" spans="1:31" s="2" customFormat="1" ht="21.75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1" t="s">
        <v>115</v>
      </c>
      <c r="D108" s="34"/>
      <c r="E108" s="34"/>
      <c r="F108" s="34"/>
      <c r="G108" s="34"/>
      <c r="H108" s="34"/>
      <c r="I108" s="34"/>
      <c r="J108" s="34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17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77" t="str">
        <f>E7</f>
        <v>Mateřská škola Mjr. Nováka</v>
      </c>
      <c r="F111" s="278"/>
      <c r="G111" s="278"/>
      <c r="H111" s="278"/>
      <c r="I111" s="34"/>
      <c r="J111" s="34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99</v>
      </c>
      <c r="D112" s="34"/>
      <c r="E112" s="34"/>
      <c r="F112" s="34"/>
      <c r="G112" s="34"/>
      <c r="H112" s="34"/>
      <c r="I112" s="34"/>
      <c r="J112" s="34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29" t="str">
        <f>E9</f>
        <v>65K2023_1 - Osvětlení spojovacího krčku</v>
      </c>
      <c r="F113" s="279"/>
      <c r="G113" s="279"/>
      <c r="H113" s="279"/>
      <c r="I113" s="34"/>
      <c r="J113" s="34"/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21</v>
      </c>
      <c r="D115" s="34"/>
      <c r="E115" s="34"/>
      <c r="F115" s="25" t="str">
        <f>F12</f>
        <v xml:space="preserve"> </v>
      </c>
      <c r="G115" s="34"/>
      <c r="H115" s="34"/>
      <c r="I115" s="27" t="s">
        <v>23</v>
      </c>
      <c r="J115" s="64" t="str">
        <f>IF(J12="","",J12)</f>
        <v>28. 6. 2023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25</v>
      </c>
      <c r="D117" s="34"/>
      <c r="E117" s="34"/>
      <c r="F117" s="25" t="str">
        <f>E15</f>
        <v xml:space="preserve"> </v>
      </c>
      <c r="G117" s="34"/>
      <c r="H117" s="34"/>
      <c r="I117" s="27" t="s">
        <v>30</v>
      </c>
      <c r="J117" s="30" t="str">
        <f>E21</f>
        <v>Petr Kubala</v>
      </c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28</v>
      </c>
      <c r="D118" s="34"/>
      <c r="E118" s="34"/>
      <c r="F118" s="25" t="str">
        <f>IF(E18="","",E18)</f>
        <v>Vyplň údaj</v>
      </c>
      <c r="G118" s="34"/>
      <c r="H118" s="34"/>
      <c r="I118" s="27" t="s">
        <v>34</v>
      </c>
      <c r="J118" s="30" t="str">
        <f>E24</f>
        <v>Petr Kubala</v>
      </c>
      <c r="K118" s="34"/>
      <c r="L118" s="34"/>
      <c r="M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58"/>
      <c r="B120" s="159"/>
      <c r="C120" s="160" t="s">
        <v>116</v>
      </c>
      <c r="D120" s="161" t="s">
        <v>61</v>
      </c>
      <c r="E120" s="161" t="s">
        <v>57</v>
      </c>
      <c r="F120" s="161" t="s">
        <v>58</v>
      </c>
      <c r="G120" s="161" t="s">
        <v>117</v>
      </c>
      <c r="H120" s="161" t="s">
        <v>118</v>
      </c>
      <c r="I120" s="161" t="s">
        <v>119</v>
      </c>
      <c r="J120" s="161" t="s">
        <v>120</v>
      </c>
      <c r="K120" s="161" t="s">
        <v>107</v>
      </c>
      <c r="L120" s="162" t="s">
        <v>121</v>
      </c>
      <c r="M120" s="163"/>
      <c r="N120" s="73" t="s">
        <v>1</v>
      </c>
      <c r="O120" s="74" t="s">
        <v>40</v>
      </c>
      <c r="P120" s="74" t="s">
        <v>122</v>
      </c>
      <c r="Q120" s="74" t="s">
        <v>123</v>
      </c>
      <c r="R120" s="74" t="s">
        <v>124</v>
      </c>
      <c r="S120" s="74" t="s">
        <v>125</v>
      </c>
      <c r="T120" s="74" t="s">
        <v>126</v>
      </c>
      <c r="U120" s="74" t="s">
        <v>127</v>
      </c>
      <c r="V120" s="74" t="s">
        <v>128</v>
      </c>
      <c r="W120" s="74" t="s">
        <v>129</v>
      </c>
      <c r="X120" s="75" t="s">
        <v>130</v>
      </c>
      <c r="Y120" s="158"/>
      <c r="Z120" s="158"/>
      <c r="AA120" s="158"/>
      <c r="AB120" s="158"/>
      <c r="AC120" s="158"/>
      <c r="AD120" s="158"/>
      <c r="AE120" s="158"/>
    </row>
    <row r="121" spans="1:65" s="2" customFormat="1" ht="22.9" customHeight="1">
      <c r="A121" s="32"/>
      <c r="B121" s="33"/>
      <c r="C121" s="80" t="s">
        <v>131</v>
      </c>
      <c r="D121" s="34"/>
      <c r="E121" s="34"/>
      <c r="F121" s="34"/>
      <c r="G121" s="34"/>
      <c r="H121" s="34"/>
      <c r="I121" s="34"/>
      <c r="J121" s="34"/>
      <c r="K121" s="164">
        <f>BK121</f>
        <v>0</v>
      </c>
      <c r="L121" s="34"/>
      <c r="M121" s="37"/>
      <c r="N121" s="76"/>
      <c r="O121" s="165"/>
      <c r="P121" s="77"/>
      <c r="Q121" s="166">
        <f>Q122+Q128+Q173</f>
        <v>0</v>
      </c>
      <c r="R121" s="166">
        <f>R122+R128+R173</f>
        <v>0</v>
      </c>
      <c r="S121" s="77"/>
      <c r="T121" s="167">
        <f>T122+T128+T173</f>
        <v>0</v>
      </c>
      <c r="U121" s="77"/>
      <c r="V121" s="167">
        <f>V122+V128+V173</f>
        <v>3.0769999999999999E-2</v>
      </c>
      <c r="W121" s="77"/>
      <c r="X121" s="168">
        <f>X122+X128+X173</f>
        <v>7.0000000000000001E-3</v>
      </c>
      <c r="Y121" s="32"/>
      <c r="Z121" s="32"/>
      <c r="AA121" s="32"/>
      <c r="AB121" s="32"/>
      <c r="AC121" s="32"/>
      <c r="AD121" s="32"/>
      <c r="AE121" s="32"/>
      <c r="AT121" s="15" t="s">
        <v>77</v>
      </c>
      <c r="AU121" s="15" t="s">
        <v>109</v>
      </c>
      <c r="BK121" s="169">
        <f>BK122+BK128+BK173</f>
        <v>0</v>
      </c>
    </row>
    <row r="122" spans="1:65" s="12" customFormat="1" ht="25.9" customHeight="1">
      <c r="B122" s="170"/>
      <c r="C122" s="171"/>
      <c r="D122" s="172" t="s">
        <v>77</v>
      </c>
      <c r="E122" s="173" t="s">
        <v>132</v>
      </c>
      <c r="F122" s="173" t="s">
        <v>133</v>
      </c>
      <c r="G122" s="171"/>
      <c r="H122" s="171"/>
      <c r="I122" s="174"/>
      <c r="J122" s="174"/>
      <c r="K122" s="175">
        <f>BK122</f>
        <v>0</v>
      </c>
      <c r="L122" s="171"/>
      <c r="M122" s="176"/>
      <c r="N122" s="177"/>
      <c r="O122" s="178"/>
      <c r="P122" s="178"/>
      <c r="Q122" s="179">
        <f>Q123</f>
        <v>0</v>
      </c>
      <c r="R122" s="179">
        <f>R123</f>
        <v>0</v>
      </c>
      <c r="S122" s="178"/>
      <c r="T122" s="180">
        <f>T123</f>
        <v>0</v>
      </c>
      <c r="U122" s="178"/>
      <c r="V122" s="180">
        <f>V123</f>
        <v>0.01</v>
      </c>
      <c r="W122" s="178"/>
      <c r="X122" s="181">
        <f>X123</f>
        <v>7.0000000000000001E-3</v>
      </c>
      <c r="AR122" s="182" t="s">
        <v>86</v>
      </c>
      <c r="AT122" s="183" t="s">
        <v>77</v>
      </c>
      <c r="AU122" s="183" t="s">
        <v>78</v>
      </c>
      <c r="AY122" s="182" t="s">
        <v>134</v>
      </c>
      <c r="BK122" s="184">
        <f>BK123</f>
        <v>0</v>
      </c>
    </row>
    <row r="123" spans="1:65" s="12" customFormat="1" ht="22.9" customHeight="1">
      <c r="B123" s="170"/>
      <c r="C123" s="171"/>
      <c r="D123" s="172" t="s">
        <v>77</v>
      </c>
      <c r="E123" s="185" t="s">
        <v>135</v>
      </c>
      <c r="F123" s="185" t="s">
        <v>136</v>
      </c>
      <c r="G123" s="171"/>
      <c r="H123" s="171"/>
      <c r="I123" s="174"/>
      <c r="J123" s="174"/>
      <c r="K123" s="186">
        <f>BK123</f>
        <v>0</v>
      </c>
      <c r="L123" s="171"/>
      <c r="M123" s="176"/>
      <c r="N123" s="177"/>
      <c r="O123" s="178"/>
      <c r="P123" s="178"/>
      <c r="Q123" s="179">
        <f>SUM(Q124:Q127)</f>
        <v>0</v>
      </c>
      <c r="R123" s="179">
        <f>SUM(R124:R127)</f>
        <v>0</v>
      </c>
      <c r="S123" s="178"/>
      <c r="T123" s="180">
        <f>SUM(T124:T127)</f>
        <v>0</v>
      </c>
      <c r="U123" s="178"/>
      <c r="V123" s="180">
        <f>SUM(V124:V127)</f>
        <v>0.01</v>
      </c>
      <c r="W123" s="178"/>
      <c r="X123" s="181">
        <f>SUM(X124:X127)</f>
        <v>7.0000000000000001E-3</v>
      </c>
      <c r="AR123" s="182" t="s">
        <v>86</v>
      </c>
      <c r="AT123" s="183" t="s">
        <v>77</v>
      </c>
      <c r="AU123" s="183" t="s">
        <v>86</v>
      </c>
      <c r="AY123" s="182" t="s">
        <v>134</v>
      </c>
      <c r="BK123" s="184">
        <f>SUM(BK124:BK127)</f>
        <v>0</v>
      </c>
    </row>
    <row r="124" spans="1:65" s="2" customFormat="1" ht="24.2" customHeight="1">
      <c r="A124" s="32"/>
      <c r="B124" s="33"/>
      <c r="C124" s="187" t="s">
        <v>86</v>
      </c>
      <c r="D124" s="187" t="s">
        <v>137</v>
      </c>
      <c r="E124" s="188" t="s">
        <v>138</v>
      </c>
      <c r="F124" s="189" t="s">
        <v>139</v>
      </c>
      <c r="G124" s="190" t="s">
        <v>140</v>
      </c>
      <c r="H124" s="191">
        <v>182</v>
      </c>
      <c r="I124" s="192"/>
      <c r="J124" s="192"/>
      <c r="K124" s="193">
        <f>ROUND(P124*H124,2)</f>
        <v>0</v>
      </c>
      <c r="L124" s="189" t="s">
        <v>141</v>
      </c>
      <c r="M124" s="37"/>
      <c r="N124" s="194" t="s">
        <v>1</v>
      </c>
      <c r="O124" s="195" t="s">
        <v>41</v>
      </c>
      <c r="P124" s="196">
        <f>I124+J124</f>
        <v>0</v>
      </c>
      <c r="Q124" s="196">
        <f>ROUND(I124*H124,2)</f>
        <v>0</v>
      </c>
      <c r="R124" s="196">
        <f>ROUND(J124*H124,2)</f>
        <v>0</v>
      </c>
      <c r="S124" s="69"/>
      <c r="T124" s="197">
        <f>S124*H124</f>
        <v>0</v>
      </c>
      <c r="U124" s="197">
        <v>0</v>
      </c>
      <c r="V124" s="197">
        <f>U124*H124</f>
        <v>0</v>
      </c>
      <c r="W124" s="197">
        <v>0</v>
      </c>
      <c r="X124" s="198">
        <f>W124*H124</f>
        <v>0</v>
      </c>
      <c r="Y124" s="32"/>
      <c r="Z124" s="32"/>
      <c r="AA124" s="32"/>
      <c r="AB124" s="32"/>
      <c r="AC124" s="32"/>
      <c r="AD124" s="32"/>
      <c r="AE124" s="32"/>
      <c r="AR124" s="199" t="s">
        <v>142</v>
      </c>
      <c r="AT124" s="199" t="s">
        <v>137</v>
      </c>
      <c r="AU124" s="199" t="s">
        <v>88</v>
      </c>
      <c r="AY124" s="15" t="s">
        <v>134</v>
      </c>
      <c r="BE124" s="200">
        <f>IF(O124="základní",K124,0)</f>
        <v>0</v>
      </c>
      <c r="BF124" s="200">
        <f>IF(O124="snížená",K124,0)</f>
        <v>0</v>
      </c>
      <c r="BG124" s="200">
        <f>IF(O124="zákl. přenesená",K124,0)</f>
        <v>0</v>
      </c>
      <c r="BH124" s="200">
        <f>IF(O124="sníž. přenesená",K124,0)</f>
        <v>0</v>
      </c>
      <c r="BI124" s="200">
        <f>IF(O124="nulová",K124,0)</f>
        <v>0</v>
      </c>
      <c r="BJ124" s="15" t="s">
        <v>86</v>
      </c>
      <c r="BK124" s="200">
        <f>ROUND(P124*H124,2)</f>
        <v>0</v>
      </c>
      <c r="BL124" s="15" t="s">
        <v>142</v>
      </c>
      <c r="BM124" s="199" t="s">
        <v>143</v>
      </c>
    </row>
    <row r="125" spans="1:65" s="2" customFormat="1" ht="24.2" customHeight="1">
      <c r="A125" s="32"/>
      <c r="B125" s="33"/>
      <c r="C125" s="187" t="s">
        <v>88</v>
      </c>
      <c r="D125" s="187" t="s">
        <v>137</v>
      </c>
      <c r="E125" s="188" t="s">
        <v>144</v>
      </c>
      <c r="F125" s="189" t="s">
        <v>145</v>
      </c>
      <c r="G125" s="190" t="s">
        <v>140</v>
      </c>
      <c r="H125" s="191">
        <v>6</v>
      </c>
      <c r="I125" s="192"/>
      <c r="J125" s="192"/>
      <c r="K125" s="193">
        <f>ROUND(P125*H125,2)</f>
        <v>0</v>
      </c>
      <c r="L125" s="189" t="s">
        <v>141</v>
      </c>
      <c r="M125" s="37"/>
      <c r="N125" s="194" t="s">
        <v>1</v>
      </c>
      <c r="O125" s="195" t="s">
        <v>41</v>
      </c>
      <c r="P125" s="196">
        <f>I125+J125</f>
        <v>0</v>
      </c>
      <c r="Q125" s="196">
        <f>ROUND(I125*H125,2)</f>
        <v>0</v>
      </c>
      <c r="R125" s="196">
        <f>ROUND(J125*H125,2)</f>
        <v>0</v>
      </c>
      <c r="S125" s="69"/>
      <c r="T125" s="197">
        <f>S125*H125</f>
        <v>0</v>
      </c>
      <c r="U125" s="197">
        <v>0</v>
      </c>
      <c r="V125" s="197">
        <f>U125*H125</f>
        <v>0</v>
      </c>
      <c r="W125" s="197">
        <v>1E-3</v>
      </c>
      <c r="X125" s="198">
        <f>W125*H125</f>
        <v>6.0000000000000001E-3</v>
      </c>
      <c r="Y125" s="32"/>
      <c r="Z125" s="32"/>
      <c r="AA125" s="32"/>
      <c r="AB125" s="32"/>
      <c r="AC125" s="32"/>
      <c r="AD125" s="32"/>
      <c r="AE125" s="32"/>
      <c r="AR125" s="199" t="s">
        <v>142</v>
      </c>
      <c r="AT125" s="199" t="s">
        <v>137</v>
      </c>
      <c r="AU125" s="199" t="s">
        <v>88</v>
      </c>
      <c r="AY125" s="15" t="s">
        <v>134</v>
      </c>
      <c r="BE125" s="200">
        <f>IF(O125="základní",K125,0)</f>
        <v>0</v>
      </c>
      <c r="BF125" s="200">
        <f>IF(O125="snížená",K125,0)</f>
        <v>0</v>
      </c>
      <c r="BG125" s="200">
        <f>IF(O125="zákl. přenesená",K125,0)</f>
        <v>0</v>
      </c>
      <c r="BH125" s="200">
        <f>IF(O125="sníž. přenesená",K125,0)</f>
        <v>0</v>
      </c>
      <c r="BI125" s="200">
        <f>IF(O125="nulová",K125,0)</f>
        <v>0</v>
      </c>
      <c r="BJ125" s="15" t="s">
        <v>86</v>
      </c>
      <c r="BK125" s="200">
        <f>ROUND(P125*H125,2)</f>
        <v>0</v>
      </c>
      <c r="BL125" s="15" t="s">
        <v>142</v>
      </c>
      <c r="BM125" s="199" t="s">
        <v>146</v>
      </c>
    </row>
    <row r="126" spans="1:65" s="2" customFormat="1" ht="24.2" customHeight="1">
      <c r="A126" s="32"/>
      <c r="B126" s="33"/>
      <c r="C126" s="187" t="s">
        <v>147</v>
      </c>
      <c r="D126" s="187" t="s">
        <v>137</v>
      </c>
      <c r="E126" s="188" t="s">
        <v>148</v>
      </c>
      <c r="F126" s="189" t="s">
        <v>149</v>
      </c>
      <c r="G126" s="190" t="s">
        <v>140</v>
      </c>
      <c r="H126" s="191">
        <v>1</v>
      </c>
      <c r="I126" s="192"/>
      <c r="J126" s="192"/>
      <c r="K126" s="193">
        <f>ROUND(P126*H126,2)</f>
        <v>0</v>
      </c>
      <c r="L126" s="189" t="s">
        <v>141</v>
      </c>
      <c r="M126" s="37"/>
      <c r="N126" s="194" t="s">
        <v>1</v>
      </c>
      <c r="O126" s="195" t="s">
        <v>41</v>
      </c>
      <c r="P126" s="196">
        <f>I126+J126</f>
        <v>0</v>
      </c>
      <c r="Q126" s="196">
        <f>ROUND(I126*H126,2)</f>
        <v>0</v>
      </c>
      <c r="R126" s="196">
        <f>ROUND(J126*H126,2)</f>
        <v>0</v>
      </c>
      <c r="S126" s="69"/>
      <c r="T126" s="197">
        <f>S126*H126</f>
        <v>0</v>
      </c>
      <c r="U126" s="197">
        <v>0</v>
      </c>
      <c r="V126" s="197">
        <f>U126*H126</f>
        <v>0</v>
      </c>
      <c r="W126" s="197">
        <v>1E-3</v>
      </c>
      <c r="X126" s="198">
        <f>W126*H126</f>
        <v>1E-3</v>
      </c>
      <c r="Y126" s="32"/>
      <c r="Z126" s="32"/>
      <c r="AA126" s="32"/>
      <c r="AB126" s="32"/>
      <c r="AC126" s="32"/>
      <c r="AD126" s="32"/>
      <c r="AE126" s="32"/>
      <c r="AR126" s="199" t="s">
        <v>142</v>
      </c>
      <c r="AT126" s="199" t="s">
        <v>137</v>
      </c>
      <c r="AU126" s="199" t="s">
        <v>88</v>
      </c>
      <c r="AY126" s="15" t="s">
        <v>134</v>
      </c>
      <c r="BE126" s="200">
        <f>IF(O126="základní",K126,0)</f>
        <v>0</v>
      </c>
      <c r="BF126" s="200">
        <f>IF(O126="snížená",K126,0)</f>
        <v>0</v>
      </c>
      <c r="BG126" s="200">
        <f>IF(O126="zákl. přenesená",K126,0)</f>
        <v>0</v>
      </c>
      <c r="BH126" s="200">
        <f>IF(O126="sníž. přenesená",K126,0)</f>
        <v>0</v>
      </c>
      <c r="BI126" s="200">
        <f>IF(O126="nulová",K126,0)</f>
        <v>0</v>
      </c>
      <c r="BJ126" s="15" t="s">
        <v>86</v>
      </c>
      <c r="BK126" s="200">
        <f>ROUND(P126*H126,2)</f>
        <v>0</v>
      </c>
      <c r="BL126" s="15" t="s">
        <v>142</v>
      </c>
      <c r="BM126" s="199" t="s">
        <v>150</v>
      </c>
    </row>
    <row r="127" spans="1:65" s="2" customFormat="1" ht="24.2" customHeight="1">
      <c r="A127" s="32"/>
      <c r="B127" s="33"/>
      <c r="C127" s="201" t="s">
        <v>142</v>
      </c>
      <c r="D127" s="201" t="s">
        <v>151</v>
      </c>
      <c r="E127" s="202" t="s">
        <v>152</v>
      </c>
      <c r="F127" s="203" t="s">
        <v>153</v>
      </c>
      <c r="G127" s="204" t="s">
        <v>154</v>
      </c>
      <c r="H127" s="205">
        <v>10</v>
      </c>
      <c r="I127" s="206"/>
      <c r="J127" s="207"/>
      <c r="K127" s="208">
        <f>ROUND(P127*H127,2)</f>
        <v>0</v>
      </c>
      <c r="L127" s="203" t="s">
        <v>141</v>
      </c>
      <c r="M127" s="209"/>
      <c r="N127" s="210" t="s">
        <v>1</v>
      </c>
      <c r="O127" s="195" t="s">
        <v>41</v>
      </c>
      <c r="P127" s="196">
        <f>I127+J127</f>
        <v>0</v>
      </c>
      <c r="Q127" s="196">
        <f>ROUND(I127*H127,2)</f>
        <v>0</v>
      </c>
      <c r="R127" s="196">
        <f>ROUND(J127*H127,2)</f>
        <v>0</v>
      </c>
      <c r="S127" s="69"/>
      <c r="T127" s="197">
        <f>S127*H127</f>
        <v>0</v>
      </c>
      <c r="U127" s="197">
        <v>1E-3</v>
      </c>
      <c r="V127" s="197">
        <f>U127*H127</f>
        <v>0.01</v>
      </c>
      <c r="W127" s="197">
        <v>0</v>
      </c>
      <c r="X127" s="198">
        <f>W127*H127</f>
        <v>0</v>
      </c>
      <c r="Y127" s="32"/>
      <c r="Z127" s="32"/>
      <c r="AA127" s="32"/>
      <c r="AB127" s="32"/>
      <c r="AC127" s="32"/>
      <c r="AD127" s="32"/>
      <c r="AE127" s="32"/>
      <c r="AR127" s="199" t="s">
        <v>155</v>
      </c>
      <c r="AT127" s="199" t="s">
        <v>151</v>
      </c>
      <c r="AU127" s="199" t="s">
        <v>88</v>
      </c>
      <c r="AY127" s="15" t="s">
        <v>134</v>
      </c>
      <c r="BE127" s="200">
        <f>IF(O127="základní",K127,0)</f>
        <v>0</v>
      </c>
      <c r="BF127" s="200">
        <f>IF(O127="snížená",K127,0)</f>
        <v>0</v>
      </c>
      <c r="BG127" s="200">
        <f>IF(O127="zákl. přenesená",K127,0)</f>
        <v>0</v>
      </c>
      <c r="BH127" s="200">
        <f>IF(O127="sníž. přenesená",K127,0)</f>
        <v>0</v>
      </c>
      <c r="BI127" s="200">
        <f>IF(O127="nulová",K127,0)</f>
        <v>0</v>
      </c>
      <c r="BJ127" s="15" t="s">
        <v>86</v>
      </c>
      <c r="BK127" s="200">
        <f>ROUND(P127*H127,2)</f>
        <v>0</v>
      </c>
      <c r="BL127" s="15" t="s">
        <v>142</v>
      </c>
      <c r="BM127" s="199" t="s">
        <v>156</v>
      </c>
    </row>
    <row r="128" spans="1:65" s="12" customFormat="1" ht="25.9" customHeight="1">
      <c r="B128" s="170"/>
      <c r="C128" s="171"/>
      <c r="D128" s="172" t="s">
        <v>77</v>
      </c>
      <c r="E128" s="173" t="s">
        <v>157</v>
      </c>
      <c r="F128" s="173" t="s">
        <v>158</v>
      </c>
      <c r="G128" s="171"/>
      <c r="H128" s="171"/>
      <c r="I128" s="174"/>
      <c r="J128" s="174"/>
      <c r="K128" s="175">
        <f>BK128</f>
        <v>0</v>
      </c>
      <c r="L128" s="171"/>
      <c r="M128" s="176"/>
      <c r="N128" s="177"/>
      <c r="O128" s="178"/>
      <c r="P128" s="178"/>
      <c r="Q128" s="179">
        <f>Q129</f>
        <v>0</v>
      </c>
      <c r="R128" s="179">
        <f>R129</f>
        <v>0</v>
      </c>
      <c r="S128" s="178"/>
      <c r="T128" s="180">
        <f>T129</f>
        <v>0</v>
      </c>
      <c r="U128" s="178"/>
      <c r="V128" s="180">
        <f>V129</f>
        <v>2.077E-2</v>
      </c>
      <c r="W128" s="178"/>
      <c r="X128" s="181">
        <f>X129</f>
        <v>0</v>
      </c>
      <c r="AR128" s="182" t="s">
        <v>88</v>
      </c>
      <c r="AT128" s="183" t="s">
        <v>77</v>
      </c>
      <c r="AU128" s="183" t="s">
        <v>78</v>
      </c>
      <c r="AY128" s="182" t="s">
        <v>134</v>
      </c>
      <c r="BK128" s="184">
        <f>BK129</f>
        <v>0</v>
      </c>
    </row>
    <row r="129" spans="1:65" s="12" customFormat="1" ht="22.9" customHeight="1">
      <c r="B129" s="170"/>
      <c r="C129" s="171"/>
      <c r="D129" s="172" t="s">
        <v>77</v>
      </c>
      <c r="E129" s="185" t="s">
        <v>159</v>
      </c>
      <c r="F129" s="185" t="s">
        <v>160</v>
      </c>
      <c r="G129" s="171"/>
      <c r="H129" s="171"/>
      <c r="I129" s="174"/>
      <c r="J129" s="174"/>
      <c r="K129" s="186">
        <f>BK129</f>
        <v>0</v>
      </c>
      <c r="L129" s="171"/>
      <c r="M129" s="176"/>
      <c r="N129" s="177"/>
      <c r="O129" s="178"/>
      <c r="P129" s="178"/>
      <c r="Q129" s="179">
        <f>SUM(Q130:Q172)</f>
        <v>0</v>
      </c>
      <c r="R129" s="179">
        <f>SUM(R130:R172)</f>
        <v>0</v>
      </c>
      <c r="S129" s="178"/>
      <c r="T129" s="180">
        <f>SUM(T130:T172)</f>
        <v>0</v>
      </c>
      <c r="U129" s="178"/>
      <c r="V129" s="180">
        <f>SUM(V130:V172)</f>
        <v>2.077E-2</v>
      </c>
      <c r="W129" s="178"/>
      <c r="X129" s="181">
        <f>SUM(X130:X172)</f>
        <v>0</v>
      </c>
      <c r="AR129" s="182" t="s">
        <v>88</v>
      </c>
      <c r="AT129" s="183" t="s">
        <v>77</v>
      </c>
      <c r="AU129" s="183" t="s">
        <v>86</v>
      </c>
      <c r="AY129" s="182" t="s">
        <v>134</v>
      </c>
      <c r="BK129" s="184">
        <f>SUM(BK130:BK172)</f>
        <v>0</v>
      </c>
    </row>
    <row r="130" spans="1:65" s="2" customFormat="1" ht="24.2" customHeight="1">
      <c r="A130" s="32"/>
      <c r="B130" s="33"/>
      <c r="C130" s="187" t="s">
        <v>161</v>
      </c>
      <c r="D130" s="187" t="s">
        <v>137</v>
      </c>
      <c r="E130" s="188" t="s">
        <v>162</v>
      </c>
      <c r="F130" s="189" t="s">
        <v>163</v>
      </c>
      <c r="G130" s="190" t="s">
        <v>164</v>
      </c>
      <c r="H130" s="191">
        <v>60</v>
      </c>
      <c r="I130" s="192"/>
      <c r="J130" s="192"/>
      <c r="K130" s="193">
        <f>ROUND(P130*H130,2)</f>
        <v>0</v>
      </c>
      <c r="L130" s="189" t="s">
        <v>141</v>
      </c>
      <c r="M130" s="37"/>
      <c r="N130" s="194" t="s">
        <v>1</v>
      </c>
      <c r="O130" s="195" t="s">
        <v>41</v>
      </c>
      <c r="P130" s="196">
        <f>I130+J130</f>
        <v>0</v>
      </c>
      <c r="Q130" s="196">
        <f>ROUND(I130*H130,2)</f>
        <v>0</v>
      </c>
      <c r="R130" s="196">
        <f>ROUND(J130*H130,2)</f>
        <v>0</v>
      </c>
      <c r="S130" s="69"/>
      <c r="T130" s="197">
        <f>S130*H130</f>
        <v>0</v>
      </c>
      <c r="U130" s="197">
        <v>0</v>
      </c>
      <c r="V130" s="197">
        <f>U130*H130</f>
        <v>0</v>
      </c>
      <c r="W130" s="197">
        <v>0</v>
      </c>
      <c r="X130" s="198">
        <f>W130*H130</f>
        <v>0</v>
      </c>
      <c r="Y130" s="32"/>
      <c r="Z130" s="32"/>
      <c r="AA130" s="32"/>
      <c r="AB130" s="32"/>
      <c r="AC130" s="32"/>
      <c r="AD130" s="32"/>
      <c r="AE130" s="32"/>
      <c r="AR130" s="199" t="s">
        <v>165</v>
      </c>
      <c r="AT130" s="199" t="s">
        <v>137</v>
      </c>
      <c r="AU130" s="199" t="s">
        <v>88</v>
      </c>
      <c r="AY130" s="15" t="s">
        <v>134</v>
      </c>
      <c r="BE130" s="200">
        <f>IF(O130="základní",K130,0)</f>
        <v>0</v>
      </c>
      <c r="BF130" s="200">
        <f>IF(O130="snížená",K130,0)</f>
        <v>0</v>
      </c>
      <c r="BG130" s="200">
        <f>IF(O130="zákl. přenesená",K130,0)</f>
        <v>0</v>
      </c>
      <c r="BH130" s="200">
        <f>IF(O130="sníž. přenesená",K130,0)</f>
        <v>0</v>
      </c>
      <c r="BI130" s="200">
        <f>IF(O130="nulová",K130,0)</f>
        <v>0</v>
      </c>
      <c r="BJ130" s="15" t="s">
        <v>86</v>
      </c>
      <c r="BK130" s="200">
        <f>ROUND(P130*H130,2)</f>
        <v>0</v>
      </c>
      <c r="BL130" s="15" t="s">
        <v>165</v>
      </c>
      <c r="BM130" s="199" t="s">
        <v>166</v>
      </c>
    </row>
    <row r="131" spans="1:65" s="2" customFormat="1" ht="24.2" customHeight="1">
      <c r="A131" s="32"/>
      <c r="B131" s="33"/>
      <c r="C131" s="201" t="s">
        <v>167</v>
      </c>
      <c r="D131" s="201" t="s">
        <v>151</v>
      </c>
      <c r="E131" s="202" t="s">
        <v>168</v>
      </c>
      <c r="F131" s="203" t="s">
        <v>169</v>
      </c>
      <c r="G131" s="204" t="s">
        <v>164</v>
      </c>
      <c r="H131" s="205">
        <v>66</v>
      </c>
      <c r="I131" s="206"/>
      <c r="J131" s="207"/>
      <c r="K131" s="208">
        <f>ROUND(P131*H131,2)</f>
        <v>0</v>
      </c>
      <c r="L131" s="203" t="s">
        <v>1</v>
      </c>
      <c r="M131" s="209"/>
      <c r="N131" s="210" t="s">
        <v>1</v>
      </c>
      <c r="O131" s="195" t="s">
        <v>41</v>
      </c>
      <c r="P131" s="196">
        <f>I131+J131</f>
        <v>0</v>
      </c>
      <c r="Q131" s="196">
        <f>ROUND(I131*H131,2)</f>
        <v>0</v>
      </c>
      <c r="R131" s="196">
        <f>ROUND(J131*H131,2)</f>
        <v>0</v>
      </c>
      <c r="S131" s="69"/>
      <c r="T131" s="197">
        <f>S131*H131</f>
        <v>0</v>
      </c>
      <c r="U131" s="197">
        <v>6.9999999999999994E-5</v>
      </c>
      <c r="V131" s="197">
        <f>U131*H131</f>
        <v>4.62E-3</v>
      </c>
      <c r="W131" s="197">
        <v>0</v>
      </c>
      <c r="X131" s="198">
        <f>W131*H131</f>
        <v>0</v>
      </c>
      <c r="Y131" s="32"/>
      <c r="Z131" s="32"/>
      <c r="AA131" s="32"/>
      <c r="AB131" s="32"/>
      <c r="AC131" s="32"/>
      <c r="AD131" s="32"/>
      <c r="AE131" s="32"/>
      <c r="AR131" s="199" t="s">
        <v>170</v>
      </c>
      <c r="AT131" s="199" t="s">
        <v>151</v>
      </c>
      <c r="AU131" s="199" t="s">
        <v>88</v>
      </c>
      <c r="AY131" s="15" t="s">
        <v>134</v>
      </c>
      <c r="BE131" s="200">
        <f>IF(O131="základní",K131,0)</f>
        <v>0</v>
      </c>
      <c r="BF131" s="200">
        <f>IF(O131="snížená",K131,0)</f>
        <v>0</v>
      </c>
      <c r="BG131" s="200">
        <f>IF(O131="zákl. přenesená",K131,0)</f>
        <v>0</v>
      </c>
      <c r="BH131" s="200">
        <f>IF(O131="sníž. přenesená",K131,0)</f>
        <v>0</v>
      </c>
      <c r="BI131" s="200">
        <f>IF(O131="nulová",K131,0)</f>
        <v>0</v>
      </c>
      <c r="BJ131" s="15" t="s">
        <v>86</v>
      </c>
      <c r="BK131" s="200">
        <f>ROUND(P131*H131,2)</f>
        <v>0</v>
      </c>
      <c r="BL131" s="15" t="s">
        <v>165</v>
      </c>
      <c r="BM131" s="199" t="s">
        <v>171</v>
      </c>
    </row>
    <row r="132" spans="1:65" s="13" customFormat="1" ht="11.25">
      <c r="B132" s="211"/>
      <c r="C132" s="212"/>
      <c r="D132" s="213" t="s">
        <v>172</v>
      </c>
      <c r="E132" s="212"/>
      <c r="F132" s="214" t="s">
        <v>173</v>
      </c>
      <c r="G132" s="212"/>
      <c r="H132" s="215">
        <v>66</v>
      </c>
      <c r="I132" s="216"/>
      <c r="J132" s="216"/>
      <c r="K132" s="212"/>
      <c r="L132" s="212"/>
      <c r="M132" s="217"/>
      <c r="N132" s="218"/>
      <c r="O132" s="219"/>
      <c r="P132" s="219"/>
      <c r="Q132" s="219"/>
      <c r="R132" s="219"/>
      <c r="S132" s="219"/>
      <c r="T132" s="219"/>
      <c r="U132" s="219"/>
      <c r="V132" s="219"/>
      <c r="W132" s="219"/>
      <c r="X132" s="220"/>
      <c r="AT132" s="221" t="s">
        <v>172</v>
      </c>
      <c r="AU132" s="221" t="s">
        <v>88</v>
      </c>
      <c r="AV132" s="13" t="s">
        <v>88</v>
      </c>
      <c r="AW132" s="13" t="s">
        <v>4</v>
      </c>
      <c r="AX132" s="13" t="s">
        <v>86</v>
      </c>
      <c r="AY132" s="221" t="s">
        <v>134</v>
      </c>
    </row>
    <row r="133" spans="1:65" s="2" customFormat="1" ht="24.2" customHeight="1">
      <c r="A133" s="32"/>
      <c r="B133" s="33"/>
      <c r="C133" s="187" t="s">
        <v>174</v>
      </c>
      <c r="D133" s="187" t="s">
        <v>137</v>
      </c>
      <c r="E133" s="188" t="s">
        <v>175</v>
      </c>
      <c r="F133" s="189" t="s">
        <v>176</v>
      </c>
      <c r="G133" s="190" t="s">
        <v>164</v>
      </c>
      <c r="H133" s="191">
        <v>8</v>
      </c>
      <c r="I133" s="192"/>
      <c r="J133" s="192"/>
      <c r="K133" s="193">
        <f>ROUND(P133*H133,2)</f>
        <v>0</v>
      </c>
      <c r="L133" s="189" t="s">
        <v>141</v>
      </c>
      <c r="M133" s="37"/>
      <c r="N133" s="194" t="s">
        <v>1</v>
      </c>
      <c r="O133" s="195" t="s">
        <v>41</v>
      </c>
      <c r="P133" s="196">
        <f>I133+J133</f>
        <v>0</v>
      </c>
      <c r="Q133" s="196">
        <f>ROUND(I133*H133,2)</f>
        <v>0</v>
      </c>
      <c r="R133" s="196">
        <f>ROUND(J133*H133,2)</f>
        <v>0</v>
      </c>
      <c r="S133" s="69"/>
      <c r="T133" s="197">
        <f>S133*H133</f>
        <v>0</v>
      </c>
      <c r="U133" s="197">
        <v>0</v>
      </c>
      <c r="V133" s="197">
        <f>U133*H133</f>
        <v>0</v>
      </c>
      <c r="W133" s="197">
        <v>0</v>
      </c>
      <c r="X133" s="198">
        <f>W133*H133</f>
        <v>0</v>
      </c>
      <c r="Y133" s="32"/>
      <c r="Z133" s="32"/>
      <c r="AA133" s="32"/>
      <c r="AB133" s="32"/>
      <c r="AC133" s="32"/>
      <c r="AD133" s="32"/>
      <c r="AE133" s="32"/>
      <c r="AR133" s="199" t="s">
        <v>165</v>
      </c>
      <c r="AT133" s="199" t="s">
        <v>137</v>
      </c>
      <c r="AU133" s="199" t="s">
        <v>88</v>
      </c>
      <c r="AY133" s="15" t="s">
        <v>134</v>
      </c>
      <c r="BE133" s="200">
        <f>IF(O133="základní",K133,0)</f>
        <v>0</v>
      </c>
      <c r="BF133" s="200">
        <f>IF(O133="snížená",K133,0)</f>
        <v>0</v>
      </c>
      <c r="BG133" s="200">
        <f>IF(O133="zákl. přenesená",K133,0)</f>
        <v>0</v>
      </c>
      <c r="BH133" s="200">
        <f>IF(O133="sníž. přenesená",K133,0)</f>
        <v>0</v>
      </c>
      <c r="BI133" s="200">
        <f>IF(O133="nulová",K133,0)</f>
        <v>0</v>
      </c>
      <c r="BJ133" s="15" t="s">
        <v>86</v>
      </c>
      <c r="BK133" s="200">
        <f>ROUND(P133*H133,2)</f>
        <v>0</v>
      </c>
      <c r="BL133" s="15" t="s">
        <v>165</v>
      </c>
      <c r="BM133" s="199" t="s">
        <v>177</v>
      </c>
    </row>
    <row r="134" spans="1:65" s="2" customFormat="1" ht="24.2" customHeight="1">
      <c r="A134" s="32"/>
      <c r="B134" s="33"/>
      <c r="C134" s="201" t="s">
        <v>155</v>
      </c>
      <c r="D134" s="201" t="s">
        <v>151</v>
      </c>
      <c r="E134" s="202" t="s">
        <v>178</v>
      </c>
      <c r="F134" s="203" t="s">
        <v>179</v>
      </c>
      <c r="G134" s="204" t="s">
        <v>164</v>
      </c>
      <c r="H134" s="205">
        <v>6.6</v>
      </c>
      <c r="I134" s="206"/>
      <c r="J134" s="207"/>
      <c r="K134" s="208">
        <f>ROUND(P134*H134,2)</f>
        <v>0</v>
      </c>
      <c r="L134" s="203" t="s">
        <v>141</v>
      </c>
      <c r="M134" s="209"/>
      <c r="N134" s="210" t="s">
        <v>1</v>
      </c>
      <c r="O134" s="195" t="s">
        <v>41</v>
      </c>
      <c r="P134" s="196">
        <f>I134+J134</f>
        <v>0</v>
      </c>
      <c r="Q134" s="196">
        <f>ROUND(I134*H134,2)</f>
        <v>0</v>
      </c>
      <c r="R134" s="196">
        <f>ROUND(J134*H134,2)</f>
        <v>0</v>
      </c>
      <c r="S134" s="69"/>
      <c r="T134" s="197">
        <f>S134*H134</f>
        <v>0</v>
      </c>
      <c r="U134" s="197">
        <v>1.2999999999999999E-4</v>
      </c>
      <c r="V134" s="197">
        <f>U134*H134</f>
        <v>8.5799999999999993E-4</v>
      </c>
      <c r="W134" s="197">
        <v>0</v>
      </c>
      <c r="X134" s="198">
        <f>W134*H134</f>
        <v>0</v>
      </c>
      <c r="Y134" s="32"/>
      <c r="Z134" s="32"/>
      <c r="AA134" s="32"/>
      <c r="AB134" s="32"/>
      <c r="AC134" s="32"/>
      <c r="AD134" s="32"/>
      <c r="AE134" s="32"/>
      <c r="AR134" s="199" t="s">
        <v>170</v>
      </c>
      <c r="AT134" s="199" t="s">
        <v>151</v>
      </c>
      <c r="AU134" s="199" t="s">
        <v>88</v>
      </c>
      <c r="AY134" s="15" t="s">
        <v>134</v>
      </c>
      <c r="BE134" s="200">
        <f>IF(O134="základní",K134,0)</f>
        <v>0</v>
      </c>
      <c r="BF134" s="200">
        <f>IF(O134="snížená",K134,0)</f>
        <v>0</v>
      </c>
      <c r="BG134" s="200">
        <f>IF(O134="zákl. přenesená",K134,0)</f>
        <v>0</v>
      </c>
      <c r="BH134" s="200">
        <f>IF(O134="sníž. přenesená",K134,0)</f>
        <v>0</v>
      </c>
      <c r="BI134" s="200">
        <f>IF(O134="nulová",K134,0)</f>
        <v>0</v>
      </c>
      <c r="BJ134" s="15" t="s">
        <v>86</v>
      </c>
      <c r="BK134" s="200">
        <f>ROUND(P134*H134,2)</f>
        <v>0</v>
      </c>
      <c r="BL134" s="15" t="s">
        <v>165</v>
      </c>
      <c r="BM134" s="199" t="s">
        <v>180</v>
      </c>
    </row>
    <row r="135" spans="1:65" s="13" customFormat="1" ht="11.25">
      <c r="B135" s="211"/>
      <c r="C135" s="212"/>
      <c r="D135" s="213" t="s">
        <v>172</v>
      </c>
      <c r="E135" s="212"/>
      <c r="F135" s="214" t="s">
        <v>181</v>
      </c>
      <c r="G135" s="212"/>
      <c r="H135" s="215">
        <v>6.6</v>
      </c>
      <c r="I135" s="216"/>
      <c r="J135" s="216"/>
      <c r="K135" s="212"/>
      <c r="L135" s="212"/>
      <c r="M135" s="217"/>
      <c r="N135" s="218"/>
      <c r="O135" s="219"/>
      <c r="P135" s="219"/>
      <c r="Q135" s="219"/>
      <c r="R135" s="219"/>
      <c r="S135" s="219"/>
      <c r="T135" s="219"/>
      <c r="U135" s="219"/>
      <c r="V135" s="219"/>
      <c r="W135" s="219"/>
      <c r="X135" s="220"/>
      <c r="AT135" s="221" t="s">
        <v>172</v>
      </c>
      <c r="AU135" s="221" t="s">
        <v>88</v>
      </c>
      <c r="AV135" s="13" t="s">
        <v>88</v>
      </c>
      <c r="AW135" s="13" t="s">
        <v>4</v>
      </c>
      <c r="AX135" s="13" t="s">
        <v>86</v>
      </c>
      <c r="AY135" s="221" t="s">
        <v>134</v>
      </c>
    </row>
    <row r="136" spans="1:65" s="2" customFormat="1" ht="24.2" customHeight="1">
      <c r="A136" s="32"/>
      <c r="B136" s="33"/>
      <c r="C136" s="201" t="s">
        <v>135</v>
      </c>
      <c r="D136" s="201" t="s">
        <v>151</v>
      </c>
      <c r="E136" s="202" t="s">
        <v>182</v>
      </c>
      <c r="F136" s="203" t="s">
        <v>183</v>
      </c>
      <c r="G136" s="204" t="s">
        <v>164</v>
      </c>
      <c r="H136" s="205">
        <v>2.2000000000000002</v>
      </c>
      <c r="I136" s="206"/>
      <c r="J136" s="207"/>
      <c r="K136" s="208">
        <f>ROUND(P136*H136,2)</f>
        <v>0</v>
      </c>
      <c r="L136" s="203" t="s">
        <v>141</v>
      </c>
      <c r="M136" s="209"/>
      <c r="N136" s="210" t="s">
        <v>1</v>
      </c>
      <c r="O136" s="195" t="s">
        <v>41</v>
      </c>
      <c r="P136" s="196">
        <f>I136+J136</f>
        <v>0</v>
      </c>
      <c r="Q136" s="196">
        <f>ROUND(I136*H136,2)</f>
        <v>0</v>
      </c>
      <c r="R136" s="196">
        <f>ROUND(J136*H136,2)</f>
        <v>0</v>
      </c>
      <c r="S136" s="69"/>
      <c r="T136" s="197">
        <f>S136*H136</f>
        <v>0</v>
      </c>
      <c r="U136" s="197">
        <v>2.1000000000000001E-4</v>
      </c>
      <c r="V136" s="197">
        <f>U136*H136</f>
        <v>4.6200000000000006E-4</v>
      </c>
      <c r="W136" s="197">
        <v>0</v>
      </c>
      <c r="X136" s="198">
        <f>W136*H136</f>
        <v>0</v>
      </c>
      <c r="Y136" s="32"/>
      <c r="Z136" s="32"/>
      <c r="AA136" s="32"/>
      <c r="AB136" s="32"/>
      <c r="AC136" s="32"/>
      <c r="AD136" s="32"/>
      <c r="AE136" s="32"/>
      <c r="AR136" s="199" t="s">
        <v>170</v>
      </c>
      <c r="AT136" s="199" t="s">
        <v>151</v>
      </c>
      <c r="AU136" s="199" t="s">
        <v>88</v>
      </c>
      <c r="AY136" s="15" t="s">
        <v>134</v>
      </c>
      <c r="BE136" s="200">
        <f>IF(O136="základní",K136,0)</f>
        <v>0</v>
      </c>
      <c r="BF136" s="200">
        <f>IF(O136="snížená",K136,0)</f>
        <v>0</v>
      </c>
      <c r="BG136" s="200">
        <f>IF(O136="zákl. přenesená",K136,0)</f>
        <v>0</v>
      </c>
      <c r="BH136" s="200">
        <f>IF(O136="sníž. přenesená",K136,0)</f>
        <v>0</v>
      </c>
      <c r="BI136" s="200">
        <f>IF(O136="nulová",K136,0)</f>
        <v>0</v>
      </c>
      <c r="BJ136" s="15" t="s">
        <v>86</v>
      </c>
      <c r="BK136" s="200">
        <f>ROUND(P136*H136,2)</f>
        <v>0</v>
      </c>
      <c r="BL136" s="15" t="s">
        <v>165</v>
      </c>
      <c r="BM136" s="199" t="s">
        <v>184</v>
      </c>
    </row>
    <row r="137" spans="1:65" s="13" customFormat="1" ht="11.25">
      <c r="B137" s="211"/>
      <c r="C137" s="212"/>
      <c r="D137" s="213" t="s">
        <v>172</v>
      </c>
      <c r="E137" s="212"/>
      <c r="F137" s="214" t="s">
        <v>185</v>
      </c>
      <c r="G137" s="212"/>
      <c r="H137" s="215">
        <v>2.2000000000000002</v>
      </c>
      <c r="I137" s="216"/>
      <c r="J137" s="216"/>
      <c r="K137" s="212"/>
      <c r="L137" s="212"/>
      <c r="M137" s="217"/>
      <c r="N137" s="218"/>
      <c r="O137" s="219"/>
      <c r="P137" s="219"/>
      <c r="Q137" s="219"/>
      <c r="R137" s="219"/>
      <c r="S137" s="219"/>
      <c r="T137" s="219"/>
      <c r="U137" s="219"/>
      <c r="V137" s="219"/>
      <c r="W137" s="219"/>
      <c r="X137" s="220"/>
      <c r="AT137" s="221" t="s">
        <v>172</v>
      </c>
      <c r="AU137" s="221" t="s">
        <v>88</v>
      </c>
      <c r="AV137" s="13" t="s">
        <v>88</v>
      </c>
      <c r="AW137" s="13" t="s">
        <v>4</v>
      </c>
      <c r="AX137" s="13" t="s">
        <v>86</v>
      </c>
      <c r="AY137" s="221" t="s">
        <v>134</v>
      </c>
    </row>
    <row r="138" spans="1:65" s="2" customFormat="1" ht="24.2" customHeight="1">
      <c r="A138" s="32"/>
      <c r="B138" s="33"/>
      <c r="C138" s="187" t="s">
        <v>186</v>
      </c>
      <c r="D138" s="187" t="s">
        <v>137</v>
      </c>
      <c r="E138" s="188" t="s">
        <v>187</v>
      </c>
      <c r="F138" s="189" t="s">
        <v>188</v>
      </c>
      <c r="G138" s="190" t="s">
        <v>164</v>
      </c>
      <c r="H138" s="191">
        <v>12</v>
      </c>
      <c r="I138" s="192"/>
      <c r="J138" s="192"/>
      <c r="K138" s="193">
        <f t="shared" ref="K138:K150" si="1">ROUND(P138*H138,2)</f>
        <v>0</v>
      </c>
      <c r="L138" s="189" t="s">
        <v>141</v>
      </c>
      <c r="M138" s="37"/>
      <c r="N138" s="194" t="s">
        <v>1</v>
      </c>
      <c r="O138" s="195" t="s">
        <v>41</v>
      </c>
      <c r="P138" s="196">
        <f t="shared" ref="P138:P150" si="2">I138+J138</f>
        <v>0</v>
      </c>
      <c r="Q138" s="196">
        <f t="shared" ref="Q138:Q150" si="3">ROUND(I138*H138,2)</f>
        <v>0</v>
      </c>
      <c r="R138" s="196">
        <f t="shared" ref="R138:R150" si="4">ROUND(J138*H138,2)</f>
        <v>0</v>
      </c>
      <c r="S138" s="69"/>
      <c r="T138" s="197">
        <f t="shared" ref="T138:T150" si="5">S138*H138</f>
        <v>0</v>
      </c>
      <c r="U138" s="197">
        <v>0</v>
      </c>
      <c r="V138" s="197">
        <f t="shared" ref="V138:V150" si="6">U138*H138</f>
        <v>0</v>
      </c>
      <c r="W138" s="197">
        <v>0</v>
      </c>
      <c r="X138" s="198">
        <f t="shared" ref="X138:X150" si="7">W138*H138</f>
        <v>0</v>
      </c>
      <c r="Y138" s="32"/>
      <c r="Z138" s="32"/>
      <c r="AA138" s="32"/>
      <c r="AB138" s="32"/>
      <c r="AC138" s="32"/>
      <c r="AD138" s="32"/>
      <c r="AE138" s="32"/>
      <c r="AR138" s="199" t="s">
        <v>165</v>
      </c>
      <c r="AT138" s="199" t="s">
        <v>137</v>
      </c>
      <c r="AU138" s="199" t="s">
        <v>88</v>
      </c>
      <c r="AY138" s="15" t="s">
        <v>134</v>
      </c>
      <c r="BE138" s="200">
        <f t="shared" ref="BE138:BE150" si="8">IF(O138="základní",K138,0)</f>
        <v>0</v>
      </c>
      <c r="BF138" s="200">
        <f t="shared" ref="BF138:BF150" si="9">IF(O138="snížená",K138,0)</f>
        <v>0</v>
      </c>
      <c r="BG138" s="200">
        <f t="shared" ref="BG138:BG150" si="10">IF(O138="zákl. přenesená",K138,0)</f>
        <v>0</v>
      </c>
      <c r="BH138" s="200">
        <f t="shared" ref="BH138:BH150" si="11">IF(O138="sníž. přenesená",K138,0)</f>
        <v>0</v>
      </c>
      <c r="BI138" s="200">
        <f t="shared" ref="BI138:BI150" si="12">IF(O138="nulová",K138,0)</f>
        <v>0</v>
      </c>
      <c r="BJ138" s="15" t="s">
        <v>86</v>
      </c>
      <c r="BK138" s="200">
        <f t="shared" ref="BK138:BK150" si="13">ROUND(P138*H138,2)</f>
        <v>0</v>
      </c>
      <c r="BL138" s="15" t="s">
        <v>165</v>
      </c>
      <c r="BM138" s="199" t="s">
        <v>189</v>
      </c>
    </row>
    <row r="139" spans="1:65" s="2" customFormat="1" ht="21.75" customHeight="1">
      <c r="A139" s="32"/>
      <c r="B139" s="33"/>
      <c r="C139" s="201" t="s">
        <v>190</v>
      </c>
      <c r="D139" s="201" t="s">
        <v>151</v>
      </c>
      <c r="E139" s="202" t="s">
        <v>191</v>
      </c>
      <c r="F139" s="203" t="s">
        <v>192</v>
      </c>
      <c r="G139" s="204" t="s">
        <v>164</v>
      </c>
      <c r="H139" s="205">
        <v>12</v>
      </c>
      <c r="I139" s="206"/>
      <c r="J139" s="207"/>
      <c r="K139" s="208">
        <f t="shared" si="1"/>
        <v>0</v>
      </c>
      <c r="L139" s="203" t="s">
        <v>1</v>
      </c>
      <c r="M139" s="209"/>
      <c r="N139" s="210" t="s">
        <v>1</v>
      </c>
      <c r="O139" s="195" t="s">
        <v>41</v>
      </c>
      <c r="P139" s="196">
        <f t="shared" si="2"/>
        <v>0</v>
      </c>
      <c r="Q139" s="196">
        <f t="shared" si="3"/>
        <v>0</v>
      </c>
      <c r="R139" s="196">
        <f t="shared" si="4"/>
        <v>0</v>
      </c>
      <c r="S139" s="69"/>
      <c r="T139" s="197">
        <f t="shared" si="5"/>
        <v>0</v>
      </c>
      <c r="U139" s="197">
        <v>0</v>
      </c>
      <c r="V139" s="197">
        <f t="shared" si="6"/>
        <v>0</v>
      </c>
      <c r="W139" s="197">
        <v>0</v>
      </c>
      <c r="X139" s="198">
        <f t="shared" si="7"/>
        <v>0</v>
      </c>
      <c r="Y139" s="32"/>
      <c r="Z139" s="32"/>
      <c r="AA139" s="32"/>
      <c r="AB139" s="32"/>
      <c r="AC139" s="32"/>
      <c r="AD139" s="32"/>
      <c r="AE139" s="32"/>
      <c r="AR139" s="199" t="s">
        <v>170</v>
      </c>
      <c r="AT139" s="199" t="s">
        <v>151</v>
      </c>
      <c r="AU139" s="199" t="s">
        <v>88</v>
      </c>
      <c r="AY139" s="15" t="s">
        <v>134</v>
      </c>
      <c r="BE139" s="200">
        <f t="shared" si="8"/>
        <v>0</v>
      </c>
      <c r="BF139" s="200">
        <f t="shared" si="9"/>
        <v>0</v>
      </c>
      <c r="BG139" s="200">
        <f t="shared" si="10"/>
        <v>0</v>
      </c>
      <c r="BH139" s="200">
        <f t="shared" si="11"/>
        <v>0</v>
      </c>
      <c r="BI139" s="200">
        <f t="shared" si="12"/>
        <v>0</v>
      </c>
      <c r="BJ139" s="15" t="s">
        <v>86</v>
      </c>
      <c r="BK139" s="200">
        <f t="shared" si="13"/>
        <v>0</v>
      </c>
      <c r="BL139" s="15" t="s">
        <v>165</v>
      </c>
      <c r="BM139" s="199" t="s">
        <v>193</v>
      </c>
    </row>
    <row r="140" spans="1:65" s="2" customFormat="1" ht="16.5" customHeight="1">
      <c r="A140" s="32"/>
      <c r="B140" s="33"/>
      <c r="C140" s="201" t="s">
        <v>194</v>
      </c>
      <c r="D140" s="201" t="s">
        <v>151</v>
      </c>
      <c r="E140" s="202" t="s">
        <v>195</v>
      </c>
      <c r="F140" s="203" t="s">
        <v>196</v>
      </c>
      <c r="G140" s="204" t="s">
        <v>140</v>
      </c>
      <c r="H140" s="205">
        <v>1</v>
      </c>
      <c r="I140" s="206"/>
      <c r="J140" s="207"/>
      <c r="K140" s="208">
        <f t="shared" si="1"/>
        <v>0</v>
      </c>
      <c r="L140" s="203" t="s">
        <v>1</v>
      </c>
      <c r="M140" s="209"/>
      <c r="N140" s="210" t="s">
        <v>1</v>
      </c>
      <c r="O140" s="195" t="s">
        <v>41</v>
      </c>
      <c r="P140" s="196">
        <f t="shared" si="2"/>
        <v>0</v>
      </c>
      <c r="Q140" s="196">
        <f t="shared" si="3"/>
        <v>0</v>
      </c>
      <c r="R140" s="196">
        <f t="shared" si="4"/>
        <v>0</v>
      </c>
      <c r="S140" s="69"/>
      <c r="T140" s="197">
        <f t="shared" si="5"/>
        <v>0</v>
      </c>
      <c r="U140" s="197">
        <v>1.0000000000000001E-5</v>
      </c>
      <c r="V140" s="197">
        <f t="shared" si="6"/>
        <v>1.0000000000000001E-5</v>
      </c>
      <c r="W140" s="197">
        <v>0</v>
      </c>
      <c r="X140" s="198">
        <f t="shared" si="7"/>
        <v>0</v>
      </c>
      <c r="Y140" s="32"/>
      <c r="Z140" s="32"/>
      <c r="AA140" s="32"/>
      <c r="AB140" s="32"/>
      <c r="AC140" s="32"/>
      <c r="AD140" s="32"/>
      <c r="AE140" s="32"/>
      <c r="AR140" s="199" t="s">
        <v>170</v>
      </c>
      <c r="AT140" s="199" t="s">
        <v>151</v>
      </c>
      <c r="AU140" s="199" t="s">
        <v>88</v>
      </c>
      <c r="AY140" s="15" t="s">
        <v>134</v>
      </c>
      <c r="BE140" s="200">
        <f t="shared" si="8"/>
        <v>0</v>
      </c>
      <c r="BF140" s="200">
        <f t="shared" si="9"/>
        <v>0</v>
      </c>
      <c r="BG140" s="200">
        <f t="shared" si="10"/>
        <v>0</v>
      </c>
      <c r="BH140" s="200">
        <f t="shared" si="11"/>
        <v>0</v>
      </c>
      <c r="BI140" s="200">
        <f t="shared" si="12"/>
        <v>0</v>
      </c>
      <c r="BJ140" s="15" t="s">
        <v>86</v>
      </c>
      <c r="BK140" s="200">
        <f t="shared" si="13"/>
        <v>0</v>
      </c>
      <c r="BL140" s="15" t="s">
        <v>165</v>
      </c>
      <c r="BM140" s="199" t="s">
        <v>197</v>
      </c>
    </row>
    <row r="141" spans="1:65" s="2" customFormat="1" ht="16.5" customHeight="1">
      <c r="A141" s="32"/>
      <c r="B141" s="33"/>
      <c r="C141" s="201" t="s">
        <v>198</v>
      </c>
      <c r="D141" s="201" t="s">
        <v>151</v>
      </c>
      <c r="E141" s="202" t="s">
        <v>199</v>
      </c>
      <c r="F141" s="203" t="s">
        <v>200</v>
      </c>
      <c r="G141" s="204" t="s">
        <v>140</v>
      </c>
      <c r="H141" s="205">
        <v>1</v>
      </c>
      <c r="I141" s="206"/>
      <c r="J141" s="207"/>
      <c r="K141" s="208">
        <f t="shared" si="1"/>
        <v>0</v>
      </c>
      <c r="L141" s="203" t="s">
        <v>1</v>
      </c>
      <c r="M141" s="209"/>
      <c r="N141" s="210" t="s">
        <v>1</v>
      </c>
      <c r="O141" s="195" t="s">
        <v>41</v>
      </c>
      <c r="P141" s="196">
        <f t="shared" si="2"/>
        <v>0</v>
      </c>
      <c r="Q141" s="196">
        <f t="shared" si="3"/>
        <v>0</v>
      </c>
      <c r="R141" s="196">
        <f t="shared" si="4"/>
        <v>0</v>
      </c>
      <c r="S141" s="69"/>
      <c r="T141" s="197">
        <f t="shared" si="5"/>
        <v>0</v>
      </c>
      <c r="U141" s="197">
        <v>2.0000000000000002E-5</v>
      </c>
      <c r="V141" s="197">
        <f t="shared" si="6"/>
        <v>2.0000000000000002E-5</v>
      </c>
      <c r="W141" s="197">
        <v>0</v>
      </c>
      <c r="X141" s="198">
        <f t="shared" si="7"/>
        <v>0</v>
      </c>
      <c r="Y141" s="32"/>
      <c r="Z141" s="32"/>
      <c r="AA141" s="32"/>
      <c r="AB141" s="32"/>
      <c r="AC141" s="32"/>
      <c r="AD141" s="32"/>
      <c r="AE141" s="32"/>
      <c r="AR141" s="199" t="s">
        <v>170</v>
      </c>
      <c r="AT141" s="199" t="s">
        <v>151</v>
      </c>
      <c r="AU141" s="199" t="s">
        <v>88</v>
      </c>
      <c r="AY141" s="15" t="s">
        <v>134</v>
      </c>
      <c r="BE141" s="200">
        <f t="shared" si="8"/>
        <v>0</v>
      </c>
      <c r="BF141" s="200">
        <f t="shared" si="9"/>
        <v>0</v>
      </c>
      <c r="BG141" s="200">
        <f t="shared" si="10"/>
        <v>0</v>
      </c>
      <c r="BH141" s="200">
        <f t="shared" si="11"/>
        <v>0</v>
      </c>
      <c r="BI141" s="200">
        <f t="shared" si="12"/>
        <v>0</v>
      </c>
      <c r="BJ141" s="15" t="s">
        <v>86</v>
      </c>
      <c r="BK141" s="200">
        <f t="shared" si="13"/>
        <v>0</v>
      </c>
      <c r="BL141" s="15" t="s">
        <v>165</v>
      </c>
      <c r="BM141" s="199" t="s">
        <v>201</v>
      </c>
    </row>
    <row r="142" spans="1:65" s="2" customFormat="1" ht="16.5" customHeight="1">
      <c r="A142" s="32"/>
      <c r="B142" s="33"/>
      <c r="C142" s="201" t="s">
        <v>202</v>
      </c>
      <c r="D142" s="201" t="s">
        <v>151</v>
      </c>
      <c r="E142" s="202" t="s">
        <v>203</v>
      </c>
      <c r="F142" s="203" t="s">
        <v>204</v>
      </c>
      <c r="G142" s="204" t="s">
        <v>140</v>
      </c>
      <c r="H142" s="205">
        <v>1</v>
      </c>
      <c r="I142" s="206"/>
      <c r="J142" s="207"/>
      <c r="K142" s="208">
        <f t="shared" si="1"/>
        <v>0</v>
      </c>
      <c r="L142" s="203" t="s">
        <v>1</v>
      </c>
      <c r="M142" s="209"/>
      <c r="N142" s="210" t="s">
        <v>1</v>
      </c>
      <c r="O142" s="195" t="s">
        <v>41</v>
      </c>
      <c r="P142" s="196">
        <f t="shared" si="2"/>
        <v>0</v>
      </c>
      <c r="Q142" s="196">
        <f t="shared" si="3"/>
        <v>0</v>
      </c>
      <c r="R142" s="196">
        <f t="shared" si="4"/>
        <v>0</v>
      </c>
      <c r="S142" s="69"/>
      <c r="T142" s="197">
        <f t="shared" si="5"/>
        <v>0</v>
      </c>
      <c r="U142" s="197">
        <v>3.0000000000000001E-5</v>
      </c>
      <c r="V142" s="197">
        <f t="shared" si="6"/>
        <v>3.0000000000000001E-5</v>
      </c>
      <c r="W142" s="197">
        <v>0</v>
      </c>
      <c r="X142" s="198">
        <f t="shared" si="7"/>
        <v>0</v>
      </c>
      <c r="Y142" s="32"/>
      <c r="Z142" s="32"/>
      <c r="AA142" s="32"/>
      <c r="AB142" s="32"/>
      <c r="AC142" s="32"/>
      <c r="AD142" s="32"/>
      <c r="AE142" s="32"/>
      <c r="AR142" s="199" t="s">
        <v>170</v>
      </c>
      <c r="AT142" s="199" t="s">
        <v>151</v>
      </c>
      <c r="AU142" s="199" t="s">
        <v>88</v>
      </c>
      <c r="AY142" s="15" t="s">
        <v>134</v>
      </c>
      <c r="BE142" s="200">
        <f t="shared" si="8"/>
        <v>0</v>
      </c>
      <c r="BF142" s="200">
        <f t="shared" si="9"/>
        <v>0</v>
      </c>
      <c r="BG142" s="200">
        <f t="shared" si="10"/>
        <v>0</v>
      </c>
      <c r="BH142" s="200">
        <f t="shared" si="11"/>
        <v>0</v>
      </c>
      <c r="BI142" s="200">
        <f t="shared" si="12"/>
        <v>0</v>
      </c>
      <c r="BJ142" s="15" t="s">
        <v>86</v>
      </c>
      <c r="BK142" s="200">
        <f t="shared" si="13"/>
        <v>0</v>
      </c>
      <c r="BL142" s="15" t="s">
        <v>165</v>
      </c>
      <c r="BM142" s="199" t="s">
        <v>205</v>
      </c>
    </row>
    <row r="143" spans="1:65" s="2" customFormat="1" ht="24">
      <c r="A143" s="32"/>
      <c r="B143" s="33"/>
      <c r="C143" s="187" t="s">
        <v>9</v>
      </c>
      <c r="D143" s="187" t="s">
        <v>137</v>
      </c>
      <c r="E143" s="188" t="s">
        <v>206</v>
      </c>
      <c r="F143" s="189" t="s">
        <v>207</v>
      </c>
      <c r="G143" s="190" t="s">
        <v>140</v>
      </c>
      <c r="H143" s="191">
        <v>3</v>
      </c>
      <c r="I143" s="192"/>
      <c r="J143" s="192"/>
      <c r="K143" s="193">
        <f t="shared" si="1"/>
        <v>0</v>
      </c>
      <c r="L143" s="189" t="s">
        <v>141</v>
      </c>
      <c r="M143" s="37"/>
      <c r="N143" s="194" t="s">
        <v>1</v>
      </c>
      <c r="O143" s="195" t="s">
        <v>41</v>
      </c>
      <c r="P143" s="196">
        <f t="shared" si="2"/>
        <v>0</v>
      </c>
      <c r="Q143" s="196">
        <f t="shared" si="3"/>
        <v>0</v>
      </c>
      <c r="R143" s="196">
        <f t="shared" si="4"/>
        <v>0</v>
      </c>
      <c r="S143" s="69"/>
      <c r="T143" s="197">
        <f t="shared" si="5"/>
        <v>0</v>
      </c>
      <c r="U143" s="197">
        <v>0</v>
      </c>
      <c r="V143" s="197">
        <f t="shared" si="6"/>
        <v>0</v>
      </c>
      <c r="W143" s="197">
        <v>0</v>
      </c>
      <c r="X143" s="198">
        <f t="shared" si="7"/>
        <v>0</v>
      </c>
      <c r="Y143" s="32"/>
      <c r="Z143" s="32"/>
      <c r="AA143" s="32"/>
      <c r="AB143" s="32"/>
      <c r="AC143" s="32"/>
      <c r="AD143" s="32"/>
      <c r="AE143" s="32"/>
      <c r="AR143" s="199" t="s">
        <v>165</v>
      </c>
      <c r="AT143" s="199" t="s">
        <v>137</v>
      </c>
      <c r="AU143" s="199" t="s">
        <v>88</v>
      </c>
      <c r="AY143" s="15" t="s">
        <v>134</v>
      </c>
      <c r="BE143" s="200">
        <f t="shared" si="8"/>
        <v>0</v>
      </c>
      <c r="BF143" s="200">
        <f t="shared" si="9"/>
        <v>0</v>
      </c>
      <c r="BG143" s="200">
        <f t="shared" si="10"/>
        <v>0</v>
      </c>
      <c r="BH143" s="200">
        <f t="shared" si="11"/>
        <v>0</v>
      </c>
      <c r="BI143" s="200">
        <f t="shared" si="12"/>
        <v>0</v>
      </c>
      <c r="BJ143" s="15" t="s">
        <v>86</v>
      </c>
      <c r="BK143" s="200">
        <f t="shared" si="13"/>
        <v>0</v>
      </c>
      <c r="BL143" s="15" t="s">
        <v>165</v>
      </c>
      <c r="BM143" s="199" t="s">
        <v>208</v>
      </c>
    </row>
    <row r="144" spans="1:65" s="2" customFormat="1" ht="21.75" customHeight="1">
      <c r="A144" s="32"/>
      <c r="B144" s="33"/>
      <c r="C144" s="201" t="s">
        <v>165</v>
      </c>
      <c r="D144" s="201" t="s">
        <v>151</v>
      </c>
      <c r="E144" s="202" t="s">
        <v>209</v>
      </c>
      <c r="F144" s="203" t="s">
        <v>210</v>
      </c>
      <c r="G144" s="204" t="s">
        <v>140</v>
      </c>
      <c r="H144" s="205">
        <v>3</v>
      </c>
      <c r="I144" s="206"/>
      <c r="J144" s="207"/>
      <c r="K144" s="208">
        <f t="shared" si="1"/>
        <v>0</v>
      </c>
      <c r="L144" s="203" t="s">
        <v>1</v>
      </c>
      <c r="M144" s="209"/>
      <c r="N144" s="210" t="s">
        <v>1</v>
      </c>
      <c r="O144" s="195" t="s">
        <v>41</v>
      </c>
      <c r="P144" s="196">
        <f t="shared" si="2"/>
        <v>0</v>
      </c>
      <c r="Q144" s="196">
        <f t="shared" si="3"/>
        <v>0</v>
      </c>
      <c r="R144" s="196">
        <f t="shared" si="4"/>
        <v>0</v>
      </c>
      <c r="S144" s="69"/>
      <c r="T144" s="197">
        <f t="shared" si="5"/>
        <v>0</v>
      </c>
      <c r="U144" s="197">
        <v>0</v>
      </c>
      <c r="V144" s="197">
        <f t="shared" si="6"/>
        <v>0</v>
      </c>
      <c r="W144" s="197">
        <v>0</v>
      </c>
      <c r="X144" s="198">
        <f t="shared" si="7"/>
        <v>0</v>
      </c>
      <c r="Y144" s="32"/>
      <c r="Z144" s="32"/>
      <c r="AA144" s="32"/>
      <c r="AB144" s="32"/>
      <c r="AC144" s="32"/>
      <c r="AD144" s="32"/>
      <c r="AE144" s="32"/>
      <c r="AR144" s="199" t="s">
        <v>170</v>
      </c>
      <c r="AT144" s="199" t="s">
        <v>151</v>
      </c>
      <c r="AU144" s="199" t="s">
        <v>88</v>
      </c>
      <c r="AY144" s="15" t="s">
        <v>134</v>
      </c>
      <c r="BE144" s="200">
        <f t="shared" si="8"/>
        <v>0</v>
      </c>
      <c r="BF144" s="200">
        <f t="shared" si="9"/>
        <v>0</v>
      </c>
      <c r="BG144" s="200">
        <f t="shared" si="10"/>
        <v>0</v>
      </c>
      <c r="BH144" s="200">
        <f t="shared" si="11"/>
        <v>0</v>
      </c>
      <c r="BI144" s="200">
        <f t="shared" si="12"/>
        <v>0</v>
      </c>
      <c r="BJ144" s="15" t="s">
        <v>86</v>
      </c>
      <c r="BK144" s="200">
        <f t="shared" si="13"/>
        <v>0</v>
      </c>
      <c r="BL144" s="15" t="s">
        <v>165</v>
      </c>
      <c r="BM144" s="199" t="s">
        <v>211</v>
      </c>
    </row>
    <row r="145" spans="1:65" s="2" customFormat="1" ht="24.2" customHeight="1">
      <c r="A145" s="32"/>
      <c r="B145" s="33"/>
      <c r="C145" s="187" t="s">
        <v>212</v>
      </c>
      <c r="D145" s="187" t="s">
        <v>137</v>
      </c>
      <c r="E145" s="188" t="s">
        <v>213</v>
      </c>
      <c r="F145" s="189" t="s">
        <v>214</v>
      </c>
      <c r="G145" s="190" t="s">
        <v>140</v>
      </c>
      <c r="H145" s="191">
        <v>1</v>
      </c>
      <c r="I145" s="192"/>
      <c r="J145" s="192"/>
      <c r="K145" s="193">
        <f t="shared" si="1"/>
        <v>0</v>
      </c>
      <c r="L145" s="189" t="s">
        <v>141</v>
      </c>
      <c r="M145" s="37"/>
      <c r="N145" s="194" t="s">
        <v>1</v>
      </c>
      <c r="O145" s="195" t="s">
        <v>41</v>
      </c>
      <c r="P145" s="196">
        <f t="shared" si="2"/>
        <v>0</v>
      </c>
      <c r="Q145" s="196">
        <f t="shared" si="3"/>
        <v>0</v>
      </c>
      <c r="R145" s="196">
        <f t="shared" si="4"/>
        <v>0</v>
      </c>
      <c r="S145" s="69"/>
      <c r="T145" s="197">
        <f t="shared" si="5"/>
        <v>0</v>
      </c>
      <c r="U145" s="197">
        <v>0</v>
      </c>
      <c r="V145" s="197">
        <f t="shared" si="6"/>
        <v>0</v>
      </c>
      <c r="W145" s="197">
        <v>0</v>
      </c>
      <c r="X145" s="198">
        <f t="shared" si="7"/>
        <v>0</v>
      </c>
      <c r="Y145" s="32"/>
      <c r="Z145" s="32"/>
      <c r="AA145" s="32"/>
      <c r="AB145" s="32"/>
      <c r="AC145" s="32"/>
      <c r="AD145" s="32"/>
      <c r="AE145" s="32"/>
      <c r="AR145" s="199" t="s">
        <v>165</v>
      </c>
      <c r="AT145" s="199" t="s">
        <v>137</v>
      </c>
      <c r="AU145" s="199" t="s">
        <v>88</v>
      </c>
      <c r="AY145" s="15" t="s">
        <v>134</v>
      </c>
      <c r="BE145" s="200">
        <f t="shared" si="8"/>
        <v>0</v>
      </c>
      <c r="BF145" s="200">
        <f t="shared" si="9"/>
        <v>0</v>
      </c>
      <c r="BG145" s="200">
        <f t="shared" si="10"/>
        <v>0</v>
      </c>
      <c r="BH145" s="200">
        <f t="shared" si="11"/>
        <v>0</v>
      </c>
      <c r="BI145" s="200">
        <f t="shared" si="12"/>
        <v>0</v>
      </c>
      <c r="BJ145" s="15" t="s">
        <v>86</v>
      </c>
      <c r="BK145" s="200">
        <f t="shared" si="13"/>
        <v>0</v>
      </c>
      <c r="BL145" s="15" t="s">
        <v>165</v>
      </c>
      <c r="BM145" s="199" t="s">
        <v>215</v>
      </c>
    </row>
    <row r="146" spans="1:65" s="2" customFormat="1" ht="21.75" customHeight="1">
      <c r="A146" s="32"/>
      <c r="B146" s="33"/>
      <c r="C146" s="201" t="s">
        <v>216</v>
      </c>
      <c r="D146" s="201" t="s">
        <v>151</v>
      </c>
      <c r="E146" s="202" t="s">
        <v>217</v>
      </c>
      <c r="F146" s="203" t="s">
        <v>218</v>
      </c>
      <c r="G146" s="204" t="s">
        <v>140</v>
      </c>
      <c r="H146" s="205">
        <v>1</v>
      </c>
      <c r="I146" s="206"/>
      <c r="J146" s="207"/>
      <c r="K146" s="208">
        <f t="shared" si="1"/>
        <v>0</v>
      </c>
      <c r="L146" s="203" t="s">
        <v>1</v>
      </c>
      <c r="M146" s="209"/>
      <c r="N146" s="210" t="s">
        <v>1</v>
      </c>
      <c r="O146" s="195" t="s">
        <v>41</v>
      </c>
      <c r="P146" s="196">
        <f t="shared" si="2"/>
        <v>0</v>
      </c>
      <c r="Q146" s="196">
        <f t="shared" si="3"/>
        <v>0</v>
      </c>
      <c r="R146" s="196">
        <f t="shared" si="4"/>
        <v>0</v>
      </c>
      <c r="S146" s="69"/>
      <c r="T146" s="197">
        <f t="shared" si="5"/>
        <v>0</v>
      </c>
      <c r="U146" s="197">
        <v>0</v>
      </c>
      <c r="V146" s="197">
        <f t="shared" si="6"/>
        <v>0</v>
      </c>
      <c r="W146" s="197">
        <v>0</v>
      </c>
      <c r="X146" s="198">
        <f t="shared" si="7"/>
        <v>0</v>
      </c>
      <c r="Y146" s="32"/>
      <c r="Z146" s="32"/>
      <c r="AA146" s="32"/>
      <c r="AB146" s="32"/>
      <c r="AC146" s="32"/>
      <c r="AD146" s="32"/>
      <c r="AE146" s="32"/>
      <c r="AR146" s="199" t="s">
        <v>170</v>
      </c>
      <c r="AT146" s="199" t="s">
        <v>151</v>
      </c>
      <c r="AU146" s="199" t="s">
        <v>88</v>
      </c>
      <c r="AY146" s="15" t="s">
        <v>134</v>
      </c>
      <c r="BE146" s="200">
        <f t="shared" si="8"/>
        <v>0</v>
      </c>
      <c r="BF146" s="200">
        <f t="shared" si="9"/>
        <v>0</v>
      </c>
      <c r="BG146" s="200">
        <f t="shared" si="10"/>
        <v>0</v>
      </c>
      <c r="BH146" s="200">
        <f t="shared" si="11"/>
        <v>0</v>
      </c>
      <c r="BI146" s="200">
        <f t="shared" si="12"/>
        <v>0</v>
      </c>
      <c r="BJ146" s="15" t="s">
        <v>86</v>
      </c>
      <c r="BK146" s="200">
        <f t="shared" si="13"/>
        <v>0</v>
      </c>
      <c r="BL146" s="15" t="s">
        <v>165</v>
      </c>
      <c r="BM146" s="199" t="s">
        <v>219</v>
      </c>
    </row>
    <row r="147" spans="1:65" s="2" customFormat="1" ht="16.5" customHeight="1">
      <c r="A147" s="32"/>
      <c r="B147" s="33"/>
      <c r="C147" s="201" t="s">
        <v>220</v>
      </c>
      <c r="D147" s="201" t="s">
        <v>151</v>
      </c>
      <c r="E147" s="202" t="s">
        <v>221</v>
      </c>
      <c r="F147" s="203" t="s">
        <v>222</v>
      </c>
      <c r="G147" s="204" t="s">
        <v>140</v>
      </c>
      <c r="H147" s="205">
        <v>5</v>
      </c>
      <c r="I147" s="206"/>
      <c r="J147" s="207"/>
      <c r="K147" s="208">
        <f t="shared" si="1"/>
        <v>0</v>
      </c>
      <c r="L147" s="203" t="s">
        <v>1</v>
      </c>
      <c r="M147" s="209"/>
      <c r="N147" s="210" t="s">
        <v>1</v>
      </c>
      <c r="O147" s="195" t="s">
        <v>41</v>
      </c>
      <c r="P147" s="196">
        <f t="shared" si="2"/>
        <v>0</v>
      </c>
      <c r="Q147" s="196">
        <f t="shared" si="3"/>
        <v>0</v>
      </c>
      <c r="R147" s="196">
        <f t="shared" si="4"/>
        <v>0</v>
      </c>
      <c r="S147" s="69"/>
      <c r="T147" s="197">
        <f t="shared" si="5"/>
        <v>0</v>
      </c>
      <c r="U147" s="197">
        <v>0</v>
      </c>
      <c r="V147" s="197">
        <f t="shared" si="6"/>
        <v>0</v>
      </c>
      <c r="W147" s="197">
        <v>0</v>
      </c>
      <c r="X147" s="198">
        <f t="shared" si="7"/>
        <v>0</v>
      </c>
      <c r="Y147" s="32"/>
      <c r="Z147" s="32"/>
      <c r="AA147" s="32"/>
      <c r="AB147" s="32"/>
      <c r="AC147" s="32"/>
      <c r="AD147" s="32"/>
      <c r="AE147" s="32"/>
      <c r="AR147" s="199" t="s">
        <v>170</v>
      </c>
      <c r="AT147" s="199" t="s">
        <v>151</v>
      </c>
      <c r="AU147" s="199" t="s">
        <v>88</v>
      </c>
      <c r="AY147" s="15" t="s">
        <v>134</v>
      </c>
      <c r="BE147" s="200">
        <f t="shared" si="8"/>
        <v>0</v>
      </c>
      <c r="BF147" s="200">
        <f t="shared" si="9"/>
        <v>0</v>
      </c>
      <c r="BG147" s="200">
        <f t="shared" si="10"/>
        <v>0</v>
      </c>
      <c r="BH147" s="200">
        <f t="shared" si="11"/>
        <v>0</v>
      </c>
      <c r="BI147" s="200">
        <f t="shared" si="12"/>
        <v>0</v>
      </c>
      <c r="BJ147" s="15" t="s">
        <v>86</v>
      </c>
      <c r="BK147" s="200">
        <f t="shared" si="13"/>
        <v>0</v>
      </c>
      <c r="BL147" s="15" t="s">
        <v>165</v>
      </c>
      <c r="BM147" s="199" t="s">
        <v>223</v>
      </c>
    </row>
    <row r="148" spans="1:65" s="2" customFormat="1" ht="16.5" customHeight="1">
      <c r="A148" s="32"/>
      <c r="B148" s="33"/>
      <c r="C148" s="201" t="s">
        <v>224</v>
      </c>
      <c r="D148" s="201" t="s">
        <v>151</v>
      </c>
      <c r="E148" s="202" t="s">
        <v>225</v>
      </c>
      <c r="F148" s="203" t="s">
        <v>226</v>
      </c>
      <c r="G148" s="204" t="s">
        <v>140</v>
      </c>
      <c r="H148" s="205">
        <v>10</v>
      </c>
      <c r="I148" s="206"/>
      <c r="J148" s="207"/>
      <c r="K148" s="208">
        <f t="shared" si="1"/>
        <v>0</v>
      </c>
      <c r="L148" s="203" t="s">
        <v>1</v>
      </c>
      <c r="M148" s="209"/>
      <c r="N148" s="210" t="s">
        <v>1</v>
      </c>
      <c r="O148" s="195" t="s">
        <v>41</v>
      </c>
      <c r="P148" s="196">
        <f t="shared" si="2"/>
        <v>0</v>
      </c>
      <c r="Q148" s="196">
        <f t="shared" si="3"/>
        <v>0</v>
      </c>
      <c r="R148" s="196">
        <f t="shared" si="4"/>
        <v>0</v>
      </c>
      <c r="S148" s="69"/>
      <c r="T148" s="197">
        <f t="shared" si="5"/>
        <v>0</v>
      </c>
      <c r="U148" s="197">
        <v>0</v>
      </c>
      <c r="V148" s="197">
        <f t="shared" si="6"/>
        <v>0</v>
      </c>
      <c r="W148" s="197">
        <v>0</v>
      </c>
      <c r="X148" s="198">
        <f t="shared" si="7"/>
        <v>0</v>
      </c>
      <c r="Y148" s="32"/>
      <c r="Z148" s="32"/>
      <c r="AA148" s="32"/>
      <c r="AB148" s="32"/>
      <c r="AC148" s="32"/>
      <c r="AD148" s="32"/>
      <c r="AE148" s="32"/>
      <c r="AR148" s="199" t="s">
        <v>170</v>
      </c>
      <c r="AT148" s="199" t="s">
        <v>151</v>
      </c>
      <c r="AU148" s="199" t="s">
        <v>88</v>
      </c>
      <c r="AY148" s="15" t="s">
        <v>134</v>
      </c>
      <c r="BE148" s="200">
        <f t="shared" si="8"/>
        <v>0</v>
      </c>
      <c r="BF148" s="200">
        <f t="shared" si="9"/>
        <v>0</v>
      </c>
      <c r="BG148" s="200">
        <f t="shared" si="10"/>
        <v>0</v>
      </c>
      <c r="BH148" s="200">
        <f t="shared" si="11"/>
        <v>0</v>
      </c>
      <c r="BI148" s="200">
        <f t="shared" si="12"/>
        <v>0</v>
      </c>
      <c r="BJ148" s="15" t="s">
        <v>86</v>
      </c>
      <c r="BK148" s="200">
        <f t="shared" si="13"/>
        <v>0</v>
      </c>
      <c r="BL148" s="15" t="s">
        <v>165</v>
      </c>
      <c r="BM148" s="199" t="s">
        <v>227</v>
      </c>
    </row>
    <row r="149" spans="1:65" s="2" customFormat="1" ht="24.2" customHeight="1">
      <c r="A149" s="32"/>
      <c r="B149" s="33"/>
      <c r="C149" s="187" t="s">
        <v>8</v>
      </c>
      <c r="D149" s="187" t="s">
        <v>137</v>
      </c>
      <c r="E149" s="188" t="s">
        <v>228</v>
      </c>
      <c r="F149" s="189" t="s">
        <v>229</v>
      </c>
      <c r="G149" s="190" t="s">
        <v>164</v>
      </c>
      <c r="H149" s="191">
        <v>90</v>
      </c>
      <c r="I149" s="192"/>
      <c r="J149" s="192"/>
      <c r="K149" s="193">
        <f t="shared" si="1"/>
        <v>0</v>
      </c>
      <c r="L149" s="189" t="s">
        <v>141</v>
      </c>
      <c r="M149" s="37"/>
      <c r="N149" s="194" t="s">
        <v>1</v>
      </c>
      <c r="O149" s="195" t="s">
        <v>41</v>
      </c>
      <c r="P149" s="196">
        <f t="shared" si="2"/>
        <v>0</v>
      </c>
      <c r="Q149" s="196">
        <f t="shared" si="3"/>
        <v>0</v>
      </c>
      <c r="R149" s="196">
        <f t="shared" si="4"/>
        <v>0</v>
      </c>
      <c r="S149" s="69"/>
      <c r="T149" s="197">
        <f t="shared" si="5"/>
        <v>0</v>
      </c>
      <c r="U149" s="197">
        <v>0</v>
      </c>
      <c r="V149" s="197">
        <f t="shared" si="6"/>
        <v>0</v>
      </c>
      <c r="W149" s="197">
        <v>0</v>
      </c>
      <c r="X149" s="198">
        <f t="shared" si="7"/>
        <v>0</v>
      </c>
      <c r="Y149" s="32"/>
      <c r="Z149" s="32"/>
      <c r="AA149" s="32"/>
      <c r="AB149" s="32"/>
      <c r="AC149" s="32"/>
      <c r="AD149" s="32"/>
      <c r="AE149" s="32"/>
      <c r="AR149" s="199" t="s">
        <v>165</v>
      </c>
      <c r="AT149" s="199" t="s">
        <v>137</v>
      </c>
      <c r="AU149" s="199" t="s">
        <v>88</v>
      </c>
      <c r="AY149" s="15" t="s">
        <v>134</v>
      </c>
      <c r="BE149" s="200">
        <f t="shared" si="8"/>
        <v>0</v>
      </c>
      <c r="BF149" s="200">
        <f t="shared" si="9"/>
        <v>0</v>
      </c>
      <c r="BG149" s="200">
        <f t="shared" si="10"/>
        <v>0</v>
      </c>
      <c r="BH149" s="200">
        <f t="shared" si="11"/>
        <v>0</v>
      </c>
      <c r="BI149" s="200">
        <f t="shared" si="12"/>
        <v>0</v>
      </c>
      <c r="BJ149" s="15" t="s">
        <v>86</v>
      </c>
      <c r="BK149" s="200">
        <f t="shared" si="13"/>
        <v>0</v>
      </c>
      <c r="BL149" s="15" t="s">
        <v>165</v>
      </c>
      <c r="BM149" s="199" t="s">
        <v>230</v>
      </c>
    </row>
    <row r="150" spans="1:65" s="2" customFormat="1" ht="49.15" customHeight="1">
      <c r="A150" s="32"/>
      <c r="B150" s="33"/>
      <c r="C150" s="201" t="s">
        <v>231</v>
      </c>
      <c r="D150" s="201" t="s">
        <v>151</v>
      </c>
      <c r="E150" s="202" t="s">
        <v>232</v>
      </c>
      <c r="F150" s="203" t="s">
        <v>233</v>
      </c>
      <c r="G150" s="204" t="s">
        <v>164</v>
      </c>
      <c r="H150" s="205">
        <v>99</v>
      </c>
      <c r="I150" s="206"/>
      <c r="J150" s="207"/>
      <c r="K150" s="208">
        <f t="shared" si="1"/>
        <v>0</v>
      </c>
      <c r="L150" s="203" t="s">
        <v>141</v>
      </c>
      <c r="M150" s="209"/>
      <c r="N150" s="210" t="s">
        <v>1</v>
      </c>
      <c r="O150" s="195" t="s">
        <v>41</v>
      </c>
      <c r="P150" s="196">
        <f t="shared" si="2"/>
        <v>0</v>
      </c>
      <c r="Q150" s="196">
        <f t="shared" si="3"/>
        <v>0</v>
      </c>
      <c r="R150" s="196">
        <f t="shared" si="4"/>
        <v>0</v>
      </c>
      <c r="S150" s="69"/>
      <c r="T150" s="197">
        <f t="shared" si="5"/>
        <v>0</v>
      </c>
      <c r="U150" s="197">
        <v>1.2999999999999999E-4</v>
      </c>
      <c r="V150" s="197">
        <f t="shared" si="6"/>
        <v>1.2869999999999999E-2</v>
      </c>
      <c r="W150" s="197">
        <v>0</v>
      </c>
      <c r="X150" s="198">
        <f t="shared" si="7"/>
        <v>0</v>
      </c>
      <c r="Y150" s="32"/>
      <c r="Z150" s="32"/>
      <c r="AA150" s="32"/>
      <c r="AB150" s="32"/>
      <c r="AC150" s="32"/>
      <c r="AD150" s="32"/>
      <c r="AE150" s="32"/>
      <c r="AR150" s="199" t="s">
        <v>170</v>
      </c>
      <c r="AT150" s="199" t="s">
        <v>151</v>
      </c>
      <c r="AU150" s="199" t="s">
        <v>88</v>
      </c>
      <c r="AY150" s="15" t="s">
        <v>134</v>
      </c>
      <c r="BE150" s="200">
        <f t="shared" si="8"/>
        <v>0</v>
      </c>
      <c r="BF150" s="200">
        <f t="shared" si="9"/>
        <v>0</v>
      </c>
      <c r="BG150" s="200">
        <f t="shared" si="10"/>
        <v>0</v>
      </c>
      <c r="BH150" s="200">
        <f t="shared" si="11"/>
        <v>0</v>
      </c>
      <c r="BI150" s="200">
        <f t="shared" si="12"/>
        <v>0</v>
      </c>
      <c r="BJ150" s="15" t="s">
        <v>86</v>
      </c>
      <c r="BK150" s="200">
        <f t="shared" si="13"/>
        <v>0</v>
      </c>
      <c r="BL150" s="15" t="s">
        <v>165</v>
      </c>
      <c r="BM150" s="199" t="s">
        <v>234</v>
      </c>
    </row>
    <row r="151" spans="1:65" s="13" customFormat="1" ht="11.25">
      <c r="B151" s="211"/>
      <c r="C151" s="212"/>
      <c r="D151" s="213" t="s">
        <v>172</v>
      </c>
      <c r="E151" s="212"/>
      <c r="F151" s="214" t="s">
        <v>235</v>
      </c>
      <c r="G151" s="212"/>
      <c r="H151" s="215">
        <v>99</v>
      </c>
      <c r="I151" s="216"/>
      <c r="J151" s="216"/>
      <c r="K151" s="212"/>
      <c r="L151" s="212"/>
      <c r="M151" s="217"/>
      <c r="N151" s="218"/>
      <c r="O151" s="219"/>
      <c r="P151" s="219"/>
      <c r="Q151" s="219"/>
      <c r="R151" s="219"/>
      <c r="S151" s="219"/>
      <c r="T151" s="219"/>
      <c r="U151" s="219"/>
      <c r="V151" s="219"/>
      <c r="W151" s="219"/>
      <c r="X151" s="220"/>
      <c r="AT151" s="221" t="s">
        <v>172</v>
      </c>
      <c r="AU151" s="221" t="s">
        <v>88</v>
      </c>
      <c r="AV151" s="13" t="s">
        <v>88</v>
      </c>
      <c r="AW151" s="13" t="s">
        <v>4</v>
      </c>
      <c r="AX151" s="13" t="s">
        <v>86</v>
      </c>
      <c r="AY151" s="221" t="s">
        <v>134</v>
      </c>
    </row>
    <row r="152" spans="1:65" s="2" customFormat="1" ht="24.2" customHeight="1">
      <c r="A152" s="32"/>
      <c r="B152" s="33"/>
      <c r="C152" s="187" t="s">
        <v>236</v>
      </c>
      <c r="D152" s="187" t="s">
        <v>137</v>
      </c>
      <c r="E152" s="188" t="s">
        <v>237</v>
      </c>
      <c r="F152" s="189" t="s">
        <v>238</v>
      </c>
      <c r="G152" s="190" t="s">
        <v>164</v>
      </c>
      <c r="H152" s="191">
        <v>10</v>
      </c>
      <c r="I152" s="192"/>
      <c r="J152" s="192"/>
      <c r="K152" s="193">
        <f>ROUND(P152*H152,2)</f>
        <v>0</v>
      </c>
      <c r="L152" s="189" t="s">
        <v>141</v>
      </c>
      <c r="M152" s="37"/>
      <c r="N152" s="194" t="s">
        <v>1</v>
      </c>
      <c r="O152" s="195" t="s">
        <v>41</v>
      </c>
      <c r="P152" s="196">
        <f>I152+J152</f>
        <v>0</v>
      </c>
      <c r="Q152" s="196">
        <f>ROUND(I152*H152,2)</f>
        <v>0</v>
      </c>
      <c r="R152" s="196">
        <f>ROUND(J152*H152,2)</f>
        <v>0</v>
      </c>
      <c r="S152" s="69"/>
      <c r="T152" s="197">
        <f>S152*H152</f>
        <v>0</v>
      </c>
      <c r="U152" s="197">
        <v>0</v>
      </c>
      <c r="V152" s="197">
        <f>U152*H152</f>
        <v>0</v>
      </c>
      <c r="W152" s="197">
        <v>0</v>
      </c>
      <c r="X152" s="198">
        <f>W152*H152</f>
        <v>0</v>
      </c>
      <c r="Y152" s="32"/>
      <c r="Z152" s="32"/>
      <c r="AA152" s="32"/>
      <c r="AB152" s="32"/>
      <c r="AC152" s="32"/>
      <c r="AD152" s="32"/>
      <c r="AE152" s="32"/>
      <c r="AR152" s="199" t="s">
        <v>165</v>
      </c>
      <c r="AT152" s="199" t="s">
        <v>137</v>
      </c>
      <c r="AU152" s="199" t="s">
        <v>88</v>
      </c>
      <c r="AY152" s="15" t="s">
        <v>134</v>
      </c>
      <c r="BE152" s="200">
        <f>IF(O152="základní",K152,0)</f>
        <v>0</v>
      </c>
      <c r="BF152" s="200">
        <f>IF(O152="snížená",K152,0)</f>
        <v>0</v>
      </c>
      <c r="BG152" s="200">
        <f>IF(O152="zákl. přenesená",K152,0)</f>
        <v>0</v>
      </c>
      <c r="BH152" s="200">
        <f>IF(O152="sníž. přenesená",K152,0)</f>
        <v>0</v>
      </c>
      <c r="BI152" s="200">
        <f>IF(O152="nulová",K152,0)</f>
        <v>0</v>
      </c>
      <c r="BJ152" s="15" t="s">
        <v>86</v>
      </c>
      <c r="BK152" s="200">
        <f>ROUND(P152*H152,2)</f>
        <v>0</v>
      </c>
      <c r="BL152" s="15" t="s">
        <v>165</v>
      </c>
      <c r="BM152" s="199" t="s">
        <v>239</v>
      </c>
    </row>
    <row r="153" spans="1:65" s="2" customFormat="1" ht="24.2" customHeight="1">
      <c r="A153" s="32"/>
      <c r="B153" s="33"/>
      <c r="C153" s="201" t="s">
        <v>240</v>
      </c>
      <c r="D153" s="201" t="s">
        <v>151</v>
      </c>
      <c r="E153" s="202" t="s">
        <v>241</v>
      </c>
      <c r="F153" s="203" t="s">
        <v>242</v>
      </c>
      <c r="G153" s="204" t="s">
        <v>164</v>
      </c>
      <c r="H153" s="205">
        <v>11</v>
      </c>
      <c r="I153" s="206"/>
      <c r="J153" s="207"/>
      <c r="K153" s="208">
        <f>ROUND(P153*H153,2)</f>
        <v>0</v>
      </c>
      <c r="L153" s="203" t="s">
        <v>141</v>
      </c>
      <c r="M153" s="209"/>
      <c r="N153" s="210" t="s">
        <v>1</v>
      </c>
      <c r="O153" s="195" t="s">
        <v>41</v>
      </c>
      <c r="P153" s="196">
        <f>I153+J153</f>
        <v>0</v>
      </c>
      <c r="Q153" s="196">
        <f>ROUND(I153*H153,2)</f>
        <v>0</v>
      </c>
      <c r="R153" s="196">
        <f>ROUND(J153*H153,2)</f>
        <v>0</v>
      </c>
      <c r="S153" s="69"/>
      <c r="T153" s="197">
        <f>S153*H153</f>
        <v>0</v>
      </c>
      <c r="U153" s="197">
        <v>1.6000000000000001E-4</v>
      </c>
      <c r="V153" s="197">
        <f>U153*H153</f>
        <v>1.7600000000000001E-3</v>
      </c>
      <c r="W153" s="197">
        <v>0</v>
      </c>
      <c r="X153" s="198">
        <f>W153*H153</f>
        <v>0</v>
      </c>
      <c r="Y153" s="32"/>
      <c r="Z153" s="32"/>
      <c r="AA153" s="32"/>
      <c r="AB153" s="32"/>
      <c r="AC153" s="32"/>
      <c r="AD153" s="32"/>
      <c r="AE153" s="32"/>
      <c r="AR153" s="199" t="s">
        <v>170</v>
      </c>
      <c r="AT153" s="199" t="s">
        <v>151</v>
      </c>
      <c r="AU153" s="199" t="s">
        <v>88</v>
      </c>
      <c r="AY153" s="15" t="s">
        <v>134</v>
      </c>
      <c r="BE153" s="200">
        <f>IF(O153="základní",K153,0)</f>
        <v>0</v>
      </c>
      <c r="BF153" s="200">
        <f>IF(O153="snížená",K153,0)</f>
        <v>0</v>
      </c>
      <c r="BG153" s="200">
        <f>IF(O153="zákl. přenesená",K153,0)</f>
        <v>0</v>
      </c>
      <c r="BH153" s="200">
        <f>IF(O153="sníž. přenesená",K153,0)</f>
        <v>0</v>
      </c>
      <c r="BI153" s="200">
        <f>IF(O153="nulová",K153,0)</f>
        <v>0</v>
      </c>
      <c r="BJ153" s="15" t="s">
        <v>86</v>
      </c>
      <c r="BK153" s="200">
        <f>ROUND(P153*H153,2)</f>
        <v>0</v>
      </c>
      <c r="BL153" s="15" t="s">
        <v>165</v>
      </c>
      <c r="BM153" s="199" t="s">
        <v>243</v>
      </c>
    </row>
    <row r="154" spans="1:65" s="13" customFormat="1" ht="11.25">
      <c r="B154" s="211"/>
      <c r="C154" s="212"/>
      <c r="D154" s="213" t="s">
        <v>172</v>
      </c>
      <c r="E154" s="212"/>
      <c r="F154" s="214" t="s">
        <v>244</v>
      </c>
      <c r="G154" s="212"/>
      <c r="H154" s="215">
        <v>11</v>
      </c>
      <c r="I154" s="216"/>
      <c r="J154" s="216"/>
      <c r="K154" s="212"/>
      <c r="L154" s="212"/>
      <c r="M154" s="217"/>
      <c r="N154" s="218"/>
      <c r="O154" s="219"/>
      <c r="P154" s="219"/>
      <c r="Q154" s="219"/>
      <c r="R154" s="219"/>
      <c r="S154" s="219"/>
      <c r="T154" s="219"/>
      <c r="U154" s="219"/>
      <c r="V154" s="219"/>
      <c r="W154" s="219"/>
      <c r="X154" s="220"/>
      <c r="AT154" s="221" t="s">
        <v>172</v>
      </c>
      <c r="AU154" s="221" t="s">
        <v>88</v>
      </c>
      <c r="AV154" s="13" t="s">
        <v>88</v>
      </c>
      <c r="AW154" s="13" t="s">
        <v>4</v>
      </c>
      <c r="AX154" s="13" t="s">
        <v>86</v>
      </c>
      <c r="AY154" s="221" t="s">
        <v>134</v>
      </c>
    </row>
    <row r="155" spans="1:65" s="2" customFormat="1" ht="24.2" customHeight="1">
      <c r="A155" s="32"/>
      <c r="B155" s="33"/>
      <c r="C155" s="187" t="s">
        <v>245</v>
      </c>
      <c r="D155" s="187" t="s">
        <v>137</v>
      </c>
      <c r="E155" s="188" t="s">
        <v>246</v>
      </c>
      <c r="F155" s="189" t="s">
        <v>247</v>
      </c>
      <c r="G155" s="190" t="s">
        <v>140</v>
      </c>
      <c r="H155" s="191">
        <v>76</v>
      </c>
      <c r="I155" s="192"/>
      <c r="J155" s="192"/>
      <c r="K155" s="193">
        <f t="shared" ref="K155:K172" si="14">ROUND(P155*H155,2)</f>
        <v>0</v>
      </c>
      <c r="L155" s="189" t="s">
        <v>141</v>
      </c>
      <c r="M155" s="37"/>
      <c r="N155" s="194" t="s">
        <v>1</v>
      </c>
      <c r="O155" s="195" t="s">
        <v>41</v>
      </c>
      <c r="P155" s="196">
        <f t="shared" ref="P155:P172" si="15">I155+J155</f>
        <v>0</v>
      </c>
      <c r="Q155" s="196">
        <f t="shared" ref="Q155:Q172" si="16">ROUND(I155*H155,2)</f>
        <v>0</v>
      </c>
      <c r="R155" s="196">
        <f t="shared" ref="R155:R172" si="17">ROUND(J155*H155,2)</f>
        <v>0</v>
      </c>
      <c r="S155" s="69"/>
      <c r="T155" s="197">
        <f t="shared" ref="T155:T172" si="18">S155*H155</f>
        <v>0</v>
      </c>
      <c r="U155" s="197">
        <v>0</v>
      </c>
      <c r="V155" s="197">
        <f t="shared" ref="V155:V172" si="19">U155*H155</f>
        <v>0</v>
      </c>
      <c r="W155" s="197">
        <v>0</v>
      </c>
      <c r="X155" s="198">
        <f t="shared" ref="X155:X172" si="20">W155*H155</f>
        <v>0</v>
      </c>
      <c r="Y155" s="32"/>
      <c r="Z155" s="32"/>
      <c r="AA155" s="32"/>
      <c r="AB155" s="32"/>
      <c r="AC155" s="32"/>
      <c r="AD155" s="32"/>
      <c r="AE155" s="32"/>
      <c r="AR155" s="199" t="s">
        <v>165</v>
      </c>
      <c r="AT155" s="199" t="s">
        <v>137</v>
      </c>
      <c r="AU155" s="199" t="s">
        <v>88</v>
      </c>
      <c r="AY155" s="15" t="s">
        <v>134</v>
      </c>
      <c r="BE155" s="200">
        <f t="shared" ref="BE155:BE172" si="21">IF(O155="základní",K155,0)</f>
        <v>0</v>
      </c>
      <c r="BF155" s="200">
        <f t="shared" ref="BF155:BF172" si="22">IF(O155="snížená",K155,0)</f>
        <v>0</v>
      </c>
      <c r="BG155" s="200">
        <f t="shared" ref="BG155:BG172" si="23">IF(O155="zákl. přenesená",K155,0)</f>
        <v>0</v>
      </c>
      <c r="BH155" s="200">
        <f t="shared" ref="BH155:BH172" si="24">IF(O155="sníž. přenesená",K155,0)</f>
        <v>0</v>
      </c>
      <c r="BI155" s="200">
        <f t="shared" ref="BI155:BI172" si="25">IF(O155="nulová",K155,0)</f>
        <v>0</v>
      </c>
      <c r="BJ155" s="15" t="s">
        <v>86</v>
      </c>
      <c r="BK155" s="200">
        <f t="shared" ref="BK155:BK172" si="26">ROUND(P155*H155,2)</f>
        <v>0</v>
      </c>
      <c r="BL155" s="15" t="s">
        <v>165</v>
      </c>
      <c r="BM155" s="199" t="s">
        <v>248</v>
      </c>
    </row>
    <row r="156" spans="1:65" s="2" customFormat="1" ht="37.9" customHeight="1">
      <c r="A156" s="32"/>
      <c r="B156" s="33"/>
      <c r="C156" s="187" t="s">
        <v>249</v>
      </c>
      <c r="D156" s="187" t="s">
        <v>137</v>
      </c>
      <c r="E156" s="188" t="s">
        <v>250</v>
      </c>
      <c r="F156" s="189" t="s">
        <v>251</v>
      </c>
      <c r="G156" s="190" t="s">
        <v>140</v>
      </c>
      <c r="H156" s="191">
        <v>3</v>
      </c>
      <c r="I156" s="192"/>
      <c r="J156" s="192"/>
      <c r="K156" s="193">
        <f t="shared" si="14"/>
        <v>0</v>
      </c>
      <c r="L156" s="189" t="s">
        <v>141</v>
      </c>
      <c r="M156" s="37"/>
      <c r="N156" s="194" t="s">
        <v>1</v>
      </c>
      <c r="O156" s="195" t="s">
        <v>41</v>
      </c>
      <c r="P156" s="196">
        <f t="shared" si="15"/>
        <v>0</v>
      </c>
      <c r="Q156" s="196">
        <f t="shared" si="16"/>
        <v>0</v>
      </c>
      <c r="R156" s="196">
        <f t="shared" si="17"/>
        <v>0</v>
      </c>
      <c r="S156" s="69"/>
      <c r="T156" s="197">
        <f t="shared" si="18"/>
        <v>0</v>
      </c>
      <c r="U156" s="197">
        <v>0</v>
      </c>
      <c r="V156" s="197">
        <f t="shared" si="19"/>
        <v>0</v>
      </c>
      <c r="W156" s="197">
        <v>0</v>
      </c>
      <c r="X156" s="198">
        <f t="shared" si="20"/>
        <v>0</v>
      </c>
      <c r="Y156" s="32"/>
      <c r="Z156" s="32"/>
      <c r="AA156" s="32"/>
      <c r="AB156" s="32"/>
      <c r="AC156" s="32"/>
      <c r="AD156" s="32"/>
      <c r="AE156" s="32"/>
      <c r="AR156" s="199" t="s">
        <v>165</v>
      </c>
      <c r="AT156" s="199" t="s">
        <v>137</v>
      </c>
      <c r="AU156" s="199" t="s">
        <v>88</v>
      </c>
      <c r="AY156" s="15" t="s">
        <v>134</v>
      </c>
      <c r="BE156" s="200">
        <f t="shared" si="21"/>
        <v>0</v>
      </c>
      <c r="BF156" s="200">
        <f t="shared" si="22"/>
        <v>0</v>
      </c>
      <c r="BG156" s="200">
        <f t="shared" si="23"/>
        <v>0</v>
      </c>
      <c r="BH156" s="200">
        <f t="shared" si="24"/>
        <v>0</v>
      </c>
      <c r="BI156" s="200">
        <f t="shared" si="25"/>
        <v>0</v>
      </c>
      <c r="BJ156" s="15" t="s">
        <v>86</v>
      </c>
      <c r="BK156" s="200">
        <f t="shared" si="26"/>
        <v>0</v>
      </c>
      <c r="BL156" s="15" t="s">
        <v>165</v>
      </c>
      <c r="BM156" s="199" t="s">
        <v>252</v>
      </c>
    </row>
    <row r="157" spans="1:65" s="2" customFormat="1" ht="24.2" customHeight="1">
      <c r="A157" s="32"/>
      <c r="B157" s="33"/>
      <c r="C157" s="201" t="s">
        <v>253</v>
      </c>
      <c r="D157" s="201" t="s">
        <v>151</v>
      </c>
      <c r="E157" s="202" t="s">
        <v>254</v>
      </c>
      <c r="F157" s="203" t="s">
        <v>255</v>
      </c>
      <c r="G157" s="204" t="s">
        <v>140</v>
      </c>
      <c r="H157" s="205">
        <v>3</v>
      </c>
      <c r="I157" s="206"/>
      <c r="J157" s="207"/>
      <c r="K157" s="208">
        <f t="shared" si="14"/>
        <v>0</v>
      </c>
      <c r="L157" s="203" t="s">
        <v>1</v>
      </c>
      <c r="M157" s="209"/>
      <c r="N157" s="210" t="s">
        <v>1</v>
      </c>
      <c r="O157" s="195" t="s">
        <v>41</v>
      </c>
      <c r="P157" s="196">
        <f t="shared" si="15"/>
        <v>0</v>
      </c>
      <c r="Q157" s="196">
        <f t="shared" si="16"/>
        <v>0</v>
      </c>
      <c r="R157" s="196">
        <f t="shared" si="17"/>
        <v>0</v>
      </c>
      <c r="S157" s="69"/>
      <c r="T157" s="197">
        <f t="shared" si="18"/>
        <v>0</v>
      </c>
      <c r="U157" s="197">
        <v>0</v>
      </c>
      <c r="V157" s="197">
        <f t="shared" si="19"/>
        <v>0</v>
      </c>
      <c r="W157" s="197">
        <v>0</v>
      </c>
      <c r="X157" s="198">
        <f t="shared" si="20"/>
        <v>0</v>
      </c>
      <c r="Y157" s="32"/>
      <c r="Z157" s="32"/>
      <c r="AA157" s="32"/>
      <c r="AB157" s="32"/>
      <c r="AC157" s="32"/>
      <c r="AD157" s="32"/>
      <c r="AE157" s="32"/>
      <c r="AR157" s="199" t="s">
        <v>170</v>
      </c>
      <c r="AT157" s="199" t="s">
        <v>151</v>
      </c>
      <c r="AU157" s="199" t="s">
        <v>88</v>
      </c>
      <c r="AY157" s="15" t="s">
        <v>134</v>
      </c>
      <c r="BE157" s="200">
        <f t="shared" si="21"/>
        <v>0</v>
      </c>
      <c r="BF157" s="200">
        <f t="shared" si="22"/>
        <v>0</v>
      </c>
      <c r="BG157" s="200">
        <f t="shared" si="23"/>
        <v>0</v>
      </c>
      <c r="BH157" s="200">
        <f t="shared" si="24"/>
        <v>0</v>
      </c>
      <c r="BI157" s="200">
        <f t="shared" si="25"/>
        <v>0</v>
      </c>
      <c r="BJ157" s="15" t="s">
        <v>86</v>
      </c>
      <c r="BK157" s="200">
        <f t="shared" si="26"/>
        <v>0</v>
      </c>
      <c r="BL157" s="15" t="s">
        <v>165</v>
      </c>
      <c r="BM157" s="199" t="s">
        <v>256</v>
      </c>
    </row>
    <row r="158" spans="1:65" s="2" customFormat="1" ht="24.2" customHeight="1">
      <c r="A158" s="32"/>
      <c r="B158" s="33"/>
      <c r="C158" s="201" t="s">
        <v>257</v>
      </c>
      <c r="D158" s="201" t="s">
        <v>151</v>
      </c>
      <c r="E158" s="202" t="s">
        <v>258</v>
      </c>
      <c r="F158" s="203" t="s">
        <v>259</v>
      </c>
      <c r="G158" s="204" t="s">
        <v>140</v>
      </c>
      <c r="H158" s="205">
        <v>3</v>
      </c>
      <c r="I158" s="206"/>
      <c r="J158" s="207"/>
      <c r="K158" s="208">
        <f t="shared" si="14"/>
        <v>0</v>
      </c>
      <c r="L158" s="203" t="s">
        <v>1</v>
      </c>
      <c r="M158" s="209"/>
      <c r="N158" s="210" t="s">
        <v>1</v>
      </c>
      <c r="O158" s="195" t="s">
        <v>41</v>
      </c>
      <c r="P158" s="196">
        <f t="shared" si="15"/>
        <v>0</v>
      </c>
      <c r="Q158" s="196">
        <f t="shared" si="16"/>
        <v>0</v>
      </c>
      <c r="R158" s="196">
        <f t="shared" si="17"/>
        <v>0</v>
      </c>
      <c r="S158" s="69"/>
      <c r="T158" s="197">
        <f t="shared" si="18"/>
        <v>0</v>
      </c>
      <c r="U158" s="197">
        <v>0</v>
      </c>
      <c r="V158" s="197">
        <f t="shared" si="19"/>
        <v>0</v>
      </c>
      <c r="W158" s="197">
        <v>0</v>
      </c>
      <c r="X158" s="198">
        <f t="shared" si="20"/>
        <v>0</v>
      </c>
      <c r="Y158" s="32"/>
      <c r="Z158" s="32"/>
      <c r="AA158" s="32"/>
      <c r="AB158" s="32"/>
      <c r="AC158" s="32"/>
      <c r="AD158" s="32"/>
      <c r="AE158" s="32"/>
      <c r="AR158" s="199" t="s">
        <v>170</v>
      </c>
      <c r="AT158" s="199" t="s">
        <v>151</v>
      </c>
      <c r="AU158" s="199" t="s">
        <v>88</v>
      </c>
      <c r="AY158" s="15" t="s">
        <v>134</v>
      </c>
      <c r="BE158" s="200">
        <f t="shared" si="21"/>
        <v>0</v>
      </c>
      <c r="BF158" s="200">
        <f t="shared" si="22"/>
        <v>0</v>
      </c>
      <c r="BG158" s="200">
        <f t="shared" si="23"/>
        <v>0</v>
      </c>
      <c r="BH158" s="200">
        <f t="shared" si="24"/>
        <v>0</v>
      </c>
      <c r="BI158" s="200">
        <f t="shared" si="25"/>
        <v>0</v>
      </c>
      <c r="BJ158" s="15" t="s">
        <v>86</v>
      </c>
      <c r="BK158" s="200">
        <f t="shared" si="26"/>
        <v>0</v>
      </c>
      <c r="BL158" s="15" t="s">
        <v>165</v>
      </c>
      <c r="BM158" s="199" t="s">
        <v>260</v>
      </c>
    </row>
    <row r="159" spans="1:65" s="2" customFormat="1" ht="21.75" customHeight="1">
      <c r="A159" s="32"/>
      <c r="B159" s="33"/>
      <c r="C159" s="201" t="s">
        <v>261</v>
      </c>
      <c r="D159" s="201" t="s">
        <v>151</v>
      </c>
      <c r="E159" s="202" t="s">
        <v>262</v>
      </c>
      <c r="F159" s="203" t="s">
        <v>263</v>
      </c>
      <c r="G159" s="204" t="s">
        <v>140</v>
      </c>
      <c r="H159" s="205">
        <v>3</v>
      </c>
      <c r="I159" s="206"/>
      <c r="J159" s="207"/>
      <c r="K159" s="208">
        <f t="shared" si="14"/>
        <v>0</v>
      </c>
      <c r="L159" s="203" t="s">
        <v>1</v>
      </c>
      <c r="M159" s="209"/>
      <c r="N159" s="210" t="s">
        <v>1</v>
      </c>
      <c r="O159" s="195" t="s">
        <v>41</v>
      </c>
      <c r="P159" s="196">
        <f t="shared" si="15"/>
        <v>0</v>
      </c>
      <c r="Q159" s="196">
        <f t="shared" si="16"/>
        <v>0</v>
      </c>
      <c r="R159" s="196">
        <f t="shared" si="17"/>
        <v>0</v>
      </c>
      <c r="S159" s="69"/>
      <c r="T159" s="197">
        <f t="shared" si="18"/>
        <v>0</v>
      </c>
      <c r="U159" s="197">
        <v>0</v>
      </c>
      <c r="V159" s="197">
        <f t="shared" si="19"/>
        <v>0</v>
      </c>
      <c r="W159" s="197">
        <v>0</v>
      </c>
      <c r="X159" s="198">
        <f t="shared" si="20"/>
        <v>0</v>
      </c>
      <c r="Y159" s="32"/>
      <c r="Z159" s="32"/>
      <c r="AA159" s="32"/>
      <c r="AB159" s="32"/>
      <c r="AC159" s="32"/>
      <c r="AD159" s="32"/>
      <c r="AE159" s="32"/>
      <c r="AR159" s="199" t="s">
        <v>170</v>
      </c>
      <c r="AT159" s="199" t="s">
        <v>151</v>
      </c>
      <c r="AU159" s="199" t="s">
        <v>88</v>
      </c>
      <c r="AY159" s="15" t="s">
        <v>134</v>
      </c>
      <c r="BE159" s="200">
        <f t="shared" si="21"/>
        <v>0</v>
      </c>
      <c r="BF159" s="200">
        <f t="shared" si="22"/>
        <v>0</v>
      </c>
      <c r="BG159" s="200">
        <f t="shared" si="23"/>
        <v>0</v>
      </c>
      <c r="BH159" s="200">
        <f t="shared" si="24"/>
        <v>0</v>
      </c>
      <c r="BI159" s="200">
        <f t="shared" si="25"/>
        <v>0</v>
      </c>
      <c r="BJ159" s="15" t="s">
        <v>86</v>
      </c>
      <c r="BK159" s="200">
        <f t="shared" si="26"/>
        <v>0</v>
      </c>
      <c r="BL159" s="15" t="s">
        <v>165</v>
      </c>
      <c r="BM159" s="199" t="s">
        <v>264</v>
      </c>
    </row>
    <row r="160" spans="1:65" s="2" customFormat="1" ht="24.2" customHeight="1">
      <c r="A160" s="32"/>
      <c r="B160" s="33"/>
      <c r="C160" s="201" t="s">
        <v>265</v>
      </c>
      <c r="D160" s="201" t="s">
        <v>151</v>
      </c>
      <c r="E160" s="202" t="s">
        <v>266</v>
      </c>
      <c r="F160" s="203" t="s">
        <v>267</v>
      </c>
      <c r="G160" s="204" t="s">
        <v>140</v>
      </c>
      <c r="H160" s="205">
        <v>3</v>
      </c>
      <c r="I160" s="206"/>
      <c r="J160" s="207"/>
      <c r="K160" s="208">
        <f t="shared" si="14"/>
        <v>0</v>
      </c>
      <c r="L160" s="203" t="s">
        <v>1</v>
      </c>
      <c r="M160" s="209"/>
      <c r="N160" s="210" t="s">
        <v>1</v>
      </c>
      <c r="O160" s="195" t="s">
        <v>41</v>
      </c>
      <c r="P160" s="196">
        <f t="shared" si="15"/>
        <v>0</v>
      </c>
      <c r="Q160" s="196">
        <f t="shared" si="16"/>
        <v>0</v>
      </c>
      <c r="R160" s="196">
        <f t="shared" si="17"/>
        <v>0</v>
      </c>
      <c r="S160" s="69"/>
      <c r="T160" s="197">
        <f t="shared" si="18"/>
        <v>0</v>
      </c>
      <c r="U160" s="197">
        <v>0</v>
      </c>
      <c r="V160" s="197">
        <f t="shared" si="19"/>
        <v>0</v>
      </c>
      <c r="W160" s="197">
        <v>0</v>
      </c>
      <c r="X160" s="198">
        <f t="shared" si="20"/>
        <v>0</v>
      </c>
      <c r="Y160" s="32"/>
      <c r="Z160" s="32"/>
      <c r="AA160" s="32"/>
      <c r="AB160" s="32"/>
      <c r="AC160" s="32"/>
      <c r="AD160" s="32"/>
      <c r="AE160" s="32"/>
      <c r="AR160" s="199" t="s">
        <v>170</v>
      </c>
      <c r="AT160" s="199" t="s">
        <v>151</v>
      </c>
      <c r="AU160" s="199" t="s">
        <v>88</v>
      </c>
      <c r="AY160" s="15" t="s">
        <v>134</v>
      </c>
      <c r="BE160" s="200">
        <f t="shared" si="21"/>
        <v>0</v>
      </c>
      <c r="BF160" s="200">
        <f t="shared" si="22"/>
        <v>0</v>
      </c>
      <c r="BG160" s="200">
        <f t="shared" si="23"/>
        <v>0</v>
      </c>
      <c r="BH160" s="200">
        <f t="shared" si="24"/>
        <v>0</v>
      </c>
      <c r="BI160" s="200">
        <f t="shared" si="25"/>
        <v>0</v>
      </c>
      <c r="BJ160" s="15" t="s">
        <v>86</v>
      </c>
      <c r="BK160" s="200">
        <f t="shared" si="26"/>
        <v>0</v>
      </c>
      <c r="BL160" s="15" t="s">
        <v>165</v>
      </c>
      <c r="BM160" s="199" t="s">
        <v>268</v>
      </c>
    </row>
    <row r="161" spans="1:65" s="2" customFormat="1" ht="37.9" customHeight="1">
      <c r="A161" s="32"/>
      <c r="B161" s="33"/>
      <c r="C161" s="187" t="s">
        <v>269</v>
      </c>
      <c r="D161" s="187" t="s">
        <v>137</v>
      </c>
      <c r="E161" s="188" t="s">
        <v>270</v>
      </c>
      <c r="F161" s="189" t="s">
        <v>271</v>
      </c>
      <c r="G161" s="190" t="s">
        <v>140</v>
      </c>
      <c r="H161" s="191">
        <v>1</v>
      </c>
      <c r="I161" s="192"/>
      <c r="J161" s="192"/>
      <c r="K161" s="193">
        <f t="shared" si="14"/>
        <v>0</v>
      </c>
      <c r="L161" s="189" t="s">
        <v>141</v>
      </c>
      <c r="M161" s="37"/>
      <c r="N161" s="194" t="s">
        <v>1</v>
      </c>
      <c r="O161" s="195" t="s">
        <v>41</v>
      </c>
      <c r="P161" s="196">
        <f t="shared" si="15"/>
        <v>0</v>
      </c>
      <c r="Q161" s="196">
        <f t="shared" si="16"/>
        <v>0</v>
      </c>
      <c r="R161" s="196">
        <f t="shared" si="17"/>
        <v>0</v>
      </c>
      <c r="S161" s="69"/>
      <c r="T161" s="197">
        <f t="shared" si="18"/>
        <v>0</v>
      </c>
      <c r="U161" s="197">
        <v>0</v>
      </c>
      <c r="V161" s="197">
        <f t="shared" si="19"/>
        <v>0</v>
      </c>
      <c r="W161" s="197">
        <v>0</v>
      </c>
      <c r="X161" s="198">
        <f t="shared" si="20"/>
        <v>0</v>
      </c>
      <c r="Y161" s="32"/>
      <c r="Z161" s="32"/>
      <c r="AA161" s="32"/>
      <c r="AB161" s="32"/>
      <c r="AC161" s="32"/>
      <c r="AD161" s="32"/>
      <c r="AE161" s="32"/>
      <c r="AR161" s="199" t="s">
        <v>165</v>
      </c>
      <c r="AT161" s="199" t="s">
        <v>137</v>
      </c>
      <c r="AU161" s="199" t="s">
        <v>88</v>
      </c>
      <c r="AY161" s="15" t="s">
        <v>134</v>
      </c>
      <c r="BE161" s="200">
        <f t="shared" si="21"/>
        <v>0</v>
      </c>
      <c r="BF161" s="200">
        <f t="shared" si="22"/>
        <v>0</v>
      </c>
      <c r="BG161" s="200">
        <f t="shared" si="23"/>
        <v>0</v>
      </c>
      <c r="BH161" s="200">
        <f t="shared" si="24"/>
        <v>0</v>
      </c>
      <c r="BI161" s="200">
        <f t="shared" si="25"/>
        <v>0</v>
      </c>
      <c r="BJ161" s="15" t="s">
        <v>86</v>
      </c>
      <c r="BK161" s="200">
        <f t="shared" si="26"/>
        <v>0</v>
      </c>
      <c r="BL161" s="15" t="s">
        <v>165</v>
      </c>
      <c r="BM161" s="199" t="s">
        <v>272</v>
      </c>
    </row>
    <row r="162" spans="1:65" s="2" customFormat="1" ht="24.2" customHeight="1">
      <c r="A162" s="32"/>
      <c r="B162" s="33"/>
      <c r="C162" s="201" t="s">
        <v>170</v>
      </c>
      <c r="D162" s="201" t="s">
        <v>151</v>
      </c>
      <c r="E162" s="202" t="s">
        <v>273</v>
      </c>
      <c r="F162" s="203" t="s">
        <v>274</v>
      </c>
      <c r="G162" s="204" t="s">
        <v>140</v>
      </c>
      <c r="H162" s="205">
        <v>1</v>
      </c>
      <c r="I162" s="206"/>
      <c r="J162" s="207"/>
      <c r="K162" s="208">
        <f t="shared" si="14"/>
        <v>0</v>
      </c>
      <c r="L162" s="203" t="s">
        <v>1</v>
      </c>
      <c r="M162" s="209"/>
      <c r="N162" s="210" t="s">
        <v>1</v>
      </c>
      <c r="O162" s="195" t="s">
        <v>41</v>
      </c>
      <c r="P162" s="196">
        <f t="shared" si="15"/>
        <v>0</v>
      </c>
      <c r="Q162" s="196">
        <f t="shared" si="16"/>
        <v>0</v>
      </c>
      <c r="R162" s="196">
        <f t="shared" si="17"/>
        <v>0</v>
      </c>
      <c r="S162" s="69"/>
      <c r="T162" s="197">
        <f t="shared" si="18"/>
        <v>0</v>
      </c>
      <c r="U162" s="197">
        <v>0</v>
      </c>
      <c r="V162" s="197">
        <f t="shared" si="19"/>
        <v>0</v>
      </c>
      <c r="W162" s="197">
        <v>0</v>
      </c>
      <c r="X162" s="198">
        <f t="shared" si="20"/>
        <v>0</v>
      </c>
      <c r="Y162" s="32"/>
      <c r="Z162" s="32"/>
      <c r="AA162" s="32"/>
      <c r="AB162" s="32"/>
      <c r="AC162" s="32"/>
      <c r="AD162" s="32"/>
      <c r="AE162" s="32"/>
      <c r="AR162" s="199" t="s">
        <v>170</v>
      </c>
      <c r="AT162" s="199" t="s">
        <v>151</v>
      </c>
      <c r="AU162" s="199" t="s">
        <v>88</v>
      </c>
      <c r="AY162" s="15" t="s">
        <v>134</v>
      </c>
      <c r="BE162" s="200">
        <f t="shared" si="21"/>
        <v>0</v>
      </c>
      <c r="BF162" s="200">
        <f t="shared" si="22"/>
        <v>0</v>
      </c>
      <c r="BG162" s="200">
        <f t="shared" si="23"/>
        <v>0</v>
      </c>
      <c r="BH162" s="200">
        <f t="shared" si="24"/>
        <v>0</v>
      </c>
      <c r="BI162" s="200">
        <f t="shared" si="25"/>
        <v>0</v>
      </c>
      <c r="BJ162" s="15" t="s">
        <v>86</v>
      </c>
      <c r="BK162" s="200">
        <f t="shared" si="26"/>
        <v>0</v>
      </c>
      <c r="BL162" s="15" t="s">
        <v>165</v>
      </c>
      <c r="BM162" s="199" t="s">
        <v>275</v>
      </c>
    </row>
    <row r="163" spans="1:65" s="2" customFormat="1" ht="24.2" customHeight="1">
      <c r="A163" s="32"/>
      <c r="B163" s="33"/>
      <c r="C163" s="187" t="s">
        <v>276</v>
      </c>
      <c r="D163" s="187" t="s">
        <v>137</v>
      </c>
      <c r="E163" s="188" t="s">
        <v>277</v>
      </c>
      <c r="F163" s="189" t="s">
        <v>278</v>
      </c>
      <c r="G163" s="190" t="s">
        <v>140</v>
      </c>
      <c r="H163" s="191">
        <v>1</v>
      </c>
      <c r="I163" s="192"/>
      <c r="J163" s="192"/>
      <c r="K163" s="193">
        <f t="shared" si="14"/>
        <v>0</v>
      </c>
      <c r="L163" s="189" t="s">
        <v>141</v>
      </c>
      <c r="M163" s="37"/>
      <c r="N163" s="194" t="s">
        <v>1</v>
      </c>
      <c r="O163" s="195" t="s">
        <v>41</v>
      </c>
      <c r="P163" s="196">
        <f t="shared" si="15"/>
        <v>0</v>
      </c>
      <c r="Q163" s="196">
        <f t="shared" si="16"/>
        <v>0</v>
      </c>
      <c r="R163" s="196">
        <f t="shared" si="17"/>
        <v>0</v>
      </c>
      <c r="S163" s="69"/>
      <c r="T163" s="197">
        <f t="shared" si="18"/>
        <v>0</v>
      </c>
      <c r="U163" s="197">
        <v>0</v>
      </c>
      <c r="V163" s="197">
        <f t="shared" si="19"/>
        <v>0</v>
      </c>
      <c r="W163" s="197">
        <v>0</v>
      </c>
      <c r="X163" s="198">
        <f t="shared" si="20"/>
        <v>0</v>
      </c>
      <c r="Y163" s="32"/>
      <c r="Z163" s="32"/>
      <c r="AA163" s="32"/>
      <c r="AB163" s="32"/>
      <c r="AC163" s="32"/>
      <c r="AD163" s="32"/>
      <c r="AE163" s="32"/>
      <c r="AR163" s="199" t="s">
        <v>165</v>
      </c>
      <c r="AT163" s="199" t="s">
        <v>137</v>
      </c>
      <c r="AU163" s="199" t="s">
        <v>88</v>
      </c>
      <c r="AY163" s="15" t="s">
        <v>134</v>
      </c>
      <c r="BE163" s="200">
        <f t="shared" si="21"/>
        <v>0</v>
      </c>
      <c r="BF163" s="200">
        <f t="shared" si="22"/>
        <v>0</v>
      </c>
      <c r="BG163" s="200">
        <f t="shared" si="23"/>
        <v>0</v>
      </c>
      <c r="BH163" s="200">
        <f t="shared" si="24"/>
        <v>0</v>
      </c>
      <c r="BI163" s="200">
        <f t="shared" si="25"/>
        <v>0</v>
      </c>
      <c r="BJ163" s="15" t="s">
        <v>86</v>
      </c>
      <c r="BK163" s="200">
        <f t="shared" si="26"/>
        <v>0</v>
      </c>
      <c r="BL163" s="15" t="s">
        <v>165</v>
      </c>
      <c r="BM163" s="199" t="s">
        <v>279</v>
      </c>
    </row>
    <row r="164" spans="1:65" s="2" customFormat="1" ht="16.5" customHeight="1">
      <c r="A164" s="32"/>
      <c r="B164" s="33"/>
      <c r="C164" s="201" t="s">
        <v>280</v>
      </c>
      <c r="D164" s="201" t="s">
        <v>151</v>
      </c>
      <c r="E164" s="202" t="s">
        <v>281</v>
      </c>
      <c r="F164" s="203" t="s">
        <v>282</v>
      </c>
      <c r="G164" s="204" t="s">
        <v>140</v>
      </c>
      <c r="H164" s="205">
        <v>1</v>
      </c>
      <c r="I164" s="206"/>
      <c r="J164" s="207"/>
      <c r="K164" s="208">
        <f t="shared" si="14"/>
        <v>0</v>
      </c>
      <c r="L164" s="203" t="s">
        <v>1</v>
      </c>
      <c r="M164" s="209"/>
      <c r="N164" s="210" t="s">
        <v>1</v>
      </c>
      <c r="O164" s="195" t="s">
        <v>41</v>
      </c>
      <c r="P164" s="196">
        <f t="shared" si="15"/>
        <v>0</v>
      </c>
      <c r="Q164" s="196">
        <f t="shared" si="16"/>
        <v>0</v>
      </c>
      <c r="R164" s="196">
        <f t="shared" si="17"/>
        <v>0</v>
      </c>
      <c r="S164" s="69"/>
      <c r="T164" s="197">
        <f t="shared" si="18"/>
        <v>0</v>
      </c>
      <c r="U164" s="197">
        <v>0</v>
      </c>
      <c r="V164" s="197">
        <f t="shared" si="19"/>
        <v>0</v>
      </c>
      <c r="W164" s="197">
        <v>0</v>
      </c>
      <c r="X164" s="198">
        <f t="shared" si="20"/>
        <v>0</v>
      </c>
      <c r="Y164" s="32"/>
      <c r="Z164" s="32"/>
      <c r="AA164" s="32"/>
      <c r="AB164" s="32"/>
      <c r="AC164" s="32"/>
      <c r="AD164" s="32"/>
      <c r="AE164" s="32"/>
      <c r="AR164" s="199" t="s">
        <v>170</v>
      </c>
      <c r="AT164" s="199" t="s">
        <v>151</v>
      </c>
      <c r="AU164" s="199" t="s">
        <v>88</v>
      </c>
      <c r="AY164" s="15" t="s">
        <v>134</v>
      </c>
      <c r="BE164" s="200">
        <f t="shared" si="21"/>
        <v>0</v>
      </c>
      <c r="BF164" s="200">
        <f t="shared" si="22"/>
        <v>0</v>
      </c>
      <c r="BG164" s="200">
        <f t="shared" si="23"/>
        <v>0</v>
      </c>
      <c r="BH164" s="200">
        <f t="shared" si="24"/>
        <v>0</v>
      </c>
      <c r="BI164" s="200">
        <f t="shared" si="25"/>
        <v>0</v>
      </c>
      <c r="BJ164" s="15" t="s">
        <v>86</v>
      </c>
      <c r="BK164" s="200">
        <f t="shared" si="26"/>
        <v>0</v>
      </c>
      <c r="BL164" s="15" t="s">
        <v>165</v>
      </c>
      <c r="BM164" s="199" t="s">
        <v>283</v>
      </c>
    </row>
    <row r="165" spans="1:65" s="2" customFormat="1" ht="24.2" customHeight="1">
      <c r="A165" s="32"/>
      <c r="B165" s="33"/>
      <c r="C165" s="187" t="s">
        <v>284</v>
      </c>
      <c r="D165" s="187" t="s">
        <v>137</v>
      </c>
      <c r="E165" s="188" t="s">
        <v>285</v>
      </c>
      <c r="F165" s="189" t="s">
        <v>286</v>
      </c>
      <c r="G165" s="190" t="s">
        <v>140</v>
      </c>
      <c r="H165" s="191">
        <v>1</v>
      </c>
      <c r="I165" s="192"/>
      <c r="J165" s="192"/>
      <c r="K165" s="193">
        <f t="shared" si="14"/>
        <v>0</v>
      </c>
      <c r="L165" s="189" t="s">
        <v>141</v>
      </c>
      <c r="M165" s="37"/>
      <c r="N165" s="194" t="s">
        <v>1</v>
      </c>
      <c r="O165" s="195" t="s">
        <v>41</v>
      </c>
      <c r="P165" s="196">
        <f t="shared" si="15"/>
        <v>0</v>
      </c>
      <c r="Q165" s="196">
        <f t="shared" si="16"/>
        <v>0</v>
      </c>
      <c r="R165" s="196">
        <f t="shared" si="17"/>
        <v>0</v>
      </c>
      <c r="S165" s="69"/>
      <c r="T165" s="197">
        <f t="shared" si="18"/>
        <v>0</v>
      </c>
      <c r="U165" s="197">
        <v>0</v>
      </c>
      <c r="V165" s="197">
        <f t="shared" si="19"/>
        <v>0</v>
      </c>
      <c r="W165" s="197">
        <v>0</v>
      </c>
      <c r="X165" s="198">
        <f t="shared" si="20"/>
        <v>0</v>
      </c>
      <c r="Y165" s="32"/>
      <c r="Z165" s="32"/>
      <c r="AA165" s="32"/>
      <c r="AB165" s="32"/>
      <c r="AC165" s="32"/>
      <c r="AD165" s="32"/>
      <c r="AE165" s="32"/>
      <c r="AR165" s="199" t="s">
        <v>165</v>
      </c>
      <c r="AT165" s="199" t="s">
        <v>137</v>
      </c>
      <c r="AU165" s="199" t="s">
        <v>88</v>
      </c>
      <c r="AY165" s="15" t="s">
        <v>134</v>
      </c>
      <c r="BE165" s="200">
        <f t="shared" si="21"/>
        <v>0</v>
      </c>
      <c r="BF165" s="200">
        <f t="shared" si="22"/>
        <v>0</v>
      </c>
      <c r="BG165" s="200">
        <f t="shared" si="23"/>
        <v>0</v>
      </c>
      <c r="BH165" s="200">
        <f t="shared" si="24"/>
        <v>0</v>
      </c>
      <c r="BI165" s="200">
        <f t="shared" si="25"/>
        <v>0</v>
      </c>
      <c r="BJ165" s="15" t="s">
        <v>86</v>
      </c>
      <c r="BK165" s="200">
        <f t="shared" si="26"/>
        <v>0</v>
      </c>
      <c r="BL165" s="15" t="s">
        <v>165</v>
      </c>
      <c r="BM165" s="199" t="s">
        <v>287</v>
      </c>
    </row>
    <row r="166" spans="1:65" s="2" customFormat="1" ht="16.5" customHeight="1">
      <c r="A166" s="32"/>
      <c r="B166" s="33"/>
      <c r="C166" s="201" t="s">
        <v>288</v>
      </c>
      <c r="D166" s="201" t="s">
        <v>151</v>
      </c>
      <c r="E166" s="202" t="s">
        <v>289</v>
      </c>
      <c r="F166" s="203" t="s">
        <v>290</v>
      </c>
      <c r="G166" s="204" t="s">
        <v>140</v>
      </c>
      <c r="H166" s="205">
        <v>1</v>
      </c>
      <c r="I166" s="206"/>
      <c r="J166" s="207"/>
      <c r="K166" s="208">
        <f t="shared" si="14"/>
        <v>0</v>
      </c>
      <c r="L166" s="203" t="s">
        <v>1</v>
      </c>
      <c r="M166" s="209"/>
      <c r="N166" s="210" t="s">
        <v>1</v>
      </c>
      <c r="O166" s="195" t="s">
        <v>41</v>
      </c>
      <c r="P166" s="196">
        <f t="shared" si="15"/>
        <v>0</v>
      </c>
      <c r="Q166" s="196">
        <f t="shared" si="16"/>
        <v>0</v>
      </c>
      <c r="R166" s="196">
        <f t="shared" si="17"/>
        <v>0</v>
      </c>
      <c r="S166" s="69"/>
      <c r="T166" s="197">
        <f t="shared" si="18"/>
        <v>0</v>
      </c>
      <c r="U166" s="197">
        <v>1.3999999999999999E-4</v>
      </c>
      <c r="V166" s="197">
        <f t="shared" si="19"/>
        <v>1.3999999999999999E-4</v>
      </c>
      <c r="W166" s="197">
        <v>0</v>
      </c>
      <c r="X166" s="198">
        <f t="shared" si="20"/>
        <v>0</v>
      </c>
      <c r="Y166" s="32"/>
      <c r="Z166" s="32"/>
      <c r="AA166" s="32"/>
      <c r="AB166" s="32"/>
      <c r="AC166" s="32"/>
      <c r="AD166" s="32"/>
      <c r="AE166" s="32"/>
      <c r="AR166" s="199" t="s">
        <v>170</v>
      </c>
      <c r="AT166" s="199" t="s">
        <v>151</v>
      </c>
      <c r="AU166" s="199" t="s">
        <v>88</v>
      </c>
      <c r="AY166" s="15" t="s">
        <v>134</v>
      </c>
      <c r="BE166" s="200">
        <f t="shared" si="21"/>
        <v>0</v>
      </c>
      <c r="BF166" s="200">
        <f t="shared" si="22"/>
        <v>0</v>
      </c>
      <c r="BG166" s="200">
        <f t="shared" si="23"/>
        <v>0</v>
      </c>
      <c r="BH166" s="200">
        <f t="shared" si="24"/>
        <v>0</v>
      </c>
      <c r="BI166" s="200">
        <f t="shared" si="25"/>
        <v>0</v>
      </c>
      <c r="BJ166" s="15" t="s">
        <v>86</v>
      </c>
      <c r="BK166" s="200">
        <f t="shared" si="26"/>
        <v>0</v>
      </c>
      <c r="BL166" s="15" t="s">
        <v>165</v>
      </c>
      <c r="BM166" s="199" t="s">
        <v>291</v>
      </c>
    </row>
    <row r="167" spans="1:65" s="2" customFormat="1" ht="24.2" customHeight="1">
      <c r="A167" s="32"/>
      <c r="B167" s="33"/>
      <c r="C167" s="187" t="s">
        <v>292</v>
      </c>
      <c r="D167" s="187" t="s">
        <v>137</v>
      </c>
      <c r="E167" s="188" t="s">
        <v>293</v>
      </c>
      <c r="F167" s="189" t="s">
        <v>294</v>
      </c>
      <c r="G167" s="190" t="s">
        <v>140</v>
      </c>
      <c r="H167" s="191">
        <v>1</v>
      </c>
      <c r="I167" s="192"/>
      <c r="J167" s="192"/>
      <c r="K167" s="193">
        <f t="shared" si="14"/>
        <v>0</v>
      </c>
      <c r="L167" s="189" t="s">
        <v>141</v>
      </c>
      <c r="M167" s="37"/>
      <c r="N167" s="194" t="s">
        <v>1</v>
      </c>
      <c r="O167" s="195" t="s">
        <v>41</v>
      </c>
      <c r="P167" s="196">
        <f t="shared" si="15"/>
        <v>0</v>
      </c>
      <c r="Q167" s="196">
        <f t="shared" si="16"/>
        <v>0</v>
      </c>
      <c r="R167" s="196">
        <f t="shared" si="17"/>
        <v>0</v>
      </c>
      <c r="S167" s="69"/>
      <c r="T167" s="197">
        <f t="shared" si="18"/>
        <v>0</v>
      </c>
      <c r="U167" s="197">
        <v>0</v>
      </c>
      <c r="V167" s="197">
        <f t="shared" si="19"/>
        <v>0</v>
      </c>
      <c r="W167" s="197">
        <v>0</v>
      </c>
      <c r="X167" s="198">
        <f t="shared" si="20"/>
        <v>0</v>
      </c>
      <c r="Y167" s="32"/>
      <c r="Z167" s="32"/>
      <c r="AA167" s="32"/>
      <c r="AB167" s="32"/>
      <c r="AC167" s="32"/>
      <c r="AD167" s="32"/>
      <c r="AE167" s="32"/>
      <c r="AR167" s="199" t="s">
        <v>165</v>
      </c>
      <c r="AT167" s="199" t="s">
        <v>137</v>
      </c>
      <c r="AU167" s="199" t="s">
        <v>88</v>
      </c>
      <c r="AY167" s="15" t="s">
        <v>134</v>
      </c>
      <c r="BE167" s="200">
        <f t="shared" si="21"/>
        <v>0</v>
      </c>
      <c r="BF167" s="200">
        <f t="shared" si="22"/>
        <v>0</v>
      </c>
      <c r="BG167" s="200">
        <f t="shared" si="23"/>
        <v>0</v>
      </c>
      <c r="BH167" s="200">
        <f t="shared" si="24"/>
        <v>0</v>
      </c>
      <c r="BI167" s="200">
        <f t="shared" si="25"/>
        <v>0</v>
      </c>
      <c r="BJ167" s="15" t="s">
        <v>86</v>
      </c>
      <c r="BK167" s="200">
        <f t="shared" si="26"/>
        <v>0</v>
      </c>
      <c r="BL167" s="15" t="s">
        <v>165</v>
      </c>
      <c r="BM167" s="199" t="s">
        <v>295</v>
      </c>
    </row>
    <row r="168" spans="1:65" s="2" customFormat="1" ht="16.5" customHeight="1">
      <c r="A168" s="32"/>
      <c r="B168" s="33"/>
      <c r="C168" s="201" t="s">
        <v>296</v>
      </c>
      <c r="D168" s="201" t="s">
        <v>151</v>
      </c>
      <c r="E168" s="202" t="s">
        <v>297</v>
      </c>
      <c r="F168" s="203" t="s">
        <v>298</v>
      </c>
      <c r="G168" s="204" t="s">
        <v>140</v>
      </c>
      <c r="H168" s="205">
        <v>1</v>
      </c>
      <c r="I168" s="206"/>
      <c r="J168" s="207"/>
      <c r="K168" s="208">
        <f t="shared" si="14"/>
        <v>0</v>
      </c>
      <c r="L168" s="203" t="s">
        <v>1</v>
      </c>
      <c r="M168" s="209"/>
      <c r="N168" s="210" t="s">
        <v>1</v>
      </c>
      <c r="O168" s="195" t="s">
        <v>41</v>
      </c>
      <c r="P168" s="196">
        <f t="shared" si="15"/>
        <v>0</v>
      </c>
      <c r="Q168" s="196">
        <f t="shared" si="16"/>
        <v>0</v>
      </c>
      <c r="R168" s="196">
        <f t="shared" si="17"/>
        <v>0</v>
      </c>
      <c r="S168" s="69"/>
      <c r="T168" s="197">
        <f t="shared" si="18"/>
        <v>0</v>
      </c>
      <c r="U168" s="197">
        <v>0</v>
      </c>
      <c r="V168" s="197">
        <f t="shared" si="19"/>
        <v>0</v>
      </c>
      <c r="W168" s="197">
        <v>0</v>
      </c>
      <c r="X168" s="198">
        <f t="shared" si="20"/>
        <v>0</v>
      </c>
      <c r="Y168" s="32"/>
      <c r="Z168" s="32"/>
      <c r="AA168" s="32"/>
      <c r="AB168" s="32"/>
      <c r="AC168" s="32"/>
      <c r="AD168" s="32"/>
      <c r="AE168" s="32"/>
      <c r="AR168" s="199" t="s">
        <v>170</v>
      </c>
      <c r="AT168" s="199" t="s">
        <v>151</v>
      </c>
      <c r="AU168" s="199" t="s">
        <v>88</v>
      </c>
      <c r="AY168" s="15" t="s">
        <v>134</v>
      </c>
      <c r="BE168" s="200">
        <f t="shared" si="21"/>
        <v>0</v>
      </c>
      <c r="BF168" s="200">
        <f t="shared" si="22"/>
        <v>0</v>
      </c>
      <c r="BG168" s="200">
        <f t="shared" si="23"/>
        <v>0</v>
      </c>
      <c r="BH168" s="200">
        <f t="shared" si="24"/>
        <v>0</v>
      </c>
      <c r="BI168" s="200">
        <f t="shared" si="25"/>
        <v>0</v>
      </c>
      <c r="BJ168" s="15" t="s">
        <v>86</v>
      </c>
      <c r="BK168" s="200">
        <f t="shared" si="26"/>
        <v>0</v>
      </c>
      <c r="BL168" s="15" t="s">
        <v>165</v>
      </c>
      <c r="BM168" s="199" t="s">
        <v>299</v>
      </c>
    </row>
    <row r="169" spans="1:65" s="2" customFormat="1" ht="24.2" customHeight="1">
      <c r="A169" s="32"/>
      <c r="B169" s="33"/>
      <c r="C169" s="187" t="s">
        <v>300</v>
      </c>
      <c r="D169" s="187" t="s">
        <v>137</v>
      </c>
      <c r="E169" s="188" t="s">
        <v>301</v>
      </c>
      <c r="F169" s="189" t="s">
        <v>302</v>
      </c>
      <c r="G169" s="190" t="s">
        <v>140</v>
      </c>
      <c r="H169" s="191">
        <v>2</v>
      </c>
      <c r="I169" s="192"/>
      <c r="J169" s="192"/>
      <c r="K169" s="193">
        <f t="shared" si="14"/>
        <v>0</v>
      </c>
      <c r="L169" s="189" t="s">
        <v>141</v>
      </c>
      <c r="M169" s="37"/>
      <c r="N169" s="194" t="s">
        <v>1</v>
      </c>
      <c r="O169" s="195" t="s">
        <v>41</v>
      </c>
      <c r="P169" s="196">
        <f t="shared" si="15"/>
        <v>0</v>
      </c>
      <c r="Q169" s="196">
        <f t="shared" si="16"/>
        <v>0</v>
      </c>
      <c r="R169" s="196">
        <f t="shared" si="17"/>
        <v>0</v>
      </c>
      <c r="S169" s="69"/>
      <c r="T169" s="197">
        <f t="shared" si="18"/>
        <v>0</v>
      </c>
      <c r="U169" s="197">
        <v>0</v>
      </c>
      <c r="V169" s="197">
        <f t="shared" si="19"/>
        <v>0</v>
      </c>
      <c r="W169" s="197">
        <v>0</v>
      </c>
      <c r="X169" s="198">
        <f t="shared" si="20"/>
        <v>0</v>
      </c>
      <c r="Y169" s="32"/>
      <c r="Z169" s="32"/>
      <c r="AA169" s="32"/>
      <c r="AB169" s="32"/>
      <c r="AC169" s="32"/>
      <c r="AD169" s="32"/>
      <c r="AE169" s="32"/>
      <c r="AR169" s="199" t="s">
        <v>165</v>
      </c>
      <c r="AT169" s="199" t="s">
        <v>137</v>
      </c>
      <c r="AU169" s="199" t="s">
        <v>88</v>
      </c>
      <c r="AY169" s="15" t="s">
        <v>134</v>
      </c>
      <c r="BE169" s="200">
        <f t="shared" si="21"/>
        <v>0</v>
      </c>
      <c r="BF169" s="200">
        <f t="shared" si="22"/>
        <v>0</v>
      </c>
      <c r="BG169" s="200">
        <f t="shared" si="23"/>
        <v>0</v>
      </c>
      <c r="BH169" s="200">
        <f t="shared" si="24"/>
        <v>0</v>
      </c>
      <c r="BI169" s="200">
        <f t="shared" si="25"/>
        <v>0</v>
      </c>
      <c r="BJ169" s="15" t="s">
        <v>86</v>
      </c>
      <c r="BK169" s="200">
        <f t="shared" si="26"/>
        <v>0</v>
      </c>
      <c r="BL169" s="15" t="s">
        <v>165</v>
      </c>
      <c r="BM169" s="199" t="s">
        <v>303</v>
      </c>
    </row>
    <row r="170" spans="1:65" s="2" customFormat="1" ht="24.2" customHeight="1">
      <c r="A170" s="32"/>
      <c r="B170" s="33"/>
      <c r="C170" s="201" t="s">
        <v>304</v>
      </c>
      <c r="D170" s="201" t="s">
        <v>151</v>
      </c>
      <c r="E170" s="202" t="s">
        <v>305</v>
      </c>
      <c r="F170" s="203" t="s">
        <v>306</v>
      </c>
      <c r="G170" s="204" t="s">
        <v>140</v>
      </c>
      <c r="H170" s="205">
        <v>2</v>
      </c>
      <c r="I170" s="206"/>
      <c r="J170" s="207"/>
      <c r="K170" s="208">
        <f t="shared" si="14"/>
        <v>0</v>
      </c>
      <c r="L170" s="203" t="s">
        <v>1</v>
      </c>
      <c r="M170" s="209"/>
      <c r="N170" s="210" t="s">
        <v>1</v>
      </c>
      <c r="O170" s="195" t="s">
        <v>41</v>
      </c>
      <c r="P170" s="196">
        <f t="shared" si="15"/>
        <v>0</v>
      </c>
      <c r="Q170" s="196">
        <f t="shared" si="16"/>
        <v>0</v>
      </c>
      <c r="R170" s="196">
        <f t="shared" si="17"/>
        <v>0</v>
      </c>
      <c r="S170" s="69"/>
      <c r="T170" s="197">
        <f t="shared" si="18"/>
        <v>0</v>
      </c>
      <c r="U170" s="197">
        <v>0</v>
      </c>
      <c r="V170" s="197">
        <f t="shared" si="19"/>
        <v>0</v>
      </c>
      <c r="W170" s="197">
        <v>0</v>
      </c>
      <c r="X170" s="198">
        <f t="shared" si="20"/>
        <v>0</v>
      </c>
      <c r="Y170" s="32"/>
      <c r="Z170" s="32"/>
      <c r="AA170" s="32"/>
      <c r="AB170" s="32"/>
      <c r="AC170" s="32"/>
      <c r="AD170" s="32"/>
      <c r="AE170" s="32"/>
      <c r="AR170" s="199" t="s">
        <v>170</v>
      </c>
      <c r="AT170" s="199" t="s">
        <v>151</v>
      </c>
      <c r="AU170" s="199" t="s">
        <v>88</v>
      </c>
      <c r="AY170" s="15" t="s">
        <v>134</v>
      </c>
      <c r="BE170" s="200">
        <f t="shared" si="21"/>
        <v>0</v>
      </c>
      <c r="BF170" s="200">
        <f t="shared" si="22"/>
        <v>0</v>
      </c>
      <c r="BG170" s="200">
        <f t="shared" si="23"/>
        <v>0</v>
      </c>
      <c r="BH170" s="200">
        <f t="shared" si="24"/>
        <v>0</v>
      </c>
      <c r="BI170" s="200">
        <f t="shared" si="25"/>
        <v>0</v>
      </c>
      <c r="BJ170" s="15" t="s">
        <v>86</v>
      </c>
      <c r="BK170" s="200">
        <f t="shared" si="26"/>
        <v>0</v>
      </c>
      <c r="BL170" s="15" t="s">
        <v>165</v>
      </c>
      <c r="BM170" s="199" t="s">
        <v>307</v>
      </c>
    </row>
    <row r="171" spans="1:65" s="2" customFormat="1" ht="37.9" customHeight="1">
      <c r="A171" s="32"/>
      <c r="B171" s="33"/>
      <c r="C171" s="187" t="s">
        <v>308</v>
      </c>
      <c r="D171" s="187" t="s">
        <v>137</v>
      </c>
      <c r="E171" s="188" t="s">
        <v>309</v>
      </c>
      <c r="F171" s="189" t="s">
        <v>310</v>
      </c>
      <c r="G171" s="190" t="s">
        <v>140</v>
      </c>
      <c r="H171" s="191">
        <v>5</v>
      </c>
      <c r="I171" s="192"/>
      <c r="J171" s="192"/>
      <c r="K171" s="193">
        <f t="shared" si="14"/>
        <v>0</v>
      </c>
      <c r="L171" s="189" t="s">
        <v>141</v>
      </c>
      <c r="M171" s="37"/>
      <c r="N171" s="194" t="s">
        <v>1</v>
      </c>
      <c r="O171" s="195" t="s">
        <v>41</v>
      </c>
      <c r="P171" s="196">
        <f t="shared" si="15"/>
        <v>0</v>
      </c>
      <c r="Q171" s="196">
        <f t="shared" si="16"/>
        <v>0</v>
      </c>
      <c r="R171" s="196">
        <f t="shared" si="17"/>
        <v>0</v>
      </c>
      <c r="S171" s="69"/>
      <c r="T171" s="197">
        <f t="shared" si="18"/>
        <v>0</v>
      </c>
      <c r="U171" s="197">
        <v>0</v>
      </c>
      <c r="V171" s="197">
        <f t="shared" si="19"/>
        <v>0</v>
      </c>
      <c r="W171" s="197">
        <v>0</v>
      </c>
      <c r="X171" s="198">
        <f t="shared" si="20"/>
        <v>0</v>
      </c>
      <c r="Y171" s="32"/>
      <c r="Z171" s="32"/>
      <c r="AA171" s="32"/>
      <c r="AB171" s="32"/>
      <c r="AC171" s="32"/>
      <c r="AD171" s="32"/>
      <c r="AE171" s="32"/>
      <c r="AR171" s="199" t="s">
        <v>165</v>
      </c>
      <c r="AT171" s="199" t="s">
        <v>137</v>
      </c>
      <c r="AU171" s="199" t="s">
        <v>88</v>
      </c>
      <c r="AY171" s="15" t="s">
        <v>134</v>
      </c>
      <c r="BE171" s="200">
        <f t="shared" si="21"/>
        <v>0</v>
      </c>
      <c r="BF171" s="200">
        <f t="shared" si="22"/>
        <v>0</v>
      </c>
      <c r="BG171" s="200">
        <f t="shared" si="23"/>
        <v>0</v>
      </c>
      <c r="BH171" s="200">
        <f t="shared" si="24"/>
        <v>0</v>
      </c>
      <c r="BI171" s="200">
        <f t="shared" si="25"/>
        <v>0</v>
      </c>
      <c r="BJ171" s="15" t="s">
        <v>86</v>
      </c>
      <c r="BK171" s="200">
        <f t="shared" si="26"/>
        <v>0</v>
      </c>
      <c r="BL171" s="15" t="s">
        <v>165</v>
      </c>
      <c r="BM171" s="199" t="s">
        <v>311</v>
      </c>
    </row>
    <row r="172" spans="1:65" s="2" customFormat="1" ht="24.2" customHeight="1">
      <c r="A172" s="32"/>
      <c r="B172" s="33"/>
      <c r="C172" s="201" t="s">
        <v>312</v>
      </c>
      <c r="D172" s="201" t="s">
        <v>151</v>
      </c>
      <c r="E172" s="202" t="s">
        <v>313</v>
      </c>
      <c r="F172" s="203" t="s">
        <v>314</v>
      </c>
      <c r="G172" s="204" t="s">
        <v>140</v>
      </c>
      <c r="H172" s="205">
        <v>5</v>
      </c>
      <c r="I172" s="206"/>
      <c r="J172" s="207"/>
      <c r="K172" s="208">
        <f t="shared" si="14"/>
        <v>0</v>
      </c>
      <c r="L172" s="203" t="s">
        <v>1</v>
      </c>
      <c r="M172" s="209"/>
      <c r="N172" s="210" t="s">
        <v>1</v>
      </c>
      <c r="O172" s="195" t="s">
        <v>41</v>
      </c>
      <c r="P172" s="196">
        <f t="shared" si="15"/>
        <v>0</v>
      </c>
      <c r="Q172" s="196">
        <f t="shared" si="16"/>
        <v>0</v>
      </c>
      <c r="R172" s="196">
        <f t="shared" si="17"/>
        <v>0</v>
      </c>
      <c r="S172" s="69"/>
      <c r="T172" s="197">
        <f t="shared" si="18"/>
        <v>0</v>
      </c>
      <c r="U172" s="197">
        <v>0</v>
      </c>
      <c r="V172" s="197">
        <f t="shared" si="19"/>
        <v>0</v>
      </c>
      <c r="W172" s="197">
        <v>0</v>
      </c>
      <c r="X172" s="198">
        <f t="shared" si="20"/>
        <v>0</v>
      </c>
      <c r="Y172" s="32"/>
      <c r="Z172" s="32"/>
      <c r="AA172" s="32"/>
      <c r="AB172" s="32"/>
      <c r="AC172" s="32"/>
      <c r="AD172" s="32"/>
      <c r="AE172" s="32"/>
      <c r="AR172" s="199" t="s">
        <v>170</v>
      </c>
      <c r="AT172" s="199" t="s">
        <v>151</v>
      </c>
      <c r="AU172" s="199" t="s">
        <v>88</v>
      </c>
      <c r="AY172" s="15" t="s">
        <v>134</v>
      </c>
      <c r="BE172" s="200">
        <f t="shared" si="21"/>
        <v>0</v>
      </c>
      <c r="BF172" s="200">
        <f t="shared" si="22"/>
        <v>0</v>
      </c>
      <c r="BG172" s="200">
        <f t="shared" si="23"/>
        <v>0</v>
      </c>
      <c r="BH172" s="200">
        <f t="shared" si="24"/>
        <v>0</v>
      </c>
      <c r="BI172" s="200">
        <f t="shared" si="25"/>
        <v>0</v>
      </c>
      <c r="BJ172" s="15" t="s">
        <v>86</v>
      </c>
      <c r="BK172" s="200">
        <f t="shared" si="26"/>
        <v>0</v>
      </c>
      <c r="BL172" s="15" t="s">
        <v>165</v>
      </c>
      <c r="BM172" s="199" t="s">
        <v>315</v>
      </c>
    </row>
    <row r="173" spans="1:65" s="12" customFormat="1" ht="25.9" customHeight="1">
      <c r="B173" s="170"/>
      <c r="C173" s="171"/>
      <c r="D173" s="172" t="s">
        <v>77</v>
      </c>
      <c r="E173" s="173" t="s">
        <v>316</v>
      </c>
      <c r="F173" s="173" t="s">
        <v>317</v>
      </c>
      <c r="G173" s="171"/>
      <c r="H173" s="171"/>
      <c r="I173" s="174"/>
      <c r="J173" s="174"/>
      <c r="K173" s="175">
        <f>BK173</f>
        <v>0</v>
      </c>
      <c r="L173" s="171"/>
      <c r="M173" s="176"/>
      <c r="N173" s="177"/>
      <c r="O173" s="178"/>
      <c r="P173" s="178"/>
      <c r="Q173" s="179">
        <f>Q174</f>
        <v>0</v>
      </c>
      <c r="R173" s="179">
        <f>R174</f>
        <v>0</v>
      </c>
      <c r="S173" s="178"/>
      <c r="T173" s="180">
        <f>T174</f>
        <v>0</v>
      </c>
      <c r="U173" s="178"/>
      <c r="V173" s="180">
        <f>V174</f>
        <v>0</v>
      </c>
      <c r="W173" s="178"/>
      <c r="X173" s="181">
        <f>X174</f>
        <v>0</v>
      </c>
      <c r="AR173" s="182" t="s">
        <v>142</v>
      </c>
      <c r="AT173" s="183" t="s">
        <v>77</v>
      </c>
      <c r="AU173" s="183" t="s">
        <v>78</v>
      </c>
      <c r="AY173" s="182" t="s">
        <v>134</v>
      </c>
      <c r="BK173" s="184">
        <f>BK174</f>
        <v>0</v>
      </c>
    </row>
    <row r="174" spans="1:65" s="2" customFormat="1" ht="24.2" customHeight="1">
      <c r="A174" s="32"/>
      <c r="B174" s="33"/>
      <c r="C174" s="187" t="s">
        <v>318</v>
      </c>
      <c r="D174" s="187" t="s">
        <v>137</v>
      </c>
      <c r="E174" s="188" t="s">
        <v>319</v>
      </c>
      <c r="F174" s="189" t="s">
        <v>320</v>
      </c>
      <c r="G174" s="190" t="s">
        <v>321</v>
      </c>
      <c r="H174" s="191">
        <v>4</v>
      </c>
      <c r="I174" s="192"/>
      <c r="J174" s="192"/>
      <c r="K174" s="193">
        <f>ROUND(P174*H174,2)</f>
        <v>0</v>
      </c>
      <c r="L174" s="189" t="s">
        <v>141</v>
      </c>
      <c r="M174" s="37"/>
      <c r="N174" s="222" t="s">
        <v>1</v>
      </c>
      <c r="O174" s="223" t="s">
        <v>41</v>
      </c>
      <c r="P174" s="224">
        <f>I174+J174</f>
        <v>0</v>
      </c>
      <c r="Q174" s="224">
        <f>ROUND(I174*H174,2)</f>
        <v>0</v>
      </c>
      <c r="R174" s="224">
        <f>ROUND(J174*H174,2)</f>
        <v>0</v>
      </c>
      <c r="S174" s="225"/>
      <c r="T174" s="226">
        <f>S174*H174</f>
        <v>0</v>
      </c>
      <c r="U174" s="226">
        <v>0</v>
      </c>
      <c r="V174" s="226">
        <f>U174*H174</f>
        <v>0</v>
      </c>
      <c r="W174" s="226">
        <v>0</v>
      </c>
      <c r="X174" s="227">
        <f>W174*H174</f>
        <v>0</v>
      </c>
      <c r="Y174" s="32"/>
      <c r="Z174" s="32"/>
      <c r="AA174" s="32"/>
      <c r="AB174" s="32"/>
      <c r="AC174" s="32"/>
      <c r="AD174" s="32"/>
      <c r="AE174" s="32"/>
      <c r="AR174" s="199" t="s">
        <v>322</v>
      </c>
      <c r="AT174" s="199" t="s">
        <v>137</v>
      </c>
      <c r="AU174" s="199" t="s">
        <v>86</v>
      </c>
      <c r="AY174" s="15" t="s">
        <v>134</v>
      </c>
      <c r="BE174" s="200">
        <f>IF(O174="základní",K174,0)</f>
        <v>0</v>
      </c>
      <c r="BF174" s="200">
        <f>IF(O174="snížená",K174,0)</f>
        <v>0</v>
      </c>
      <c r="BG174" s="200">
        <f>IF(O174="zákl. přenesená",K174,0)</f>
        <v>0</v>
      </c>
      <c r="BH174" s="200">
        <f>IF(O174="sníž. přenesená",K174,0)</f>
        <v>0</v>
      </c>
      <c r="BI174" s="200">
        <f>IF(O174="nulová",K174,0)</f>
        <v>0</v>
      </c>
      <c r="BJ174" s="15" t="s">
        <v>86</v>
      </c>
      <c r="BK174" s="200">
        <f>ROUND(P174*H174,2)</f>
        <v>0</v>
      </c>
      <c r="BL174" s="15" t="s">
        <v>322</v>
      </c>
      <c r="BM174" s="199" t="s">
        <v>323</v>
      </c>
    </row>
    <row r="175" spans="1:65" s="2" customFormat="1" ht="6.95" customHeight="1">
      <c r="A175" s="32"/>
      <c r="B175" s="52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37"/>
      <c r="N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</row>
  </sheetData>
  <sheetProtection password="CC35" sheet="1" objects="1" scenarios="1" formatColumns="0" formatRows="0" autoFilter="0"/>
  <autoFilter ref="C120:L174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T2" s="15" t="s">
        <v>91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8"/>
      <c r="AT3" s="15" t="s">
        <v>88</v>
      </c>
    </row>
    <row r="4" spans="1:46" s="1" customFormat="1" ht="24.95" customHeight="1">
      <c r="B4" s="18"/>
      <c r="D4" s="109" t="s">
        <v>98</v>
      </c>
      <c r="M4" s="18"/>
      <c r="N4" s="110" t="s">
        <v>11</v>
      </c>
      <c r="AT4" s="15" t="s">
        <v>4</v>
      </c>
    </row>
    <row r="5" spans="1:46" s="1" customFormat="1" ht="6.95" customHeight="1">
      <c r="B5" s="18"/>
      <c r="M5" s="18"/>
    </row>
    <row r="6" spans="1:46" s="1" customFormat="1" ht="12" customHeight="1">
      <c r="B6" s="18"/>
      <c r="D6" s="111" t="s">
        <v>17</v>
      </c>
      <c r="M6" s="18"/>
    </row>
    <row r="7" spans="1:46" s="1" customFormat="1" ht="16.5" customHeight="1">
      <c r="B7" s="18"/>
      <c r="E7" s="270" t="str">
        <f>'Rekapitulace stavby'!K6</f>
        <v>Mateřská škola Mjr. Nováka</v>
      </c>
      <c r="F7" s="271"/>
      <c r="G7" s="271"/>
      <c r="H7" s="271"/>
      <c r="M7" s="18"/>
    </row>
    <row r="8" spans="1:46" s="2" customFormat="1" ht="12" customHeight="1">
      <c r="A8" s="32"/>
      <c r="B8" s="37"/>
      <c r="C8" s="32"/>
      <c r="D8" s="111" t="s">
        <v>99</v>
      </c>
      <c r="E8" s="32"/>
      <c r="F8" s="32"/>
      <c r="G8" s="32"/>
      <c r="H8" s="32"/>
      <c r="I8" s="32"/>
      <c r="J8" s="32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2" t="s">
        <v>324</v>
      </c>
      <c r="F9" s="273"/>
      <c r="G9" s="273"/>
      <c r="H9" s="273"/>
      <c r="I9" s="32"/>
      <c r="J9" s="32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1" t="s">
        <v>19</v>
      </c>
      <c r="E11" s="32"/>
      <c r="F11" s="112" t="s">
        <v>1</v>
      </c>
      <c r="G11" s="32"/>
      <c r="H11" s="32"/>
      <c r="I11" s="111" t="s">
        <v>20</v>
      </c>
      <c r="J11" s="112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1" t="s">
        <v>21</v>
      </c>
      <c r="E12" s="32"/>
      <c r="F12" s="112" t="s">
        <v>22</v>
      </c>
      <c r="G12" s="32"/>
      <c r="H12" s="32"/>
      <c r="I12" s="111" t="s">
        <v>23</v>
      </c>
      <c r="J12" s="113" t="str">
        <f>'Rekapitulace stavby'!AN8</f>
        <v>28. 6. 2023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1" t="s">
        <v>25</v>
      </c>
      <c r="E14" s="32"/>
      <c r="F14" s="32"/>
      <c r="G14" s="32"/>
      <c r="H14" s="32"/>
      <c r="I14" s="111" t="s">
        <v>26</v>
      </c>
      <c r="J14" s="112" t="str">
        <f>IF('Rekapitulace stavby'!AN10="","",'Rekapitulace stavby'!AN10)</f>
        <v/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2" t="str">
        <f>IF('Rekapitulace stavby'!E11="","",'Rekapitulace stavby'!E11)</f>
        <v xml:space="preserve"> </v>
      </c>
      <c r="F15" s="32"/>
      <c r="G15" s="32"/>
      <c r="H15" s="32"/>
      <c r="I15" s="111" t="s">
        <v>27</v>
      </c>
      <c r="J15" s="112" t="str">
        <f>IF('Rekapitulace stavby'!AN11="","",'Rekapitulace stavby'!AN11)</f>
        <v/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1" t="s">
        <v>28</v>
      </c>
      <c r="E17" s="32"/>
      <c r="F17" s="32"/>
      <c r="G17" s="32"/>
      <c r="H17" s="32"/>
      <c r="I17" s="111" t="s">
        <v>26</v>
      </c>
      <c r="J17" s="28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4" t="str">
        <f>'Rekapitulace stavby'!E14</f>
        <v>Vyplň údaj</v>
      </c>
      <c r="F18" s="275"/>
      <c r="G18" s="275"/>
      <c r="H18" s="275"/>
      <c r="I18" s="111" t="s">
        <v>27</v>
      </c>
      <c r="J18" s="28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1" t="s">
        <v>30</v>
      </c>
      <c r="E20" s="32"/>
      <c r="F20" s="32"/>
      <c r="G20" s="32"/>
      <c r="H20" s="32"/>
      <c r="I20" s="111" t="s">
        <v>26</v>
      </c>
      <c r="J20" s="112" t="s">
        <v>31</v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2" t="s">
        <v>32</v>
      </c>
      <c r="F21" s="32"/>
      <c r="G21" s="32"/>
      <c r="H21" s="32"/>
      <c r="I21" s="111" t="s">
        <v>27</v>
      </c>
      <c r="J21" s="112" t="s">
        <v>33</v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1" t="s">
        <v>34</v>
      </c>
      <c r="E23" s="32"/>
      <c r="F23" s="32"/>
      <c r="G23" s="32"/>
      <c r="H23" s="32"/>
      <c r="I23" s="111" t="s">
        <v>26</v>
      </c>
      <c r="J23" s="112" t="s">
        <v>31</v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2" t="s">
        <v>32</v>
      </c>
      <c r="F24" s="32"/>
      <c r="G24" s="32"/>
      <c r="H24" s="32"/>
      <c r="I24" s="111" t="s">
        <v>27</v>
      </c>
      <c r="J24" s="112" t="s">
        <v>33</v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1" t="s">
        <v>35</v>
      </c>
      <c r="E26" s="32"/>
      <c r="F26" s="32"/>
      <c r="G26" s="32"/>
      <c r="H26" s="32"/>
      <c r="I26" s="32"/>
      <c r="J26" s="32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4"/>
      <c r="B27" s="115"/>
      <c r="C27" s="114"/>
      <c r="D27" s="114"/>
      <c r="E27" s="276" t="s">
        <v>1</v>
      </c>
      <c r="F27" s="276"/>
      <c r="G27" s="276"/>
      <c r="H27" s="276"/>
      <c r="I27" s="114"/>
      <c r="J27" s="114"/>
      <c r="K27" s="114"/>
      <c r="L27" s="114"/>
      <c r="M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7"/>
      <c r="E29" s="117"/>
      <c r="F29" s="117"/>
      <c r="G29" s="117"/>
      <c r="H29" s="117"/>
      <c r="I29" s="117"/>
      <c r="J29" s="117"/>
      <c r="K29" s="117"/>
      <c r="L29" s="117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1" t="s">
        <v>101</v>
      </c>
      <c r="F30" s="32"/>
      <c r="G30" s="32"/>
      <c r="H30" s="32"/>
      <c r="I30" s="32"/>
      <c r="J30" s="32"/>
      <c r="K30" s="118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1" t="s">
        <v>102</v>
      </c>
      <c r="F31" s="32"/>
      <c r="G31" s="32"/>
      <c r="H31" s="32"/>
      <c r="I31" s="32"/>
      <c r="J31" s="32"/>
      <c r="K31" s="118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9" t="s">
        <v>36</v>
      </c>
      <c r="E32" s="32"/>
      <c r="F32" s="32"/>
      <c r="G32" s="32"/>
      <c r="H32" s="32"/>
      <c r="I32" s="32"/>
      <c r="J32" s="32"/>
      <c r="K32" s="120">
        <f>ROUND(K121,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7"/>
      <c r="E33" s="117"/>
      <c r="F33" s="117"/>
      <c r="G33" s="117"/>
      <c r="H33" s="117"/>
      <c r="I33" s="117"/>
      <c r="J33" s="117"/>
      <c r="K33" s="117"/>
      <c r="L33" s="117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1" t="s">
        <v>38</v>
      </c>
      <c r="G34" s="32"/>
      <c r="H34" s="32"/>
      <c r="I34" s="121" t="s">
        <v>37</v>
      </c>
      <c r="J34" s="32"/>
      <c r="K34" s="121" t="s">
        <v>39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2" t="s">
        <v>40</v>
      </c>
      <c r="E35" s="111" t="s">
        <v>41</v>
      </c>
      <c r="F35" s="118">
        <f>ROUND((SUM(BE121:BE159)),  2)</f>
        <v>0</v>
      </c>
      <c r="G35" s="32"/>
      <c r="H35" s="32"/>
      <c r="I35" s="123">
        <v>0.21</v>
      </c>
      <c r="J35" s="32"/>
      <c r="K35" s="118">
        <f>ROUND(((SUM(BE121:BE159))*I35),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1" t="s">
        <v>42</v>
      </c>
      <c r="F36" s="118">
        <f>ROUND((SUM(BF121:BF159)),  2)</f>
        <v>0</v>
      </c>
      <c r="G36" s="32"/>
      <c r="H36" s="32"/>
      <c r="I36" s="123">
        <v>0.15</v>
      </c>
      <c r="J36" s="32"/>
      <c r="K36" s="118">
        <f>ROUND(((SUM(BF121:BF159))*I36),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1" t="s">
        <v>43</v>
      </c>
      <c r="F37" s="118">
        <f>ROUND((SUM(BG121:BG159)),  2)</f>
        <v>0</v>
      </c>
      <c r="G37" s="32"/>
      <c r="H37" s="32"/>
      <c r="I37" s="123">
        <v>0.21</v>
      </c>
      <c r="J37" s="32"/>
      <c r="K37" s="118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1" t="s">
        <v>44</v>
      </c>
      <c r="F38" s="118">
        <f>ROUND((SUM(BH121:BH159)),  2)</f>
        <v>0</v>
      </c>
      <c r="G38" s="32"/>
      <c r="H38" s="32"/>
      <c r="I38" s="123">
        <v>0.15</v>
      </c>
      <c r="J38" s="32"/>
      <c r="K38" s="118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1" t="s">
        <v>45</v>
      </c>
      <c r="F39" s="118">
        <f>ROUND((SUM(BI121:BI159)),  2)</f>
        <v>0</v>
      </c>
      <c r="G39" s="32"/>
      <c r="H39" s="32"/>
      <c r="I39" s="123">
        <v>0</v>
      </c>
      <c r="J39" s="32"/>
      <c r="K39" s="118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6"/>
      <c r="K41" s="129">
        <f>SUM(K32:K39)</f>
        <v>0</v>
      </c>
      <c r="L41" s="130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M43" s="18"/>
    </row>
    <row r="44" spans="1:31" s="1" customFormat="1" ht="14.45" customHeight="1">
      <c r="B44" s="18"/>
      <c r="M44" s="18"/>
    </row>
    <row r="45" spans="1:31" s="1" customFormat="1" ht="14.45" customHeight="1">
      <c r="B45" s="18"/>
      <c r="M45" s="18"/>
    </row>
    <row r="46" spans="1:31" s="1" customFormat="1" ht="14.45" customHeight="1">
      <c r="B46" s="18"/>
      <c r="M46" s="18"/>
    </row>
    <row r="47" spans="1:31" s="1" customFormat="1" ht="14.45" customHeight="1">
      <c r="B47" s="18"/>
      <c r="M47" s="18"/>
    </row>
    <row r="48" spans="1:31" s="1" customFormat="1" ht="14.45" customHeight="1">
      <c r="B48" s="18"/>
      <c r="M48" s="18"/>
    </row>
    <row r="49" spans="1:31" s="1" customFormat="1" ht="14.45" customHeight="1">
      <c r="B49" s="18"/>
      <c r="M49" s="18"/>
    </row>
    <row r="50" spans="1:31" s="2" customFormat="1" ht="14.45" customHeight="1">
      <c r="B50" s="49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132"/>
      <c r="M50" s="49"/>
    </row>
    <row r="51" spans="1:31" ht="11.25">
      <c r="B51" s="18"/>
      <c r="M51" s="18"/>
    </row>
    <row r="52" spans="1:31" ht="11.25">
      <c r="B52" s="18"/>
      <c r="M52" s="18"/>
    </row>
    <row r="53" spans="1:31" ht="11.25">
      <c r="B53" s="18"/>
      <c r="M53" s="18"/>
    </row>
    <row r="54" spans="1:31" ht="11.25">
      <c r="B54" s="18"/>
      <c r="M54" s="18"/>
    </row>
    <row r="55" spans="1:31" ht="11.25">
      <c r="B55" s="18"/>
      <c r="M55" s="18"/>
    </row>
    <row r="56" spans="1:31" ht="11.25">
      <c r="B56" s="18"/>
      <c r="M56" s="18"/>
    </row>
    <row r="57" spans="1:31" ht="11.25">
      <c r="B57" s="18"/>
      <c r="M57" s="18"/>
    </row>
    <row r="58" spans="1:31" ht="11.25">
      <c r="B58" s="18"/>
      <c r="M58" s="18"/>
    </row>
    <row r="59" spans="1:31" ht="11.25">
      <c r="B59" s="18"/>
      <c r="M59" s="18"/>
    </row>
    <row r="60" spans="1:31" ht="11.25">
      <c r="B60" s="18"/>
      <c r="M60" s="18"/>
    </row>
    <row r="61" spans="1:31" s="2" customFormat="1" ht="12.75">
      <c r="A61" s="32"/>
      <c r="B61" s="37"/>
      <c r="C61" s="32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134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M62" s="18"/>
    </row>
    <row r="63" spans="1:31" ht="11.25">
      <c r="B63" s="18"/>
      <c r="M63" s="18"/>
    </row>
    <row r="64" spans="1:31" ht="11.25">
      <c r="B64" s="18"/>
      <c r="M64" s="18"/>
    </row>
    <row r="65" spans="1:31" s="2" customFormat="1" ht="12.75">
      <c r="A65" s="32"/>
      <c r="B65" s="37"/>
      <c r="C65" s="32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13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M66" s="18"/>
    </row>
    <row r="67" spans="1:31" ht="11.25">
      <c r="B67" s="18"/>
      <c r="M67" s="18"/>
    </row>
    <row r="68" spans="1:31" ht="11.25">
      <c r="B68" s="18"/>
      <c r="M68" s="18"/>
    </row>
    <row r="69" spans="1:31" ht="11.25">
      <c r="B69" s="18"/>
      <c r="M69" s="18"/>
    </row>
    <row r="70" spans="1:31" ht="11.25">
      <c r="B70" s="18"/>
      <c r="M70" s="18"/>
    </row>
    <row r="71" spans="1:31" ht="11.25">
      <c r="B71" s="18"/>
      <c r="M71" s="18"/>
    </row>
    <row r="72" spans="1:31" ht="11.25">
      <c r="B72" s="18"/>
      <c r="M72" s="18"/>
    </row>
    <row r="73" spans="1:31" ht="11.25">
      <c r="B73" s="18"/>
      <c r="M73" s="18"/>
    </row>
    <row r="74" spans="1:31" ht="11.25">
      <c r="B74" s="18"/>
      <c r="M74" s="18"/>
    </row>
    <row r="75" spans="1:31" ht="11.25">
      <c r="B75" s="18"/>
      <c r="M75" s="18"/>
    </row>
    <row r="76" spans="1:31" s="2" customFormat="1" ht="12.75">
      <c r="A76" s="32"/>
      <c r="B76" s="37"/>
      <c r="C76" s="32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134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103</v>
      </c>
      <c r="D82" s="34"/>
      <c r="E82" s="34"/>
      <c r="F82" s="34"/>
      <c r="G82" s="34"/>
      <c r="H82" s="34"/>
      <c r="I82" s="34"/>
      <c r="J82" s="34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77" t="str">
        <f>E7</f>
        <v>Mateřská škola Mjr. Nováka</v>
      </c>
      <c r="F85" s="278"/>
      <c r="G85" s="278"/>
      <c r="H85" s="278"/>
      <c r="I85" s="34"/>
      <c r="J85" s="34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99</v>
      </c>
      <c r="D86" s="34"/>
      <c r="E86" s="34"/>
      <c r="F86" s="34"/>
      <c r="G86" s="34"/>
      <c r="H86" s="34"/>
      <c r="I86" s="34"/>
      <c r="J86" s="34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29" t="str">
        <f>E9</f>
        <v>65K2023_2 - Elektroinstalace vzduchotechniky</v>
      </c>
      <c r="F87" s="279"/>
      <c r="G87" s="279"/>
      <c r="H87" s="279"/>
      <c r="I87" s="34"/>
      <c r="J87" s="34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4"/>
      <c r="E89" s="34"/>
      <c r="F89" s="25" t="str">
        <f>F12</f>
        <v xml:space="preserve"> </v>
      </c>
      <c r="G89" s="34"/>
      <c r="H89" s="34"/>
      <c r="I89" s="27" t="s">
        <v>23</v>
      </c>
      <c r="J89" s="64" t="str">
        <f>IF(J12="","",J12)</f>
        <v>28. 6. 2023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25</v>
      </c>
      <c r="D91" s="34"/>
      <c r="E91" s="34"/>
      <c r="F91" s="25" t="str">
        <f>E15</f>
        <v xml:space="preserve"> </v>
      </c>
      <c r="G91" s="34"/>
      <c r="H91" s="34"/>
      <c r="I91" s="27" t="s">
        <v>30</v>
      </c>
      <c r="J91" s="30" t="str">
        <f>E21</f>
        <v>Petr Kubala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34</v>
      </c>
      <c r="J92" s="30" t="str">
        <f>E24</f>
        <v>Petr Kubala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2" t="s">
        <v>104</v>
      </c>
      <c r="D94" s="143"/>
      <c r="E94" s="143"/>
      <c r="F94" s="143"/>
      <c r="G94" s="143"/>
      <c r="H94" s="143"/>
      <c r="I94" s="144" t="s">
        <v>105</v>
      </c>
      <c r="J94" s="144" t="s">
        <v>106</v>
      </c>
      <c r="K94" s="144" t="s">
        <v>107</v>
      </c>
      <c r="L94" s="143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5" t="s">
        <v>108</v>
      </c>
      <c r="D96" s="34"/>
      <c r="E96" s="34"/>
      <c r="F96" s="34"/>
      <c r="G96" s="34"/>
      <c r="H96" s="34"/>
      <c r="I96" s="82">
        <f t="shared" ref="I96:J98" si="0">Q121</f>
        <v>0</v>
      </c>
      <c r="J96" s="82">
        <f t="shared" si="0"/>
        <v>0</v>
      </c>
      <c r="K96" s="82">
        <f>K121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109</v>
      </c>
    </row>
    <row r="97" spans="1:31" s="9" customFormat="1" ht="24.95" customHeight="1">
      <c r="B97" s="146"/>
      <c r="C97" s="147"/>
      <c r="D97" s="148" t="s">
        <v>110</v>
      </c>
      <c r="E97" s="149"/>
      <c r="F97" s="149"/>
      <c r="G97" s="149"/>
      <c r="H97" s="149"/>
      <c r="I97" s="150">
        <f t="shared" si="0"/>
        <v>0</v>
      </c>
      <c r="J97" s="150">
        <f t="shared" si="0"/>
        <v>0</v>
      </c>
      <c r="K97" s="150">
        <f>K122</f>
        <v>0</v>
      </c>
      <c r="L97" s="147"/>
      <c r="M97" s="151"/>
    </row>
    <row r="98" spans="1:31" s="10" customFormat="1" ht="19.899999999999999" customHeight="1">
      <c r="B98" s="152"/>
      <c r="C98" s="153"/>
      <c r="D98" s="154" t="s">
        <v>111</v>
      </c>
      <c r="E98" s="155"/>
      <c r="F98" s="155"/>
      <c r="G98" s="155"/>
      <c r="H98" s="155"/>
      <c r="I98" s="156">
        <f t="shared" si="0"/>
        <v>0</v>
      </c>
      <c r="J98" s="156">
        <f t="shared" si="0"/>
        <v>0</v>
      </c>
      <c r="K98" s="156">
        <f>K123</f>
        <v>0</v>
      </c>
      <c r="L98" s="153"/>
      <c r="M98" s="157"/>
    </row>
    <row r="99" spans="1:31" s="9" customFormat="1" ht="24.95" customHeight="1">
      <c r="B99" s="146"/>
      <c r="C99" s="147"/>
      <c r="D99" s="148" t="s">
        <v>112</v>
      </c>
      <c r="E99" s="149"/>
      <c r="F99" s="149"/>
      <c r="G99" s="149"/>
      <c r="H99" s="149"/>
      <c r="I99" s="150">
        <f>Q129</f>
        <v>0</v>
      </c>
      <c r="J99" s="150">
        <f>R129</f>
        <v>0</v>
      </c>
      <c r="K99" s="150">
        <f>K129</f>
        <v>0</v>
      </c>
      <c r="L99" s="147"/>
      <c r="M99" s="151"/>
    </row>
    <row r="100" spans="1:31" s="10" customFormat="1" ht="19.899999999999999" customHeight="1">
      <c r="B100" s="152"/>
      <c r="C100" s="153"/>
      <c r="D100" s="154" t="s">
        <v>113</v>
      </c>
      <c r="E100" s="155"/>
      <c r="F100" s="155"/>
      <c r="G100" s="155"/>
      <c r="H100" s="155"/>
      <c r="I100" s="156">
        <f>Q130</f>
        <v>0</v>
      </c>
      <c r="J100" s="156">
        <f>R130</f>
        <v>0</v>
      </c>
      <c r="K100" s="156">
        <f>K130</f>
        <v>0</v>
      </c>
      <c r="L100" s="153"/>
      <c r="M100" s="157"/>
    </row>
    <row r="101" spans="1:31" s="9" customFormat="1" ht="24.95" customHeight="1">
      <c r="B101" s="146"/>
      <c r="C101" s="147"/>
      <c r="D101" s="148" t="s">
        <v>114</v>
      </c>
      <c r="E101" s="149"/>
      <c r="F101" s="149"/>
      <c r="G101" s="149"/>
      <c r="H101" s="149"/>
      <c r="I101" s="150">
        <f>Q158</f>
        <v>0</v>
      </c>
      <c r="J101" s="150">
        <f>R158</f>
        <v>0</v>
      </c>
      <c r="K101" s="150">
        <f>K158</f>
        <v>0</v>
      </c>
      <c r="L101" s="147"/>
      <c r="M101" s="151"/>
    </row>
    <row r="102" spans="1:31" s="2" customFormat="1" ht="21.75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1" t="s">
        <v>115</v>
      </c>
      <c r="D108" s="34"/>
      <c r="E108" s="34"/>
      <c r="F108" s="34"/>
      <c r="G108" s="34"/>
      <c r="H108" s="34"/>
      <c r="I108" s="34"/>
      <c r="J108" s="34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17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77" t="str">
        <f>E7</f>
        <v>Mateřská škola Mjr. Nováka</v>
      </c>
      <c r="F111" s="278"/>
      <c r="G111" s="278"/>
      <c r="H111" s="278"/>
      <c r="I111" s="34"/>
      <c r="J111" s="34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99</v>
      </c>
      <c r="D112" s="34"/>
      <c r="E112" s="34"/>
      <c r="F112" s="34"/>
      <c r="G112" s="34"/>
      <c r="H112" s="34"/>
      <c r="I112" s="34"/>
      <c r="J112" s="34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29" t="str">
        <f>E9</f>
        <v>65K2023_2 - Elektroinstalace vzduchotechniky</v>
      </c>
      <c r="F113" s="279"/>
      <c r="G113" s="279"/>
      <c r="H113" s="279"/>
      <c r="I113" s="34"/>
      <c r="J113" s="34"/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21</v>
      </c>
      <c r="D115" s="34"/>
      <c r="E115" s="34"/>
      <c r="F115" s="25" t="str">
        <f>F12</f>
        <v xml:space="preserve"> </v>
      </c>
      <c r="G115" s="34"/>
      <c r="H115" s="34"/>
      <c r="I115" s="27" t="s">
        <v>23</v>
      </c>
      <c r="J115" s="64" t="str">
        <f>IF(J12="","",J12)</f>
        <v>28. 6. 2023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25</v>
      </c>
      <c r="D117" s="34"/>
      <c r="E117" s="34"/>
      <c r="F117" s="25" t="str">
        <f>E15</f>
        <v xml:space="preserve"> </v>
      </c>
      <c r="G117" s="34"/>
      <c r="H117" s="34"/>
      <c r="I117" s="27" t="s">
        <v>30</v>
      </c>
      <c r="J117" s="30" t="str">
        <f>E21</f>
        <v>Petr Kubala</v>
      </c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28</v>
      </c>
      <c r="D118" s="34"/>
      <c r="E118" s="34"/>
      <c r="F118" s="25" t="str">
        <f>IF(E18="","",E18)</f>
        <v>Vyplň údaj</v>
      </c>
      <c r="G118" s="34"/>
      <c r="H118" s="34"/>
      <c r="I118" s="27" t="s">
        <v>34</v>
      </c>
      <c r="J118" s="30" t="str">
        <f>E24</f>
        <v>Petr Kubala</v>
      </c>
      <c r="K118" s="34"/>
      <c r="L118" s="34"/>
      <c r="M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58"/>
      <c r="B120" s="159"/>
      <c r="C120" s="160" t="s">
        <v>116</v>
      </c>
      <c r="D120" s="161" t="s">
        <v>61</v>
      </c>
      <c r="E120" s="161" t="s">
        <v>57</v>
      </c>
      <c r="F120" s="161" t="s">
        <v>58</v>
      </c>
      <c r="G120" s="161" t="s">
        <v>117</v>
      </c>
      <c r="H120" s="161" t="s">
        <v>118</v>
      </c>
      <c r="I120" s="161" t="s">
        <v>119</v>
      </c>
      <c r="J120" s="161" t="s">
        <v>120</v>
      </c>
      <c r="K120" s="161" t="s">
        <v>107</v>
      </c>
      <c r="L120" s="162" t="s">
        <v>121</v>
      </c>
      <c r="M120" s="163"/>
      <c r="N120" s="73" t="s">
        <v>1</v>
      </c>
      <c r="O120" s="74" t="s">
        <v>40</v>
      </c>
      <c r="P120" s="74" t="s">
        <v>122</v>
      </c>
      <c r="Q120" s="74" t="s">
        <v>123</v>
      </c>
      <c r="R120" s="74" t="s">
        <v>124</v>
      </c>
      <c r="S120" s="74" t="s">
        <v>125</v>
      </c>
      <c r="T120" s="74" t="s">
        <v>126</v>
      </c>
      <c r="U120" s="74" t="s">
        <v>127</v>
      </c>
      <c r="V120" s="74" t="s">
        <v>128</v>
      </c>
      <c r="W120" s="74" t="s">
        <v>129</v>
      </c>
      <c r="X120" s="75" t="s">
        <v>130</v>
      </c>
      <c r="Y120" s="158"/>
      <c r="Z120" s="158"/>
      <c r="AA120" s="158"/>
      <c r="AB120" s="158"/>
      <c r="AC120" s="158"/>
      <c r="AD120" s="158"/>
      <c r="AE120" s="158"/>
    </row>
    <row r="121" spans="1:65" s="2" customFormat="1" ht="22.9" customHeight="1">
      <c r="A121" s="32"/>
      <c r="B121" s="33"/>
      <c r="C121" s="80" t="s">
        <v>131</v>
      </c>
      <c r="D121" s="34"/>
      <c r="E121" s="34"/>
      <c r="F121" s="34"/>
      <c r="G121" s="34"/>
      <c r="H121" s="34"/>
      <c r="I121" s="34"/>
      <c r="J121" s="34"/>
      <c r="K121" s="164">
        <f>BK121</f>
        <v>0</v>
      </c>
      <c r="L121" s="34"/>
      <c r="M121" s="37"/>
      <c r="N121" s="76"/>
      <c r="O121" s="165"/>
      <c r="P121" s="77"/>
      <c r="Q121" s="166">
        <f>Q122+Q129+Q158</f>
        <v>0</v>
      </c>
      <c r="R121" s="166">
        <f>R122+R129+R158</f>
        <v>0</v>
      </c>
      <c r="S121" s="77"/>
      <c r="T121" s="167">
        <f>T122+T129+T158</f>
        <v>0</v>
      </c>
      <c r="U121" s="77"/>
      <c r="V121" s="167">
        <f>V122+V129+V158</f>
        <v>9.4974000000000003E-2</v>
      </c>
      <c r="W121" s="77"/>
      <c r="X121" s="168">
        <f>X122+X129+X158</f>
        <v>1.2E-2</v>
      </c>
      <c r="Y121" s="32"/>
      <c r="Z121" s="32"/>
      <c r="AA121" s="32"/>
      <c r="AB121" s="32"/>
      <c r="AC121" s="32"/>
      <c r="AD121" s="32"/>
      <c r="AE121" s="32"/>
      <c r="AT121" s="15" t="s">
        <v>77</v>
      </c>
      <c r="AU121" s="15" t="s">
        <v>109</v>
      </c>
      <c r="BK121" s="169">
        <f>BK122+BK129+BK158</f>
        <v>0</v>
      </c>
    </row>
    <row r="122" spans="1:65" s="12" customFormat="1" ht="25.9" customHeight="1">
      <c r="B122" s="170"/>
      <c r="C122" s="171"/>
      <c r="D122" s="172" t="s">
        <v>77</v>
      </c>
      <c r="E122" s="173" t="s">
        <v>132</v>
      </c>
      <c r="F122" s="173" t="s">
        <v>133</v>
      </c>
      <c r="G122" s="171"/>
      <c r="H122" s="171"/>
      <c r="I122" s="174"/>
      <c r="J122" s="174"/>
      <c r="K122" s="175">
        <f>BK122</f>
        <v>0</v>
      </c>
      <c r="L122" s="171"/>
      <c r="M122" s="176"/>
      <c r="N122" s="177"/>
      <c r="O122" s="178"/>
      <c r="P122" s="178"/>
      <c r="Q122" s="179">
        <f>Q123</f>
        <v>0</v>
      </c>
      <c r="R122" s="179">
        <f>R123</f>
        <v>0</v>
      </c>
      <c r="S122" s="178"/>
      <c r="T122" s="180">
        <f>T123</f>
        <v>0</v>
      </c>
      <c r="U122" s="178"/>
      <c r="V122" s="180">
        <f>V123</f>
        <v>0.04</v>
      </c>
      <c r="W122" s="178"/>
      <c r="X122" s="181">
        <f>X123</f>
        <v>1.2E-2</v>
      </c>
      <c r="AR122" s="182" t="s">
        <v>86</v>
      </c>
      <c r="AT122" s="183" t="s">
        <v>77</v>
      </c>
      <c r="AU122" s="183" t="s">
        <v>78</v>
      </c>
      <c r="AY122" s="182" t="s">
        <v>134</v>
      </c>
      <c r="BK122" s="184">
        <f>BK123</f>
        <v>0</v>
      </c>
    </row>
    <row r="123" spans="1:65" s="12" customFormat="1" ht="22.9" customHeight="1">
      <c r="B123" s="170"/>
      <c r="C123" s="171"/>
      <c r="D123" s="172" t="s">
        <v>77</v>
      </c>
      <c r="E123" s="185" t="s">
        <v>135</v>
      </c>
      <c r="F123" s="185" t="s">
        <v>136</v>
      </c>
      <c r="G123" s="171"/>
      <c r="H123" s="171"/>
      <c r="I123" s="174"/>
      <c r="J123" s="174"/>
      <c r="K123" s="186">
        <f>BK123</f>
        <v>0</v>
      </c>
      <c r="L123" s="171"/>
      <c r="M123" s="176"/>
      <c r="N123" s="177"/>
      <c r="O123" s="178"/>
      <c r="P123" s="178"/>
      <c r="Q123" s="179">
        <f>SUM(Q124:Q128)</f>
        <v>0</v>
      </c>
      <c r="R123" s="179">
        <f>SUM(R124:R128)</f>
        <v>0</v>
      </c>
      <c r="S123" s="178"/>
      <c r="T123" s="180">
        <f>SUM(T124:T128)</f>
        <v>0</v>
      </c>
      <c r="U123" s="178"/>
      <c r="V123" s="180">
        <f>SUM(V124:V128)</f>
        <v>0.04</v>
      </c>
      <c r="W123" s="178"/>
      <c r="X123" s="181">
        <f>SUM(X124:X128)</f>
        <v>1.2E-2</v>
      </c>
      <c r="AR123" s="182" t="s">
        <v>86</v>
      </c>
      <c r="AT123" s="183" t="s">
        <v>77</v>
      </c>
      <c r="AU123" s="183" t="s">
        <v>86</v>
      </c>
      <c r="AY123" s="182" t="s">
        <v>134</v>
      </c>
      <c r="BK123" s="184">
        <f>SUM(BK124:BK128)</f>
        <v>0</v>
      </c>
    </row>
    <row r="124" spans="1:65" s="2" customFormat="1" ht="24.2" customHeight="1">
      <c r="A124" s="32"/>
      <c r="B124" s="33"/>
      <c r="C124" s="187" t="s">
        <v>86</v>
      </c>
      <c r="D124" s="187" t="s">
        <v>137</v>
      </c>
      <c r="E124" s="188" t="s">
        <v>138</v>
      </c>
      <c r="F124" s="189" t="s">
        <v>139</v>
      </c>
      <c r="G124" s="190" t="s">
        <v>140</v>
      </c>
      <c r="H124" s="191">
        <v>324</v>
      </c>
      <c r="I124" s="192"/>
      <c r="J124" s="192"/>
      <c r="K124" s="193">
        <f>ROUND(P124*H124,2)</f>
        <v>0</v>
      </c>
      <c r="L124" s="189" t="s">
        <v>141</v>
      </c>
      <c r="M124" s="37"/>
      <c r="N124" s="194" t="s">
        <v>1</v>
      </c>
      <c r="O124" s="195" t="s">
        <v>41</v>
      </c>
      <c r="P124" s="196">
        <f>I124+J124</f>
        <v>0</v>
      </c>
      <c r="Q124" s="196">
        <f>ROUND(I124*H124,2)</f>
        <v>0</v>
      </c>
      <c r="R124" s="196">
        <f>ROUND(J124*H124,2)</f>
        <v>0</v>
      </c>
      <c r="S124" s="69"/>
      <c r="T124" s="197">
        <f>S124*H124</f>
        <v>0</v>
      </c>
      <c r="U124" s="197">
        <v>0</v>
      </c>
      <c r="V124" s="197">
        <f>U124*H124</f>
        <v>0</v>
      </c>
      <c r="W124" s="197">
        <v>0</v>
      </c>
      <c r="X124" s="198">
        <f>W124*H124</f>
        <v>0</v>
      </c>
      <c r="Y124" s="32"/>
      <c r="Z124" s="32"/>
      <c r="AA124" s="32"/>
      <c r="AB124" s="32"/>
      <c r="AC124" s="32"/>
      <c r="AD124" s="32"/>
      <c r="AE124" s="32"/>
      <c r="AR124" s="199" t="s">
        <v>142</v>
      </c>
      <c r="AT124" s="199" t="s">
        <v>137</v>
      </c>
      <c r="AU124" s="199" t="s">
        <v>88</v>
      </c>
      <c r="AY124" s="15" t="s">
        <v>134</v>
      </c>
      <c r="BE124" s="200">
        <f>IF(O124="základní",K124,0)</f>
        <v>0</v>
      </c>
      <c r="BF124" s="200">
        <f>IF(O124="snížená",K124,0)</f>
        <v>0</v>
      </c>
      <c r="BG124" s="200">
        <f>IF(O124="zákl. přenesená",K124,0)</f>
        <v>0</v>
      </c>
      <c r="BH124" s="200">
        <f>IF(O124="sníž. přenesená",K124,0)</f>
        <v>0</v>
      </c>
      <c r="BI124" s="200">
        <f>IF(O124="nulová",K124,0)</f>
        <v>0</v>
      </c>
      <c r="BJ124" s="15" t="s">
        <v>86</v>
      </c>
      <c r="BK124" s="200">
        <f>ROUND(P124*H124,2)</f>
        <v>0</v>
      </c>
      <c r="BL124" s="15" t="s">
        <v>142</v>
      </c>
      <c r="BM124" s="199" t="s">
        <v>325</v>
      </c>
    </row>
    <row r="125" spans="1:65" s="2" customFormat="1" ht="24.2" customHeight="1">
      <c r="A125" s="32"/>
      <c r="B125" s="33"/>
      <c r="C125" s="187" t="s">
        <v>88</v>
      </c>
      <c r="D125" s="187" t="s">
        <v>137</v>
      </c>
      <c r="E125" s="188" t="s">
        <v>144</v>
      </c>
      <c r="F125" s="189" t="s">
        <v>145</v>
      </c>
      <c r="G125" s="190" t="s">
        <v>140</v>
      </c>
      <c r="H125" s="191">
        <v>5</v>
      </c>
      <c r="I125" s="192"/>
      <c r="J125" s="192"/>
      <c r="K125" s="193">
        <f>ROUND(P125*H125,2)</f>
        <v>0</v>
      </c>
      <c r="L125" s="189" t="s">
        <v>141</v>
      </c>
      <c r="M125" s="37"/>
      <c r="N125" s="194" t="s">
        <v>1</v>
      </c>
      <c r="O125" s="195" t="s">
        <v>41</v>
      </c>
      <c r="P125" s="196">
        <f>I125+J125</f>
        <v>0</v>
      </c>
      <c r="Q125" s="196">
        <f>ROUND(I125*H125,2)</f>
        <v>0</v>
      </c>
      <c r="R125" s="196">
        <f>ROUND(J125*H125,2)</f>
        <v>0</v>
      </c>
      <c r="S125" s="69"/>
      <c r="T125" s="197">
        <f>S125*H125</f>
        <v>0</v>
      </c>
      <c r="U125" s="197">
        <v>0</v>
      </c>
      <c r="V125" s="197">
        <f>U125*H125</f>
        <v>0</v>
      </c>
      <c r="W125" s="197">
        <v>1E-3</v>
      </c>
      <c r="X125" s="198">
        <f>W125*H125</f>
        <v>5.0000000000000001E-3</v>
      </c>
      <c r="Y125" s="32"/>
      <c r="Z125" s="32"/>
      <c r="AA125" s="32"/>
      <c r="AB125" s="32"/>
      <c r="AC125" s="32"/>
      <c r="AD125" s="32"/>
      <c r="AE125" s="32"/>
      <c r="AR125" s="199" t="s">
        <v>142</v>
      </c>
      <c r="AT125" s="199" t="s">
        <v>137</v>
      </c>
      <c r="AU125" s="199" t="s">
        <v>88</v>
      </c>
      <c r="AY125" s="15" t="s">
        <v>134</v>
      </c>
      <c r="BE125" s="200">
        <f>IF(O125="základní",K125,0)</f>
        <v>0</v>
      </c>
      <c r="BF125" s="200">
        <f>IF(O125="snížená",K125,0)</f>
        <v>0</v>
      </c>
      <c r="BG125" s="200">
        <f>IF(O125="zákl. přenesená",K125,0)</f>
        <v>0</v>
      </c>
      <c r="BH125" s="200">
        <f>IF(O125="sníž. přenesená",K125,0)</f>
        <v>0</v>
      </c>
      <c r="BI125" s="200">
        <f>IF(O125="nulová",K125,0)</f>
        <v>0</v>
      </c>
      <c r="BJ125" s="15" t="s">
        <v>86</v>
      </c>
      <c r="BK125" s="200">
        <f>ROUND(P125*H125,2)</f>
        <v>0</v>
      </c>
      <c r="BL125" s="15" t="s">
        <v>142</v>
      </c>
      <c r="BM125" s="199" t="s">
        <v>326</v>
      </c>
    </row>
    <row r="126" spans="1:65" s="2" customFormat="1" ht="24.2" customHeight="1">
      <c r="A126" s="32"/>
      <c r="B126" s="33"/>
      <c r="C126" s="187" t="s">
        <v>147</v>
      </c>
      <c r="D126" s="187" t="s">
        <v>137</v>
      </c>
      <c r="E126" s="188" t="s">
        <v>148</v>
      </c>
      <c r="F126" s="189" t="s">
        <v>149</v>
      </c>
      <c r="G126" s="190" t="s">
        <v>140</v>
      </c>
      <c r="H126" s="191">
        <v>7</v>
      </c>
      <c r="I126" s="192"/>
      <c r="J126" s="192"/>
      <c r="K126" s="193">
        <f>ROUND(P126*H126,2)</f>
        <v>0</v>
      </c>
      <c r="L126" s="189" t="s">
        <v>141</v>
      </c>
      <c r="M126" s="37"/>
      <c r="N126" s="194" t="s">
        <v>1</v>
      </c>
      <c r="O126" s="195" t="s">
        <v>41</v>
      </c>
      <c r="P126" s="196">
        <f>I126+J126</f>
        <v>0</v>
      </c>
      <c r="Q126" s="196">
        <f>ROUND(I126*H126,2)</f>
        <v>0</v>
      </c>
      <c r="R126" s="196">
        <f>ROUND(J126*H126,2)</f>
        <v>0</v>
      </c>
      <c r="S126" s="69"/>
      <c r="T126" s="197">
        <f>S126*H126</f>
        <v>0</v>
      </c>
      <c r="U126" s="197">
        <v>0</v>
      </c>
      <c r="V126" s="197">
        <f>U126*H126</f>
        <v>0</v>
      </c>
      <c r="W126" s="197">
        <v>1E-3</v>
      </c>
      <c r="X126" s="198">
        <f>W126*H126</f>
        <v>7.0000000000000001E-3</v>
      </c>
      <c r="Y126" s="32"/>
      <c r="Z126" s="32"/>
      <c r="AA126" s="32"/>
      <c r="AB126" s="32"/>
      <c r="AC126" s="32"/>
      <c r="AD126" s="32"/>
      <c r="AE126" s="32"/>
      <c r="AR126" s="199" t="s">
        <v>142</v>
      </c>
      <c r="AT126" s="199" t="s">
        <v>137</v>
      </c>
      <c r="AU126" s="199" t="s">
        <v>88</v>
      </c>
      <c r="AY126" s="15" t="s">
        <v>134</v>
      </c>
      <c r="BE126" s="200">
        <f>IF(O126="základní",K126,0)</f>
        <v>0</v>
      </c>
      <c r="BF126" s="200">
        <f>IF(O126="snížená",K126,0)</f>
        <v>0</v>
      </c>
      <c r="BG126" s="200">
        <f>IF(O126="zákl. přenesená",K126,0)</f>
        <v>0</v>
      </c>
      <c r="BH126" s="200">
        <f>IF(O126="sníž. přenesená",K126,0)</f>
        <v>0</v>
      </c>
      <c r="BI126" s="200">
        <f>IF(O126="nulová",K126,0)</f>
        <v>0</v>
      </c>
      <c r="BJ126" s="15" t="s">
        <v>86</v>
      </c>
      <c r="BK126" s="200">
        <f>ROUND(P126*H126,2)</f>
        <v>0</v>
      </c>
      <c r="BL126" s="15" t="s">
        <v>142</v>
      </c>
      <c r="BM126" s="199" t="s">
        <v>327</v>
      </c>
    </row>
    <row r="127" spans="1:65" s="2" customFormat="1" ht="24.2" customHeight="1">
      <c r="A127" s="32"/>
      <c r="B127" s="33"/>
      <c r="C127" s="201" t="s">
        <v>142</v>
      </c>
      <c r="D127" s="201" t="s">
        <v>151</v>
      </c>
      <c r="E127" s="202" t="s">
        <v>152</v>
      </c>
      <c r="F127" s="203" t="s">
        <v>153</v>
      </c>
      <c r="G127" s="204" t="s">
        <v>154</v>
      </c>
      <c r="H127" s="205">
        <v>10</v>
      </c>
      <c r="I127" s="206"/>
      <c r="J127" s="207"/>
      <c r="K127" s="208">
        <f>ROUND(P127*H127,2)</f>
        <v>0</v>
      </c>
      <c r="L127" s="203" t="s">
        <v>141</v>
      </c>
      <c r="M127" s="209"/>
      <c r="N127" s="210" t="s">
        <v>1</v>
      </c>
      <c r="O127" s="195" t="s">
        <v>41</v>
      </c>
      <c r="P127" s="196">
        <f>I127+J127</f>
        <v>0</v>
      </c>
      <c r="Q127" s="196">
        <f>ROUND(I127*H127,2)</f>
        <v>0</v>
      </c>
      <c r="R127" s="196">
        <f>ROUND(J127*H127,2)</f>
        <v>0</v>
      </c>
      <c r="S127" s="69"/>
      <c r="T127" s="197">
        <f>S127*H127</f>
        <v>0</v>
      </c>
      <c r="U127" s="197">
        <v>1E-3</v>
      </c>
      <c r="V127" s="197">
        <f>U127*H127</f>
        <v>0.01</v>
      </c>
      <c r="W127" s="197">
        <v>0</v>
      </c>
      <c r="X127" s="198">
        <f>W127*H127</f>
        <v>0</v>
      </c>
      <c r="Y127" s="32"/>
      <c r="Z127" s="32"/>
      <c r="AA127" s="32"/>
      <c r="AB127" s="32"/>
      <c r="AC127" s="32"/>
      <c r="AD127" s="32"/>
      <c r="AE127" s="32"/>
      <c r="AR127" s="199" t="s">
        <v>155</v>
      </c>
      <c r="AT127" s="199" t="s">
        <v>151</v>
      </c>
      <c r="AU127" s="199" t="s">
        <v>88</v>
      </c>
      <c r="AY127" s="15" t="s">
        <v>134</v>
      </c>
      <c r="BE127" s="200">
        <f>IF(O127="základní",K127,0)</f>
        <v>0</v>
      </c>
      <c r="BF127" s="200">
        <f>IF(O127="snížená",K127,0)</f>
        <v>0</v>
      </c>
      <c r="BG127" s="200">
        <f>IF(O127="zákl. přenesená",K127,0)</f>
        <v>0</v>
      </c>
      <c r="BH127" s="200">
        <f>IF(O127="sníž. přenesená",K127,0)</f>
        <v>0</v>
      </c>
      <c r="BI127" s="200">
        <f>IF(O127="nulová",K127,0)</f>
        <v>0</v>
      </c>
      <c r="BJ127" s="15" t="s">
        <v>86</v>
      </c>
      <c r="BK127" s="200">
        <f>ROUND(P127*H127,2)</f>
        <v>0</v>
      </c>
      <c r="BL127" s="15" t="s">
        <v>142</v>
      </c>
      <c r="BM127" s="199" t="s">
        <v>328</v>
      </c>
    </row>
    <row r="128" spans="1:65" s="2" customFormat="1" ht="24.2" customHeight="1">
      <c r="A128" s="32"/>
      <c r="B128" s="33"/>
      <c r="C128" s="201" t="s">
        <v>161</v>
      </c>
      <c r="D128" s="201" t="s">
        <v>151</v>
      </c>
      <c r="E128" s="202" t="s">
        <v>329</v>
      </c>
      <c r="F128" s="203" t="s">
        <v>330</v>
      </c>
      <c r="G128" s="204" t="s">
        <v>154</v>
      </c>
      <c r="H128" s="205">
        <v>30</v>
      </c>
      <c r="I128" s="206"/>
      <c r="J128" s="207"/>
      <c r="K128" s="208">
        <f>ROUND(P128*H128,2)</f>
        <v>0</v>
      </c>
      <c r="L128" s="203" t="s">
        <v>1</v>
      </c>
      <c r="M128" s="209"/>
      <c r="N128" s="210" t="s">
        <v>1</v>
      </c>
      <c r="O128" s="195" t="s">
        <v>41</v>
      </c>
      <c r="P128" s="196">
        <f>I128+J128</f>
        <v>0</v>
      </c>
      <c r="Q128" s="196">
        <f>ROUND(I128*H128,2)</f>
        <v>0</v>
      </c>
      <c r="R128" s="196">
        <f>ROUND(J128*H128,2)</f>
        <v>0</v>
      </c>
      <c r="S128" s="69"/>
      <c r="T128" s="197">
        <f>S128*H128</f>
        <v>0</v>
      </c>
      <c r="U128" s="197">
        <v>1E-3</v>
      </c>
      <c r="V128" s="197">
        <f>U128*H128</f>
        <v>0.03</v>
      </c>
      <c r="W128" s="197">
        <v>0</v>
      </c>
      <c r="X128" s="198">
        <f>W128*H128</f>
        <v>0</v>
      </c>
      <c r="Y128" s="32"/>
      <c r="Z128" s="32"/>
      <c r="AA128" s="32"/>
      <c r="AB128" s="32"/>
      <c r="AC128" s="32"/>
      <c r="AD128" s="32"/>
      <c r="AE128" s="32"/>
      <c r="AR128" s="199" t="s">
        <v>155</v>
      </c>
      <c r="AT128" s="199" t="s">
        <v>151</v>
      </c>
      <c r="AU128" s="199" t="s">
        <v>88</v>
      </c>
      <c r="AY128" s="15" t="s">
        <v>134</v>
      </c>
      <c r="BE128" s="200">
        <f>IF(O128="základní",K128,0)</f>
        <v>0</v>
      </c>
      <c r="BF128" s="200">
        <f>IF(O128="snížená",K128,0)</f>
        <v>0</v>
      </c>
      <c r="BG128" s="200">
        <f>IF(O128="zákl. přenesená",K128,0)</f>
        <v>0</v>
      </c>
      <c r="BH128" s="200">
        <f>IF(O128="sníž. přenesená",K128,0)</f>
        <v>0</v>
      </c>
      <c r="BI128" s="200">
        <f>IF(O128="nulová",K128,0)</f>
        <v>0</v>
      </c>
      <c r="BJ128" s="15" t="s">
        <v>86</v>
      </c>
      <c r="BK128" s="200">
        <f>ROUND(P128*H128,2)</f>
        <v>0</v>
      </c>
      <c r="BL128" s="15" t="s">
        <v>142</v>
      </c>
      <c r="BM128" s="199" t="s">
        <v>331</v>
      </c>
    </row>
    <row r="129" spans="1:65" s="12" customFormat="1" ht="25.9" customHeight="1">
      <c r="B129" s="170"/>
      <c r="C129" s="171"/>
      <c r="D129" s="172" t="s">
        <v>77</v>
      </c>
      <c r="E129" s="173" t="s">
        <v>157</v>
      </c>
      <c r="F129" s="173" t="s">
        <v>158</v>
      </c>
      <c r="G129" s="171"/>
      <c r="H129" s="171"/>
      <c r="I129" s="174"/>
      <c r="J129" s="174"/>
      <c r="K129" s="175">
        <f>BK129</f>
        <v>0</v>
      </c>
      <c r="L129" s="171"/>
      <c r="M129" s="176"/>
      <c r="N129" s="177"/>
      <c r="O129" s="178"/>
      <c r="P129" s="178"/>
      <c r="Q129" s="179">
        <f>Q130</f>
        <v>0</v>
      </c>
      <c r="R129" s="179">
        <f>R130</f>
        <v>0</v>
      </c>
      <c r="S129" s="178"/>
      <c r="T129" s="180">
        <f>T130</f>
        <v>0</v>
      </c>
      <c r="U129" s="178"/>
      <c r="V129" s="180">
        <f>V130</f>
        <v>5.4974000000000002E-2</v>
      </c>
      <c r="W129" s="178"/>
      <c r="X129" s="181">
        <f>X130</f>
        <v>0</v>
      </c>
      <c r="AR129" s="182" t="s">
        <v>88</v>
      </c>
      <c r="AT129" s="183" t="s">
        <v>77</v>
      </c>
      <c r="AU129" s="183" t="s">
        <v>78</v>
      </c>
      <c r="AY129" s="182" t="s">
        <v>134</v>
      </c>
      <c r="BK129" s="184">
        <f>BK130</f>
        <v>0</v>
      </c>
    </row>
    <row r="130" spans="1:65" s="12" customFormat="1" ht="22.9" customHeight="1">
      <c r="B130" s="170"/>
      <c r="C130" s="171"/>
      <c r="D130" s="172" t="s">
        <v>77</v>
      </c>
      <c r="E130" s="185" t="s">
        <v>159</v>
      </c>
      <c r="F130" s="185" t="s">
        <v>160</v>
      </c>
      <c r="G130" s="171"/>
      <c r="H130" s="171"/>
      <c r="I130" s="174"/>
      <c r="J130" s="174"/>
      <c r="K130" s="186">
        <f>BK130</f>
        <v>0</v>
      </c>
      <c r="L130" s="171"/>
      <c r="M130" s="176"/>
      <c r="N130" s="177"/>
      <c r="O130" s="178"/>
      <c r="P130" s="178"/>
      <c r="Q130" s="179">
        <f>SUM(Q131:Q157)</f>
        <v>0</v>
      </c>
      <c r="R130" s="179">
        <f>SUM(R131:R157)</f>
        <v>0</v>
      </c>
      <c r="S130" s="178"/>
      <c r="T130" s="180">
        <f>SUM(T131:T157)</f>
        <v>0</v>
      </c>
      <c r="U130" s="178"/>
      <c r="V130" s="180">
        <f>SUM(V131:V157)</f>
        <v>5.4974000000000002E-2</v>
      </c>
      <c r="W130" s="178"/>
      <c r="X130" s="181">
        <f>SUM(X131:X157)</f>
        <v>0</v>
      </c>
      <c r="AR130" s="182" t="s">
        <v>88</v>
      </c>
      <c r="AT130" s="183" t="s">
        <v>77</v>
      </c>
      <c r="AU130" s="183" t="s">
        <v>86</v>
      </c>
      <c r="AY130" s="182" t="s">
        <v>134</v>
      </c>
      <c r="BK130" s="184">
        <f>SUM(BK131:BK157)</f>
        <v>0</v>
      </c>
    </row>
    <row r="131" spans="1:65" s="2" customFormat="1" ht="24.2" customHeight="1">
      <c r="A131" s="32"/>
      <c r="B131" s="33"/>
      <c r="C131" s="187" t="s">
        <v>167</v>
      </c>
      <c r="D131" s="187" t="s">
        <v>137</v>
      </c>
      <c r="E131" s="188" t="s">
        <v>162</v>
      </c>
      <c r="F131" s="189" t="s">
        <v>163</v>
      </c>
      <c r="G131" s="190" t="s">
        <v>164</v>
      </c>
      <c r="H131" s="191">
        <v>80</v>
      </c>
      <c r="I131" s="192"/>
      <c r="J131" s="192"/>
      <c r="K131" s="193">
        <f>ROUND(P131*H131,2)</f>
        <v>0</v>
      </c>
      <c r="L131" s="189" t="s">
        <v>141</v>
      </c>
      <c r="M131" s="37"/>
      <c r="N131" s="194" t="s">
        <v>1</v>
      </c>
      <c r="O131" s="195" t="s">
        <v>41</v>
      </c>
      <c r="P131" s="196">
        <f>I131+J131</f>
        <v>0</v>
      </c>
      <c r="Q131" s="196">
        <f>ROUND(I131*H131,2)</f>
        <v>0</v>
      </c>
      <c r="R131" s="196">
        <f>ROUND(J131*H131,2)</f>
        <v>0</v>
      </c>
      <c r="S131" s="69"/>
      <c r="T131" s="197">
        <f>S131*H131</f>
        <v>0</v>
      </c>
      <c r="U131" s="197">
        <v>0</v>
      </c>
      <c r="V131" s="197">
        <f>U131*H131</f>
        <v>0</v>
      </c>
      <c r="W131" s="197">
        <v>0</v>
      </c>
      <c r="X131" s="198">
        <f>W131*H131</f>
        <v>0</v>
      </c>
      <c r="Y131" s="32"/>
      <c r="Z131" s="32"/>
      <c r="AA131" s="32"/>
      <c r="AB131" s="32"/>
      <c r="AC131" s="32"/>
      <c r="AD131" s="32"/>
      <c r="AE131" s="32"/>
      <c r="AR131" s="199" t="s">
        <v>165</v>
      </c>
      <c r="AT131" s="199" t="s">
        <v>137</v>
      </c>
      <c r="AU131" s="199" t="s">
        <v>88</v>
      </c>
      <c r="AY131" s="15" t="s">
        <v>134</v>
      </c>
      <c r="BE131" s="200">
        <f>IF(O131="základní",K131,0)</f>
        <v>0</v>
      </c>
      <c r="BF131" s="200">
        <f>IF(O131="snížená",K131,0)</f>
        <v>0</v>
      </c>
      <c r="BG131" s="200">
        <f>IF(O131="zákl. přenesená",K131,0)</f>
        <v>0</v>
      </c>
      <c r="BH131" s="200">
        <f>IF(O131="sníž. přenesená",K131,0)</f>
        <v>0</v>
      </c>
      <c r="BI131" s="200">
        <f>IF(O131="nulová",K131,0)</f>
        <v>0</v>
      </c>
      <c r="BJ131" s="15" t="s">
        <v>86</v>
      </c>
      <c r="BK131" s="200">
        <f>ROUND(P131*H131,2)</f>
        <v>0</v>
      </c>
      <c r="BL131" s="15" t="s">
        <v>165</v>
      </c>
      <c r="BM131" s="199" t="s">
        <v>332</v>
      </c>
    </row>
    <row r="132" spans="1:65" s="2" customFormat="1" ht="24.2" customHeight="1">
      <c r="A132" s="32"/>
      <c r="B132" s="33"/>
      <c r="C132" s="201" t="s">
        <v>174</v>
      </c>
      <c r="D132" s="201" t="s">
        <v>151</v>
      </c>
      <c r="E132" s="202" t="s">
        <v>168</v>
      </c>
      <c r="F132" s="203" t="s">
        <v>169</v>
      </c>
      <c r="G132" s="204" t="s">
        <v>164</v>
      </c>
      <c r="H132" s="205">
        <v>88</v>
      </c>
      <c r="I132" s="206"/>
      <c r="J132" s="207"/>
      <c r="K132" s="208">
        <f>ROUND(P132*H132,2)</f>
        <v>0</v>
      </c>
      <c r="L132" s="203" t="s">
        <v>1</v>
      </c>
      <c r="M132" s="209"/>
      <c r="N132" s="210" t="s">
        <v>1</v>
      </c>
      <c r="O132" s="195" t="s">
        <v>41</v>
      </c>
      <c r="P132" s="196">
        <f>I132+J132</f>
        <v>0</v>
      </c>
      <c r="Q132" s="196">
        <f>ROUND(I132*H132,2)</f>
        <v>0</v>
      </c>
      <c r="R132" s="196">
        <f>ROUND(J132*H132,2)</f>
        <v>0</v>
      </c>
      <c r="S132" s="69"/>
      <c r="T132" s="197">
        <f>S132*H132</f>
        <v>0</v>
      </c>
      <c r="U132" s="197">
        <v>6.9999999999999994E-5</v>
      </c>
      <c r="V132" s="197">
        <f>U132*H132</f>
        <v>6.1599999999999997E-3</v>
      </c>
      <c r="W132" s="197">
        <v>0</v>
      </c>
      <c r="X132" s="198">
        <f>W132*H132</f>
        <v>0</v>
      </c>
      <c r="Y132" s="32"/>
      <c r="Z132" s="32"/>
      <c r="AA132" s="32"/>
      <c r="AB132" s="32"/>
      <c r="AC132" s="32"/>
      <c r="AD132" s="32"/>
      <c r="AE132" s="32"/>
      <c r="AR132" s="199" t="s">
        <v>170</v>
      </c>
      <c r="AT132" s="199" t="s">
        <v>151</v>
      </c>
      <c r="AU132" s="199" t="s">
        <v>88</v>
      </c>
      <c r="AY132" s="15" t="s">
        <v>134</v>
      </c>
      <c r="BE132" s="200">
        <f>IF(O132="základní",K132,0)</f>
        <v>0</v>
      </c>
      <c r="BF132" s="200">
        <f>IF(O132="snížená",K132,0)</f>
        <v>0</v>
      </c>
      <c r="BG132" s="200">
        <f>IF(O132="zákl. přenesená",K132,0)</f>
        <v>0</v>
      </c>
      <c r="BH132" s="200">
        <f>IF(O132="sníž. přenesená",K132,0)</f>
        <v>0</v>
      </c>
      <c r="BI132" s="200">
        <f>IF(O132="nulová",K132,0)</f>
        <v>0</v>
      </c>
      <c r="BJ132" s="15" t="s">
        <v>86</v>
      </c>
      <c r="BK132" s="200">
        <f>ROUND(P132*H132,2)</f>
        <v>0</v>
      </c>
      <c r="BL132" s="15" t="s">
        <v>165</v>
      </c>
      <c r="BM132" s="199" t="s">
        <v>333</v>
      </c>
    </row>
    <row r="133" spans="1:65" s="13" customFormat="1" ht="11.25">
      <c r="B133" s="211"/>
      <c r="C133" s="212"/>
      <c r="D133" s="213" t="s">
        <v>172</v>
      </c>
      <c r="E133" s="212"/>
      <c r="F133" s="214" t="s">
        <v>334</v>
      </c>
      <c r="G133" s="212"/>
      <c r="H133" s="215">
        <v>88</v>
      </c>
      <c r="I133" s="216"/>
      <c r="J133" s="216"/>
      <c r="K133" s="212"/>
      <c r="L133" s="212"/>
      <c r="M133" s="217"/>
      <c r="N133" s="218"/>
      <c r="O133" s="219"/>
      <c r="P133" s="219"/>
      <c r="Q133" s="219"/>
      <c r="R133" s="219"/>
      <c r="S133" s="219"/>
      <c r="T133" s="219"/>
      <c r="U133" s="219"/>
      <c r="V133" s="219"/>
      <c r="W133" s="219"/>
      <c r="X133" s="220"/>
      <c r="AT133" s="221" t="s">
        <v>172</v>
      </c>
      <c r="AU133" s="221" t="s">
        <v>88</v>
      </c>
      <c r="AV133" s="13" t="s">
        <v>88</v>
      </c>
      <c r="AW133" s="13" t="s">
        <v>4</v>
      </c>
      <c r="AX133" s="13" t="s">
        <v>86</v>
      </c>
      <c r="AY133" s="221" t="s">
        <v>134</v>
      </c>
    </row>
    <row r="134" spans="1:65" s="2" customFormat="1" ht="24.2" customHeight="1">
      <c r="A134" s="32"/>
      <c r="B134" s="33"/>
      <c r="C134" s="187" t="s">
        <v>155</v>
      </c>
      <c r="D134" s="187" t="s">
        <v>137</v>
      </c>
      <c r="E134" s="188" t="s">
        <v>175</v>
      </c>
      <c r="F134" s="189" t="s">
        <v>176</v>
      </c>
      <c r="G134" s="190" t="s">
        <v>164</v>
      </c>
      <c r="H134" s="191">
        <v>72</v>
      </c>
      <c r="I134" s="192"/>
      <c r="J134" s="192"/>
      <c r="K134" s="193">
        <f>ROUND(P134*H134,2)</f>
        <v>0</v>
      </c>
      <c r="L134" s="189" t="s">
        <v>141</v>
      </c>
      <c r="M134" s="37"/>
      <c r="N134" s="194" t="s">
        <v>1</v>
      </c>
      <c r="O134" s="195" t="s">
        <v>41</v>
      </c>
      <c r="P134" s="196">
        <f>I134+J134</f>
        <v>0</v>
      </c>
      <c r="Q134" s="196">
        <f>ROUND(I134*H134,2)</f>
        <v>0</v>
      </c>
      <c r="R134" s="196">
        <f>ROUND(J134*H134,2)</f>
        <v>0</v>
      </c>
      <c r="S134" s="69"/>
      <c r="T134" s="197">
        <f>S134*H134</f>
        <v>0</v>
      </c>
      <c r="U134" s="197">
        <v>0</v>
      </c>
      <c r="V134" s="197">
        <f>U134*H134</f>
        <v>0</v>
      </c>
      <c r="W134" s="197">
        <v>0</v>
      </c>
      <c r="X134" s="198">
        <f>W134*H134</f>
        <v>0</v>
      </c>
      <c r="Y134" s="32"/>
      <c r="Z134" s="32"/>
      <c r="AA134" s="32"/>
      <c r="AB134" s="32"/>
      <c r="AC134" s="32"/>
      <c r="AD134" s="32"/>
      <c r="AE134" s="32"/>
      <c r="AR134" s="199" t="s">
        <v>165</v>
      </c>
      <c r="AT134" s="199" t="s">
        <v>137</v>
      </c>
      <c r="AU134" s="199" t="s">
        <v>88</v>
      </c>
      <c r="AY134" s="15" t="s">
        <v>134</v>
      </c>
      <c r="BE134" s="200">
        <f>IF(O134="základní",K134,0)</f>
        <v>0</v>
      </c>
      <c r="BF134" s="200">
        <f>IF(O134="snížená",K134,0)</f>
        <v>0</v>
      </c>
      <c r="BG134" s="200">
        <f>IF(O134="zákl. přenesená",K134,0)</f>
        <v>0</v>
      </c>
      <c r="BH134" s="200">
        <f>IF(O134="sníž. přenesená",K134,0)</f>
        <v>0</v>
      </c>
      <c r="BI134" s="200">
        <f>IF(O134="nulová",K134,0)</f>
        <v>0</v>
      </c>
      <c r="BJ134" s="15" t="s">
        <v>86</v>
      </c>
      <c r="BK134" s="200">
        <f>ROUND(P134*H134,2)</f>
        <v>0</v>
      </c>
      <c r="BL134" s="15" t="s">
        <v>165</v>
      </c>
      <c r="BM134" s="199" t="s">
        <v>335</v>
      </c>
    </row>
    <row r="135" spans="1:65" s="2" customFormat="1" ht="24.2" customHeight="1">
      <c r="A135" s="32"/>
      <c r="B135" s="33"/>
      <c r="C135" s="201" t="s">
        <v>135</v>
      </c>
      <c r="D135" s="201" t="s">
        <v>151</v>
      </c>
      <c r="E135" s="202" t="s">
        <v>178</v>
      </c>
      <c r="F135" s="203" t="s">
        <v>179</v>
      </c>
      <c r="G135" s="204" t="s">
        <v>164</v>
      </c>
      <c r="H135" s="205">
        <v>13.2</v>
      </c>
      <c r="I135" s="206"/>
      <c r="J135" s="207"/>
      <c r="K135" s="208">
        <f>ROUND(P135*H135,2)</f>
        <v>0</v>
      </c>
      <c r="L135" s="203" t="s">
        <v>141</v>
      </c>
      <c r="M135" s="209"/>
      <c r="N135" s="210" t="s">
        <v>1</v>
      </c>
      <c r="O135" s="195" t="s">
        <v>41</v>
      </c>
      <c r="P135" s="196">
        <f>I135+J135</f>
        <v>0</v>
      </c>
      <c r="Q135" s="196">
        <f>ROUND(I135*H135,2)</f>
        <v>0</v>
      </c>
      <c r="R135" s="196">
        <f>ROUND(J135*H135,2)</f>
        <v>0</v>
      </c>
      <c r="S135" s="69"/>
      <c r="T135" s="197">
        <f>S135*H135</f>
        <v>0</v>
      </c>
      <c r="U135" s="197">
        <v>1.2999999999999999E-4</v>
      </c>
      <c r="V135" s="197">
        <f>U135*H135</f>
        <v>1.7159999999999999E-3</v>
      </c>
      <c r="W135" s="197">
        <v>0</v>
      </c>
      <c r="X135" s="198">
        <f>W135*H135</f>
        <v>0</v>
      </c>
      <c r="Y135" s="32"/>
      <c r="Z135" s="32"/>
      <c r="AA135" s="32"/>
      <c r="AB135" s="32"/>
      <c r="AC135" s="32"/>
      <c r="AD135" s="32"/>
      <c r="AE135" s="32"/>
      <c r="AR135" s="199" t="s">
        <v>170</v>
      </c>
      <c r="AT135" s="199" t="s">
        <v>151</v>
      </c>
      <c r="AU135" s="199" t="s">
        <v>88</v>
      </c>
      <c r="AY135" s="15" t="s">
        <v>134</v>
      </c>
      <c r="BE135" s="200">
        <f>IF(O135="základní",K135,0)</f>
        <v>0</v>
      </c>
      <c r="BF135" s="200">
        <f>IF(O135="snížená",K135,0)</f>
        <v>0</v>
      </c>
      <c r="BG135" s="200">
        <f>IF(O135="zákl. přenesená",K135,0)</f>
        <v>0</v>
      </c>
      <c r="BH135" s="200">
        <f>IF(O135="sníž. přenesená",K135,0)</f>
        <v>0</v>
      </c>
      <c r="BI135" s="200">
        <f>IF(O135="nulová",K135,0)</f>
        <v>0</v>
      </c>
      <c r="BJ135" s="15" t="s">
        <v>86</v>
      </c>
      <c r="BK135" s="200">
        <f>ROUND(P135*H135,2)</f>
        <v>0</v>
      </c>
      <c r="BL135" s="15" t="s">
        <v>165</v>
      </c>
      <c r="BM135" s="199" t="s">
        <v>336</v>
      </c>
    </row>
    <row r="136" spans="1:65" s="13" customFormat="1" ht="11.25">
      <c r="B136" s="211"/>
      <c r="C136" s="212"/>
      <c r="D136" s="213" t="s">
        <v>172</v>
      </c>
      <c r="E136" s="212"/>
      <c r="F136" s="214" t="s">
        <v>337</v>
      </c>
      <c r="G136" s="212"/>
      <c r="H136" s="215">
        <v>13.2</v>
      </c>
      <c r="I136" s="216"/>
      <c r="J136" s="216"/>
      <c r="K136" s="212"/>
      <c r="L136" s="212"/>
      <c r="M136" s="217"/>
      <c r="N136" s="218"/>
      <c r="O136" s="219"/>
      <c r="P136" s="219"/>
      <c r="Q136" s="219"/>
      <c r="R136" s="219"/>
      <c r="S136" s="219"/>
      <c r="T136" s="219"/>
      <c r="U136" s="219"/>
      <c r="V136" s="219"/>
      <c r="W136" s="219"/>
      <c r="X136" s="220"/>
      <c r="AT136" s="221" t="s">
        <v>172</v>
      </c>
      <c r="AU136" s="221" t="s">
        <v>88</v>
      </c>
      <c r="AV136" s="13" t="s">
        <v>88</v>
      </c>
      <c r="AW136" s="13" t="s">
        <v>4</v>
      </c>
      <c r="AX136" s="13" t="s">
        <v>86</v>
      </c>
      <c r="AY136" s="221" t="s">
        <v>134</v>
      </c>
    </row>
    <row r="137" spans="1:65" s="2" customFormat="1" ht="24.2" customHeight="1">
      <c r="A137" s="32"/>
      <c r="B137" s="33"/>
      <c r="C137" s="201" t="s">
        <v>186</v>
      </c>
      <c r="D137" s="201" t="s">
        <v>151</v>
      </c>
      <c r="E137" s="202" t="s">
        <v>182</v>
      </c>
      <c r="F137" s="203" t="s">
        <v>183</v>
      </c>
      <c r="G137" s="204" t="s">
        <v>164</v>
      </c>
      <c r="H137" s="205">
        <v>19.8</v>
      </c>
      <c r="I137" s="206"/>
      <c r="J137" s="207"/>
      <c r="K137" s="208">
        <f>ROUND(P137*H137,2)</f>
        <v>0</v>
      </c>
      <c r="L137" s="203" t="s">
        <v>141</v>
      </c>
      <c r="M137" s="209"/>
      <c r="N137" s="210" t="s">
        <v>1</v>
      </c>
      <c r="O137" s="195" t="s">
        <v>41</v>
      </c>
      <c r="P137" s="196">
        <f>I137+J137</f>
        <v>0</v>
      </c>
      <c r="Q137" s="196">
        <f>ROUND(I137*H137,2)</f>
        <v>0</v>
      </c>
      <c r="R137" s="196">
        <f>ROUND(J137*H137,2)</f>
        <v>0</v>
      </c>
      <c r="S137" s="69"/>
      <c r="T137" s="197">
        <f>S137*H137</f>
        <v>0</v>
      </c>
      <c r="U137" s="197">
        <v>2.1000000000000001E-4</v>
      </c>
      <c r="V137" s="197">
        <f>U137*H137</f>
        <v>4.1580000000000002E-3</v>
      </c>
      <c r="W137" s="197">
        <v>0</v>
      </c>
      <c r="X137" s="198">
        <f>W137*H137</f>
        <v>0</v>
      </c>
      <c r="Y137" s="32"/>
      <c r="Z137" s="32"/>
      <c r="AA137" s="32"/>
      <c r="AB137" s="32"/>
      <c r="AC137" s="32"/>
      <c r="AD137" s="32"/>
      <c r="AE137" s="32"/>
      <c r="AR137" s="199" t="s">
        <v>170</v>
      </c>
      <c r="AT137" s="199" t="s">
        <v>151</v>
      </c>
      <c r="AU137" s="199" t="s">
        <v>88</v>
      </c>
      <c r="AY137" s="15" t="s">
        <v>134</v>
      </c>
      <c r="BE137" s="200">
        <f>IF(O137="základní",K137,0)</f>
        <v>0</v>
      </c>
      <c r="BF137" s="200">
        <f>IF(O137="snížená",K137,0)</f>
        <v>0</v>
      </c>
      <c r="BG137" s="200">
        <f>IF(O137="zákl. přenesená",K137,0)</f>
        <v>0</v>
      </c>
      <c r="BH137" s="200">
        <f>IF(O137="sníž. přenesená",K137,0)</f>
        <v>0</v>
      </c>
      <c r="BI137" s="200">
        <f>IF(O137="nulová",K137,0)</f>
        <v>0</v>
      </c>
      <c r="BJ137" s="15" t="s">
        <v>86</v>
      </c>
      <c r="BK137" s="200">
        <f>ROUND(P137*H137,2)</f>
        <v>0</v>
      </c>
      <c r="BL137" s="15" t="s">
        <v>165</v>
      </c>
      <c r="BM137" s="199" t="s">
        <v>338</v>
      </c>
    </row>
    <row r="138" spans="1:65" s="13" customFormat="1" ht="11.25">
      <c r="B138" s="211"/>
      <c r="C138" s="212"/>
      <c r="D138" s="213" t="s">
        <v>172</v>
      </c>
      <c r="E138" s="212"/>
      <c r="F138" s="214" t="s">
        <v>339</v>
      </c>
      <c r="G138" s="212"/>
      <c r="H138" s="215">
        <v>19.8</v>
      </c>
      <c r="I138" s="216"/>
      <c r="J138" s="216"/>
      <c r="K138" s="212"/>
      <c r="L138" s="212"/>
      <c r="M138" s="217"/>
      <c r="N138" s="218"/>
      <c r="O138" s="219"/>
      <c r="P138" s="219"/>
      <c r="Q138" s="219"/>
      <c r="R138" s="219"/>
      <c r="S138" s="219"/>
      <c r="T138" s="219"/>
      <c r="U138" s="219"/>
      <c r="V138" s="219"/>
      <c r="W138" s="219"/>
      <c r="X138" s="220"/>
      <c r="AT138" s="221" t="s">
        <v>172</v>
      </c>
      <c r="AU138" s="221" t="s">
        <v>88</v>
      </c>
      <c r="AV138" s="13" t="s">
        <v>88</v>
      </c>
      <c r="AW138" s="13" t="s">
        <v>4</v>
      </c>
      <c r="AX138" s="13" t="s">
        <v>86</v>
      </c>
      <c r="AY138" s="221" t="s">
        <v>134</v>
      </c>
    </row>
    <row r="139" spans="1:65" s="2" customFormat="1" ht="24.2" customHeight="1">
      <c r="A139" s="32"/>
      <c r="B139" s="33"/>
      <c r="C139" s="201" t="s">
        <v>190</v>
      </c>
      <c r="D139" s="201" t="s">
        <v>151</v>
      </c>
      <c r="E139" s="202" t="s">
        <v>340</v>
      </c>
      <c r="F139" s="203" t="s">
        <v>341</v>
      </c>
      <c r="G139" s="204" t="s">
        <v>164</v>
      </c>
      <c r="H139" s="205">
        <v>33</v>
      </c>
      <c r="I139" s="206"/>
      <c r="J139" s="207"/>
      <c r="K139" s="208">
        <f>ROUND(P139*H139,2)</f>
        <v>0</v>
      </c>
      <c r="L139" s="203" t="s">
        <v>1</v>
      </c>
      <c r="M139" s="209"/>
      <c r="N139" s="210" t="s">
        <v>1</v>
      </c>
      <c r="O139" s="195" t="s">
        <v>41</v>
      </c>
      <c r="P139" s="196">
        <f>I139+J139</f>
        <v>0</v>
      </c>
      <c r="Q139" s="196">
        <f>ROUND(I139*H139,2)</f>
        <v>0</v>
      </c>
      <c r="R139" s="196">
        <f>ROUND(J139*H139,2)</f>
        <v>0</v>
      </c>
      <c r="S139" s="69"/>
      <c r="T139" s="197">
        <f>S139*H139</f>
        <v>0</v>
      </c>
      <c r="U139" s="197">
        <v>0</v>
      </c>
      <c r="V139" s="197">
        <f>U139*H139</f>
        <v>0</v>
      </c>
      <c r="W139" s="197">
        <v>0</v>
      </c>
      <c r="X139" s="198">
        <f>W139*H139</f>
        <v>0</v>
      </c>
      <c r="Y139" s="32"/>
      <c r="Z139" s="32"/>
      <c r="AA139" s="32"/>
      <c r="AB139" s="32"/>
      <c r="AC139" s="32"/>
      <c r="AD139" s="32"/>
      <c r="AE139" s="32"/>
      <c r="AR139" s="199" t="s">
        <v>170</v>
      </c>
      <c r="AT139" s="199" t="s">
        <v>151</v>
      </c>
      <c r="AU139" s="199" t="s">
        <v>88</v>
      </c>
      <c r="AY139" s="15" t="s">
        <v>134</v>
      </c>
      <c r="BE139" s="200">
        <f>IF(O139="základní",K139,0)</f>
        <v>0</v>
      </c>
      <c r="BF139" s="200">
        <f>IF(O139="snížená",K139,0)</f>
        <v>0</v>
      </c>
      <c r="BG139" s="200">
        <f>IF(O139="zákl. přenesená",K139,0)</f>
        <v>0</v>
      </c>
      <c r="BH139" s="200">
        <f>IF(O139="sníž. přenesená",K139,0)</f>
        <v>0</v>
      </c>
      <c r="BI139" s="200">
        <f>IF(O139="nulová",K139,0)</f>
        <v>0</v>
      </c>
      <c r="BJ139" s="15" t="s">
        <v>86</v>
      </c>
      <c r="BK139" s="200">
        <f>ROUND(P139*H139,2)</f>
        <v>0</v>
      </c>
      <c r="BL139" s="15" t="s">
        <v>165</v>
      </c>
      <c r="BM139" s="199" t="s">
        <v>342</v>
      </c>
    </row>
    <row r="140" spans="1:65" s="13" customFormat="1" ht="11.25">
      <c r="B140" s="211"/>
      <c r="C140" s="212"/>
      <c r="D140" s="213" t="s">
        <v>172</v>
      </c>
      <c r="E140" s="212"/>
      <c r="F140" s="214" t="s">
        <v>343</v>
      </c>
      <c r="G140" s="212"/>
      <c r="H140" s="215">
        <v>33</v>
      </c>
      <c r="I140" s="216"/>
      <c r="J140" s="216"/>
      <c r="K140" s="212"/>
      <c r="L140" s="212"/>
      <c r="M140" s="217"/>
      <c r="N140" s="218"/>
      <c r="O140" s="219"/>
      <c r="P140" s="219"/>
      <c r="Q140" s="219"/>
      <c r="R140" s="219"/>
      <c r="S140" s="219"/>
      <c r="T140" s="219"/>
      <c r="U140" s="219"/>
      <c r="V140" s="219"/>
      <c r="W140" s="219"/>
      <c r="X140" s="220"/>
      <c r="AT140" s="221" t="s">
        <v>172</v>
      </c>
      <c r="AU140" s="221" t="s">
        <v>88</v>
      </c>
      <c r="AV140" s="13" t="s">
        <v>88</v>
      </c>
      <c r="AW140" s="13" t="s">
        <v>4</v>
      </c>
      <c r="AX140" s="13" t="s">
        <v>86</v>
      </c>
      <c r="AY140" s="221" t="s">
        <v>134</v>
      </c>
    </row>
    <row r="141" spans="1:65" s="2" customFormat="1" ht="24.2" customHeight="1">
      <c r="A141" s="32"/>
      <c r="B141" s="33"/>
      <c r="C141" s="201" t="s">
        <v>194</v>
      </c>
      <c r="D141" s="201" t="s">
        <v>151</v>
      </c>
      <c r="E141" s="202" t="s">
        <v>344</v>
      </c>
      <c r="F141" s="203" t="s">
        <v>345</v>
      </c>
      <c r="G141" s="204" t="s">
        <v>164</v>
      </c>
      <c r="H141" s="205">
        <v>13.2</v>
      </c>
      <c r="I141" s="206"/>
      <c r="J141" s="207"/>
      <c r="K141" s="208">
        <f>ROUND(P141*H141,2)</f>
        <v>0</v>
      </c>
      <c r="L141" s="203" t="s">
        <v>1</v>
      </c>
      <c r="M141" s="209"/>
      <c r="N141" s="210" t="s">
        <v>1</v>
      </c>
      <c r="O141" s="195" t="s">
        <v>41</v>
      </c>
      <c r="P141" s="196">
        <f>I141+J141</f>
        <v>0</v>
      </c>
      <c r="Q141" s="196">
        <f>ROUND(I141*H141,2)</f>
        <v>0</v>
      </c>
      <c r="R141" s="196">
        <f>ROUND(J141*H141,2)</f>
        <v>0</v>
      </c>
      <c r="S141" s="69"/>
      <c r="T141" s="197">
        <f>S141*H141</f>
        <v>0</v>
      </c>
      <c r="U141" s="197">
        <v>0</v>
      </c>
      <c r="V141" s="197">
        <f>U141*H141</f>
        <v>0</v>
      </c>
      <c r="W141" s="197">
        <v>0</v>
      </c>
      <c r="X141" s="198">
        <f>W141*H141</f>
        <v>0</v>
      </c>
      <c r="Y141" s="32"/>
      <c r="Z141" s="32"/>
      <c r="AA141" s="32"/>
      <c r="AB141" s="32"/>
      <c r="AC141" s="32"/>
      <c r="AD141" s="32"/>
      <c r="AE141" s="32"/>
      <c r="AR141" s="199" t="s">
        <v>170</v>
      </c>
      <c r="AT141" s="199" t="s">
        <v>151</v>
      </c>
      <c r="AU141" s="199" t="s">
        <v>88</v>
      </c>
      <c r="AY141" s="15" t="s">
        <v>134</v>
      </c>
      <c r="BE141" s="200">
        <f>IF(O141="základní",K141,0)</f>
        <v>0</v>
      </c>
      <c r="BF141" s="200">
        <f>IF(O141="snížená",K141,0)</f>
        <v>0</v>
      </c>
      <c r="BG141" s="200">
        <f>IF(O141="zákl. přenesená",K141,0)</f>
        <v>0</v>
      </c>
      <c r="BH141" s="200">
        <f>IF(O141="sníž. přenesená",K141,0)</f>
        <v>0</v>
      </c>
      <c r="BI141" s="200">
        <f>IF(O141="nulová",K141,0)</f>
        <v>0</v>
      </c>
      <c r="BJ141" s="15" t="s">
        <v>86</v>
      </c>
      <c r="BK141" s="200">
        <f>ROUND(P141*H141,2)</f>
        <v>0</v>
      </c>
      <c r="BL141" s="15" t="s">
        <v>165</v>
      </c>
      <c r="BM141" s="199" t="s">
        <v>346</v>
      </c>
    </row>
    <row r="142" spans="1:65" s="13" customFormat="1" ht="11.25">
      <c r="B142" s="211"/>
      <c r="C142" s="212"/>
      <c r="D142" s="213" t="s">
        <v>172</v>
      </c>
      <c r="E142" s="212"/>
      <c r="F142" s="214" t="s">
        <v>337</v>
      </c>
      <c r="G142" s="212"/>
      <c r="H142" s="215">
        <v>13.2</v>
      </c>
      <c r="I142" s="216"/>
      <c r="J142" s="216"/>
      <c r="K142" s="212"/>
      <c r="L142" s="212"/>
      <c r="M142" s="217"/>
      <c r="N142" s="218"/>
      <c r="O142" s="219"/>
      <c r="P142" s="219"/>
      <c r="Q142" s="219"/>
      <c r="R142" s="219"/>
      <c r="S142" s="219"/>
      <c r="T142" s="219"/>
      <c r="U142" s="219"/>
      <c r="V142" s="219"/>
      <c r="W142" s="219"/>
      <c r="X142" s="220"/>
      <c r="AT142" s="221" t="s">
        <v>172</v>
      </c>
      <c r="AU142" s="221" t="s">
        <v>88</v>
      </c>
      <c r="AV142" s="13" t="s">
        <v>88</v>
      </c>
      <c r="AW142" s="13" t="s">
        <v>4</v>
      </c>
      <c r="AX142" s="13" t="s">
        <v>86</v>
      </c>
      <c r="AY142" s="221" t="s">
        <v>134</v>
      </c>
    </row>
    <row r="143" spans="1:65" s="2" customFormat="1" ht="24.2" customHeight="1">
      <c r="A143" s="32"/>
      <c r="B143" s="33"/>
      <c r="C143" s="187" t="s">
        <v>198</v>
      </c>
      <c r="D143" s="187" t="s">
        <v>137</v>
      </c>
      <c r="E143" s="188" t="s">
        <v>228</v>
      </c>
      <c r="F143" s="189" t="s">
        <v>229</v>
      </c>
      <c r="G143" s="190" t="s">
        <v>164</v>
      </c>
      <c r="H143" s="191">
        <v>200</v>
      </c>
      <c r="I143" s="192"/>
      <c r="J143" s="192"/>
      <c r="K143" s="193">
        <f>ROUND(P143*H143,2)</f>
        <v>0</v>
      </c>
      <c r="L143" s="189" t="s">
        <v>141</v>
      </c>
      <c r="M143" s="37"/>
      <c r="N143" s="194" t="s">
        <v>1</v>
      </c>
      <c r="O143" s="195" t="s">
        <v>41</v>
      </c>
      <c r="P143" s="196">
        <f>I143+J143</f>
        <v>0</v>
      </c>
      <c r="Q143" s="196">
        <f>ROUND(I143*H143,2)</f>
        <v>0</v>
      </c>
      <c r="R143" s="196">
        <f>ROUND(J143*H143,2)</f>
        <v>0</v>
      </c>
      <c r="S143" s="69"/>
      <c r="T143" s="197">
        <f>S143*H143</f>
        <v>0</v>
      </c>
      <c r="U143" s="197">
        <v>0</v>
      </c>
      <c r="V143" s="197">
        <f>U143*H143</f>
        <v>0</v>
      </c>
      <c r="W143" s="197">
        <v>0</v>
      </c>
      <c r="X143" s="198">
        <f>W143*H143</f>
        <v>0</v>
      </c>
      <c r="Y143" s="32"/>
      <c r="Z143" s="32"/>
      <c r="AA143" s="32"/>
      <c r="AB143" s="32"/>
      <c r="AC143" s="32"/>
      <c r="AD143" s="32"/>
      <c r="AE143" s="32"/>
      <c r="AR143" s="199" t="s">
        <v>165</v>
      </c>
      <c r="AT143" s="199" t="s">
        <v>137</v>
      </c>
      <c r="AU143" s="199" t="s">
        <v>88</v>
      </c>
      <c r="AY143" s="15" t="s">
        <v>134</v>
      </c>
      <c r="BE143" s="200">
        <f>IF(O143="základní",K143,0)</f>
        <v>0</v>
      </c>
      <c r="BF143" s="200">
        <f>IF(O143="snížená",K143,0)</f>
        <v>0</v>
      </c>
      <c r="BG143" s="200">
        <f>IF(O143="zákl. přenesená",K143,0)</f>
        <v>0</v>
      </c>
      <c r="BH143" s="200">
        <f>IF(O143="sníž. přenesená",K143,0)</f>
        <v>0</v>
      </c>
      <c r="BI143" s="200">
        <f>IF(O143="nulová",K143,0)</f>
        <v>0</v>
      </c>
      <c r="BJ143" s="15" t="s">
        <v>86</v>
      </c>
      <c r="BK143" s="200">
        <f>ROUND(P143*H143,2)</f>
        <v>0</v>
      </c>
      <c r="BL143" s="15" t="s">
        <v>165</v>
      </c>
      <c r="BM143" s="199" t="s">
        <v>347</v>
      </c>
    </row>
    <row r="144" spans="1:65" s="2" customFormat="1" ht="49.15" customHeight="1">
      <c r="A144" s="32"/>
      <c r="B144" s="33"/>
      <c r="C144" s="201" t="s">
        <v>202</v>
      </c>
      <c r="D144" s="201" t="s">
        <v>151</v>
      </c>
      <c r="E144" s="202" t="s">
        <v>232</v>
      </c>
      <c r="F144" s="203" t="s">
        <v>233</v>
      </c>
      <c r="G144" s="204" t="s">
        <v>164</v>
      </c>
      <c r="H144" s="205">
        <v>187</v>
      </c>
      <c r="I144" s="206"/>
      <c r="J144" s="207"/>
      <c r="K144" s="208">
        <f>ROUND(P144*H144,2)</f>
        <v>0</v>
      </c>
      <c r="L144" s="203" t="s">
        <v>141</v>
      </c>
      <c r="M144" s="209"/>
      <c r="N144" s="210" t="s">
        <v>1</v>
      </c>
      <c r="O144" s="195" t="s">
        <v>41</v>
      </c>
      <c r="P144" s="196">
        <f>I144+J144</f>
        <v>0</v>
      </c>
      <c r="Q144" s="196">
        <f>ROUND(I144*H144,2)</f>
        <v>0</v>
      </c>
      <c r="R144" s="196">
        <f>ROUND(J144*H144,2)</f>
        <v>0</v>
      </c>
      <c r="S144" s="69"/>
      <c r="T144" s="197">
        <f>S144*H144</f>
        <v>0</v>
      </c>
      <c r="U144" s="197">
        <v>1.2999999999999999E-4</v>
      </c>
      <c r="V144" s="197">
        <f>U144*H144</f>
        <v>2.4309999999999998E-2</v>
      </c>
      <c r="W144" s="197">
        <v>0</v>
      </c>
      <c r="X144" s="198">
        <f>W144*H144</f>
        <v>0</v>
      </c>
      <c r="Y144" s="32"/>
      <c r="Z144" s="32"/>
      <c r="AA144" s="32"/>
      <c r="AB144" s="32"/>
      <c r="AC144" s="32"/>
      <c r="AD144" s="32"/>
      <c r="AE144" s="32"/>
      <c r="AR144" s="199" t="s">
        <v>170</v>
      </c>
      <c r="AT144" s="199" t="s">
        <v>151</v>
      </c>
      <c r="AU144" s="199" t="s">
        <v>88</v>
      </c>
      <c r="AY144" s="15" t="s">
        <v>134</v>
      </c>
      <c r="BE144" s="200">
        <f>IF(O144="základní",K144,0)</f>
        <v>0</v>
      </c>
      <c r="BF144" s="200">
        <f>IF(O144="snížená",K144,0)</f>
        <v>0</v>
      </c>
      <c r="BG144" s="200">
        <f>IF(O144="zákl. přenesená",K144,0)</f>
        <v>0</v>
      </c>
      <c r="BH144" s="200">
        <f>IF(O144="sníž. přenesená",K144,0)</f>
        <v>0</v>
      </c>
      <c r="BI144" s="200">
        <f>IF(O144="nulová",K144,0)</f>
        <v>0</v>
      </c>
      <c r="BJ144" s="15" t="s">
        <v>86</v>
      </c>
      <c r="BK144" s="200">
        <f>ROUND(P144*H144,2)</f>
        <v>0</v>
      </c>
      <c r="BL144" s="15" t="s">
        <v>165</v>
      </c>
      <c r="BM144" s="199" t="s">
        <v>348</v>
      </c>
    </row>
    <row r="145" spans="1:65" s="13" customFormat="1" ht="11.25">
      <c r="B145" s="211"/>
      <c r="C145" s="212"/>
      <c r="D145" s="213" t="s">
        <v>172</v>
      </c>
      <c r="E145" s="212"/>
      <c r="F145" s="214" t="s">
        <v>349</v>
      </c>
      <c r="G145" s="212"/>
      <c r="H145" s="215">
        <v>187</v>
      </c>
      <c r="I145" s="216"/>
      <c r="J145" s="216"/>
      <c r="K145" s="212"/>
      <c r="L145" s="212"/>
      <c r="M145" s="217"/>
      <c r="N145" s="218"/>
      <c r="O145" s="219"/>
      <c r="P145" s="219"/>
      <c r="Q145" s="219"/>
      <c r="R145" s="219"/>
      <c r="S145" s="219"/>
      <c r="T145" s="219"/>
      <c r="U145" s="219"/>
      <c r="V145" s="219"/>
      <c r="W145" s="219"/>
      <c r="X145" s="220"/>
      <c r="AT145" s="221" t="s">
        <v>172</v>
      </c>
      <c r="AU145" s="221" t="s">
        <v>88</v>
      </c>
      <c r="AV145" s="13" t="s">
        <v>88</v>
      </c>
      <c r="AW145" s="13" t="s">
        <v>4</v>
      </c>
      <c r="AX145" s="13" t="s">
        <v>86</v>
      </c>
      <c r="AY145" s="221" t="s">
        <v>134</v>
      </c>
    </row>
    <row r="146" spans="1:65" s="2" customFormat="1" ht="24.2" customHeight="1">
      <c r="A146" s="32"/>
      <c r="B146" s="33"/>
      <c r="C146" s="201" t="s">
        <v>9</v>
      </c>
      <c r="D146" s="201" t="s">
        <v>151</v>
      </c>
      <c r="E146" s="202" t="s">
        <v>350</v>
      </c>
      <c r="F146" s="203" t="s">
        <v>351</v>
      </c>
      <c r="G146" s="204" t="s">
        <v>164</v>
      </c>
      <c r="H146" s="205">
        <v>22</v>
      </c>
      <c r="I146" s="206"/>
      <c r="J146" s="207"/>
      <c r="K146" s="208">
        <f>ROUND(P146*H146,2)</f>
        <v>0</v>
      </c>
      <c r="L146" s="203" t="s">
        <v>141</v>
      </c>
      <c r="M146" s="209"/>
      <c r="N146" s="210" t="s">
        <v>1</v>
      </c>
      <c r="O146" s="195" t="s">
        <v>41</v>
      </c>
      <c r="P146" s="196">
        <f>I146+J146</f>
        <v>0</v>
      </c>
      <c r="Q146" s="196">
        <f>ROUND(I146*H146,2)</f>
        <v>0</v>
      </c>
      <c r="R146" s="196">
        <f>ROUND(J146*H146,2)</f>
        <v>0</v>
      </c>
      <c r="S146" s="69"/>
      <c r="T146" s="197">
        <f>S146*H146</f>
        <v>0</v>
      </c>
      <c r="U146" s="197">
        <v>1.2E-4</v>
      </c>
      <c r="V146" s="197">
        <f>U146*H146</f>
        <v>2.64E-3</v>
      </c>
      <c r="W146" s="197">
        <v>0</v>
      </c>
      <c r="X146" s="198">
        <f>W146*H146</f>
        <v>0</v>
      </c>
      <c r="Y146" s="32"/>
      <c r="Z146" s="32"/>
      <c r="AA146" s="32"/>
      <c r="AB146" s="32"/>
      <c r="AC146" s="32"/>
      <c r="AD146" s="32"/>
      <c r="AE146" s="32"/>
      <c r="AR146" s="199" t="s">
        <v>170</v>
      </c>
      <c r="AT146" s="199" t="s">
        <v>151</v>
      </c>
      <c r="AU146" s="199" t="s">
        <v>88</v>
      </c>
      <c r="AY146" s="15" t="s">
        <v>134</v>
      </c>
      <c r="BE146" s="200">
        <f>IF(O146="základní",K146,0)</f>
        <v>0</v>
      </c>
      <c r="BF146" s="200">
        <f>IF(O146="snížená",K146,0)</f>
        <v>0</v>
      </c>
      <c r="BG146" s="200">
        <f>IF(O146="zákl. přenesená",K146,0)</f>
        <v>0</v>
      </c>
      <c r="BH146" s="200">
        <f>IF(O146="sníž. přenesená",K146,0)</f>
        <v>0</v>
      </c>
      <c r="BI146" s="200">
        <f>IF(O146="nulová",K146,0)</f>
        <v>0</v>
      </c>
      <c r="BJ146" s="15" t="s">
        <v>86</v>
      </c>
      <c r="BK146" s="200">
        <f>ROUND(P146*H146,2)</f>
        <v>0</v>
      </c>
      <c r="BL146" s="15" t="s">
        <v>165</v>
      </c>
      <c r="BM146" s="199" t="s">
        <v>352</v>
      </c>
    </row>
    <row r="147" spans="1:65" s="13" customFormat="1" ht="11.25">
      <c r="B147" s="211"/>
      <c r="C147" s="212"/>
      <c r="D147" s="213" t="s">
        <v>172</v>
      </c>
      <c r="E147" s="212"/>
      <c r="F147" s="214" t="s">
        <v>353</v>
      </c>
      <c r="G147" s="212"/>
      <c r="H147" s="215">
        <v>22</v>
      </c>
      <c r="I147" s="216"/>
      <c r="J147" s="216"/>
      <c r="K147" s="212"/>
      <c r="L147" s="212"/>
      <c r="M147" s="217"/>
      <c r="N147" s="218"/>
      <c r="O147" s="219"/>
      <c r="P147" s="219"/>
      <c r="Q147" s="219"/>
      <c r="R147" s="219"/>
      <c r="S147" s="219"/>
      <c r="T147" s="219"/>
      <c r="U147" s="219"/>
      <c r="V147" s="219"/>
      <c r="W147" s="219"/>
      <c r="X147" s="220"/>
      <c r="AT147" s="221" t="s">
        <v>172</v>
      </c>
      <c r="AU147" s="221" t="s">
        <v>88</v>
      </c>
      <c r="AV147" s="13" t="s">
        <v>88</v>
      </c>
      <c r="AW147" s="13" t="s">
        <v>4</v>
      </c>
      <c r="AX147" s="13" t="s">
        <v>86</v>
      </c>
      <c r="AY147" s="221" t="s">
        <v>134</v>
      </c>
    </row>
    <row r="148" spans="1:65" s="2" customFormat="1" ht="24.2" customHeight="1">
      <c r="A148" s="32"/>
      <c r="B148" s="33"/>
      <c r="C148" s="201" t="s">
        <v>165</v>
      </c>
      <c r="D148" s="201" t="s">
        <v>151</v>
      </c>
      <c r="E148" s="202" t="s">
        <v>354</v>
      </c>
      <c r="F148" s="203" t="s">
        <v>355</v>
      </c>
      <c r="G148" s="204" t="s">
        <v>164</v>
      </c>
      <c r="H148" s="205">
        <v>11</v>
      </c>
      <c r="I148" s="206"/>
      <c r="J148" s="207"/>
      <c r="K148" s="208">
        <f>ROUND(P148*H148,2)</f>
        <v>0</v>
      </c>
      <c r="L148" s="203" t="s">
        <v>141</v>
      </c>
      <c r="M148" s="209"/>
      <c r="N148" s="210" t="s">
        <v>1</v>
      </c>
      <c r="O148" s="195" t="s">
        <v>41</v>
      </c>
      <c r="P148" s="196">
        <f>I148+J148</f>
        <v>0</v>
      </c>
      <c r="Q148" s="196">
        <f>ROUND(I148*H148,2)</f>
        <v>0</v>
      </c>
      <c r="R148" s="196">
        <f>ROUND(J148*H148,2)</f>
        <v>0</v>
      </c>
      <c r="S148" s="69"/>
      <c r="T148" s="197">
        <f>S148*H148</f>
        <v>0</v>
      </c>
      <c r="U148" s="197">
        <v>1.7000000000000001E-4</v>
      </c>
      <c r="V148" s="197">
        <f>U148*H148</f>
        <v>1.8700000000000001E-3</v>
      </c>
      <c r="W148" s="197">
        <v>0</v>
      </c>
      <c r="X148" s="198">
        <f>W148*H148</f>
        <v>0</v>
      </c>
      <c r="Y148" s="32"/>
      <c r="Z148" s="32"/>
      <c r="AA148" s="32"/>
      <c r="AB148" s="32"/>
      <c r="AC148" s="32"/>
      <c r="AD148" s="32"/>
      <c r="AE148" s="32"/>
      <c r="AR148" s="199" t="s">
        <v>170</v>
      </c>
      <c r="AT148" s="199" t="s">
        <v>151</v>
      </c>
      <c r="AU148" s="199" t="s">
        <v>88</v>
      </c>
      <c r="AY148" s="15" t="s">
        <v>134</v>
      </c>
      <c r="BE148" s="200">
        <f>IF(O148="základní",K148,0)</f>
        <v>0</v>
      </c>
      <c r="BF148" s="200">
        <f>IF(O148="snížená",K148,0)</f>
        <v>0</v>
      </c>
      <c r="BG148" s="200">
        <f>IF(O148="zákl. přenesená",K148,0)</f>
        <v>0</v>
      </c>
      <c r="BH148" s="200">
        <f>IF(O148="sníž. přenesená",K148,0)</f>
        <v>0</v>
      </c>
      <c r="BI148" s="200">
        <f>IF(O148="nulová",K148,0)</f>
        <v>0</v>
      </c>
      <c r="BJ148" s="15" t="s">
        <v>86</v>
      </c>
      <c r="BK148" s="200">
        <f>ROUND(P148*H148,2)</f>
        <v>0</v>
      </c>
      <c r="BL148" s="15" t="s">
        <v>165</v>
      </c>
      <c r="BM148" s="199" t="s">
        <v>356</v>
      </c>
    </row>
    <row r="149" spans="1:65" s="13" customFormat="1" ht="11.25">
      <c r="B149" s="211"/>
      <c r="C149" s="212"/>
      <c r="D149" s="213" t="s">
        <v>172</v>
      </c>
      <c r="E149" s="212"/>
      <c r="F149" s="214" t="s">
        <v>244</v>
      </c>
      <c r="G149" s="212"/>
      <c r="H149" s="215">
        <v>11</v>
      </c>
      <c r="I149" s="216"/>
      <c r="J149" s="216"/>
      <c r="K149" s="212"/>
      <c r="L149" s="212"/>
      <c r="M149" s="217"/>
      <c r="N149" s="218"/>
      <c r="O149" s="219"/>
      <c r="P149" s="219"/>
      <c r="Q149" s="219"/>
      <c r="R149" s="219"/>
      <c r="S149" s="219"/>
      <c r="T149" s="219"/>
      <c r="U149" s="219"/>
      <c r="V149" s="219"/>
      <c r="W149" s="219"/>
      <c r="X149" s="220"/>
      <c r="AT149" s="221" t="s">
        <v>172</v>
      </c>
      <c r="AU149" s="221" t="s">
        <v>88</v>
      </c>
      <c r="AV149" s="13" t="s">
        <v>88</v>
      </c>
      <c r="AW149" s="13" t="s">
        <v>4</v>
      </c>
      <c r="AX149" s="13" t="s">
        <v>86</v>
      </c>
      <c r="AY149" s="221" t="s">
        <v>134</v>
      </c>
    </row>
    <row r="150" spans="1:65" s="2" customFormat="1" ht="24.2" customHeight="1">
      <c r="A150" s="32"/>
      <c r="B150" s="33"/>
      <c r="C150" s="187" t="s">
        <v>212</v>
      </c>
      <c r="D150" s="187" t="s">
        <v>137</v>
      </c>
      <c r="E150" s="188" t="s">
        <v>357</v>
      </c>
      <c r="F150" s="189" t="s">
        <v>358</v>
      </c>
      <c r="G150" s="190" t="s">
        <v>164</v>
      </c>
      <c r="H150" s="191">
        <v>80</v>
      </c>
      <c r="I150" s="192"/>
      <c r="J150" s="192"/>
      <c r="K150" s="193">
        <f>ROUND(P150*H150,2)</f>
        <v>0</v>
      </c>
      <c r="L150" s="189" t="s">
        <v>141</v>
      </c>
      <c r="M150" s="37"/>
      <c r="N150" s="194" t="s">
        <v>1</v>
      </c>
      <c r="O150" s="195" t="s">
        <v>41</v>
      </c>
      <c r="P150" s="196">
        <f>I150+J150</f>
        <v>0</v>
      </c>
      <c r="Q150" s="196">
        <f>ROUND(I150*H150,2)</f>
        <v>0</v>
      </c>
      <c r="R150" s="196">
        <f>ROUND(J150*H150,2)</f>
        <v>0</v>
      </c>
      <c r="S150" s="69"/>
      <c r="T150" s="197">
        <f>S150*H150</f>
        <v>0</v>
      </c>
      <c r="U150" s="197">
        <v>0</v>
      </c>
      <c r="V150" s="197">
        <f>U150*H150</f>
        <v>0</v>
      </c>
      <c r="W150" s="197">
        <v>0</v>
      </c>
      <c r="X150" s="198">
        <f>W150*H150</f>
        <v>0</v>
      </c>
      <c r="Y150" s="32"/>
      <c r="Z150" s="32"/>
      <c r="AA150" s="32"/>
      <c r="AB150" s="32"/>
      <c r="AC150" s="32"/>
      <c r="AD150" s="32"/>
      <c r="AE150" s="32"/>
      <c r="AR150" s="199" t="s">
        <v>165</v>
      </c>
      <c r="AT150" s="199" t="s">
        <v>137</v>
      </c>
      <c r="AU150" s="199" t="s">
        <v>88</v>
      </c>
      <c r="AY150" s="15" t="s">
        <v>134</v>
      </c>
      <c r="BE150" s="200">
        <f>IF(O150="základní",K150,0)</f>
        <v>0</v>
      </c>
      <c r="BF150" s="200">
        <f>IF(O150="snížená",K150,0)</f>
        <v>0</v>
      </c>
      <c r="BG150" s="200">
        <f>IF(O150="zákl. přenesená",K150,0)</f>
        <v>0</v>
      </c>
      <c r="BH150" s="200">
        <f>IF(O150="sníž. přenesená",K150,0)</f>
        <v>0</v>
      </c>
      <c r="BI150" s="200">
        <f>IF(O150="nulová",K150,0)</f>
        <v>0</v>
      </c>
      <c r="BJ150" s="15" t="s">
        <v>86</v>
      </c>
      <c r="BK150" s="200">
        <f>ROUND(P150*H150,2)</f>
        <v>0</v>
      </c>
      <c r="BL150" s="15" t="s">
        <v>165</v>
      </c>
      <c r="BM150" s="199" t="s">
        <v>359</v>
      </c>
    </row>
    <row r="151" spans="1:65" s="2" customFormat="1" ht="49.15" customHeight="1">
      <c r="A151" s="32"/>
      <c r="B151" s="33"/>
      <c r="C151" s="201" t="s">
        <v>216</v>
      </c>
      <c r="D151" s="201" t="s">
        <v>151</v>
      </c>
      <c r="E151" s="202" t="s">
        <v>360</v>
      </c>
      <c r="F151" s="203" t="s">
        <v>361</v>
      </c>
      <c r="G151" s="204" t="s">
        <v>164</v>
      </c>
      <c r="H151" s="205">
        <v>44</v>
      </c>
      <c r="I151" s="206"/>
      <c r="J151" s="207"/>
      <c r="K151" s="208">
        <f>ROUND(P151*H151,2)</f>
        <v>0</v>
      </c>
      <c r="L151" s="203" t="s">
        <v>141</v>
      </c>
      <c r="M151" s="209"/>
      <c r="N151" s="210" t="s">
        <v>1</v>
      </c>
      <c r="O151" s="195" t="s">
        <v>41</v>
      </c>
      <c r="P151" s="196">
        <f>I151+J151</f>
        <v>0</v>
      </c>
      <c r="Q151" s="196">
        <f>ROUND(I151*H151,2)</f>
        <v>0</v>
      </c>
      <c r="R151" s="196">
        <f>ROUND(J151*H151,2)</f>
        <v>0</v>
      </c>
      <c r="S151" s="69"/>
      <c r="T151" s="197">
        <f>S151*H151</f>
        <v>0</v>
      </c>
      <c r="U151" s="197">
        <v>1.4999999999999999E-4</v>
      </c>
      <c r="V151" s="197">
        <f>U151*H151</f>
        <v>6.5999999999999991E-3</v>
      </c>
      <c r="W151" s="197">
        <v>0</v>
      </c>
      <c r="X151" s="198">
        <f>W151*H151</f>
        <v>0</v>
      </c>
      <c r="Y151" s="32"/>
      <c r="Z151" s="32"/>
      <c r="AA151" s="32"/>
      <c r="AB151" s="32"/>
      <c r="AC151" s="32"/>
      <c r="AD151" s="32"/>
      <c r="AE151" s="32"/>
      <c r="AR151" s="199" t="s">
        <v>170</v>
      </c>
      <c r="AT151" s="199" t="s">
        <v>151</v>
      </c>
      <c r="AU151" s="199" t="s">
        <v>88</v>
      </c>
      <c r="AY151" s="15" t="s">
        <v>134</v>
      </c>
      <c r="BE151" s="200">
        <f>IF(O151="základní",K151,0)</f>
        <v>0</v>
      </c>
      <c r="BF151" s="200">
        <f>IF(O151="snížená",K151,0)</f>
        <v>0</v>
      </c>
      <c r="BG151" s="200">
        <f>IF(O151="zákl. přenesená",K151,0)</f>
        <v>0</v>
      </c>
      <c r="BH151" s="200">
        <f>IF(O151="sníž. přenesená",K151,0)</f>
        <v>0</v>
      </c>
      <c r="BI151" s="200">
        <f>IF(O151="nulová",K151,0)</f>
        <v>0</v>
      </c>
      <c r="BJ151" s="15" t="s">
        <v>86</v>
      </c>
      <c r="BK151" s="200">
        <f>ROUND(P151*H151,2)</f>
        <v>0</v>
      </c>
      <c r="BL151" s="15" t="s">
        <v>165</v>
      </c>
      <c r="BM151" s="199" t="s">
        <v>362</v>
      </c>
    </row>
    <row r="152" spans="1:65" s="13" customFormat="1" ht="11.25">
      <c r="B152" s="211"/>
      <c r="C152" s="212"/>
      <c r="D152" s="213" t="s">
        <v>172</v>
      </c>
      <c r="E152" s="212"/>
      <c r="F152" s="214" t="s">
        <v>363</v>
      </c>
      <c r="G152" s="212"/>
      <c r="H152" s="215">
        <v>44</v>
      </c>
      <c r="I152" s="216"/>
      <c r="J152" s="216"/>
      <c r="K152" s="212"/>
      <c r="L152" s="212"/>
      <c r="M152" s="217"/>
      <c r="N152" s="218"/>
      <c r="O152" s="219"/>
      <c r="P152" s="219"/>
      <c r="Q152" s="219"/>
      <c r="R152" s="219"/>
      <c r="S152" s="219"/>
      <c r="T152" s="219"/>
      <c r="U152" s="219"/>
      <c r="V152" s="219"/>
      <c r="W152" s="219"/>
      <c r="X152" s="220"/>
      <c r="AT152" s="221" t="s">
        <v>172</v>
      </c>
      <c r="AU152" s="221" t="s">
        <v>88</v>
      </c>
      <c r="AV152" s="13" t="s">
        <v>88</v>
      </c>
      <c r="AW152" s="13" t="s">
        <v>4</v>
      </c>
      <c r="AX152" s="13" t="s">
        <v>86</v>
      </c>
      <c r="AY152" s="221" t="s">
        <v>134</v>
      </c>
    </row>
    <row r="153" spans="1:65" s="2" customFormat="1" ht="24.2" customHeight="1">
      <c r="A153" s="32"/>
      <c r="B153" s="33"/>
      <c r="C153" s="201" t="s">
        <v>220</v>
      </c>
      <c r="D153" s="201" t="s">
        <v>151</v>
      </c>
      <c r="E153" s="202" t="s">
        <v>364</v>
      </c>
      <c r="F153" s="203" t="s">
        <v>365</v>
      </c>
      <c r="G153" s="204" t="s">
        <v>164</v>
      </c>
      <c r="H153" s="205">
        <v>44</v>
      </c>
      <c r="I153" s="206"/>
      <c r="J153" s="207"/>
      <c r="K153" s="208">
        <f>ROUND(P153*H153,2)</f>
        <v>0</v>
      </c>
      <c r="L153" s="203" t="s">
        <v>141</v>
      </c>
      <c r="M153" s="209"/>
      <c r="N153" s="210" t="s">
        <v>1</v>
      </c>
      <c r="O153" s="195" t="s">
        <v>41</v>
      </c>
      <c r="P153" s="196">
        <f>I153+J153</f>
        <v>0</v>
      </c>
      <c r="Q153" s="196">
        <f>ROUND(I153*H153,2)</f>
        <v>0</v>
      </c>
      <c r="R153" s="196">
        <f>ROUND(J153*H153,2)</f>
        <v>0</v>
      </c>
      <c r="S153" s="69"/>
      <c r="T153" s="197">
        <f>S153*H153</f>
        <v>0</v>
      </c>
      <c r="U153" s="197">
        <v>1.3999999999999999E-4</v>
      </c>
      <c r="V153" s="197">
        <f>U153*H153</f>
        <v>6.1599999999999997E-3</v>
      </c>
      <c r="W153" s="197">
        <v>0</v>
      </c>
      <c r="X153" s="198">
        <f>W153*H153</f>
        <v>0</v>
      </c>
      <c r="Y153" s="32"/>
      <c r="Z153" s="32"/>
      <c r="AA153" s="32"/>
      <c r="AB153" s="32"/>
      <c r="AC153" s="32"/>
      <c r="AD153" s="32"/>
      <c r="AE153" s="32"/>
      <c r="AR153" s="199" t="s">
        <v>170</v>
      </c>
      <c r="AT153" s="199" t="s">
        <v>151</v>
      </c>
      <c r="AU153" s="199" t="s">
        <v>88</v>
      </c>
      <c r="AY153" s="15" t="s">
        <v>134</v>
      </c>
      <c r="BE153" s="200">
        <f>IF(O153="základní",K153,0)</f>
        <v>0</v>
      </c>
      <c r="BF153" s="200">
        <f>IF(O153="snížená",K153,0)</f>
        <v>0</v>
      </c>
      <c r="BG153" s="200">
        <f>IF(O153="zákl. přenesená",K153,0)</f>
        <v>0</v>
      </c>
      <c r="BH153" s="200">
        <f>IF(O153="sníž. přenesená",K153,0)</f>
        <v>0</v>
      </c>
      <c r="BI153" s="200">
        <f>IF(O153="nulová",K153,0)</f>
        <v>0</v>
      </c>
      <c r="BJ153" s="15" t="s">
        <v>86</v>
      </c>
      <c r="BK153" s="200">
        <f>ROUND(P153*H153,2)</f>
        <v>0</v>
      </c>
      <c r="BL153" s="15" t="s">
        <v>165</v>
      </c>
      <c r="BM153" s="199" t="s">
        <v>366</v>
      </c>
    </row>
    <row r="154" spans="1:65" s="13" customFormat="1" ht="11.25">
      <c r="B154" s="211"/>
      <c r="C154" s="212"/>
      <c r="D154" s="213" t="s">
        <v>172</v>
      </c>
      <c r="E154" s="212"/>
      <c r="F154" s="214" t="s">
        <v>363</v>
      </c>
      <c r="G154" s="212"/>
      <c r="H154" s="215">
        <v>44</v>
      </c>
      <c r="I154" s="216"/>
      <c r="J154" s="216"/>
      <c r="K154" s="212"/>
      <c r="L154" s="212"/>
      <c r="M154" s="217"/>
      <c r="N154" s="218"/>
      <c r="O154" s="219"/>
      <c r="P154" s="219"/>
      <c r="Q154" s="219"/>
      <c r="R154" s="219"/>
      <c r="S154" s="219"/>
      <c r="T154" s="219"/>
      <c r="U154" s="219"/>
      <c r="V154" s="219"/>
      <c r="W154" s="219"/>
      <c r="X154" s="220"/>
      <c r="AT154" s="221" t="s">
        <v>172</v>
      </c>
      <c r="AU154" s="221" t="s">
        <v>88</v>
      </c>
      <c r="AV154" s="13" t="s">
        <v>88</v>
      </c>
      <c r="AW154" s="13" t="s">
        <v>4</v>
      </c>
      <c r="AX154" s="13" t="s">
        <v>86</v>
      </c>
      <c r="AY154" s="221" t="s">
        <v>134</v>
      </c>
    </row>
    <row r="155" spans="1:65" s="2" customFormat="1" ht="24.2" customHeight="1">
      <c r="A155" s="32"/>
      <c r="B155" s="33"/>
      <c r="C155" s="187" t="s">
        <v>224</v>
      </c>
      <c r="D155" s="187" t="s">
        <v>137</v>
      </c>
      <c r="E155" s="188" t="s">
        <v>367</v>
      </c>
      <c r="F155" s="189" t="s">
        <v>368</v>
      </c>
      <c r="G155" s="190" t="s">
        <v>164</v>
      </c>
      <c r="H155" s="191">
        <v>4</v>
      </c>
      <c r="I155" s="192"/>
      <c r="J155" s="192"/>
      <c r="K155" s="193">
        <f>ROUND(P155*H155,2)</f>
        <v>0</v>
      </c>
      <c r="L155" s="189" t="s">
        <v>141</v>
      </c>
      <c r="M155" s="37"/>
      <c r="N155" s="194" t="s">
        <v>1</v>
      </c>
      <c r="O155" s="195" t="s">
        <v>41</v>
      </c>
      <c r="P155" s="196">
        <f>I155+J155</f>
        <v>0</v>
      </c>
      <c r="Q155" s="196">
        <f>ROUND(I155*H155,2)</f>
        <v>0</v>
      </c>
      <c r="R155" s="196">
        <f>ROUND(J155*H155,2)</f>
        <v>0</v>
      </c>
      <c r="S155" s="69"/>
      <c r="T155" s="197">
        <f>S155*H155</f>
        <v>0</v>
      </c>
      <c r="U155" s="197">
        <v>0</v>
      </c>
      <c r="V155" s="197">
        <f>U155*H155</f>
        <v>0</v>
      </c>
      <c r="W155" s="197">
        <v>0</v>
      </c>
      <c r="X155" s="198">
        <f>W155*H155</f>
        <v>0</v>
      </c>
      <c r="Y155" s="32"/>
      <c r="Z155" s="32"/>
      <c r="AA155" s="32"/>
      <c r="AB155" s="32"/>
      <c r="AC155" s="32"/>
      <c r="AD155" s="32"/>
      <c r="AE155" s="32"/>
      <c r="AR155" s="199" t="s">
        <v>165</v>
      </c>
      <c r="AT155" s="199" t="s">
        <v>137</v>
      </c>
      <c r="AU155" s="199" t="s">
        <v>88</v>
      </c>
      <c r="AY155" s="15" t="s">
        <v>134</v>
      </c>
      <c r="BE155" s="200">
        <f>IF(O155="základní",K155,0)</f>
        <v>0</v>
      </c>
      <c r="BF155" s="200">
        <f>IF(O155="snížená",K155,0)</f>
        <v>0</v>
      </c>
      <c r="BG155" s="200">
        <f>IF(O155="zákl. přenesená",K155,0)</f>
        <v>0</v>
      </c>
      <c r="BH155" s="200">
        <f>IF(O155="sníž. přenesená",K155,0)</f>
        <v>0</v>
      </c>
      <c r="BI155" s="200">
        <f>IF(O155="nulová",K155,0)</f>
        <v>0</v>
      </c>
      <c r="BJ155" s="15" t="s">
        <v>86</v>
      </c>
      <c r="BK155" s="200">
        <f>ROUND(P155*H155,2)</f>
        <v>0</v>
      </c>
      <c r="BL155" s="15" t="s">
        <v>165</v>
      </c>
      <c r="BM155" s="199" t="s">
        <v>369</v>
      </c>
    </row>
    <row r="156" spans="1:65" s="2" customFormat="1" ht="24.2" customHeight="1">
      <c r="A156" s="32"/>
      <c r="B156" s="33"/>
      <c r="C156" s="201" t="s">
        <v>8</v>
      </c>
      <c r="D156" s="201" t="s">
        <v>151</v>
      </c>
      <c r="E156" s="202" t="s">
        <v>370</v>
      </c>
      <c r="F156" s="203" t="s">
        <v>371</v>
      </c>
      <c r="G156" s="204" t="s">
        <v>164</v>
      </c>
      <c r="H156" s="205">
        <v>4</v>
      </c>
      <c r="I156" s="206"/>
      <c r="J156" s="207"/>
      <c r="K156" s="208">
        <f>ROUND(P156*H156,2)</f>
        <v>0</v>
      </c>
      <c r="L156" s="203" t="s">
        <v>141</v>
      </c>
      <c r="M156" s="209"/>
      <c r="N156" s="210" t="s">
        <v>1</v>
      </c>
      <c r="O156" s="195" t="s">
        <v>41</v>
      </c>
      <c r="P156" s="196">
        <f>I156+J156</f>
        <v>0</v>
      </c>
      <c r="Q156" s="196">
        <f>ROUND(I156*H156,2)</f>
        <v>0</v>
      </c>
      <c r="R156" s="196">
        <f>ROUND(J156*H156,2)</f>
        <v>0</v>
      </c>
      <c r="S156" s="69"/>
      <c r="T156" s="197">
        <f>S156*H156</f>
        <v>0</v>
      </c>
      <c r="U156" s="197">
        <v>3.4000000000000002E-4</v>
      </c>
      <c r="V156" s="197">
        <f>U156*H156</f>
        <v>1.3600000000000001E-3</v>
      </c>
      <c r="W156" s="197">
        <v>0</v>
      </c>
      <c r="X156" s="198">
        <f>W156*H156</f>
        <v>0</v>
      </c>
      <c r="Y156" s="32"/>
      <c r="Z156" s="32"/>
      <c r="AA156" s="32"/>
      <c r="AB156" s="32"/>
      <c r="AC156" s="32"/>
      <c r="AD156" s="32"/>
      <c r="AE156" s="32"/>
      <c r="AR156" s="199" t="s">
        <v>170</v>
      </c>
      <c r="AT156" s="199" t="s">
        <v>151</v>
      </c>
      <c r="AU156" s="199" t="s">
        <v>88</v>
      </c>
      <c r="AY156" s="15" t="s">
        <v>134</v>
      </c>
      <c r="BE156" s="200">
        <f>IF(O156="základní",K156,0)</f>
        <v>0</v>
      </c>
      <c r="BF156" s="200">
        <f>IF(O156="snížená",K156,0)</f>
        <v>0</v>
      </c>
      <c r="BG156" s="200">
        <f>IF(O156="zákl. přenesená",K156,0)</f>
        <v>0</v>
      </c>
      <c r="BH156" s="200">
        <f>IF(O156="sníž. přenesená",K156,0)</f>
        <v>0</v>
      </c>
      <c r="BI156" s="200">
        <f>IF(O156="nulová",K156,0)</f>
        <v>0</v>
      </c>
      <c r="BJ156" s="15" t="s">
        <v>86</v>
      </c>
      <c r="BK156" s="200">
        <f>ROUND(P156*H156,2)</f>
        <v>0</v>
      </c>
      <c r="BL156" s="15" t="s">
        <v>165</v>
      </c>
      <c r="BM156" s="199" t="s">
        <v>372</v>
      </c>
    </row>
    <row r="157" spans="1:65" s="2" customFormat="1" ht="24.2" customHeight="1">
      <c r="A157" s="32"/>
      <c r="B157" s="33"/>
      <c r="C157" s="187" t="s">
        <v>231</v>
      </c>
      <c r="D157" s="187" t="s">
        <v>137</v>
      </c>
      <c r="E157" s="188" t="s">
        <v>246</v>
      </c>
      <c r="F157" s="189" t="s">
        <v>247</v>
      </c>
      <c r="G157" s="190" t="s">
        <v>140</v>
      </c>
      <c r="H157" s="191">
        <v>72</v>
      </c>
      <c r="I157" s="192"/>
      <c r="J157" s="192"/>
      <c r="K157" s="193">
        <f>ROUND(P157*H157,2)</f>
        <v>0</v>
      </c>
      <c r="L157" s="189" t="s">
        <v>141</v>
      </c>
      <c r="M157" s="37"/>
      <c r="N157" s="194" t="s">
        <v>1</v>
      </c>
      <c r="O157" s="195" t="s">
        <v>41</v>
      </c>
      <c r="P157" s="196">
        <f>I157+J157</f>
        <v>0</v>
      </c>
      <c r="Q157" s="196">
        <f>ROUND(I157*H157,2)</f>
        <v>0</v>
      </c>
      <c r="R157" s="196">
        <f>ROUND(J157*H157,2)</f>
        <v>0</v>
      </c>
      <c r="S157" s="69"/>
      <c r="T157" s="197">
        <f>S157*H157</f>
        <v>0</v>
      </c>
      <c r="U157" s="197">
        <v>0</v>
      </c>
      <c r="V157" s="197">
        <f>U157*H157</f>
        <v>0</v>
      </c>
      <c r="W157" s="197">
        <v>0</v>
      </c>
      <c r="X157" s="198">
        <f>W157*H157</f>
        <v>0</v>
      </c>
      <c r="Y157" s="32"/>
      <c r="Z157" s="32"/>
      <c r="AA157" s="32"/>
      <c r="AB157" s="32"/>
      <c r="AC157" s="32"/>
      <c r="AD157" s="32"/>
      <c r="AE157" s="32"/>
      <c r="AR157" s="199" t="s">
        <v>165</v>
      </c>
      <c r="AT157" s="199" t="s">
        <v>137</v>
      </c>
      <c r="AU157" s="199" t="s">
        <v>88</v>
      </c>
      <c r="AY157" s="15" t="s">
        <v>134</v>
      </c>
      <c r="BE157" s="200">
        <f>IF(O157="základní",K157,0)</f>
        <v>0</v>
      </c>
      <c r="BF157" s="200">
        <f>IF(O157="snížená",K157,0)</f>
        <v>0</v>
      </c>
      <c r="BG157" s="200">
        <f>IF(O157="zákl. přenesená",K157,0)</f>
        <v>0</v>
      </c>
      <c r="BH157" s="200">
        <f>IF(O157="sníž. přenesená",K157,0)</f>
        <v>0</v>
      </c>
      <c r="BI157" s="200">
        <f>IF(O157="nulová",K157,0)</f>
        <v>0</v>
      </c>
      <c r="BJ157" s="15" t="s">
        <v>86</v>
      </c>
      <c r="BK157" s="200">
        <f>ROUND(P157*H157,2)</f>
        <v>0</v>
      </c>
      <c r="BL157" s="15" t="s">
        <v>165</v>
      </c>
      <c r="BM157" s="199" t="s">
        <v>373</v>
      </c>
    </row>
    <row r="158" spans="1:65" s="12" customFormat="1" ht="25.9" customHeight="1">
      <c r="B158" s="170"/>
      <c r="C158" s="171"/>
      <c r="D158" s="172" t="s">
        <v>77</v>
      </c>
      <c r="E158" s="173" t="s">
        <v>316</v>
      </c>
      <c r="F158" s="173" t="s">
        <v>317</v>
      </c>
      <c r="G158" s="171"/>
      <c r="H158" s="171"/>
      <c r="I158" s="174"/>
      <c r="J158" s="174"/>
      <c r="K158" s="175">
        <f>BK158</f>
        <v>0</v>
      </c>
      <c r="L158" s="171"/>
      <c r="M158" s="176"/>
      <c r="N158" s="177"/>
      <c r="O158" s="178"/>
      <c r="P158" s="178"/>
      <c r="Q158" s="179">
        <f>Q159</f>
        <v>0</v>
      </c>
      <c r="R158" s="179">
        <f>R159</f>
        <v>0</v>
      </c>
      <c r="S158" s="178"/>
      <c r="T158" s="180">
        <f>T159</f>
        <v>0</v>
      </c>
      <c r="U158" s="178"/>
      <c r="V158" s="180">
        <f>V159</f>
        <v>0</v>
      </c>
      <c r="W158" s="178"/>
      <c r="X158" s="181">
        <f>X159</f>
        <v>0</v>
      </c>
      <c r="AR158" s="182" t="s">
        <v>142</v>
      </c>
      <c r="AT158" s="183" t="s">
        <v>77</v>
      </c>
      <c r="AU158" s="183" t="s">
        <v>78</v>
      </c>
      <c r="AY158" s="182" t="s">
        <v>134</v>
      </c>
      <c r="BK158" s="184">
        <f>BK159</f>
        <v>0</v>
      </c>
    </row>
    <row r="159" spans="1:65" s="2" customFormat="1" ht="24.2" customHeight="1">
      <c r="A159" s="32"/>
      <c r="B159" s="33"/>
      <c r="C159" s="187" t="s">
        <v>236</v>
      </c>
      <c r="D159" s="187" t="s">
        <v>137</v>
      </c>
      <c r="E159" s="188" t="s">
        <v>319</v>
      </c>
      <c r="F159" s="189" t="s">
        <v>320</v>
      </c>
      <c r="G159" s="190" t="s">
        <v>321</v>
      </c>
      <c r="H159" s="191">
        <v>6</v>
      </c>
      <c r="I159" s="192"/>
      <c r="J159" s="192"/>
      <c r="K159" s="193">
        <f>ROUND(P159*H159,2)</f>
        <v>0</v>
      </c>
      <c r="L159" s="189" t="s">
        <v>141</v>
      </c>
      <c r="M159" s="37"/>
      <c r="N159" s="222" t="s">
        <v>1</v>
      </c>
      <c r="O159" s="223" t="s">
        <v>41</v>
      </c>
      <c r="P159" s="224">
        <f>I159+J159</f>
        <v>0</v>
      </c>
      <c r="Q159" s="224">
        <f>ROUND(I159*H159,2)</f>
        <v>0</v>
      </c>
      <c r="R159" s="224">
        <f>ROUND(J159*H159,2)</f>
        <v>0</v>
      </c>
      <c r="S159" s="225"/>
      <c r="T159" s="226">
        <f>S159*H159</f>
        <v>0</v>
      </c>
      <c r="U159" s="226">
        <v>0</v>
      </c>
      <c r="V159" s="226">
        <f>U159*H159</f>
        <v>0</v>
      </c>
      <c r="W159" s="226">
        <v>0</v>
      </c>
      <c r="X159" s="227">
        <f>W159*H159</f>
        <v>0</v>
      </c>
      <c r="Y159" s="32"/>
      <c r="Z159" s="32"/>
      <c r="AA159" s="32"/>
      <c r="AB159" s="32"/>
      <c r="AC159" s="32"/>
      <c r="AD159" s="32"/>
      <c r="AE159" s="32"/>
      <c r="AR159" s="199" t="s">
        <v>322</v>
      </c>
      <c r="AT159" s="199" t="s">
        <v>137</v>
      </c>
      <c r="AU159" s="199" t="s">
        <v>86</v>
      </c>
      <c r="AY159" s="15" t="s">
        <v>134</v>
      </c>
      <c r="BE159" s="200">
        <f>IF(O159="základní",K159,0)</f>
        <v>0</v>
      </c>
      <c r="BF159" s="200">
        <f>IF(O159="snížená",K159,0)</f>
        <v>0</v>
      </c>
      <c r="BG159" s="200">
        <f>IF(O159="zákl. přenesená",K159,0)</f>
        <v>0</v>
      </c>
      <c r="BH159" s="200">
        <f>IF(O159="sníž. přenesená",K159,0)</f>
        <v>0</v>
      </c>
      <c r="BI159" s="200">
        <f>IF(O159="nulová",K159,0)</f>
        <v>0</v>
      </c>
      <c r="BJ159" s="15" t="s">
        <v>86</v>
      </c>
      <c r="BK159" s="200">
        <f>ROUND(P159*H159,2)</f>
        <v>0</v>
      </c>
      <c r="BL159" s="15" t="s">
        <v>322</v>
      </c>
      <c r="BM159" s="199" t="s">
        <v>374</v>
      </c>
    </row>
    <row r="160" spans="1:65" s="2" customFormat="1" ht="6.95" customHeight="1">
      <c r="A160" s="32"/>
      <c r="B160" s="52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37"/>
      <c r="N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</row>
  </sheetData>
  <sheetProtection password="CC35" sheet="1" objects="1" scenarios="1" formatColumns="0" formatRows="0" autoFilter="0"/>
  <autoFilter ref="C120:L159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8"/>
  <sheetViews>
    <sheetView showGridLines="0" topLeftCell="A133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T2" s="15" t="s">
        <v>94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8"/>
      <c r="AT3" s="15" t="s">
        <v>88</v>
      </c>
    </row>
    <row r="4" spans="1:46" s="1" customFormat="1" ht="24.95" customHeight="1">
      <c r="B4" s="18"/>
      <c r="D4" s="109" t="s">
        <v>98</v>
      </c>
      <c r="M4" s="18"/>
      <c r="N4" s="110" t="s">
        <v>11</v>
      </c>
      <c r="AT4" s="15" t="s">
        <v>4</v>
      </c>
    </row>
    <row r="5" spans="1:46" s="1" customFormat="1" ht="6.95" customHeight="1">
      <c r="B5" s="18"/>
      <c r="M5" s="18"/>
    </row>
    <row r="6" spans="1:46" s="1" customFormat="1" ht="12" customHeight="1">
      <c r="B6" s="18"/>
      <c r="D6" s="111" t="s">
        <v>17</v>
      </c>
      <c r="M6" s="18"/>
    </row>
    <row r="7" spans="1:46" s="1" customFormat="1" ht="16.5" customHeight="1">
      <c r="B7" s="18"/>
      <c r="E7" s="270" t="str">
        <f>'Rekapitulace stavby'!K6</f>
        <v>Mateřská škola Mjr. Nováka</v>
      </c>
      <c r="F7" s="271"/>
      <c r="G7" s="271"/>
      <c r="H7" s="271"/>
      <c r="M7" s="18"/>
    </row>
    <row r="8" spans="1:46" s="2" customFormat="1" ht="12" customHeight="1">
      <c r="A8" s="32"/>
      <c r="B8" s="37"/>
      <c r="C8" s="32"/>
      <c r="D8" s="111" t="s">
        <v>99</v>
      </c>
      <c r="E8" s="32"/>
      <c r="F8" s="32"/>
      <c r="G8" s="32"/>
      <c r="H8" s="32"/>
      <c r="I8" s="32"/>
      <c r="J8" s="32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2" t="s">
        <v>375</v>
      </c>
      <c r="F9" s="273"/>
      <c r="G9" s="273"/>
      <c r="H9" s="273"/>
      <c r="I9" s="32"/>
      <c r="J9" s="32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1" t="s">
        <v>19</v>
      </c>
      <c r="E11" s="32"/>
      <c r="F11" s="112" t="s">
        <v>1</v>
      </c>
      <c r="G11" s="32"/>
      <c r="H11" s="32"/>
      <c r="I11" s="111" t="s">
        <v>20</v>
      </c>
      <c r="J11" s="112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1" t="s">
        <v>21</v>
      </c>
      <c r="E12" s="32"/>
      <c r="F12" s="112" t="s">
        <v>22</v>
      </c>
      <c r="G12" s="32"/>
      <c r="H12" s="32"/>
      <c r="I12" s="111" t="s">
        <v>23</v>
      </c>
      <c r="J12" s="113" t="str">
        <f>'Rekapitulace stavby'!AN8</f>
        <v>28. 6. 2023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1" t="s">
        <v>25</v>
      </c>
      <c r="E14" s="32"/>
      <c r="F14" s="32"/>
      <c r="G14" s="32"/>
      <c r="H14" s="32"/>
      <c r="I14" s="111" t="s">
        <v>26</v>
      </c>
      <c r="J14" s="112" t="str">
        <f>IF('Rekapitulace stavby'!AN10="","",'Rekapitulace stavby'!AN10)</f>
        <v/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2" t="str">
        <f>IF('Rekapitulace stavby'!E11="","",'Rekapitulace stavby'!E11)</f>
        <v xml:space="preserve"> </v>
      </c>
      <c r="F15" s="32"/>
      <c r="G15" s="32"/>
      <c r="H15" s="32"/>
      <c r="I15" s="111" t="s">
        <v>27</v>
      </c>
      <c r="J15" s="112" t="str">
        <f>IF('Rekapitulace stavby'!AN11="","",'Rekapitulace stavby'!AN11)</f>
        <v/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1" t="s">
        <v>28</v>
      </c>
      <c r="E17" s="32"/>
      <c r="F17" s="32"/>
      <c r="G17" s="32"/>
      <c r="H17" s="32"/>
      <c r="I17" s="111" t="s">
        <v>26</v>
      </c>
      <c r="J17" s="28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4" t="str">
        <f>'Rekapitulace stavby'!E14</f>
        <v>Vyplň údaj</v>
      </c>
      <c r="F18" s="275"/>
      <c r="G18" s="275"/>
      <c r="H18" s="275"/>
      <c r="I18" s="111" t="s">
        <v>27</v>
      </c>
      <c r="J18" s="28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1" t="s">
        <v>30</v>
      </c>
      <c r="E20" s="32"/>
      <c r="F20" s="32"/>
      <c r="G20" s="32"/>
      <c r="H20" s="32"/>
      <c r="I20" s="111" t="s">
        <v>26</v>
      </c>
      <c r="J20" s="112" t="s">
        <v>31</v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2" t="s">
        <v>32</v>
      </c>
      <c r="F21" s="32"/>
      <c r="G21" s="32"/>
      <c r="H21" s="32"/>
      <c r="I21" s="111" t="s">
        <v>27</v>
      </c>
      <c r="J21" s="112" t="s">
        <v>33</v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1" t="s">
        <v>34</v>
      </c>
      <c r="E23" s="32"/>
      <c r="F23" s="32"/>
      <c r="G23" s="32"/>
      <c r="H23" s="32"/>
      <c r="I23" s="111" t="s">
        <v>26</v>
      </c>
      <c r="J23" s="112" t="s">
        <v>31</v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2" t="s">
        <v>32</v>
      </c>
      <c r="F24" s="32"/>
      <c r="G24" s="32"/>
      <c r="H24" s="32"/>
      <c r="I24" s="111" t="s">
        <v>27</v>
      </c>
      <c r="J24" s="112" t="s">
        <v>33</v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1" t="s">
        <v>35</v>
      </c>
      <c r="E26" s="32"/>
      <c r="F26" s="32"/>
      <c r="G26" s="32"/>
      <c r="H26" s="32"/>
      <c r="I26" s="32"/>
      <c r="J26" s="32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4"/>
      <c r="B27" s="115"/>
      <c r="C27" s="114"/>
      <c r="D27" s="114"/>
      <c r="E27" s="276" t="s">
        <v>1</v>
      </c>
      <c r="F27" s="276"/>
      <c r="G27" s="276"/>
      <c r="H27" s="276"/>
      <c r="I27" s="114"/>
      <c r="J27" s="114"/>
      <c r="K27" s="114"/>
      <c r="L27" s="114"/>
      <c r="M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7"/>
      <c r="E29" s="117"/>
      <c r="F29" s="117"/>
      <c r="G29" s="117"/>
      <c r="H29" s="117"/>
      <c r="I29" s="117"/>
      <c r="J29" s="117"/>
      <c r="K29" s="117"/>
      <c r="L29" s="117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1" t="s">
        <v>101</v>
      </c>
      <c r="F30" s="32"/>
      <c r="G30" s="32"/>
      <c r="H30" s="32"/>
      <c r="I30" s="32"/>
      <c r="J30" s="32"/>
      <c r="K30" s="118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1" t="s">
        <v>102</v>
      </c>
      <c r="F31" s="32"/>
      <c r="G31" s="32"/>
      <c r="H31" s="32"/>
      <c r="I31" s="32"/>
      <c r="J31" s="32"/>
      <c r="K31" s="118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9" t="s">
        <v>36</v>
      </c>
      <c r="E32" s="32"/>
      <c r="F32" s="32"/>
      <c r="G32" s="32"/>
      <c r="H32" s="32"/>
      <c r="I32" s="32"/>
      <c r="J32" s="32"/>
      <c r="K32" s="120">
        <f>ROUND(K118,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7"/>
      <c r="E33" s="117"/>
      <c r="F33" s="117"/>
      <c r="G33" s="117"/>
      <c r="H33" s="117"/>
      <c r="I33" s="117"/>
      <c r="J33" s="117"/>
      <c r="K33" s="117"/>
      <c r="L33" s="117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1" t="s">
        <v>38</v>
      </c>
      <c r="G34" s="32"/>
      <c r="H34" s="32"/>
      <c r="I34" s="121" t="s">
        <v>37</v>
      </c>
      <c r="J34" s="32"/>
      <c r="K34" s="121" t="s">
        <v>39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2" t="s">
        <v>40</v>
      </c>
      <c r="E35" s="111" t="s">
        <v>41</v>
      </c>
      <c r="F35" s="118">
        <f>ROUND((SUM(BE118:BE147)),  2)</f>
        <v>0</v>
      </c>
      <c r="G35" s="32"/>
      <c r="H35" s="32"/>
      <c r="I35" s="123">
        <v>0.21</v>
      </c>
      <c r="J35" s="32"/>
      <c r="K35" s="118">
        <f>ROUND(((SUM(BE118:BE147))*I35),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1" t="s">
        <v>42</v>
      </c>
      <c r="F36" s="118">
        <f>ROUND((SUM(BF118:BF147)),  2)</f>
        <v>0</v>
      </c>
      <c r="G36" s="32"/>
      <c r="H36" s="32"/>
      <c r="I36" s="123">
        <v>0.15</v>
      </c>
      <c r="J36" s="32"/>
      <c r="K36" s="118">
        <f>ROUND(((SUM(BF118:BF147))*I36),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1" t="s">
        <v>43</v>
      </c>
      <c r="F37" s="118">
        <f>ROUND((SUM(BG118:BG147)),  2)</f>
        <v>0</v>
      </c>
      <c r="G37" s="32"/>
      <c r="H37" s="32"/>
      <c r="I37" s="123">
        <v>0.21</v>
      </c>
      <c r="J37" s="32"/>
      <c r="K37" s="118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1" t="s">
        <v>44</v>
      </c>
      <c r="F38" s="118">
        <f>ROUND((SUM(BH118:BH147)),  2)</f>
        <v>0</v>
      </c>
      <c r="G38" s="32"/>
      <c r="H38" s="32"/>
      <c r="I38" s="123">
        <v>0.15</v>
      </c>
      <c r="J38" s="32"/>
      <c r="K38" s="118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1" t="s">
        <v>45</v>
      </c>
      <c r="F39" s="118">
        <f>ROUND((SUM(BI118:BI147)),  2)</f>
        <v>0</v>
      </c>
      <c r="G39" s="32"/>
      <c r="H39" s="32"/>
      <c r="I39" s="123">
        <v>0</v>
      </c>
      <c r="J39" s="32"/>
      <c r="K39" s="118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6"/>
      <c r="K41" s="129">
        <f>SUM(K32:K39)</f>
        <v>0</v>
      </c>
      <c r="L41" s="130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M43" s="18"/>
    </row>
    <row r="44" spans="1:31" s="1" customFormat="1" ht="14.45" customHeight="1">
      <c r="B44" s="18"/>
      <c r="M44" s="18"/>
    </row>
    <row r="45" spans="1:31" s="1" customFormat="1" ht="14.45" customHeight="1">
      <c r="B45" s="18"/>
      <c r="M45" s="18"/>
    </row>
    <row r="46" spans="1:31" s="1" customFormat="1" ht="14.45" customHeight="1">
      <c r="B46" s="18"/>
      <c r="M46" s="18"/>
    </row>
    <row r="47" spans="1:31" s="1" customFormat="1" ht="14.45" customHeight="1">
      <c r="B47" s="18"/>
      <c r="M47" s="18"/>
    </row>
    <row r="48" spans="1:31" s="1" customFormat="1" ht="14.45" customHeight="1">
      <c r="B48" s="18"/>
      <c r="M48" s="18"/>
    </row>
    <row r="49" spans="1:31" s="1" customFormat="1" ht="14.45" customHeight="1">
      <c r="B49" s="18"/>
      <c r="M49" s="18"/>
    </row>
    <row r="50" spans="1:31" s="2" customFormat="1" ht="14.45" customHeight="1">
      <c r="B50" s="49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132"/>
      <c r="M50" s="49"/>
    </row>
    <row r="51" spans="1:31" ht="11.25">
      <c r="B51" s="18"/>
      <c r="M51" s="18"/>
    </row>
    <row r="52" spans="1:31" ht="11.25">
      <c r="B52" s="18"/>
      <c r="M52" s="18"/>
    </row>
    <row r="53" spans="1:31" ht="11.25">
      <c r="B53" s="18"/>
      <c r="M53" s="18"/>
    </row>
    <row r="54" spans="1:31" ht="11.25">
      <c r="B54" s="18"/>
      <c r="M54" s="18"/>
    </row>
    <row r="55" spans="1:31" ht="11.25">
      <c r="B55" s="18"/>
      <c r="M55" s="18"/>
    </row>
    <row r="56" spans="1:31" ht="11.25">
      <c r="B56" s="18"/>
      <c r="M56" s="18"/>
    </row>
    <row r="57" spans="1:31" ht="11.25">
      <c r="B57" s="18"/>
      <c r="M57" s="18"/>
    </row>
    <row r="58" spans="1:31" ht="11.25">
      <c r="B58" s="18"/>
      <c r="M58" s="18"/>
    </row>
    <row r="59" spans="1:31" ht="11.25">
      <c r="B59" s="18"/>
      <c r="M59" s="18"/>
    </row>
    <row r="60" spans="1:31" ht="11.25">
      <c r="B60" s="18"/>
      <c r="M60" s="18"/>
    </row>
    <row r="61" spans="1:31" s="2" customFormat="1" ht="12.75">
      <c r="A61" s="32"/>
      <c r="B61" s="37"/>
      <c r="C61" s="32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134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M62" s="18"/>
    </row>
    <row r="63" spans="1:31" ht="11.25">
      <c r="B63" s="18"/>
      <c r="M63" s="18"/>
    </row>
    <row r="64" spans="1:31" ht="11.25">
      <c r="B64" s="18"/>
      <c r="M64" s="18"/>
    </row>
    <row r="65" spans="1:31" s="2" customFormat="1" ht="12.75">
      <c r="A65" s="32"/>
      <c r="B65" s="37"/>
      <c r="C65" s="32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13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M66" s="18"/>
    </row>
    <row r="67" spans="1:31" ht="11.25">
      <c r="B67" s="18"/>
      <c r="M67" s="18"/>
    </row>
    <row r="68" spans="1:31" ht="11.25">
      <c r="B68" s="18"/>
      <c r="M68" s="18"/>
    </row>
    <row r="69" spans="1:31" ht="11.25">
      <c r="B69" s="18"/>
      <c r="M69" s="18"/>
    </row>
    <row r="70" spans="1:31" ht="11.25">
      <c r="B70" s="18"/>
      <c r="M70" s="18"/>
    </row>
    <row r="71" spans="1:31" ht="11.25">
      <c r="B71" s="18"/>
      <c r="M71" s="18"/>
    </row>
    <row r="72" spans="1:31" ht="11.25">
      <c r="B72" s="18"/>
      <c r="M72" s="18"/>
    </row>
    <row r="73" spans="1:31" ht="11.25">
      <c r="B73" s="18"/>
      <c r="M73" s="18"/>
    </row>
    <row r="74" spans="1:31" ht="11.25">
      <c r="B74" s="18"/>
      <c r="M74" s="18"/>
    </row>
    <row r="75" spans="1:31" ht="11.25">
      <c r="B75" s="18"/>
      <c r="M75" s="18"/>
    </row>
    <row r="76" spans="1:31" s="2" customFormat="1" ht="12.75">
      <c r="A76" s="32"/>
      <c r="B76" s="37"/>
      <c r="C76" s="32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134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103</v>
      </c>
      <c r="D82" s="34"/>
      <c r="E82" s="34"/>
      <c r="F82" s="34"/>
      <c r="G82" s="34"/>
      <c r="H82" s="34"/>
      <c r="I82" s="34"/>
      <c r="J82" s="34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77" t="str">
        <f>E7</f>
        <v>Mateřská škola Mjr. Nováka</v>
      </c>
      <c r="F85" s="278"/>
      <c r="G85" s="278"/>
      <c r="H85" s="278"/>
      <c r="I85" s="34"/>
      <c r="J85" s="34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99</v>
      </c>
      <c r="D86" s="34"/>
      <c r="E86" s="34"/>
      <c r="F86" s="34"/>
      <c r="G86" s="34"/>
      <c r="H86" s="34"/>
      <c r="I86" s="34"/>
      <c r="J86" s="34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29" t="str">
        <f>E9</f>
        <v>65K2023_3 - Rozvaděč vzduchotechniky</v>
      </c>
      <c r="F87" s="279"/>
      <c r="G87" s="279"/>
      <c r="H87" s="279"/>
      <c r="I87" s="34"/>
      <c r="J87" s="34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4"/>
      <c r="E89" s="34"/>
      <c r="F89" s="25" t="str">
        <f>F12</f>
        <v xml:space="preserve"> </v>
      </c>
      <c r="G89" s="34"/>
      <c r="H89" s="34"/>
      <c r="I89" s="27" t="s">
        <v>23</v>
      </c>
      <c r="J89" s="64" t="str">
        <f>IF(J12="","",J12)</f>
        <v>28. 6. 2023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25</v>
      </c>
      <c r="D91" s="34"/>
      <c r="E91" s="34"/>
      <c r="F91" s="25" t="str">
        <f>E15</f>
        <v xml:space="preserve"> </v>
      </c>
      <c r="G91" s="34"/>
      <c r="H91" s="34"/>
      <c r="I91" s="27" t="s">
        <v>30</v>
      </c>
      <c r="J91" s="30" t="str">
        <f>E21</f>
        <v>Petr Kubala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34</v>
      </c>
      <c r="J92" s="30" t="str">
        <f>E24</f>
        <v>Petr Kubala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2" t="s">
        <v>104</v>
      </c>
      <c r="D94" s="143"/>
      <c r="E94" s="143"/>
      <c r="F94" s="143"/>
      <c r="G94" s="143"/>
      <c r="H94" s="143"/>
      <c r="I94" s="144" t="s">
        <v>105</v>
      </c>
      <c r="J94" s="144" t="s">
        <v>106</v>
      </c>
      <c r="K94" s="144" t="s">
        <v>107</v>
      </c>
      <c r="L94" s="143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5" t="s">
        <v>108</v>
      </c>
      <c r="D96" s="34"/>
      <c r="E96" s="34"/>
      <c r="F96" s="34"/>
      <c r="G96" s="34"/>
      <c r="H96" s="34"/>
      <c r="I96" s="82">
        <f t="shared" ref="I96:J98" si="0">Q118</f>
        <v>0</v>
      </c>
      <c r="J96" s="82">
        <f t="shared" si="0"/>
        <v>0</v>
      </c>
      <c r="K96" s="82">
        <f>K118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109</v>
      </c>
    </row>
    <row r="97" spans="1:31" s="9" customFormat="1" ht="24.95" customHeight="1">
      <c r="B97" s="146"/>
      <c r="C97" s="147"/>
      <c r="D97" s="148" t="s">
        <v>112</v>
      </c>
      <c r="E97" s="149"/>
      <c r="F97" s="149"/>
      <c r="G97" s="149"/>
      <c r="H97" s="149"/>
      <c r="I97" s="150">
        <f t="shared" si="0"/>
        <v>0</v>
      </c>
      <c r="J97" s="150">
        <f t="shared" si="0"/>
        <v>0</v>
      </c>
      <c r="K97" s="150">
        <f>K119</f>
        <v>0</v>
      </c>
      <c r="L97" s="147"/>
      <c r="M97" s="151"/>
    </row>
    <row r="98" spans="1:31" s="10" customFormat="1" ht="19.899999999999999" customHeight="1">
      <c r="B98" s="152"/>
      <c r="C98" s="153"/>
      <c r="D98" s="154" t="s">
        <v>113</v>
      </c>
      <c r="E98" s="155"/>
      <c r="F98" s="155"/>
      <c r="G98" s="155"/>
      <c r="H98" s="155"/>
      <c r="I98" s="156">
        <f t="shared" si="0"/>
        <v>0</v>
      </c>
      <c r="J98" s="156">
        <f t="shared" si="0"/>
        <v>0</v>
      </c>
      <c r="K98" s="156">
        <f>K120</f>
        <v>0</v>
      </c>
      <c r="L98" s="153"/>
      <c r="M98" s="157"/>
    </row>
    <row r="99" spans="1:31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1" t="s">
        <v>115</v>
      </c>
      <c r="D105" s="34"/>
      <c r="E105" s="34"/>
      <c r="F105" s="34"/>
      <c r="G105" s="34"/>
      <c r="H105" s="34"/>
      <c r="I105" s="34"/>
      <c r="J105" s="34"/>
      <c r="K105" s="34"/>
      <c r="L105" s="34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17</v>
      </c>
      <c r="D107" s="34"/>
      <c r="E107" s="34"/>
      <c r="F107" s="34"/>
      <c r="G107" s="34"/>
      <c r="H107" s="34"/>
      <c r="I107" s="34"/>
      <c r="J107" s="34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4"/>
      <c r="D108" s="34"/>
      <c r="E108" s="277" t="str">
        <f>E7</f>
        <v>Mateřská škola Mjr. Nováka</v>
      </c>
      <c r="F108" s="278"/>
      <c r="G108" s="278"/>
      <c r="H108" s="278"/>
      <c r="I108" s="34"/>
      <c r="J108" s="34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99</v>
      </c>
      <c r="D109" s="34"/>
      <c r="E109" s="34"/>
      <c r="F109" s="34"/>
      <c r="G109" s="34"/>
      <c r="H109" s="34"/>
      <c r="I109" s="34"/>
      <c r="J109" s="34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229" t="str">
        <f>E9</f>
        <v>65K2023_3 - Rozvaděč vzduchotechniky</v>
      </c>
      <c r="F110" s="279"/>
      <c r="G110" s="279"/>
      <c r="H110" s="279"/>
      <c r="I110" s="34"/>
      <c r="J110" s="34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21</v>
      </c>
      <c r="D112" s="34"/>
      <c r="E112" s="34"/>
      <c r="F112" s="25" t="str">
        <f>F12</f>
        <v xml:space="preserve"> </v>
      </c>
      <c r="G112" s="34"/>
      <c r="H112" s="34"/>
      <c r="I112" s="27" t="s">
        <v>23</v>
      </c>
      <c r="J112" s="64" t="str">
        <f>IF(J12="","",J12)</f>
        <v>28. 6. 2023</v>
      </c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25</v>
      </c>
      <c r="D114" s="34"/>
      <c r="E114" s="34"/>
      <c r="F114" s="25" t="str">
        <f>E15</f>
        <v xml:space="preserve"> </v>
      </c>
      <c r="G114" s="34"/>
      <c r="H114" s="34"/>
      <c r="I114" s="27" t="s">
        <v>30</v>
      </c>
      <c r="J114" s="30" t="str">
        <f>E21</f>
        <v>Petr Kubala</v>
      </c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28</v>
      </c>
      <c r="D115" s="34"/>
      <c r="E115" s="34"/>
      <c r="F115" s="25" t="str">
        <f>IF(E18="","",E18)</f>
        <v>Vyplň údaj</v>
      </c>
      <c r="G115" s="34"/>
      <c r="H115" s="34"/>
      <c r="I115" s="27" t="s">
        <v>34</v>
      </c>
      <c r="J115" s="30" t="str">
        <f>E24</f>
        <v>Petr Kubala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58"/>
      <c r="B117" s="159"/>
      <c r="C117" s="160" t="s">
        <v>116</v>
      </c>
      <c r="D117" s="161" t="s">
        <v>61</v>
      </c>
      <c r="E117" s="161" t="s">
        <v>57</v>
      </c>
      <c r="F117" s="161" t="s">
        <v>58</v>
      </c>
      <c r="G117" s="161" t="s">
        <v>117</v>
      </c>
      <c r="H117" s="161" t="s">
        <v>118</v>
      </c>
      <c r="I117" s="161" t="s">
        <v>119</v>
      </c>
      <c r="J117" s="161" t="s">
        <v>120</v>
      </c>
      <c r="K117" s="161" t="s">
        <v>107</v>
      </c>
      <c r="L117" s="162" t="s">
        <v>121</v>
      </c>
      <c r="M117" s="163"/>
      <c r="N117" s="73" t="s">
        <v>1</v>
      </c>
      <c r="O117" s="74" t="s">
        <v>40</v>
      </c>
      <c r="P117" s="74" t="s">
        <v>122</v>
      </c>
      <c r="Q117" s="74" t="s">
        <v>123</v>
      </c>
      <c r="R117" s="74" t="s">
        <v>124</v>
      </c>
      <c r="S117" s="74" t="s">
        <v>125</v>
      </c>
      <c r="T117" s="74" t="s">
        <v>126</v>
      </c>
      <c r="U117" s="74" t="s">
        <v>127</v>
      </c>
      <c r="V117" s="74" t="s">
        <v>128</v>
      </c>
      <c r="W117" s="74" t="s">
        <v>129</v>
      </c>
      <c r="X117" s="75" t="s">
        <v>130</v>
      </c>
      <c r="Y117" s="158"/>
      <c r="Z117" s="158"/>
      <c r="AA117" s="158"/>
      <c r="AB117" s="158"/>
      <c r="AC117" s="158"/>
      <c r="AD117" s="158"/>
      <c r="AE117" s="158"/>
    </row>
    <row r="118" spans="1:65" s="2" customFormat="1" ht="22.9" customHeight="1">
      <c r="A118" s="32"/>
      <c r="B118" s="33"/>
      <c r="C118" s="80" t="s">
        <v>131</v>
      </c>
      <c r="D118" s="34"/>
      <c r="E118" s="34"/>
      <c r="F118" s="34"/>
      <c r="G118" s="34"/>
      <c r="H118" s="34"/>
      <c r="I118" s="34"/>
      <c r="J118" s="34"/>
      <c r="K118" s="164">
        <f>BK118</f>
        <v>0</v>
      </c>
      <c r="L118" s="34"/>
      <c r="M118" s="37"/>
      <c r="N118" s="76"/>
      <c r="O118" s="165"/>
      <c r="P118" s="77"/>
      <c r="Q118" s="166">
        <f>Q119</f>
        <v>0</v>
      </c>
      <c r="R118" s="166">
        <f>R119</f>
        <v>0</v>
      </c>
      <c r="S118" s="77"/>
      <c r="T118" s="167">
        <f>T119</f>
        <v>0</v>
      </c>
      <c r="U118" s="77"/>
      <c r="V118" s="167">
        <f>V119</f>
        <v>2.0700000000000002E-3</v>
      </c>
      <c r="W118" s="77"/>
      <c r="X118" s="168">
        <f>X119</f>
        <v>0</v>
      </c>
      <c r="Y118" s="32"/>
      <c r="Z118" s="32"/>
      <c r="AA118" s="32"/>
      <c r="AB118" s="32"/>
      <c r="AC118" s="32"/>
      <c r="AD118" s="32"/>
      <c r="AE118" s="32"/>
      <c r="AT118" s="15" t="s">
        <v>77</v>
      </c>
      <c r="AU118" s="15" t="s">
        <v>109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77</v>
      </c>
      <c r="E119" s="173" t="s">
        <v>157</v>
      </c>
      <c r="F119" s="173" t="s">
        <v>158</v>
      </c>
      <c r="G119" s="171"/>
      <c r="H119" s="171"/>
      <c r="I119" s="174"/>
      <c r="J119" s="174"/>
      <c r="K119" s="175">
        <f>BK119</f>
        <v>0</v>
      </c>
      <c r="L119" s="171"/>
      <c r="M119" s="176"/>
      <c r="N119" s="177"/>
      <c r="O119" s="178"/>
      <c r="P119" s="178"/>
      <c r="Q119" s="179">
        <f>Q120</f>
        <v>0</v>
      </c>
      <c r="R119" s="179">
        <f>R120</f>
        <v>0</v>
      </c>
      <c r="S119" s="178"/>
      <c r="T119" s="180">
        <f>T120</f>
        <v>0</v>
      </c>
      <c r="U119" s="178"/>
      <c r="V119" s="180">
        <f>V120</f>
        <v>2.0700000000000002E-3</v>
      </c>
      <c r="W119" s="178"/>
      <c r="X119" s="181">
        <f>X120</f>
        <v>0</v>
      </c>
      <c r="AR119" s="182" t="s">
        <v>88</v>
      </c>
      <c r="AT119" s="183" t="s">
        <v>77</v>
      </c>
      <c r="AU119" s="183" t="s">
        <v>78</v>
      </c>
      <c r="AY119" s="182" t="s">
        <v>134</v>
      </c>
      <c r="BK119" s="184">
        <f>BK120</f>
        <v>0</v>
      </c>
    </row>
    <row r="120" spans="1:65" s="12" customFormat="1" ht="22.9" customHeight="1">
      <c r="B120" s="170"/>
      <c r="C120" s="171"/>
      <c r="D120" s="172" t="s">
        <v>77</v>
      </c>
      <c r="E120" s="185" t="s">
        <v>159</v>
      </c>
      <c r="F120" s="185" t="s">
        <v>160</v>
      </c>
      <c r="G120" s="171"/>
      <c r="H120" s="171"/>
      <c r="I120" s="174"/>
      <c r="J120" s="174"/>
      <c r="K120" s="186">
        <f>BK120</f>
        <v>0</v>
      </c>
      <c r="L120" s="171"/>
      <c r="M120" s="176"/>
      <c r="N120" s="177"/>
      <c r="O120" s="178"/>
      <c r="P120" s="178"/>
      <c r="Q120" s="179">
        <f>SUM(Q121:Q147)</f>
        <v>0</v>
      </c>
      <c r="R120" s="179">
        <f>SUM(R121:R147)</f>
        <v>0</v>
      </c>
      <c r="S120" s="178"/>
      <c r="T120" s="180">
        <f>SUM(T121:T147)</f>
        <v>0</v>
      </c>
      <c r="U120" s="178"/>
      <c r="V120" s="180">
        <f>SUM(V121:V147)</f>
        <v>2.0700000000000002E-3</v>
      </c>
      <c r="W120" s="178"/>
      <c r="X120" s="181">
        <f>SUM(X121:X147)</f>
        <v>0</v>
      </c>
      <c r="AR120" s="182" t="s">
        <v>88</v>
      </c>
      <c r="AT120" s="183" t="s">
        <v>77</v>
      </c>
      <c r="AU120" s="183" t="s">
        <v>86</v>
      </c>
      <c r="AY120" s="182" t="s">
        <v>134</v>
      </c>
      <c r="BK120" s="184">
        <f>SUM(BK121:BK147)</f>
        <v>0</v>
      </c>
    </row>
    <row r="121" spans="1:65" s="2" customFormat="1" ht="24.2" customHeight="1">
      <c r="A121" s="32"/>
      <c r="B121" s="33"/>
      <c r="C121" s="187" t="s">
        <v>86</v>
      </c>
      <c r="D121" s="187" t="s">
        <v>137</v>
      </c>
      <c r="E121" s="188" t="s">
        <v>376</v>
      </c>
      <c r="F121" s="189" t="s">
        <v>377</v>
      </c>
      <c r="G121" s="190" t="s">
        <v>140</v>
      </c>
      <c r="H121" s="191">
        <v>1</v>
      </c>
      <c r="I121" s="192"/>
      <c r="J121" s="192"/>
      <c r="K121" s="193">
        <f t="shared" ref="K121:K147" si="1">ROUND(P121*H121,2)</f>
        <v>0</v>
      </c>
      <c r="L121" s="189" t="s">
        <v>141</v>
      </c>
      <c r="M121" s="37"/>
      <c r="N121" s="194" t="s">
        <v>1</v>
      </c>
      <c r="O121" s="195" t="s">
        <v>41</v>
      </c>
      <c r="P121" s="196">
        <f t="shared" ref="P121:P147" si="2">I121+J121</f>
        <v>0</v>
      </c>
      <c r="Q121" s="196">
        <f t="shared" ref="Q121:Q147" si="3">ROUND(I121*H121,2)</f>
        <v>0</v>
      </c>
      <c r="R121" s="196">
        <f t="shared" ref="R121:R147" si="4">ROUND(J121*H121,2)</f>
        <v>0</v>
      </c>
      <c r="S121" s="69"/>
      <c r="T121" s="197">
        <f t="shared" ref="T121:T147" si="5">S121*H121</f>
        <v>0</v>
      </c>
      <c r="U121" s="197">
        <v>0</v>
      </c>
      <c r="V121" s="197">
        <f t="shared" ref="V121:V147" si="6">U121*H121</f>
        <v>0</v>
      </c>
      <c r="W121" s="197">
        <v>0</v>
      </c>
      <c r="X121" s="198">
        <f t="shared" ref="X121:X147" si="7">W121*H121</f>
        <v>0</v>
      </c>
      <c r="Y121" s="32"/>
      <c r="Z121" s="32"/>
      <c r="AA121" s="32"/>
      <c r="AB121" s="32"/>
      <c r="AC121" s="32"/>
      <c r="AD121" s="32"/>
      <c r="AE121" s="32"/>
      <c r="AR121" s="199" t="s">
        <v>165</v>
      </c>
      <c r="AT121" s="199" t="s">
        <v>137</v>
      </c>
      <c r="AU121" s="199" t="s">
        <v>88</v>
      </c>
      <c r="AY121" s="15" t="s">
        <v>134</v>
      </c>
      <c r="BE121" s="200">
        <f t="shared" ref="BE121:BE147" si="8">IF(O121="základní",K121,0)</f>
        <v>0</v>
      </c>
      <c r="BF121" s="200">
        <f t="shared" ref="BF121:BF147" si="9">IF(O121="snížená",K121,0)</f>
        <v>0</v>
      </c>
      <c r="BG121" s="200">
        <f t="shared" ref="BG121:BG147" si="10">IF(O121="zákl. přenesená",K121,0)</f>
        <v>0</v>
      </c>
      <c r="BH121" s="200">
        <f t="shared" ref="BH121:BH147" si="11">IF(O121="sníž. přenesená",K121,0)</f>
        <v>0</v>
      </c>
      <c r="BI121" s="200">
        <f t="shared" ref="BI121:BI147" si="12">IF(O121="nulová",K121,0)</f>
        <v>0</v>
      </c>
      <c r="BJ121" s="15" t="s">
        <v>86</v>
      </c>
      <c r="BK121" s="200">
        <f t="shared" ref="BK121:BK147" si="13">ROUND(P121*H121,2)</f>
        <v>0</v>
      </c>
      <c r="BL121" s="15" t="s">
        <v>165</v>
      </c>
      <c r="BM121" s="199" t="s">
        <v>378</v>
      </c>
    </row>
    <row r="122" spans="1:65" s="2" customFormat="1" ht="24.2" customHeight="1">
      <c r="A122" s="32"/>
      <c r="B122" s="33"/>
      <c r="C122" s="201" t="s">
        <v>88</v>
      </c>
      <c r="D122" s="201" t="s">
        <v>151</v>
      </c>
      <c r="E122" s="202" t="s">
        <v>379</v>
      </c>
      <c r="F122" s="203" t="s">
        <v>380</v>
      </c>
      <c r="G122" s="204" t="s">
        <v>140</v>
      </c>
      <c r="H122" s="205">
        <v>1</v>
      </c>
      <c r="I122" s="206"/>
      <c r="J122" s="207"/>
      <c r="K122" s="208">
        <f t="shared" si="1"/>
        <v>0</v>
      </c>
      <c r="L122" s="203" t="s">
        <v>1</v>
      </c>
      <c r="M122" s="209"/>
      <c r="N122" s="210" t="s">
        <v>1</v>
      </c>
      <c r="O122" s="195" t="s">
        <v>41</v>
      </c>
      <c r="P122" s="196">
        <f t="shared" si="2"/>
        <v>0</v>
      </c>
      <c r="Q122" s="196">
        <f t="shared" si="3"/>
        <v>0</v>
      </c>
      <c r="R122" s="196">
        <f t="shared" si="4"/>
        <v>0</v>
      </c>
      <c r="S122" s="69"/>
      <c r="T122" s="197">
        <f t="shared" si="5"/>
        <v>0</v>
      </c>
      <c r="U122" s="197">
        <v>0</v>
      </c>
      <c r="V122" s="197">
        <f t="shared" si="6"/>
        <v>0</v>
      </c>
      <c r="W122" s="197">
        <v>0</v>
      </c>
      <c r="X122" s="198">
        <f t="shared" si="7"/>
        <v>0</v>
      </c>
      <c r="Y122" s="32"/>
      <c r="Z122" s="32"/>
      <c r="AA122" s="32"/>
      <c r="AB122" s="32"/>
      <c r="AC122" s="32"/>
      <c r="AD122" s="32"/>
      <c r="AE122" s="32"/>
      <c r="AR122" s="199" t="s">
        <v>170</v>
      </c>
      <c r="AT122" s="199" t="s">
        <v>151</v>
      </c>
      <c r="AU122" s="199" t="s">
        <v>88</v>
      </c>
      <c r="AY122" s="15" t="s">
        <v>134</v>
      </c>
      <c r="BE122" s="200">
        <f t="shared" si="8"/>
        <v>0</v>
      </c>
      <c r="BF122" s="200">
        <f t="shared" si="9"/>
        <v>0</v>
      </c>
      <c r="BG122" s="200">
        <f t="shared" si="10"/>
        <v>0</v>
      </c>
      <c r="BH122" s="200">
        <f t="shared" si="11"/>
        <v>0</v>
      </c>
      <c r="BI122" s="200">
        <f t="shared" si="12"/>
        <v>0</v>
      </c>
      <c r="BJ122" s="15" t="s">
        <v>86</v>
      </c>
      <c r="BK122" s="200">
        <f t="shared" si="13"/>
        <v>0</v>
      </c>
      <c r="BL122" s="15" t="s">
        <v>165</v>
      </c>
      <c r="BM122" s="199" t="s">
        <v>381</v>
      </c>
    </row>
    <row r="123" spans="1:65" s="2" customFormat="1" ht="24.2" customHeight="1">
      <c r="A123" s="32"/>
      <c r="B123" s="33"/>
      <c r="C123" s="187" t="s">
        <v>147</v>
      </c>
      <c r="D123" s="187" t="s">
        <v>137</v>
      </c>
      <c r="E123" s="188" t="s">
        <v>382</v>
      </c>
      <c r="F123" s="189" t="s">
        <v>383</v>
      </c>
      <c r="G123" s="190" t="s">
        <v>140</v>
      </c>
      <c r="H123" s="191">
        <v>28</v>
      </c>
      <c r="I123" s="192"/>
      <c r="J123" s="192"/>
      <c r="K123" s="193">
        <f t="shared" si="1"/>
        <v>0</v>
      </c>
      <c r="L123" s="189" t="s">
        <v>141</v>
      </c>
      <c r="M123" s="37"/>
      <c r="N123" s="194" t="s">
        <v>1</v>
      </c>
      <c r="O123" s="195" t="s">
        <v>41</v>
      </c>
      <c r="P123" s="196">
        <f t="shared" si="2"/>
        <v>0</v>
      </c>
      <c r="Q123" s="196">
        <f t="shared" si="3"/>
        <v>0</v>
      </c>
      <c r="R123" s="196">
        <f t="shared" si="4"/>
        <v>0</v>
      </c>
      <c r="S123" s="69"/>
      <c r="T123" s="197">
        <f t="shared" si="5"/>
        <v>0</v>
      </c>
      <c r="U123" s="197">
        <v>0</v>
      </c>
      <c r="V123" s="197">
        <f t="shared" si="6"/>
        <v>0</v>
      </c>
      <c r="W123" s="197">
        <v>0</v>
      </c>
      <c r="X123" s="198">
        <f t="shared" si="7"/>
        <v>0</v>
      </c>
      <c r="Y123" s="32"/>
      <c r="Z123" s="32"/>
      <c r="AA123" s="32"/>
      <c r="AB123" s="32"/>
      <c r="AC123" s="32"/>
      <c r="AD123" s="32"/>
      <c r="AE123" s="32"/>
      <c r="AR123" s="199" t="s">
        <v>165</v>
      </c>
      <c r="AT123" s="199" t="s">
        <v>137</v>
      </c>
      <c r="AU123" s="199" t="s">
        <v>88</v>
      </c>
      <c r="AY123" s="15" t="s">
        <v>134</v>
      </c>
      <c r="BE123" s="200">
        <f t="shared" si="8"/>
        <v>0</v>
      </c>
      <c r="BF123" s="200">
        <f t="shared" si="9"/>
        <v>0</v>
      </c>
      <c r="BG123" s="200">
        <f t="shared" si="10"/>
        <v>0</v>
      </c>
      <c r="BH123" s="200">
        <f t="shared" si="11"/>
        <v>0</v>
      </c>
      <c r="BI123" s="200">
        <f t="shared" si="12"/>
        <v>0</v>
      </c>
      <c r="BJ123" s="15" t="s">
        <v>86</v>
      </c>
      <c r="BK123" s="200">
        <f t="shared" si="13"/>
        <v>0</v>
      </c>
      <c r="BL123" s="15" t="s">
        <v>165</v>
      </c>
      <c r="BM123" s="199" t="s">
        <v>384</v>
      </c>
    </row>
    <row r="124" spans="1:65" s="2" customFormat="1" ht="16.5" customHeight="1">
      <c r="A124" s="32"/>
      <c r="B124" s="33"/>
      <c r="C124" s="201" t="s">
        <v>142</v>
      </c>
      <c r="D124" s="201" t="s">
        <v>151</v>
      </c>
      <c r="E124" s="202" t="s">
        <v>385</v>
      </c>
      <c r="F124" s="203" t="s">
        <v>386</v>
      </c>
      <c r="G124" s="204" t="s">
        <v>140</v>
      </c>
      <c r="H124" s="205">
        <v>28</v>
      </c>
      <c r="I124" s="206"/>
      <c r="J124" s="207"/>
      <c r="K124" s="208">
        <f t="shared" si="1"/>
        <v>0</v>
      </c>
      <c r="L124" s="203" t="s">
        <v>1</v>
      </c>
      <c r="M124" s="209"/>
      <c r="N124" s="210" t="s">
        <v>1</v>
      </c>
      <c r="O124" s="195" t="s">
        <v>41</v>
      </c>
      <c r="P124" s="196">
        <f t="shared" si="2"/>
        <v>0</v>
      </c>
      <c r="Q124" s="196">
        <f t="shared" si="3"/>
        <v>0</v>
      </c>
      <c r="R124" s="196">
        <f t="shared" si="4"/>
        <v>0</v>
      </c>
      <c r="S124" s="69"/>
      <c r="T124" s="197">
        <f t="shared" si="5"/>
        <v>0</v>
      </c>
      <c r="U124" s="197">
        <v>1.0000000000000001E-5</v>
      </c>
      <c r="V124" s="197">
        <f t="shared" si="6"/>
        <v>2.8000000000000003E-4</v>
      </c>
      <c r="W124" s="197">
        <v>0</v>
      </c>
      <c r="X124" s="198">
        <f t="shared" si="7"/>
        <v>0</v>
      </c>
      <c r="Y124" s="32"/>
      <c r="Z124" s="32"/>
      <c r="AA124" s="32"/>
      <c r="AB124" s="32"/>
      <c r="AC124" s="32"/>
      <c r="AD124" s="32"/>
      <c r="AE124" s="32"/>
      <c r="AR124" s="199" t="s">
        <v>170</v>
      </c>
      <c r="AT124" s="199" t="s">
        <v>151</v>
      </c>
      <c r="AU124" s="199" t="s">
        <v>88</v>
      </c>
      <c r="AY124" s="15" t="s">
        <v>134</v>
      </c>
      <c r="BE124" s="200">
        <f t="shared" si="8"/>
        <v>0</v>
      </c>
      <c r="BF124" s="200">
        <f t="shared" si="9"/>
        <v>0</v>
      </c>
      <c r="BG124" s="200">
        <f t="shared" si="10"/>
        <v>0</v>
      </c>
      <c r="BH124" s="200">
        <f t="shared" si="11"/>
        <v>0</v>
      </c>
      <c r="BI124" s="200">
        <f t="shared" si="12"/>
        <v>0</v>
      </c>
      <c r="BJ124" s="15" t="s">
        <v>86</v>
      </c>
      <c r="BK124" s="200">
        <f t="shared" si="13"/>
        <v>0</v>
      </c>
      <c r="BL124" s="15" t="s">
        <v>165</v>
      </c>
      <c r="BM124" s="199" t="s">
        <v>387</v>
      </c>
    </row>
    <row r="125" spans="1:65" s="2" customFormat="1" ht="16.5" customHeight="1">
      <c r="A125" s="32"/>
      <c r="B125" s="33"/>
      <c r="C125" s="201" t="s">
        <v>161</v>
      </c>
      <c r="D125" s="201" t="s">
        <v>151</v>
      </c>
      <c r="E125" s="202" t="s">
        <v>388</v>
      </c>
      <c r="F125" s="203" t="s">
        <v>389</v>
      </c>
      <c r="G125" s="204" t="s">
        <v>140</v>
      </c>
      <c r="H125" s="205">
        <v>2</v>
      </c>
      <c r="I125" s="206"/>
      <c r="J125" s="207"/>
      <c r="K125" s="208">
        <f t="shared" si="1"/>
        <v>0</v>
      </c>
      <c r="L125" s="203" t="s">
        <v>1</v>
      </c>
      <c r="M125" s="209"/>
      <c r="N125" s="210" t="s">
        <v>1</v>
      </c>
      <c r="O125" s="195" t="s">
        <v>41</v>
      </c>
      <c r="P125" s="196">
        <f t="shared" si="2"/>
        <v>0</v>
      </c>
      <c r="Q125" s="196">
        <f t="shared" si="3"/>
        <v>0</v>
      </c>
      <c r="R125" s="196">
        <f t="shared" si="4"/>
        <v>0</v>
      </c>
      <c r="S125" s="69"/>
      <c r="T125" s="197">
        <f t="shared" si="5"/>
        <v>0</v>
      </c>
      <c r="U125" s="197">
        <v>0</v>
      </c>
      <c r="V125" s="197">
        <f t="shared" si="6"/>
        <v>0</v>
      </c>
      <c r="W125" s="197">
        <v>0</v>
      </c>
      <c r="X125" s="198">
        <f t="shared" si="7"/>
        <v>0</v>
      </c>
      <c r="Y125" s="32"/>
      <c r="Z125" s="32"/>
      <c r="AA125" s="32"/>
      <c r="AB125" s="32"/>
      <c r="AC125" s="32"/>
      <c r="AD125" s="32"/>
      <c r="AE125" s="32"/>
      <c r="AR125" s="199" t="s">
        <v>170</v>
      </c>
      <c r="AT125" s="199" t="s">
        <v>151</v>
      </c>
      <c r="AU125" s="199" t="s">
        <v>88</v>
      </c>
      <c r="AY125" s="15" t="s">
        <v>134</v>
      </c>
      <c r="BE125" s="200">
        <f t="shared" si="8"/>
        <v>0</v>
      </c>
      <c r="BF125" s="200">
        <f t="shared" si="9"/>
        <v>0</v>
      </c>
      <c r="BG125" s="200">
        <f t="shared" si="10"/>
        <v>0</v>
      </c>
      <c r="BH125" s="200">
        <f t="shared" si="11"/>
        <v>0</v>
      </c>
      <c r="BI125" s="200">
        <f t="shared" si="12"/>
        <v>0</v>
      </c>
      <c r="BJ125" s="15" t="s">
        <v>86</v>
      </c>
      <c r="BK125" s="200">
        <f t="shared" si="13"/>
        <v>0</v>
      </c>
      <c r="BL125" s="15" t="s">
        <v>165</v>
      </c>
      <c r="BM125" s="199" t="s">
        <v>390</v>
      </c>
    </row>
    <row r="126" spans="1:65" s="2" customFormat="1" ht="16.5" customHeight="1">
      <c r="A126" s="32"/>
      <c r="B126" s="33"/>
      <c r="C126" s="201" t="s">
        <v>167</v>
      </c>
      <c r="D126" s="201" t="s">
        <v>151</v>
      </c>
      <c r="E126" s="202" t="s">
        <v>391</v>
      </c>
      <c r="F126" s="203" t="s">
        <v>392</v>
      </c>
      <c r="G126" s="204" t="s">
        <v>140</v>
      </c>
      <c r="H126" s="205">
        <v>6</v>
      </c>
      <c r="I126" s="206"/>
      <c r="J126" s="207"/>
      <c r="K126" s="208">
        <f t="shared" si="1"/>
        <v>0</v>
      </c>
      <c r="L126" s="203" t="s">
        <v>1</v>
      </c>
      <c r="M126" s="209"/>
      <c r="N126" s="210" t="s">
        <v>1</v>
      </c>
      <c r="O126" s="195" t="s">
        <v>41</v>
      </c>
      <c r="P126" s="196">
        <f t="shared" si="2"/>
        <v>0</v>
      </c>
      <c r="Q126" s="196">
        <f t="shared" si="3"/>
        <v>0</v>
      </c>
      <c r="R126" s="196">
        <f t="shared" si="4"/>
        <v>0</v>
      </c>
      <c r="S126" s="69"/>
      <c r="T126" s="197">
        <f t="shared" si="5"/>
        <v>0</v>
      </c>
      <c r="U126" s="197">
        <v>0</v>
      </c>
      <c r="V126" s="197">
        <f t="shared" si="6"/>
        <v>0</v>
      </c>
      <c r="W126" s="197">
        <v>0</v>
      </c>
      <c r="X126" s="198">
        <f t="shared" si="7"/>
        <v>0</v>
      </c>
      <c r="Y126" s="32"/>
      <c r="Z126" s="32"/>
      <c r="AA126" s="32"/>
      <c r="AB126" s="32"/>
      <c r="AC126" s="32"/>
      <c r="AD126" s="32"/>
      <c r="AE126" s="32"/>
      <c r="AR126" s="199" t="s">
        <v>170</v>
      </c>
      <c r="AT126" s="199" t="s">
        <v>151</v>
      </c>
      <c r="AU126" s="199" t="s">
        <v>88</v>
      </c>
      <c r="AY126" s="15" t="s">
        <v>134</v>
      </c>
      <c r="BE126" s="200">
        <f t="shared" si="8"/>
        <v>0</v>
      </c>
      <c r="BF126" s="200">
        <f t="shared" si="9"/>
        <v>0</v>
      </c>
      <c r="BG126" s="200">
        <f t="shared" si="10"/>
        <v>0</v>
      </c>
      <c r="BH126" s="200">
        <f t="shared" si="11"/>
        <v>0</v>
      </c>
      <c r="BI126" s="200">
        <f t="shared" si="12"/>
        <v>0</v>
      </c>
      <c r="BJ126" s="15" t="s">
        <v>86</v>
      </c>
      <c r="BK126" s="200">
        <f t="shared" si="13"/>
        <v>0</v>
      </c>
      <c r="BL126" s="15" t="s">
        <v>165</v>
      </c>
      <c r="BM126" s="199" t="s">
        <v>393</v>
      </c>
    </row>
    <row r="127" spans="1:65" s="2" customFormat="1" ht="24.2" customHeight="1">
      <c r="A127" s="32"/>
      <c r="B127" s="33"/>
      <c r="C127" s="187" t="s">
        <v>174</v>
      </c>
      <c r="D127" s="187" t="s">
        <v>137</v>
      </c>
      <c r="E127" s="188" t="s">
        <v>394</v>
      </c>
      <c r="F127" s="189" t="s">
        <v>395</v>
      </c>
      <c r="G127" s="190" t="s">
        <v>140</v>
      </c>
      <c r="H127" s="191">
        <v>1</v>
      </c>
      <c r="I127" s="192"/>
      <c r="J127" s="192"/>
      <c r="K127" s="193">
        <f t="shared" si="1"/>
        <v>0</v>
      </c>
      <c r="L127" s="189" t="s">
        <v>141</v>
      </c>
      <c r="M127" s="37"/>
      <c r="N127" s="194" t="s">
        <v>1</v>
      </c>
      <c r="O127" s="195" t="s">
        <v>41</v>
      </c>
      <c r="P127" s="196">
        <f t="shared" si="2"/>
        <v>0</v>
      </c>
      <c r="Q127" s="196">
        <f t="shared" si="3"/>
        <v>0</v>
      </c>
      <c r="R127" s="196">
        <f t="shared" si="4"/>
        <v>0</v>
      </c>
      <c r="S127" s="69"/>
      <c r="T127" s="197">
        <f t="shared" si="5"/>
        <v>0</v>
      </c>
      <c r="U127" s="197">
        <v>0</v>
      </c>
      <c r="V127" s="197">
        <f t="shared" si="6"/>
        <v>0</v>
      </c>
      <c r="W127" s="197">
        <v>0</v>
      </c>
      <c r="X127" s="198">
        <f t="shared" si="7"/>
        <v>0</v>
      </c>
      <c r="Y127" s="32"/>
      <c r="Z127" s="32"/>
      <c r="AA127" s="32"/>
      <c r="AB127" s="32"/>
      <c r="AC127" s="32"/>
      <c r="AD127" s="32"/>
      <c r="AE127" s="32"/>
      <c r="AR127" s="199" t="s">
        <v>165</v>
      </c>
      <c r="AT127" s="199" t="s">
        <v>137</v>
      </c>
      <c r="AU127" s="199" t="s">
        <v>88</v>
      </c>
      <c r="AY127" s="15" t="s">
        <v>134</v>
      </c>
      <c r="BE127" s="200">
        <f t="shared" si="8"/>
        <v>0</v>
      </c>
      <c r="BF127" s="200">
        <f t="shared" si="9"/>
        <v>0</v>
      </c>
      <c r="BG127" s="200">
        <f t="shared" si="10"/>
        <v>0</v>
      </c>
      <c r="BH127" s="200">
        <f t="shared" si="11"/>
        <v>0</v>
      </c>
      <c r="BI127" s="200">
        <f t="shared" si="12"/>
        <v>0</v>
      </c>
      <c r="BJ127" s="15" t="s">
        <v>86</v>
      </c>
      <c r="BK127" s="200">
        <f t="shared" si="13"/>
        <v>0</v>
      </c>
      <c r="BL127" s="15" t="s">
        <v>165</v>
      </c>
      <c r="BM127" s="199" t="s">
        <v>396</v>
      </c>
    </row>
    <row r="128" spans="1:65" s="2" customFormat="1" ht="21.75" customHeight="1">
      <c r="A128" s="32"/>
      <c r="B128" s="33"/>
      <c r="C128" s="201" t="s">
        <v>155</v>
      </c>
      <c r="D128" s="201" t="s">
        <v>151</v>
      </c>
      <c r="E128" s="202" t="s">
        <v>397</v>
      </c>
      <c r="F128" s="203" t="s">
        <v>398</v>
      </c>
      <c r="G128" s="204" t="s">
        <v>140</v>
      </c>
      <c r="H128" s="205">
        <v>1</v>
      </c>
      <c r="I128" s="206"/>
      <c r="J128" s="207"/>
      <c r="K128" s="208">
        <f t="shared" si="1"/>
        <v>0</v>
      </c>
      <c r="L128" s="203" t="s">
        <v>1</v>
      </c>
      <c r="M128" s="209"/>
      <c r="N128" s="210" t="s">
        <v>1</v>
      </c>
      <c r="O128" s="195" t="s">
        <v>41</v>
      </c>
      <c r="P128" s="196">
        <f t="shared" si="2"/>
        <v>0</v>
      </c>
      <c r="Q128" s="196">
        <f t="shared" si="3"/>
        <v>0</v>
      </c>
      <c r="R128" s="196">
        <f t="shared" si="4"/>
        <v>0</v>
      </c>
      <c r="S128" s="69"/>
      <c r="T128" s="197">
        <f t="shared" si="5"/>
        <v>0</v>
      </c>
      <c r="U128" s="197">
        <v>0</v>
      </c>
      <c r="V128" s="197">
        <f t="shared" si="6"/>
        <v>0</v>
      </c>
      <c r="W128" s="197">
        <v>0</v>
      </c>
      <c r="X128" s="198">
        <f t="shared" si="7"/>
        <v>0</v>
      </c>
      <c r="Y128" s="32"/>
      <c r="Z128" s="32"/>
      <c r="AA128" s="32"/>
      <c r="AB128" s="32"/>
      <c r="AC128" s="32"/>
      <c r="AD128" s="32"/>
      <c r="AE128" s="32"/>
      <c r="AR128" s="199" t="s">
        <v>170</v>
      </c>
      <c r="AT128" s="199" t="s">
        <v>151</v>
      </c>
      <c r="AU128" s="199" t="s">
        <v>88</v>
      </c>
      <c r="AY128" s="15" t="s">
        <v>134</v>
      </c>
      <c r="BE128" s="200">
        <f t="shared" si="8"/>
        <v>0</v>
      </c>
      <c r="BF128" s="200">
        <f t="shared" si="9"/>
        <v>0</v>
      </c>
      <c r="BG128" s="200">
        <f t="shared" si="10"/>
        <v>0</v>
      </c>
      <c r="BH128" s="200">
        <f t="shared" si="11"/>
        <v>0</v>
      </c>
      <c r="BI128" s="200">
        <f t="shared" si="12"/>
        <v>0</v>
      </c>
      <c r="BJ128" s="15" t="s">
        <v>86</v>
      </c>
      <c r="BK128" s="200">
        <f t="shared" si="13"/>
        <v>0</v>
      </c>
      <c r="BL128" s="15" t="s">
        <v>165</v>
      </c>
      <c r="BM128" s="199" t="s">
        <v>399</v>
      </c>
    </row>
    <row r="129" spans="1:65" s="2" customFormat="1" ht="24.2" customHeight="1">
      <c r="A129" s="32"/>
      <c r="B129" s="33"/>
      <c r="C129" s="187" t="s">
        <v>135</v>
      </c>
      <c r="D129" s="187" t="s">
        <v>137</v>
      </c>
      <c r="E129" s="188" t="s">
        <v>400</v>
      </c>
      <c r="F129" s="189" t="s">
        <v>401</v>
      </c>
      <c r="G129" s="190" t="s">
        <v>140</v>
      </c>
      <c r="H129" s="191">
        <v>1</v>
      </c>
      <c r="I129" s="192"/>
      <c r="J129" s="192"/>
      <c r="K129" s="193">
        <f t="shared" si="1"/>
        <v>0</v>
      </c>
      <c r="L129" s="189" t="s">
        <v>141</v>
      </c>
      <c r="M129" s="37"/>
      <c r="N129" s="194" t="s">
        <v>1</v>
      </c>
      <c r="O129" s="195" t="s">
        <v>41</v>
      </c>
      <c r="P129" s="196">
        <f t="shared" si="2"/>
        <v>0</v>
      </c>
      <c r="Q129" s="196">
        <f t="shared" si="3"/>
        <v>0</v>
      </c>
      <c r="R129" s="196">
        <f t="shared" si="4"/>
        <v>0</v>
      </c>
      <c r="S129" s="69"/>
      <c r="T129" s="197">
        <f t="shared" si="5"/>
        <v>0</v>
      </c>
      <c r="U129" s="197">
        <v>0</v>
      </c>
      <c r="V129" s="197">
        <f t="shared" si="6"/>
        <v>0</v>
      </c>
      <c r="W129" s="197">
        <v>0</v>
      </c>
      <c r="X129" s="198">
        <f t="shared" si="7"/>
        <v>0</v>
      </c>
      <c r="Y129" s="32"/>
      <c r="Z129" s="32"/>
      <c r="AA129" s="32"/>
      <c r="AB129" s="32"/>
      <c r="AC129" s="32"/>
      <c r="AD129" s="32"/>
      <c r="AE129" s="32"/>
      <c r="AR129" s="199" t="s">
        <v>165</v>
      </c>
      <c r="AT129" s="199" t="s">
        <v>137</v>
      </c>
      <c r="AU129" s="199" t="s">
        <v>88</v>
      </c>
      <c r="AY129" s="15" t="s">
        <v>134</v>
      </c>
      <c r="BE129" s="200">
        <f t="shared" si="8"/>
        <v>0</v>
      </c>
      <c r="BF129" s="200">
        <f t="shared" si="9"/>
        <v>0</v>
      </c>
      <c r="BG129" s="200">
        <f t="shared" si="10"/>
        <v>0</v>
      </c>
      <c r="BH129" s="200">
        <f t="shared" si="11"/>
        <v>0</v>
      </c>
      <c r="BI129" s="200">
        <f t="shared" si="12"/>
        <v>0</v>
      </c>
      <c r="BJ129" s="15" t="s">
        <v>86</v>
      </c>
      <c r="BK129" s="200">
        <f t="shared" si="13"/>
        <v>0</v>
      </c>
      <c r="BL129" s="15" t="s">
        <v>165</v>
      </c>
      <c r="BM129" s="199" t="s">
        <v>402</v>
      </c>
    </row>
    <row r="130" spans="1:65" s="2" customFormat="1" ht="21.75" customHeight="1">
      <c r="A130" s="32"/>
      <c r="B130" s="33"/>
      <c r="C130" s="201" t="s">
        <v>186</v>
      </c>
      <c r="D130" s="201" t="s">
        <v>151</v>
      </c>
      <c r="E130" s="202" t="s">
        <v>403</v>
      </c>
      <c r="F130" s="203" t="s">
        <v>404</v>
      </c>
      <c r="G130" s="204" t="s">
        <v>140</v>
      </c>
      <c r="H130" s="205">
        <v>1</v>
      </c>
      <c r="I130" s="206"/>
      <c r="J130" s="207"/>
      <c r="K130" s="208">
        <f t="shared" si="1"/>
        <v>0</v>
      </c>
      <c r="L130" s="203" t="s">
        <v>1</v>
      </c>
      <c r="M130" s="209"/>
      <c r="N130" s="210" t="s">
        <v>1</v>
      </c>
      <c r="O130" s="195" t="s">
        <v>41</v>
      </c>
      <c r="P130" s="196">
        <f t="shared" si="2"/>
        <v>0</v>
      </c>
      <c r="Q130" s="196">
        <f t="shared" si="3"/>
        <v>0</v>
      </c>
      <c r="R130" s="196">
        <f t="shared" si="4"/>
        <v>0</v>
      </c>
      <c r="S130" s="69"/>
      <c r="T130" s="197">
        <f t="shared" si="5"/>
        <v>0</v>
      </c>
      <c r="U130" s="197">
        <v>1.2E-4</v>
      </c>
      <c r="V130" s="197">
        <f t="shared" si="6"/>
        <v>1.2E-4</v>
      </c>
      <c r="W130" s="197">
        <v>0</v>
      </c>
      <c r="X130" s="198">
        <f t="shared" si="7"/>
        <v>0</v>
      </c>
      <c r="Y130" s="32"/>
      <c r="Z130" s="32"/>
      <c r="AA130" s="32"/>
      <c r="AB130" s="32"/>
      <c r="AC130" s="32"/>
      <c r="AD130" s="32"/>
      <c r="AE130" s="32"/>
      <c r="AR130" s="199" t="s">
        <v>170</v>
      </c>
      <c r="AT130" s="199" t="s">
        <v>151</v>
      </c>
      <c r="AU130" s="199" t="s">
        <v>88</v>
      </c>
      <c r="AY130" s="15" t="s">
        <v>134</v>
      </c>
      <c r="BE130" s="200">
        <f t="shared" si="8"/>
        <v>0</v>
      </c>
      <c r="BF130" s="200">
        <f t="shared" si="9"/>
        <v>0</v>
      </c>
      <c r="BG130" s="200">
        <f t="shared" si="10"/>
        <v>0</v>
      </c>
      <c r="BH130" s="200">
        <f t="shared" si="11"/>
        <v>0</v>
      </c>
      <c r="BI130" s="200">
        <f t="shared" si="12"/>
        <v>0</v>
      </c>
      <c r="BJ130" s="15" t="s">
        <v>86</v>
      </c>
      <c r="BK130" s="200">
        <f t="shared" si="13"/>
        <v>0</v>
      </c>
      <c r="BL130" s="15" t="s">
        <v>165</v>
      </c>
      <c r="BM130" s="199" t="s">
        <v>405</v>
      </c>
    </row>
    <row r="131" spans="1:65" s="2" customFormat="1" ht="24.2" customHeight="1">
      <c r="A131" s="32"/>
      <c r="B131" s="33"/>
      <c r="C131" s="187" t="s">
        <v>190</v>
      </c>
      <c r="D131" s="187" t="s">
        <v>137</v>
      </c>
      <c r="E131" s="188" t="s">
        <v>406</v>
      </c>
      <c r="F131" s="189" t="s">
        <v>407</v>
      </c>
      <c r="G131" s="190" t="s">
        <v>140</v>
      </c>
      <c r="H131" s="191">
        <v>1</v>
      </c>
      <c r="I131" s="192"/>
      <c r="J131" s="192"/>
      <c r="K131" s="193">
        <f t="shared" si="1"/>
        <v>0</v>
      </c>
      <c r="L131" s="189" t="s">
        <v>141</v>
      </c>
      <c r="M131" s="37"/>
      <c r="N131" s="194" t="s">
        <v>1</v>
      </c>
      <c r="O131" s="195" t="s">
        <v>41</v>
      </c>
      <c r="P131" s="196">
        <f t="shared" si="2"/>
        <v>0</v>
      </c>
      <c r="Q131" s="196">
        <f t="shared" si="3"/>
        <v>0</v>
      </c>
      <c r="R131" s="196">
        <f t="shared" si="4"/>
        <v>0</v>
      </c>
      <c r="S131" s="69"/>
      <c r="T131" s="197">
        <f t="shared" si="5"/>
        <v>0</v>
      </c>
      <c r="U131" s="197">
        <v>0</v>
      </c>
      <c r="V131" s="197">
        <f t="shared" si="6"/>
        <v>0</v>
      </c>
      <c r="W131" s="197">
        <v>0</v>
      </c>
      <c r="X131" s="198">
        <f t="shared" si="7"/>
        <v>0</v>
      </c>
      <c r="Y131" s="32"/>
      <c r="Z131" s="32"/>
      <c r="AA131" s="32"/>
      <c r="AB131" s="32"/>
      <c r="AC131" s="32"/>
      <c r="AD131" s="32"/>
      <c r="AE131" s="32"/>
      <c r="AR131" s="199" t="s">
        <v>165</v>
      </c>
      <c r="AT131" s="199" t="s">
        <v>137</v>
      </c>
      <c r="AU131" s="199" t="s">
        <v>88</v>
      </c>
      <c r="AY131" s="15" t="s">
        <v>134</v>
      </c>
      <c r="BE131" s="200">
        <f t="shared" si="8"/>
        <v>0</v>
      </c>
      <c r="BF131" s="200">
        <f t="shared" si="9"/>
        <v>0</v>
      </c>
      <c r="BG131" s="200">
        <f t="shared" si="10"/>
        <v>0</v>
      </c>
      <c r="BH131" s="200">
        <f t="shared" si="11"/>
        <v>0</v>
      </c>
      <c r="BI131" s="200">
        <f t="shared" si="12"/>
        <v>0</v>
      </c>
      <c r="BJ131" s="15" t="s">
        <v>86</v>
      </c>
      <c r="BK131" s="200">
        <f t="shared" si="13"/>
        <v>0</v>
      </c>
      <c r="BL131" s="15" t="s">
        <v>165</v>
      </c>
      <c r="BM131" s="199" t="s">
        <v>408</v>
      </c>
    </row>
    <row r="132" spans="1:65" s="2" customFormat="1" ht="24.2" customHeight="1">
      <c r="A132" s="32"/>
      <c r="B132" s="33"/>
      <c r="C132" s="201" t="s">
        <v>194</v>
      </c>
      <c r="D132" s="201" t="s">
        <v>151</v>
      </c>
      <c r="E132" s="202" t="s">
        <v>409</v>
      </c>
      <c r="F132" s="203" t="s">
        <v>410</v>
      </c>
      <c r="G132" s="204" t="s">
        <v>140</v>
      </c>
      <c r="H132" s="205">
        <v>1</v>
      </c>
      <c r="I132" s="206"/>
      <c r="J132" s="207"/>
      <c r="K132" s="208">
        <f t="shared" si="1"/>
        <v>0</v>
      </c>
      <c r="L132" s="203" t="s">
        <v>1</v>
      </c>
      <c r="M132" s="209"/>
      <c r="N132" s="210" t="s">
        <v>1</v>
      </c>
      <c r="O132" s="195" t="s">
        <v>41</v>
      </c>
      <c r="P132" s="196">
        <f t="shared" si="2"/>
        <v>0</v>
      </c>
      <c r="Q132" s="196">
        <f t="shared" si="3"/>
        <v>0</v>
      </c>
      <c r="R132" s="196">
        <f t="shared" si="4"/>
        <v>0</v>
      </c>
      <c r="S132" s="69"/>
      <c r="T132" s="197">
        <f t="shared" si="5"/>
        <v>0</v>
      </c>
      <c r="U132" s="197">
        <v>0</v>
      </c>
      <c r="V132" s="197">
        <f t="shared" si="6"/>
        <v>0</v>
      </c>
      <c r="W132" s="197">
        <v>0</v>
      </c>
      <c r="X132" s="198">
        <f t="shared" si="7"/>
        <v>0</v>
      </c>
      <c r="Y132" s="32"/>
      <c r="Z132" s="32"/>
      <c r="AA132" s="32"/>
      <c r="AB132" s="32"/>
      <c r="AC132" s="32"/>
      <c r="AD132" s="32"/>
      <c r="AE132" s="32"/>
      <c r="AR132" s="199" t="s">
        <v>170</v>
      </c>
      <c r="AT132" s="199" t="s">
        <v>151</v>
      </c>
      <c r="AU132" s="199" t="s">
        <v>88</v>
      </c>
      <c r="AY132" s="15" t="s">
        <v>134</v>
      </c>
      <c r="BE132" s="200">
        <f t="shared" si="8"/>
        <v>0</v>
      </c>
      <c r="BF132" s="200">
        <f t="shared" si="9"/>
        <v>0</v>
      </c>
      <c r="BG132" s="200">
        <f t="shared" si="10"/>
        <v>0</v>
      </c>
      <c r="BH132" s="200">
        <f t="shared" si="11"/>
        <v>0</v>
      </c>
      <c r="BI132" s="200">
        <f t="shared" si="12"/>
        <v>0</v>
      </c>
      <c r="BJ132" s="15" t="s">
        <v>86</v>
      </c>
      <c r="BK132" s="200">
        <f t="shared" si="13"/>
        <v>0</v>
      </c>
      <c r="BL132" s="15" t="s">
        <v>165</v>
      </c>
      <c r="BM132" s="199" t="s">
        <v>411</v>
      </c>
    </row>
    <row r="133" spans="1:65" s="2" customFormat="1" ht="24.2" customHeight="1">
      <c r="A133" s="32"/>
      <c r="B133" s="33"/>
      <c r="C133" s="187" t="s">
        <v>198</v>
      </c>
      <c r="D133" s="187" t="s">
        <v>137</v>
      </c>
      <c r="E133" s="188" t="s">
        <v>412</v>
      </c>
      <c r="F133" s="189" t="s">
        <v>413</v>
      </c>
      <c r="G133" s="190" t="s">
        <v>140</v>
      </c>
      <c r="H133" s="191">
        <v>2</v>
      </c>
      <c r="I133" s="192"/>
      <c r="J133" s="192"/>
      <c r="K133" s="193">
        <f t="shared" si="1"/>
        <v>0</v>
      </c>
      <c r="L133" s="189" t="s">
        <v>141</v>
      </c>
      <c r="M133" s="37"/>
      <c r="N133" s="194" t="s">
        <v>1</v>
      </c>
      <c r="O133" s="195" t="s">
        <v>41</v>
      </c>
      <c r="P133" s="196">
        <f t="shared" si="2"/>
        <v>0</v>
      </c>
      <c r="Q133" s="196">
        <f t="shared" si="3"/>
        <v>0</v>
      </c>
      <c r="R133" s="196">
        <f t="shared" si="4"/>
        <v>0</v>
      </c>
      <c r="S133" s="69"/>
      <c r="T133" s="197">
        <f t="shared" si="5"/>
        <v>0</v>
      </c>
      <c r="U133" s="197">
        <v>0</v>
      </c>
      <c r="V133" s="197">
        <f t="shared" si="6"/>
        <v>0</v>
      </c>
      <c r="W133" s="197">
        <v>0</v>
      </c>
      <c r="X133" s="198">
        <f t="shared" si="7"/>
        <v>0</v>
      </c>
      <c r="Y133" s="32"/>
      <c r="Z133" s="32"/>
      <c r="AA133" s="32"/>
      <c r="AB133" s="32"/>
      <c r="AC133" s="32"/>
      <c r="AD133" s="32"/>
      <c r="AE133" s="32"/>
      <c r="AR133" s="199" t="s">
        <v>165</v>
      </c>
      <c r="AT133" s="199" t="s">
        <v>137</v>
      </c>
      <c r="AU133" s="199" t="s">
        <v>88</v>
      </c>
      <c r="AY133" s="15" t="s">
        <v>134</v>
      </c>
      <c r="BE133" s="200">
        <f t="shared" si="8"/>
        <v>0</v>
      </c>
      <c r="BF133" s="200">
        <f t="shared" si="9"/>
        <v>0</v>
      </c>
      <c r="BG133" s="200">
        <f t="shared" si="10"/>
        <v>0</v>
      </c>
      <c r="BH133" s="200">
        <f t="shared" si="11"/>
        <v>0</v>
      </c>
      <c r="BI133" s="200">
        <f t="shared" si="12"/>
        <v>0</v>
      </c>
      <c r="BJ133" s="15" t="s">
        <v>86</v>
      </c>
      <c r="BK133" s="200">
        <f t="shared" si="13"/>
        <v>0</v>
      </c>
      <c r="BL133" s="15" t="s">
        <v>165</v>
      </c>
      <c r="BM133" s="199" t="s">
        <v>414</v>
      </c>
    </row>
    <row r="134" spans="1:65" s="2" customFormat="1" ht="16.5" customHeight="1">
      <c r="A134" s="32"/>
      <c r="B134" s="33"/>
      <c r="C134" s="201" t="s">
        <v>202</v>
      </c>
      <c r="D134" s="201" t="s">
        <v>151</v>
      </c>
      <c r="E134" s="202" t="s">
        <v>415</v>
      </c>
      <c r="F134" s="203" t="s">
        <v>416</v>
      </c>
      <c r="G134" s="204" t="s">
        <v>140</v>
      </c>
      <c r="H134" s="205">
        <v>2</v>
      </c>
      <c r="I134" s="206"/>
      <c r="J134" s="207"/>
      <c r="K134" s="208">
        <f t="shared" si="1"/>
        <v>0</v>
      </c>
      <c r="L134" s="203" t="s">
        <v>1</v>
      </c>
      <c r="M134" s="209"/>
      <c r="N134" s="210" t="s">
        <v>1</v>
      </c>
      <c r="O134" s="195" t="s">
        <v>41</v>
      </c>
      <c r="P134" s="196">
        <f t="shared" si="2"/>
        <v>0</v>
      </c>
      <c r="Q134" s="196">
        <f t="shared" si="3"/>
        <v>0</v>
      </c>
      <c r="R134" s="196">
        <f t="shared" si="4"/>
        <v>0</v>
      </c>
      <c r="S134" s="69"/>
      <c r="T134" s="197">
        <f t="shared" si="5"/>
        <v>0</v>
      </c>
      <c r="U134" s="197">
        <v>0</v>
      </c>
      <c r="V134" s="197">
        <f t="shared" si="6"/>
        <v>0</v>
      </c>
      <c r="W134" s="197">
        <v>0</v>
      </c>
      <c r="X134" s="198">
        <f t="shared" si="7"/>
        <v>0</v>
      </c>
      <c r="Y134" s="32"/>
      <c r="Z134" s="32"/>
      <c r="AA134" s="32"/>
      <c r="AB134" s="32"/>
      <c r="AC134" s="32"/>
      <c r="AD134" s="32"/>
      <c r="AE134" s="32"/>
      <c r="AR134" s="199" t="s">
        <v>170</v>
      </c>
      <c r="AT134" s="199" t="s">
        <v>151</v>
      </c>
      <c r="AU134" s="199" t="s">
        <v>88</v>
      </c>
      <c r="AY134" s="15" t="s">
        <v>134</v>
      </c>
      <c r="BE134" s="200">
        <f t="shared" si="8"/>
        <v>0</v>
      </c>
      <c r="BF134" s="200">
        <f t="shared" si="9"/>
        <v>0</v>
      </c>
      <c r="BG134" s="200">
        <f t="shared" si="10"/>
        <v>0</v>
      </c>
      <c r="BH134" s="200">
        <f t="shared" si="11"/>
        <v>0</v>
      </c>
      <c r="BI134" s="200">
        <f t="shared" si="12"/>
        <v>0</v>
      </c>
      <c r="BJ134" s="15" t="s">
        <v>86</v>
      </c>
      <c r="BK134" s="200">
        <f t="shared" si="13"/>
        <v>0</v>
      </c>
      <c r="BL134" s="15" t="s">
        <v>165</v>
      </c>
      <c r="BM134" s="199" t="s">
        <v>417</v>
      </c>
    </row>
    <row r="135" spans="1:65" s="2" customFormat="1" ht="24.2" customHeight="1">
      <c r="A135" s="32"/>
      <c r="B135" s="33"/>
      <c r="C135" s="187" t="s">
        <v>9</v>
      </c>
      <c r="D135" s="187" t="s">
        <v>137</v>
      </c>
      <c r="E135" s="188" t="s">
        <v>418</v>
      </c>
      <c r="F135" s="189" t="s">
        <v>419</v>
      </c>
      <c r="G135" s="190" t="s">
        <v>140</v>
      </c>
      <c r="H135" s="191">
        <v>4</v>
      </c>
      <c r="I135" s="192"/>
      <c r="J135" s="192"/>
      <c r="K135" s="193">
        <f t="shared" si="1"/>
        <v>0</v>
      </c>
      <c r="L135" s="189" t="s">
        <v>141</v>
      </c>
      <c r="M135" s="37"/>
      <c r="N135" s="194" t="s">
        <v>1</v>
      </c>
      <c r="O135" s="195" t="s">
        <v>41</v>
      </c>
      <c r="P135" s="196">
        <f t="shared" si="2"/>
        <v>0</v>
      </c>
      <c r="Q135" s="196">
        <f t="shared" si="3"/>
        <v>0</v>
      </c>
      <c r="R135" s="196">
        <f t="shared" si="4"/>
        <v>0</v>
      </c>
      <c r="S135" s="69"/>
      <c r="T135" s="197">
        <f t="shared" si="5"/>
        <v>0</v>
      </c>
      <c r="U135" s="197">
        <v>0</v>
      </c>
      <c r="V135" s="197">
        <f t="shared" si="6"/>
        <v>0</v>
      </c>
      <c r="W135" s="197">
        <v>0</v>
      </c>
      <c r="X135" s="198">
        <f t="shared" si="7"/>
        <v>0</v>
      </c>
      <c r="Y135" s="32"/>
      <c r="Z135" s="32"/>
      <c r="AA135" s="32"/>
      <c r="AB135" s="32"/>
      <c r="AC135" s="32"/>
      <c r="AD135" s="32"/>
      <c r="AE135" s="32"/>
      <c r="AR135" s="199" t="s">
        <v>165</v>
      </c>
      <c r="AT135" s="199" t="s">
        <v>137</v>
      </c>
      <c r="AU135" s="199" t="s">
        <v>88</v>
      </c>
      <c r="AY135" s="15" t="s">
        <v>134</v>
      </c>
      <c r="BE135" s="200">
        <f t="shared" si="8"/>
        <v>0</v>
      </c>
      <c r="BF135" s="200">
        <f t="shared" si="9"/>
        <v>0</v>
      </c>
      <c r="BG135" s="200">
        <f t="shared" si="10"/>
        <v>0</v>
      </c>
      <c r="BH135" s="200">
        <f t="shared" si="11"/>
        <v>0</v>
      </c>
      <c r="BI135" s="200">
        <f t="shared" si="12"/>
        <v>0</v>
      </c>
      <c r="BJ135" s="15" t="s">
        <v>86</v>
      </c>
      <c r="BK135" s="200">
        <f t="shared" si="13"/>
        <v>0</v>
      </c>
      <c r="BL135" s="15" t="s">
        <v>165</v>
      </c>
      <c r="BM135" s="199" t="s">
        <v>420</v>
      </c>
    </row>
    <row r="136" spans="1:65" s="2" customFormat="1" ht="16.5" customHeight="1">
      <c r="A136" s="32"/>
      <c r="B136" s="33"/>
      <c r="C136" s="201" t="s">
        <v>165</v>
      </c>
      <c r="D136" s="201" t="s">
        <v>151</v>
      </c>
      <c r="E136" s="202" t="s">
        <v>421</v>
      </c>
      <c r="F136" s="203" t="s">
        <v>422</v>
      </c>
      <c r="G136" s="204" t="s">
        <v>140</v>
      </c>
      <c r="H136" s="205">
        <v>3</v>
      </c>
      <c r="I136" s="206"/>
      <c r="J136" s="207"/>
      <c r="K136" s="208">
        <f t="shared" si="1"/>
        <v>0</v>
      </c>
      <c r="L136" s="203" t="s">
        <v>1</v>
      </c>
      <c r="M136" s="209"/>
      <c r="N136" s="210" t="s">
        <v>1</v>
      </c>
      <c r="O136" s="195" t="s">
        <v>41</v>
      </c>
      <c r="P136" s="196">
        <f t="shared" si="2"/>
        <v>0</v>
      </c>
      <c r="Q136" s="196">
        <f t="shared" si="3"/>
        <v>0</v>
      </c>
      <c r="R136" s="196">
        <f t="shared" si="4"/>
        <v>0</v>
      </c>
      <c r="S136" s="69"/>
      <c r="T136" s="197">
        <f t="shared" si="5"/>
        <v>0</v>
      </c>
      <c r="U136" s="197">
        <v>4.0000000000000002E-4</v>
      </c>
      <c r="V136" s="197">
        <f t="shared" si="6"/>
        <v>1.2000000000000001E-3</v>
      </c>
      <c r="W136" s="197">
        <v>0</v>
      </c>
      <c r="X136" s="198">
        <f t="shared" si="7"/>
        <v>0</v>
      </c>
      <c r="Y136" s="32"/>
      <c r="Z136" s="32"/>
      <c r="AA136" s="32"/>
      <c r="AB136" s="32"/>
      <c r="AC136" s="32"/>
      <c r="AD136" s="32"/>
      <c r="AE136" s="32"/>
      <c r="AR136" s="199" t="s">
        <v>170</v>
      </c>
      <c r="AT136" s="199" t="s">
        <v>151</v>
      </c>
      <c r="AU136" s="199" t="s">
        <v>88</v>
      </c>
      <c r="AY136" s="15" t="s">
        <v>134</v>
      </c>
      <c r="BE136" s="200">
        <f t="shared" si="8"/>
        <v>0</v>
      </c>
      <c r="BF136" s="200">
        <f t="shared" si="9"/>
        <v>0</v>
      </c>
      <c r="BG136" s="200">
        <f t="shared" si="10"/>
        <v>0</v>
      </c>
      <c r="BH136" s="200">
        <f t="shared" si="11"/>
        <v>0</v>
      </c>
      <c r="BI136" s="200">
        <f t="shared" si="12"/>
        <v>0</v>
      </c>
      <c r="BJ136" s="15" t="s">
        <v>86</v>
      </c>
      <c r="BK136" s="200">
        <f t="shared" si="13"/>
        <v>0</v>
      </c>
      <c r="BL136" s="15" t="s">
        <v>165</v>
      </c>
      <c r="BM136" s="199" t="s">
        <v>423</v>
      </c>
    </row>
    <row r="137" spans="1:65" s="2" customFormat="1" ht="16.5" customHeight="1">
      <c r="A137" s="32"/>
      <c r="B137" s="33"/>
      <c r="C137" s="201" t="s">
        <v>212</v>
      </c>
      <c r="D137" s="201" t="s">
        <v>151</v>
      </c>
      <c r="E137" s="202" t="s">
        <v>424</v>
      </c>
      <c r="F137" s="203" t="s">
        <v>425</v>
      </c>
      <c r="G137" s="204" t="s">
        <v>140</v>
      </c>
      <c r="H137" s="205">
        <v>1</v>
      </c>
      <c r="I137" s="206"/>
      <c r="J137" s="207"/>
      <c r="K137" s="208">
        <f t="shared" si="1"/>
        <v>0</v>
      </c>
      <c r="L137" s="203" t="s">
        <v>1</v>
      </c>
      <c r="M137" s="209"/>
      <c r="N137" s="210" t="s">
        <v>1</v>
      </c>
      <c r="O137" s="195" t="s">
        <v>41</v>
      </c>
      <c r="P137" s="196">
        <f t="shared" si="2"/>
        <v>0</v>
      </c>
      <c r="Q137" s="196">
        <f t="shared" si="3"/>
        <v>0</v>
      </c>
      <c r="R137" s="196">
        <f t="shared" si="4"/>
        <v>0</v>
      </c>
      <c r="S137" s="69"/>
      <c r="T137" s="197">
        <f t="shared" si="5"/>
        <v>0</v>
      </c>
      <c r="U137" s="197">
        <v>4.0000000000000002E-4</v>
      </c>
      <c r="V137" s="197">
        <f t="shared" si="6"/>
        <v>4.0000000000000002E-4</v>
      </c>
      <c r="W137" s="197">
        <v>0</v>
      </c>
      <c r="X137" s="198">
        <f t="shared" si="7"/>
        <v>0</v>
      </c>
      <c r="Y137" s="32"/>
      <c r="Z137" s="32"/>
      <c r="AA137" s="32"/>
      <c r="AB137" s="32"/>
      <c r="AC137" s="32"/>
      <c r="AD137" s="32"/>
      <c r="AE137" s="32"/>
      <c r="AR137" s="199" t="s">
        <v>170</v>
      </c>
      <c r="AT137" s="199" t="s">
        <v>151</v>
      </c>
      <c r="AU137" s="199" t="s">
        <v>88</v>
      </c>
      <c r="AY137" s="15" t="s">
        <v>134</v>
      </c>
      <c r="BE137" s="200">
        <f t="shared" si="8"/>
        <v>0</v>
      </c>
      <c r="BF137" s="200">
        <f t="shared" si="9"/>
        <v>0</v>
      </c>
      <c r="BG137" s="200">
        <f t="shared" si="10"/>
        <v>0</v>
      </c>
      <c r="BH137" s="200">
        <f t="shared" si="11"/>
        <v>0</v>
      </c>
      <c r="BI137" s="200">
        <f t="shared" si="12"/>
        <v>0</v>
      </c>
      <c r="BJ137" s="15" t="s">
        <v>86</v>
      </c>
      <c r="BK137" s="200">
        <f t="shared" si="13"/>
        <v>0</v>
      </c>
      <c r="BL137" s="15" t="s">
        <v>165</v>
      </c>
      <c r="BM137" s="199" t="s">
        <v>426</v>
      </c>
    </row>
    <row r="138" spans="1:65" s="2" customFormat="1" ht="33" customHeight="1">
      <c r="A138" s="32"/>
      <c r="B138" s="33"/>
      <c r="C138" s="187" t="s">
        <v>216</v>
      </c>
      <c r="D138" s="187" t="s">
        <v>137</v>
      </c>
      <c r="E138" s="188" t="s">
        <v>427</v>
      </c>
      <c r="F138" s="189" t="s">
        <v>428</v>
      </c>
      <c r="G138" s="190" t="s">
        <v>140</v>
      </c>
      <c r="H138" s="191">
        <v>1</v>
      </c>
      <c r="I138" s="192"/>
      <c r="J138" s="192"/>
      <c r="K138" s="193">
        <f t="shared" si="1"/>
        <v>0</v>
      </c>
      <c r="L138" s="189" t="s">
        <v>141</v>
      </c>
      <c r="M138" s="37"/>
      <c r="N138" s="194" t="s">
        <v>1</v>
      </c>
      <c r="O138" s="195" t="s">
        <v>41</v>
      </c>
      <c r="P138" s="196">
        <f t="shared" si="2"/>
        <v>0</v>
      </c>
      <c r="Q138" s="196">
        <f t="shared" si="3"/>
        <v>0</v>
      </c>
      <c r="R138" s="196">
        <f t="shared" si="4"/>
        <v>0</v>
      </c>
      <c r="S138" s="69"/>
      <c r="T138" s="197">
        <f t="shared" si="5"/>
        <v>0</v>
      </c>
      <c r="U138" s="197">
        <v>0</v>
      </c>
      <c r="V138" s="197">
        <f t="shared" si="6"/>
        <v>0</v>
      </c>
      <c r="W138" s="197">
        <v>0</v>
      </c>
      <c r="X138" s="198">
        <f t="shared" si="7"/>
        <v>0</v>
      </c>
      <c r="Y138" s="32"/>
      <c r="Z138" s="32"/>
      <c r="AA138" s="32"/>
      <c r="AB138" s="32"/>
      <c r="AC138" s="32"/>
      <c r="AD138" s="32"/>
      <c r="AE138" s="32"/>
      <c r="AR138" s="199" t="s">
        <v>165</v>
      </c>
      <c r="AT138" s="199" t="s">
        <v>137</v>
      </c>
      <c r="AU138" s="199" t="s">
        <v>88</v>
      </c>
      <c r="AY138" s="15" t="s">
        <v>134</v>
      </c>
      <c r="BE138" s="200">
        <f t="shared" si="8"/>
        <v>0</v>
      </c>
      <c r="BF138" s="200">
        <f t="shared" si="9"/>
        <v>0</v>
      </c>
      <c r="BG138" s="200">
        <f t="shared" si="10"/>
        <v>0</v>
      </c>
      <c r="BH138" s="200">
        <f t="shared" si="11"/>
        <v>0</v>
      </c>
      <c r="BI138" s="200">
        <f t="shared" si="12"/>
        <v>0</v>
      </c>
      <c r="BJ138" s="15" t="s">
        <v>86</v>
      </c>
      <c r="BK138" s="200">
        <f t="shared" si="13"/>
        <v>0</v>
      </c>
      <c r="BL138" s="15" t="s">
        <v>165</v>
      </c>
      <c r="BM138" s="199" t="s">
        <v>429</v>
      </c>
    </row>
    <row r="139" spans="1:65" s="2" customFormat="1" ht="16.5" customHeight="1">
      <c r="A139" s="32"/>
      <c r="B139" s="33"/>
      <c r="C139" s="201" t="s">
        <v>220</v>
      </c>
      <c r="D139" s="201" t="s">
        <v>151</v>
      </c>
      <c r="E139" s="202" t="s">
        <v>430</v>
      </c>
      <c r="F139" s="203" t="s">
        <v>431</v>
      </c>
      <c r="G139" s="204" t="s">
        <v>140</v>
      </c>
      <c r="H139" s="205">
        <v>1</v>
      </c>
      <c r="I139" s="206"/>
      <c r="J139" s="207"/>
      <c r="K139" s="208">
        <f t="shared" si="1"/>
        <v>0</v>
      </c>
      <c r="L139" s="203" t="s">
        <v>1</v>
      </c>
      <c r="M139" s="209"/>
      <c r="N139" s="210" t="s">
        <v>1</v>
      </c>
      <c r="O139" s="195" t="s">
        <v>41</v>
      </c>
      <c r="P139" s="196">
        <f t="shared" si="2"/>
        <v>0</v>
      </c>
      <c r="Q139" s="196">
        <f t="shared" si="3"/>
        <v>0</v>
      </c>
      <c r="R139" s="196">
        <f t="shared" si="4"/>
        <v>0</v>
      </c>
      <c r="S139" s="69"/>
      <c r="T139" s="197">
        <f t="shared" si="5"/>
        <v>0</v>
      </c>
      <c r="U139" s="197">
        <v>0</v>
      </c>
      <c r="V139" s="197">
        <f t="shared" si="6"/>
        <v>0</v>
      </c>
      <c r="W139" s="197">
        <v>0</v>
      </c>
      <c r="X139" s="198">
        <f t="shared" si="7"/>
        <v>0</v>
      </c>
      <c r="Y139" s="32"/>
      <c r="Z139" s="32"/>
      <c r="AA139" s="32"/>
      <c r="AB139" s="32"/>
      <c r="AC139" s="32"/>
      <c r="AD139" s="32"/>
      <c r="AE139" s="32"/>
      <c r="AR139" s="199" t="s">
        <v>170</v>
      </c>
      <c r="AT139" s="199" t="s">
        <v>151</v>
      </c>
      <c r="AU139" s="199" t="s">
        <v>88</v>
      </c>
      <c r="AY139" s="15" t="s">
        <v>134</v>
      </c>
      <c r="BE139" s="200">
        <f t="shared" si="8"/>
        <v>0</v>
      </c>
      <c r="BF139" s="200">
        <f t="shared" si="9"/>
        <v>0</v>
      </c>
      <c r="BG139" s="200">
        <f t="shared" si="10"/>
        <v>0</v>
      </c>
      <c r="BH139" s="200">
        <f t="shared" si="11"/>
        <v>0</v>
      </c>
      <c r="BI139" s="200">
        <f t="shared" si="12"/>
        <v>0</v>
      </c>
      <c r="BJ139" s="15" t="s">
        <v>86</v>
      </c>
      <c r="BK139" s="200">
        <f t="shared" si="13"/>
        <v>0</v>
      </c>
      <c r="BL139" s="15" t="s">
        <v>165</v>
      </c>
      <c r="BM139" s="199" t="s">
        <v>432</v>
      </c>
    </row>
    <row r="140" spans="1:65" s="2" customFormat="1" ht="24.2" customHeight="1">
      <c r="A140" s="32"/>
      <c r="B140" s="33"/>
      <c r="C140" s="187" t="s">
        <v>224</v>
      </c>
      <c r="D140" s="187" t="s">
        <v>137</v>
      </c>
      <c r="E140" s="188" t="s">
        <v>433</v>
      </c>
      <c r="F140" s="189" t="s">
        <v>434</v>
      </c>
      <c r="G140" s="190" t="s">
        <v>140</v>
      </c>
      <c r="H140" s="191">
        <v>3</v>
      </c>
      <c r="I140" s="192"/>
      <c r="J140" s="192"/>
      <c r="K140" s="193">
        <f t="shared" si="1"/>
        <v>0</v>
      </c>
      <c r="L140" s="189" t="s">
        <v>141</v>
      </c>
      <c r="M140" s="37"/>
      <c r="N140" s="194" t="s">
        <v>1</v>
      </c>
      <c r="O140" s="195" t="s">
        <v>41</v>
      </c>
      <c r="P140" s="196">
        <f t="shared" si="2"/>
        <v>0</v>
      </c>
      <c r="Q140" s="196">
        <f t="shared" si="3"/>
        <v>0</v>
      </c>
      <c r="R140" s="196">
        <f t="shared" si="4"/>
        <v>0</v>
      </c>
      <c r="S140" s="69"/>
      <c r="T140" s="197">
        <f t="shared" si="5"/>
        <v>0</v>
      </c>
      <c r="U140" s="197">
        <v>0</v>
      </c>
      <c r="V140" s="197">
        <f t="shared" si="6"/>
        <v>0</v>
      </c>
      <c r="W140" s="197">
        <v>0</v>
      </c>
      <c r="X140" s="198">
        <f t="shared" si="7"/>
        <v>0</v>
      </c>
      <c r="Y140" s="32"/>
      <c r="Z140" s="32"/>
      <c r="AA140" s="32"/>
      <c r="AB140" s="32"/>
      <c r="AC140" s="32"/>
      <c r="AD140" s="32"/>
      <c r="AE140" s="32"/>
      <c r="AR140" s="199" t="s">
        <v>165</v>
      </c>
      <c r="AT140" s="199" t="s">
        <v>137</v>
      </c>
      <c r="AU140" s="199" t="s">
        <v>88</v>
      </c>
      <c r="AY140" s="15" t="s">
        <v>134</v>
      </c>
      <c r="BE140" s="200">
        <f t="shared" si="8"/>
        <v>0</v>
      </c>
      <c r="BF140" s="200">
        <f t="shared" si="9"/>
        <v>0</v>
      </c>
      <c r="BG140" s="200">
        <f t="shared" si="10"/>
        <v>0</v>
      </c>
      <c r="BH140" s="200">
        <f t="shared" si="11"/>
        <v>0</v>
      </c>
      <c r="BI140" s="200">
        <f t="shared" si="12"/>
        <v>0</v>
      </c>
      <c r="BJ140" s="15" t="s">
        <v>86</v>
      </c>
      <c r="BK140" s="200">
        <f t="shared" si="13"/>
        <v>0</v>
      </c>
      <c r="BL140" s="15" t="s">
        <v>165</v>
      </c>
      <c r="BM140" s="199" t="s">
        <v>435</v>
      </c>
    </row>
    <row r="141" spans="1:65" s="2" customFormat="1" ht="21.75" customHeight="1">
      <c r="A141" s="32"/>
      <c r="B141" s="33"/>
      <c r="C141" s="201" t="s">
        <v>8</v>
      </c>
      <c r="D141" s="201" t="s">
        <v>151</v>
      </c>
      <c r="E141" s="202" t="s">
        <v>436</v>
      </c>
      <c r="F141" s="203" t="s">
        <v>437</v>
      </c>
      <c r="G141" s="204" t="s">
        <v>140</v>
      </c>
      <c r="H141" s="205">
        <v>3</v>
      </c>
      <c r="I141" s="206"/>
      <c r="J141" s="207"/>
      <c r="K141" s="208">
        <f t="shared" si="1"/>
        <v>0</v>
      </c>
      <c r="L141" s="203" t="s">
        <v>1</v>
      </c>
      <c r="M141" s="209"/>
      <c r="N141" s="210" t="s">
        <v>1</v>
      </c>
      <c r="O141" s="195" t="s">
        <v>41</v>
      </c>
      <c r="P141" s="196">
        <f t="shared" si="2"/>
        <v>0</v>
      </c>
      <c r="Q141" s="196">
        <f t="shared" si="3"/>
        <v>0</v>
      </c>
      <c r="R141" s="196">
        <f t="shared" si="4"/>
        <v>0</v>
      </c>
      <c r="S141" s="69"/>
      <c r="T141" s="197">
        <f t="shared" si="5"/>
        <v>0</v>
      </c>
      <c r="U141" s="197">
        <v>0</v>
      </c>
      <c r="V141" s="197">
        <f t="shared" si="6"/>
        <v>0</v>
      </c>
      <c r="W141" s="197">
        <v>0</v>
      </c>
      <c r="X141" s="198">
        <f t="shared" si="7"/>
        <v>0</v>
      </c>
      <c r="Y141" s="32"/>
      <c r="Z141" s="32"/>
      <c r="AA141" s="32"/>
      <c r="AB141" s="32"/>
      <c r="AC141" s="32"/>
      <c r="AD141" s="32"/>
      <c r="AE141" s="32"/>
      <c r="AR141" s="199" t="s">
        <v>170</v>
      </c>
      <c r="AT141" s="199" t="s">
        <v>151</v>
      </c>
      <c r="AU141" s="199" t="s">
        <v>88</v>
      </c>
      <c r="AY141" s="15" t="s">
        <v>134</v>
      </c>
      <c r="BE141" s="200">
        <f t="shared" si="8"/>
        <v>0</v>
      </c>
      <c r="BF141" s="200">
        <f t="shared" si="9"/>
        <v>0</v>
      </c>
      <c r="BG141" s="200">
        <f t="shared" si="10"/>
        <v>0</v>
      </c>
      <c r="BH141" s="200">
        <f t="shared" si="11"/>
        <v>0</v>
      </c>
      <c r="BI141" s="200">
        <f t="shared" si="12"/>
        <v>0</v>
      </c>
      <c r="BJ141" s="15" t="s">
        <v>86</v>
      </c>
      <c r="BK141" s="200">
        <f t="shared" si="13"/>
        <v>0</v>
      </c>
      <c r="BL141" s="15" t="s">
        <v>165</v>
      </c>
      <c r="BM141" s="199" t="s">
        <v>438</v>
      </c>
    </row>
    <row r="142" spans="1:65" s="2" customFormat="1" ht="24.2" customHeight="1">
      <c r="A142" s="32"/>
      <c r="B142" s="33"/>
      <c r="C142" s="187" t="s">
        <v>231</v>
      </c>
      <c r="D142" s="187" t="s">
        <v>137</v>
      </c>
      <c r="E142" s="188" t="s">
        <v>439</v>
      </c>
      <c r="F142" s="189" t="s">
        <v>440</v>
      </c>
      <c r="G142" s="190" t="s">
        <v>140</v>
      </c>
      <c r="H142" s="191">
        <v>1</v>
      </c>
      <c r="I142" s="192"/>
      <c r="J142" s="192"/>
      <c r="K142" s="193">
        <f t="shared" si="1"/>
        <v>0</v>
      </c>
      <c r="L142" s="189" t="s">
        <v>141</v>
      </c>
      <c r="M142" s="37"/>
      <c r="N142" s="194" t="s">
        <v>1</v>
      </c>
      <c r="O142" s="195" t="s">
        <v>41</v>
      </c>
      <c r="P142" s="196">
        <f t="shared" si="2"/>
        <v>0</v>
      </c>
      <c r="Q142" s="196">
        <f t="shared" si="3"/>
        <v>0</v>
      </c>
      <c r="R142" s="196">
        <f t="shared" si="4"/>
        <v>0</v>
      </c>
      <c r="S142" s="69"/>
      <c r="T142" s="197">
        <f t="shared" si="5"/>
        <v>0</v>
      </c>
      <c r="U142" s="197">
        <v>0</v>
      </c>
      <c r="V142" s="197">
        <f t="shared" si="6"/>
        <v>0</v>
      </c>
      <c r="W142" s="197">
        <v>0</v>
      </c>
      <c r="X142" s="198">
        <f t="shared" si="7"/>
        <v>0</v>
      </c>
      <c r="Y142" s="32"/>
      <c r="Z142" s="32"/>
      <c r="AA142" s="32"/>
      <c r="AB142" s="32"/>
      <c r="AC142" s="32"/>
      <c r="AD142" s="32"/>
      <c r="AE142" s="32"/>
      <c r="AR142" s="199" t="s">
        <v>165</v>
      </c>
      <c r="AT142" s="199" t="s">
        <v>137</v>
      </c>
      <c r="AU142" s="199" t="s">
        <v>88</v>
      </c>
      <c r="AY142" s="15" t="s">
        <v>134</v>
      </c>
      <c r="BE142" s="200">
        <f t="shared" si="8"/>
        <v>0</v>
      </c>
      <c r="BF142" s="200">
        <f t="shared" si="9"/>
        <v>0</v>
      </c>
      <c r="BG142" s="200">
        <f t="shared" si="10"/>
        <v>0</v>
      </c>
      <c r="BH142" s="200">
        <f t="shared" si="11"/>
        <v>0</v>
      </c>
      <c r="BI142" s="200">
        <f t="shared" si="12"/>
        <v>0</v>
      </c>
      <c r="BJ142" s="15" t="s">
        <v>86</v>
      </c>
      <c r="BK142" s="200">
        <f t="shared" si="13"/>
        <v>0</v>
      </c>
      <c r="BL142" s="15" t="s">
        <v>165</v>
      </c>
      <c r="BM142" s="199" t="s">
        <v>441</v>
      </c>
    </row>
    <row r="143" spans="1:65" s="2" customFormat="1" ht="16.5" customHeight="1">
      <c r="A143" s="32"/>
      <c r="B143" s="33"/>
      <c r="C143" s="201" t="s">
        <v>236</v>
      </c>
      <c r="D143" s="201" t="s">
        <v>151</v>
      </c>
      <c r="E143" s="202" t="s">
        <v>442</v>
      </c>
      <c r="F143" s="203" t="s">
        <v>443</v>
      </c>
      <c r="G143" s="204" t="s">
        <v>140</v>
      </c>
      <c r="H143" s="205">
        <v>1</v>
      </c>
      <c r="I143" s="206"/>
      <c r="J143" s="207"/>
      <c r="K143" s="208">
        <f t="shared" si="1"/>
        <v>0</v>
      </c>
      <c r="L143" s="203" t="s">
        <v>1</v>
      </c>
      <c r="M143" s="209"/>
      <c r="N143" s="210" t="s">
        <v>1</v>
      </c>
      <c r="O143" s="195" t="s">
        <v>41</v>
      </c>
      <c r="P143" s="196">
        <f t="shared" si="2"/>
        <v>0</v>
      </c>
      <c r="Q143" s="196">
        <f t="shared" si="3"/>
        <v>0</v>
      </c>
      <c r="R143" s="196">
        <f t="shared" si="4"/>
        <v>0</v>
      </c>
      <c r="S143" s="69"/>
      <c r="T143" s="197">
        <f t="shared" si="5"/>
        <v>0</v>
      </c>
      <c r="U143" s="197">
        <v>6.9999999999999994E-5</v>
      </c>
      <c r="V143" s="197">
        <f t="shared" si="6"/>
        <v>6.9999999999999994E-5</v>
      </c>
      <c r="W143" s="197">
        <v>0</v>
      </c>
      <c r="X143" s="198">
        <f t="shared" si="7"/>
        <v>0</v>
      </c>
      <c r="Y143" s="32"/>
      <c r="Z143" s="32"/>
      <c r="AA143" s="32"/>
      <c r="AB143" s="32"/>
      <c r="AC143" s="32"/>
      <c r="AD143" s="32"/>
      <c r="AE143" s="32"/>
      <c r="AR143" s="199" t="s">
        <v>170</v>
      </c>
      <c r="AT143" s="199" t="s">
        <v>151</v>
      </c>
      <c r="AU143" s="199" t="s">
        <v>88</v>
      </c>
      <c r="AY143" s="15" t="s">
        <v>134</v>
      </c>
      <c r="BE143" s="200">
        <f t="shared" si="8"/>
        <v>0</v>
      </c>
      <c r="BF143" s="200">
        <f t="shared" si="9"/>
        <v>0</v>
      </c>
      <c r="BG143" s="200">
        <f t="shared" si="10"/>
        <v>0</v>
      </c>
      <c r="BH143" s="200">
        <f t="shared" si="11"/>
        <v>0</v>
      </c>
      <c r="BI143" s="200">
        <f t="shared" si="12"/>
        <v>0</v>
      </c>
      <c r="BJ143" s="15" t="s">
        <v>86</v>
      </c>
      <c r="BK143" s="200">
        <f t="shared" si="13"/>
        <v>0</v>
      </c>
      <c r="BL143" s="15" t="s">
        <v>165</v>
      </c>
      <c r="BM143" s="199" t="s">
        <v>444</v>
      </c>
    </row>
    <row r="144" spans="1:65" s="2" customFormat="1" ht="16.5" customHeight="1">
      <c r="A144" s="32"/>
      <c r="B144" s="33"/>
      <c r="C144" s="201" t="s">
        <v>240</v>
      </c>
      <c r="D144" s="201" t="s">
        <v>151</v>
      </c>
      <c r="E144" s="202" t="s">
        <v>445</v>
      </c>
      <c r="F144" s="203" t="s">
        <v>446</v>
      </c>
      <c r="G144" s="204" t="s">
        <v>140</v>
      </c>
      <c r="H144" s="205">
        <v>1</v>
      </c>
      <c r="I144" s="206"/>
      <c r="J144" s="207"/>
      <c r="K144" s="208">
        <f t="shared" si="1"/>
        <v>0</v>
      </c>
      <c r="L144" s="203" t="s">
        <v>1</v>
      </c>
      <c r="M144" s="209"/>
      <c r="N144" s="210" t="s">
        <v>1</v>
      </c>
      <c r="O144" s="195" t="s">
        <v>41</v>
      </c>
      <c r="P144" s="196">
        <f t="shared" si="2"/>
        <v>0</v>
      </c>
      <c r="Q144" s="196">
        <f t="shared" si="3"/>
        <v>0</v>
      </c>
      <c r="R144" s="196">
        <f t="shared" si="4"/>
        <v>0</v>
      </c>
      <c r="S144" s="69"/>
      <c r="T144" s="197">
        <f t="shared" si="5"/>
        <v>0</v>
      </c>
      <c r="U144" s="197">
        <v>0</v>
      </c>
      <c r="V144" s="197">
        <f t="shared" si="6"/>
        <v>0</v>
      </c>
      <c r="W144" s="197">
        <v>0</v>
      </c>
      <c r="X144" s="198">
        <f t="shared" si="7"/>
        <v>0</v>
      </c>
      <c r="Y144" s="32"/>
      <c r="Z144" s="32"/>
      <c r="AA144" s="32"/>
      <c r="AB144" s="32"/>
      <c r="AC144" s="32"/>
      <c r="AD144" s="32"/>
      <c r="AE144" s="32"/>
      <c r="AR144" s="199" t="s">
        <v>170</v>
      </c>
      <c r="AT144" s="199" t="s">
        <v>151</v>
      </c>
      <c r="AU144" s="199" t="s">
        <v>88</v>
      </c>
      <c r="AY144" s="15" t="s">
        <v>134</v>
      </c>
      <c r="BE144" s="200">
        <f t="shared" si="8"/>
        <v>0</v>
      </c>
      <c r="BF144" s="200">
        <f t="shared" si="9"/>
        <v>0</v>
      </c>
      <c r="BG144" s="200">
        <f t="shared" si="10"/>
        <v>0</v>
      </c>
      <c r="BH144" s="200">
        <f t="shared" si="11"/>
        <v>0</v>
      </c>
      <c r="BI144" s="200">
        <f t="shared" si="12"/>
        <v>0</v>
      </c>
      <c r="BJ144" s="15" t="s">
        <v>86</v>
      </c>
      <c r="BK144" s="200">
        <f t="shared" si="13"/>
        <v>0</v>
      </c>
      <c r="BL144" s="15" t="s">
        <v>165</v>
      </c>
      <c r="BM144" s="199" t="s">
        <v>447</v>
      </c>
    </row>
    <row r="145" spans="1:65" s="2" customFormat="1" ht="16.5" customHeight="1">
      <c r="A145" s="32"/>
      <c r="B145" s="33"/>
      <c r="C145" s="201" t="s">
        <v>245</v>
      </c>
      <c r="D145" s="201" t="s">
        <v>151</v>
      </c>
      <c r="E145" s="202" t="s">
        <v>448</v>
      </c>
      <c r="F145" s="203" t="s">
        <v>449</v>
      </c>
      <c r="G145" s="204" t="s">
        <v>140</v>
      </c>
      <c r="H145" s="205">
        <v>1</v>
      </c>
      <c r="I145" s="206"/>
      <c r="J145" s="207"/>
      <c r="K145" s="208">
        <f t="shared" si="1"/>
        <v>0</v>
      </c>
      <c r="L145" s="203" t="s">
        <v>1</v>
      </c>
      <c r="M145" s="209"/>
      <c r="N145" s="210" t="s">
        <v>1</v>
      </c>
      <c r="O145" s="195" t="s">
        <v>41</v>
      </c>
      <c r="P145" s="196">
        <f t="shared" si="2"/>
        <v>0</v>
      </c>
      <c r="Q145" s="196">
        <f t="shared" si="3"/>
        <v>0</v>
      </c>
      <c r="R145" s="196">
        <f t="shared" si="4"/>
        <v>0</v>
      </c>
      <c r="S145" s="69"/>
      <c r="T145" s="197">
        <f t="shared" si="5"/>
        <v>0</v>
      </c>
      <c r="U145" s="197">
        <v>0</v>
      </c>
      <c r="V145" s="197">
        <f t="shared" si="6"/>
        <v>0</v>
      </c>
      <c r="W145" s="197">
        <v>0</v>
      </c>
      <c r="X145" s="198">
        <f t="shared" si="7"/>
        <v>0</v>
      </c>
      <c r="Y145" s="32"/>
      <c r="Z145" s="32"/>
      <c r="AA145" s="32"/>
      <c r="AB145" s="32"/>
      <c r="AC145" s="32"/>
      <c r="AD145" s="32"/>
      <c r="AE145" s="32"/>
      <c r="AR145" s="199" t="s">
        <v>170</v>
      </c>
      <c r="AT145" s="199" t="s">
        <v>151</v>
      </c>
      <c r="AU145" s="199" t="s">
        <v>88</v>
      </c>
      <c r="AY145" s="15" t="s">
        <v>134</v>
      </c>
      <c r="BE145" s="200">
        <f t="shared" si="8"/>
        <v>0</v>
      </c>
      <c r="BF145" s="200">
        <f t="shared" si="9"/>
        <v>0</v>
      </c>
      <c r="BG145" s="200">
        <f t="shared" si="10"/>
        <v>0</v>
      </c>
      <c r="BH145" s="200">
        <f t="shared" si="11"/>
        <v>0</v>
      </c>
      <c r="BI145" s="200">
        <f t="shared" si="12"/>
        <v>0</v>
      </c>
      <c r="BJ145" s="15" t="s">
        <v>86</v>
      </c>
      <c r="BK145" s="200">
        <f t="shared" si="13"/>
        <v>0</v>
      </c>
      <c r="BL145" s="15" t="s">
        <v>165</v>
      </c>
      <c r="BM145" s="199" t="s">
        <v>450</v>
      </c>
    </row>
    <row r="146" spans="1:65" s="2" customFormat="1" ht="24.2" customHeight="1">
      <c r="A146" s="32"/>
      <c r="B146" s="33"/>
      <c r="C146" s="187" t="s">
        <v>249</v>
      </c>
      <c r="D146" s="187" t="s">
        <v>137</v>
      </c>
      <c r="E146" s="188" t="s">
        <v>451</v>
      </c>
      <c r="F146" s="189" t="s">
        <v>452</v>
      </c>
      <c r="G146" s="190" t="s">
        <v>140</v>
      </c>
      <c r="H146" s="191">
        <v>1</v>
      </c>
      <c r="I146" s="192"/>
      <c r="J146" s="192"/>
      <c r="K146" s="193">
        <f t="shared" si="1"/>
        <v>0</v>
      </c>
      <c r="L146" s="189" t="s">
        <v>141</v>
      </c>
      <c r="M146" s="37"/>
      <c r="N146" s="194" t="s">
        <v>1</v>
      </c>
      <c r="O146" s="195" t="s">
        <v>41</v>
      </c>
      <c r="P146" s="196">
        <f t="shared" si="2"/>
        <v>0</v>
      </c>
      <c r="Q146" s="196">
        <f t="shared" si="3"/>
        <v>0</v>
      </c>
      <c r="R146" s="196">
        <f t="shared" si="4"/>
        <v>0</v>
      </c>
      <c r="S146" s="69"/>
      <c r="T146" s="197">
        <f t="shared" si="5"/>
        <v>0</v>
      </c>
      <c r="U146" s="197">
        <v>0</v>
      </c>
      <c r="V146" s="197">
        <f t="shared" si="6"/>
        <v>0</v>
      </c>
      <c r="W146" s="197">
        <v>0</v>
      </c>
      <c r="X146" s="198">
        <f t="shared" si="7"/>
        <v>0</v>
      </c>
      <c r="Y146" s="32"/>
      <c r="Z146" s="32"/>
      <c r="AA146" s="32"/>
      <c r="AB146" s="32"/>
      <c r="AC146" s="32"/>
      <c r="AD146" s="32"/>
      <c r="AE146" s="32"/>
      <c r="AR146" s="199" t="s">
        <v>165</v>
      </c>
      <c r="AT146" s="199" t="s">
        <v>137</v>
      </c>
      <c r="AU146" s="199" t="s">
        <v>88</v>
      </c>
      <c r="AY146" s="15" t="s">
        <v>134</v>
      </c>
      <c r="BE146" s="200">
        <f t="shared" si="8"/>
        <v>0</v>
      </c>
      <c r="BF146" s="200">
        <f t="shared" si="9"/>
        <v>0</v>
      </c>
      <c r="BG146" s="200">
        <f t="shared" si="10"/>
        <v>0</v>
      </c>
      <c r="BH146" s="200">
        <f t="shared" si="11"/>
        <v>0</v>
      </c>
      <c r="BI146" s="200">
        <f t="shared" si="12"/>
        <v>0</v>
      </c>
      <c r="BJ146" s="15" t="s">
        <v>86</v>
      </c>
      <c r="BK146" s="200">
        <f t="shared" si="13"/>
        <v>0</v>
      </c>
      <c r="BL146" s="15" t="s">
        <v>165</v>
      </c>
      <c r="BM146" s="199" t="s">
        <v>453</v>
      </c>
    </row>
    <row r="147" spans="1:65" s="2" customFormat="1" ht="24.2" customHeight="1">
      <c r="A147" s="32"/>
      <c r="B147" s="33"/>
      <c r="C147" s="201" t="s">
        <v>253</v>
      </c>
      <c r="D147" s="201" t="s">
        <v>151</v>
      </c>
      <c r="E147" s="202" t="s">
        <v>454</v>
      </c>
      <c r="F147" s="203" t="s">
        <v>455</v>
      </c>
      <c r="G147" s="204" t="s">
        <v>140</v>
      </c>
      <c r="H147" s="205">
        <v>1</v>
      </c>
      <c r="I147" s="206"/>
      <c r="J147" s="207"/>
      <c r="K147" s="208">
        <f t="shared" si="1"/>
        <v>0</v>
      </c>
      <c r="L147" s="203" t="s">
        <v>1</v>
      </c>
      <c r="M147" s="209"/>
      <c r="N147" s="228" t="s">
        <v>1</v>
      </c>
      <c r="O147" s="223" t="s">
        <v>41</v>
      </c>
      <c r="P147" s="224">
        <f t="shared" si="2"/>
        <v>0</v>
      </c>
      <c r="Q147" s="224">
        <f t="shared" si="3"/>
        <v>0</v>
      </c>
      <c r="R147" s="224">
        <f t="shared" si="4"/>
        <v>0</v>
      </c>
      <c r="S147" s="225"/>
      <c r="T147" s="226">
        <f t="shared" si="5"/>
        <v>0</v>
      </c>
      <c r="U147" s="226">
        <v>0</v>
      </c>
      <c r="V147" s="226">
        <f t="shared" si="6"/>
        <v>0</v>
      </c>
      <c r="W147" s="226">
        <v>0</v>
      </c>
      <c r="X147" s="227">
        <f t="shared" si="7"/>
        <v>0</v>
      </c>
      <c r="Y147" s="32"/>
      <c r="Z147" s="32"/>
      <c r="AA147" s="32"/>
      <c r="AB147" s="32"/>
      <c r="AC147" s="32"/>
      <c r="AD147" s="32"/>
      <c r="AE147" s="32"/>
      <c r="AR147" s="199" t="s">
        <v>170</v>
      </c>
      <c r="AT147" s="199" t="s">
        <v>151</v>
      </c>
      <c r="AU147" s="199" t="s">
        <v>88</v>
      </c>
      <c r="AY147" s="15" t="s">
        <v>134</v>
      </c>
      <c r="BE147" s="200">
        <f t="shared" si="8"/>
        <v>0</v>
      </c>
      <c r="BF147" s="200">
        <f t="shared" si="9"/>
        <v>0</v>
      </c>
      <c r="BG147" s="200">
        <f t="shared" si="10"/>
        <v>0</v>
      </c>
      <c r="BH147" s="200">
        <f t="shared" si="11"/>
        <v>0</v>
      </c>
      <c r="BI147" s="200">
        <f t="shared" si="12"/>
        <v>0</v>
      </c>
      <c r="BJ147" s="15" t="s">
        <v>86</v>
      </c>
      <c r="BK147" s="200">
        <f t="shared" si="13"/>
        <v>0</v>
      </c>
      <c r="BL147" s="15" t="s">
        <v>165</v>
      </c>
      <c r="BM147" s="199" t="s">
        <v>456</v>
      </c>
    </row>
    <row r="148" spans="1:65" s="2" customFormat="1" ht="6.95" customHeight="1">
      <c r="A148" s="32"/>
      <c r="B148" s="52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37"/>
      <c r="N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</row>
  </sheetData>
  <sheetProtection password="CC35" sheet="1" objects="1" scenarios="1" formatColumns="0" formatRows="0" autoFilter="0"/>
  <autoFilter ref="C117:L147"/>
  <mergeCells count="9">
    <mergeCell ref="E87:H87"/>
    <mergeCell ref="E108:H108"/>
    <mergeCell ref="E110:H110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8"/>
  <sheetViews>
    <sheetView showGridLines="0" tabSelected="1" topLeftCell="A114" workbookViewId="0">
      <selection activeCell="H149" sqref="H149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T2" s="15" t="s">
        <v>97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8"/>
      <c r="AT3" s="15" t="s">
        <v>88</v>
      </c>
    </row>
    <row r="4" spans="1:46" s="1" customFormat="1" ht="24.95" customHeight="1">
      <c r="B4" s="18"/>
      <c r="D4" s="109" t="s">
        <v>98</v>
      </c>
      <c r="M4" s="18"/>
      <c r="N4" s="110" t="s">
        <v>11</v>
      </c>
      <c r="AT4" s="15" t="s">
        <v>4</v>
      </c>
    </row>
    <row r="5" spans="1:46" s="1" customFormat="1" ht="6.95" customHeight="1">
      <c r="B5" s="18"/>
      <c r="M5" s="18"/>
    </row>
    <row r="6" spans="1:46" s="1" customFormat="1" ht="12" customHeight="1">
      <c r="B6" s="18"/>
      <c r="D6" s="111" t="s">
        <v>17</v>
      </c>
      <c r="M6" s="18"/>
    </row>
    <row r="7" spans="1:46" s="1" customFormat="1" ht="16.5" customHeight="1">
      <c r="B7" s="18"/>
      <c r="E7" s="270" t="str">
        <f>'Rekapitulace stavby'!K6</f>
        <v>Mateřská škola Mjr. Nováka</v>
      </c>
      <c r="F7" s="271"/>
      <c r="G7" s="271"/>
      <c r="H7" s="271"/>
      <c r="M7" s="18"/>
    </row>
    <row r="8" spans="1:46" s="2" customFormat="1" ht="12" customHeight="1">
      <c r="A8" s="32"/>
      <c r="B8" s="37"/>
      <c r="C8" s="32"/>
      <c r="D8" s="111" t="s">
        <v>99</v>
      </c>
      <c r="E8" s="32"/>
      <c r="F8" s="32"/>
      <c r="G8" s="32"/>
      <c r="H8" s="32"/>
      <c r="I8" s="32"/>
      <c r="J8" s="32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2" t="s">
        <v>457</v>
      </c>
      <c r="F9" s="273"/>
      <c r="G9" s="273"/>
      <c r="H9" s="273"/>
      <c r="I9" s="32"/>
      <c r="J9" s="32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1" t="s">
        <v>19</v>
      </c>
      <c r="E11" s="32"/>
      <c r="F11" s="112" t="s">
        <v>1</v>
      </c>
      <c r="G11" s="32"/>
      <c r="H11" s="32"/>
      <c r="I11" s="111" t="s">
        <v>20</v>
      </c>
      <c r="J11" s="112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1" t="s">
        <v>21</v>
      </c>
      <c r="E12" s="32"/>
      <c r="F12" s="112" t="s">
        <v>22</v>
      </c>
      <c r="G12" s="32"/>
      <c r="H12" s="32"/>
      <c r="I12" s="111" t="s">
        <v>23</v>
      </c>
      <c r="J12" s="113" t="str">
        <f>'Rekapitulace stavby'!AN8</f>
        <v>28. 6. 2023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1" t="s">
        <v>25</v>
      </c>
      <c r="E14" s="32"/>
      <c r="F14" s="32"/>
      <c r="G14" s="32"/>
      <c r="H14" s="32"/>
      <c r="I14" s="111" t="s">
        <v>26</v>
      </c>
      <c r="J14" s="112" t="str">
        <f>IF('Rekapitulace stavby'!AN10="","",'Rekapitulace stavby'!AN10)</f>
        <v/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2" t="str">
        <f>IF('Rekapitulace stavby'!E11="","",'Rekapitulace stavby'!E11)</f>
        <v xml:space="preserve"> </v>
      </c>
      <c r="F15" s="32"/>
      <c r="G15" s="32"/>
      <c r="H15" s="32"/>
      <c r="I15" s="111" t="s">
        <v>27</v>
      </c>
      <c r="J15" s="112" t="str">
        <f>IF('Rekapitulace stavby'!AN11="","",'Rekapitulace stavby'!AN11)</f>
        <v/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1" t="s">
        <v>28</v>
      </c>
      <c r="E17" s="32"/>
      <c r="F17" s="32"/>
      <c r="G17" s="32"/>
      <c r="H17" s="32"/>
      <c r="I17" s="111" t="s">
        <v>26</v>
      </c>
      <c r="J17" s="28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4" t="str">
        <f>'Rekapitulace stavby'!E14</f>
        <v>Vyplň údaj</v>
      </c>
      <c r="F18" s="275"/>
      <c r="G18" s="275"/>
      <c r="H18" s="275"/>
      <c r="I18" s="111" t="s">
        <v>27</v>
      </c>
      <c r="J18" s="28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1" t="s">
        <v>30</v>
      </c>
      <c r="E20" s="32"/>
      <c r="F20" s="32"/>
      <c r="G20" s="32"/>
      <c r="H20" s="32"/>
      <c r="I20" s="111" t="s">
        <v>26</v>
      </c>
      <c r="J20" s="112" t="s">
        <v>31</v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2" t="s">
        <v>32</v>
      </c>
      <c r="F21" s="32"/>
      <c r="G21" s="32"/>
      <c r="H21" s="32"/>
      <c r="I21" s="111" t="s">
        <v>27</v>
      </c>
      <c r="J21" s="112" t="s">
        <v>33</v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1" t="s">
        <v>34</v>
      </c>
      <c r="E23" s="32"/>
      <c r="F23" s="32"/>
      <c r="G23" s="32"/>
      <c r="H23" s="32"/>
      <c r="I23" s="111" t="s">
        <v>26</v>
      </c>
      <c r="J23" s="112" t="s">
        <v>31</v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2" t="s">
        <v>32</v>
      </c>
      <c r="F24" s="32"/>
      <c r="G24" s="32"/>
      <c r="H24" s="32"/>
      <c r="I24" s="111" t="s">
        <v>27</v>
      </c>
      <c r="J24" s="112" t="s">
        <v>33</v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1" t="s">
        <v>35</v>
      </c>
      <c r="E26" s="32"/>
      <c r="F26" s="32"/>
      <c r="G26" s="32"/>
      <c r="H26" s="32"/>
      <c r="I26" s="32"/>
      <c r="J26" s="32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4"/>
      <c r="B27" s="115"/>
      <c r="C27" s="114"/>
      <c r="D27" s="114"/>
      <c r="E27" s="276" t="s">
        <v>1</v>
      </c>
      <c r="F27" s="276"/>
      <c r="G27" s="276"/>
      <c r="H27" s="276"/>
      <c r="I27" s="114"/>
      <c r="J27" s="114"/>
      <c r="K27" s="114"/>
      <c r="L27" s="114"/>
      <c r="M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7"/>
      <c r="E29" s="117"/>
      <c r="F29" s="117"/>
      <c r="G29" s="117"/>
      <c r="H29" s="117"/>
      <c r="I29" s="117"/>
      <c r="J29" s="117"/>
      <c r="K29" s="117"/>
      <c r="L29" s="117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1" t="s">
        <v>101</v>
      </c>
      <c r="F30" s="32"/>
      <c r="G30" s="32"/>
      <c r="H30" s="32"/>
      <c r="I30" s="32"/>
      <c r="J30" s="32"/>
      <c r="K30" s="118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1" t="s">
        <v>102</v>
      </c>
      <c r="F31" s="32"/>
      <c r="G31" s="32"/>
      <c r="H31" s="32"/>
      <c r="I31" s="32"/>
      <c r="J31" s="32"/>
      <c r="K31" s="118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9" t="s">
        <v>36</v>
      </c>
      <c r="E32" s="32"/>
      <c r="F32" s="32"/>
      <c r="G32" s="32"/>
      <c r="H32" s="32"/>
      <c r="I32" s="32"/>
      <c r="J32" s="32"/>
      <c r="K32" s="120">
        <f>ROUND(K124,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7"/>
      <c r="E33" s="117"/>
      <c r="F33" s="117"/>
      <c r="G33" s="117"/>
      <c r="H33" s="117"/>
      <c r="I33" s="117"/>
      <c r="J33" s="117"/>
      <c r="K33" s="117"/>
      <c r="L33" s="117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1" t="s">
        <v>38</v>
      </c>
      <c r="G34" s="32"/>
      <c r="H34" s="32"/>
      <c r="I34" s="121" t="s">
        <v>37</v>
      </c>
      <c r="J34" s="32"/>
      <c r="K34" s="121" t="s">
        <v>39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2" t="s">
        <v>40</v>
      </c>
      <c r="E35" s="111" t="s">
        <v>41</v>
      </c>
      <c r="F35" s="118">
        <f>ROUND((SUM(BE124:BE137)),  2)</f>
        <v>0</v>
      </c>
      <c r="G35" s="32"/>
      <c r="H35" s="32"/>
      <c r="I35" s="123">
        <v>0.21</v>
      </c>
      <c r="J35" s="32"/>
      <c r="K35" s="118">
        <f>ROUND(((SUM(BE124:BE137))*I35),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1" t="s">
        <v>42</v>
      </c>
      <c r="F36" s="118">
        <f>ROUND((SUM(BF124:BF137)),  2)</f>
        <v>0</v>
      </c>
      <c r="G36" s="32"/>
      <c r="H36" s="32"/>
      <c r="I36" s="123">
        <v>0.15</v>
      </c>
      <c r="J36" s="32"/>
      <c r="K36" s="118">
        <f>ROUND(((SUM(BF124:BF137))*I36),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1" t="s">
        <v>43</v>
      </c>
      <c r="F37" s="118">
        <f>ROUND((SUM(BG124:BG137)),  2)</f>
        <v>0</v>
      </c>
      <c r="G37" s="32"/>
      <c r="H37" s="32"/>
      <c r="I37" s="123">
        <v>0.21</v>
      </c>
      <c r="J37" s="32"/>
      <c r="K37" s="118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1" t="s">
        <v>44</v>
      </c>
      <c r="F38" s="118">
        <f>ROUND((SUM(BH124:BH137)),  2)</f>
        <v>0</v>
      </c>
      <c r="G38" s="32"/>
      <c r="H38" s="32"/>
      <c r="I38" s="123">
        <v>0.15</v>
      </c>
      <c r="J38" s="32"/>
      <c r="K38" s="118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1" t="s">
        <v>45</v>
      </c>
      <c r="F39" s="118">
        <f>ROUND((SUM(BI124:BI137)),  2)</f>
        <v>0</v>
      </c>
      <c r="G39" s="32"/>
      <c r="H39" s="32"/>
      <c r="I39" s="123">
        <v>0</v>
      </c>
      <c r="J39" s="32"/>
      <c r="K39" s="118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4"/>
      <c r="D41" s="125" t="s">
        <v>46</v>
      </c>
      <c r="E41" s="126"/>
      <c r="F41" s="126"/>
      <c r="G41" s="127" t="s">
        <v>47</v>
      </c>
      <c r="H41" s="128" t="s">
        <v>48</v>
      </c>
      <c r="I41" s="126"/>
      <c r="J41" s="126"/>
      <c r="K41" s="129">
        <f>SUM(K32:K39)</f>
        <v>0</v>
      </c>
      <c r="L41" s="130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M43" s="18"/>
    </row>
    <row r="44" spans="1:31" s="1" customFormat="1" ht="14.45" customHeight="1">
      <c r="B44" s="18"/>
      <c r="M44" s="18"/>
    </row>
    <row r="45" spans="1:31" s="1" customFormat="1" ht="14.45" customHeight="1">
      <c r="B45" s="18"/>
      <c r="M45" s="18"/>
    </row>
    <row r="46" spans="1:31" s="1" customFormat="1" ht="14.45" customHeight="1">
      <c r="B46" s="18"/>
      <c r="M46" s="18"/>
    </row>
    <row r="47" spans="1:31" s="1" customFormat="1" ht="14.45" customHeight="1">
      <c r="B47" s="18"/>
      <c r="M47" s="18"/>
    </row>
    <row r="48" spans="1:31" s="1" customFormat="1" ht="14.45" customHeight="1">
      <c r="B48" s="18"/>
      <c r="M48" s="18"/>
    </row>
    <row r="49" spans="1:31" s="1" customFormat="1" ht="14.45" customHeight="1">
      <c r="B49" s="18"/>
      <c r="M49" s="18"/>
    </row>
    <row r="50" spans="1:31" s="2" customFormat="1" ht="14.45" customHeight="1">
      <c r="B50" s="49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132"/>
      <c r="M50" s="49"/>
    </row>
    <row r="51" spans="1:31" ht="11.25">
      <c r="B51" s="18"/>
      <c r="M51" s="18"/>
    </row>
    <row r="52" spans="1:31" ht="11.25">
      <c r="B52" s="18"/>
      <c r="M52" s="18"/>
    </row>
    <row r="53" spans="1:31" ht="11.25">
      <c r="B53" s="18"/>
      <c r="M53" s="18"/>
    </row>
    <row r="54" spans="1:31" ht="11.25">
      <c r="B54" s="18"/>
      <c r="M54" s="18"/>
    </row>
    <row r="55" spans="1:31" ht="11.25">
      <c r="B55" s="18"/>
      <c r="M55" s="18"/>
    </row>
    <row r="56" spans="1:31" ht="11.25">
      <c r="B56" s="18"/>
      <c r="M56" s="18"/>
    </row>
    <row r="57" spans="1:31" ht="11.25">
      <c r="B57" s="18"/>
      <c r="M57" s="18"/>
    </row>
    <row r="58" spans="1:31" ht="11.25">
      <c r="B58" s="18"/>
      <c r="M58" s="18"/>
    </row>
    <row r="59" spans="1:31" ht="11.25">
      <c r="B59" s="18"/>
      <c r="M59" s="18"/>
    </row>
    <row r="60" spans="1:31" ht="11.25">
      <c r="B60" s="18"/>
      <c r="M60" s="18"/>
    </row>
    <row r="61" spans="1:31" s="2" customFormat="1" ht="12.75">
      <c r="A61" s="32"/>
      <c r="B61" s="37"/>
      <c r="C61" s="32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134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M62" s="18"/>
    </row>
    <row r="63" spans="1:31" ht="11.25">
      <c r="B63" s="18"/>
      <c r="M63" s="18"/>
    </row>
    <row r="64" spans="1:31" ht="11.25">
      <c r="B64" s="18"/>
      <c r="M64" s="18"/>
    </row>
    <row r="65" spans="1:31" s="2" customFormat="1" ht="12.75">
      <c r="A65" s="32"/>
      <c r="B65" s="37"/>
      <c r="C65" s="32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13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M66" s="18"/>
    </row>
    <row r="67" spans="1:31" ht="11.25">
      <c r="B67" s="18"/>
      <c r="M67" s="18"/>
    </row>
    <row r="68" spans="1:31" ht="11.25">
      <c r="B68" s="18"/>
      <c r="M68" s="18"/>
    </row>
    <row r="69" spans="1:31" ht="11.25">
      <c r="B69" s="18"/>
      <c r="M69" s="18"/>
    </row>
    <row r="70" spans="1:31" ht="11.25">
      <c r="B70" s="18"/>
      <c r="M70" s="18"/>
    </row>
    <row r="71" spans="1:31" ht="11.25">
      <c r="B71" s="18"/>
      <c r="M71" s="18"/>
    </row>
    <row r="72" spans="1:31" ht="11.25">
      <c r="B72" s="18"/>
      <c r="M72" s="18"/>
    </row>
    <row r="73" spans="1:31" ht="11.25">
      <c r="B73" s="18"/>
      <c r="M73" s="18"/>
    </row>
    <row r="74" spans="1:31" ht="11.25">
      <c r="B74" s="18"/>
      <c r="M74" s="18"/>
    </row>
    <row r="75" spans="1:31" ht="11.25">
      <c r="B75" s="18"/>
      <c r="M75" s="18"/>
    </row>
    <row r="76" spans="1:31" s="2" customFormat="1" ht="12.75">
      <c r="A76" s="32"/>
      <c r="B76" s="37"/>
      <c r="C76" s="32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134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103</v>
      </c>
      <c r="D82" s="34"/>
      <c r="E82" s="34"/>
      <c r="F82" s="34"/>
      <c r="G82" s="34"/>
      <c r="H82" s="34"/>
      <c r="I82" s="34"/>
      <c r="J82" s="34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4"/>
      <c r="E84" s="34"/>
      <c r="F84" s="34"/>
      <c r="G84" s="34"/>
      <c r="H84" s="34"/>
      <c r="I84" s="34"/>
      <c r="J84" s="34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77" t="str">
        <f>E7</f>
        <v>Mateřská škola Mjr. Nováka</v>
      </c>
      <c r="F85" s="278"/>
      <c r="G85" s="278"/>
      <c r="H85" s="278"/>
      <c r="I85" s="34"/>
      <c r="J85" s="34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99</v>
      </c>
      <c r="D86" s="34"/>
      <c r="E86" s="34"/>
      <c r="F86" s="34"/>
      <c r="G86" s="34"/>
      <c r="H86" s="34"/>
      <c r="I86" s="34"/>
      <c r="J86" s="34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29" t="str">
        <f>E9</f>
        <v>65K2023_4 - Společné ostatní náklady</v>
      </c>
      <c r="F87" s="279"/>
      <c r="G87" s="279"/>
      <c r="H87" s="279"/>
      <c r="I87" s="34"/>
      <c r="J87" s="34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4"/>
      <c r="E89" s="34"/>
      <c r="F89" s="25" t="str">
        <f>F12</f>
        <v xml:space="preserve"> </v>
      </c>
      <c r="G89" s="34"/>
      <c r="H89" s="34"/>
      <c r="I89" s="27" t="s">
        <v>23</v>
      </c>
      <c r="J89" s="64" t="str">
        <f>IF(J12="","",J12)</f>
        <v>28. 6. 2023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25</v>
      </c>
      <c r="D91" s="34"/>
      <c r="E91" s="34"/>
      <c r="F91" s="25" t="str">
        <f>E15</f>
        <v xml:space="preserve"> </v>
      </c>
      <c r="G91" s="34"/>
      <c r="H91" s="34"/>
      <c r="I91" s="27" t="s">
        <v>30</v>
      </c>
      <c r="J91" s="30" t="str">
        <f>E21</f>
        <v>Petr Kubala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34</v>
      </c>
      <c r="J92" s="30" t="str">
        <f>E24</f>
        <v>Petr Kubala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2" t="s">
        <v>104</v>
      </c>
      <c r="D94" s="143"/>
      <c r="E94" s="143"/>
      <c r="F94" s="143"/>
      <c r="G94" s="143"/>
      <c r="H94" s="143"/>
      <c r="I94" s="144" t="s">
        <v>105</v>
      </c>
      <c r="J94" s="144" t="s">
        <v>106</v>
      </c>
      <c r="K94" s="144" t="s">
        <v>107</v>
      </c>
      <c r="L94" s="143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5" t="s">
        <v>108</v>
      </c>
      <c r="D96" s="34"/>
      <c r="E96" s="34"/>
      <c r="F96" s="34"/>
      <c r="G96" s="34"/>
      <c r="H96" s="34"/>
      <c r="I96" s="82">
        <f t="shared" ref="I96:J98" si="0">Q124</f>
        <v>0</v>
      </c>
      <c r="J96" s="82">
        <f t="shared" si="0"/>
        <v>0</v>
      </c>
      <c r="K96" s="82">
        <f>K124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109</v>
      </c>
    </row>
    <row r="97" spans="1:31" s="9" customFormat="1" ht="24.95" customHeight="1">
      <c r="B97" s="146"/>
      <c r="C97" s="147"/>
      <c r="D97" s="148" t="s">
        <v>112</v>
      </c>
      <c r="E97" s="149"/>
      <c r="F97" s="149"/>
      <c r="G97" s="149"/>
      <c r="H97" s="149"/>
      <c r="I97" s="150">
        <f t="shared" si="0"/>
        <v>0</v>
      </c>
      <c r="J97" s="150">
        <f t="shared" si="0"/>
        <v>0</v>
      </c>
      <c r="K97" s="150">
        <f>K125</f>
        <v>0</v>
      </c>
      <c r="L97" s="147"/>
      <c r="M97" s="151"/>
    </row>
    <row r="98" spans="1:31" s="10" customFormat="1" ht="19.899999999999999" customHeight="1">
      <c r="B98" s="152"/>
      <c r="C98" s="153"/>
      <c r="D98" s="154" t="s">
        <v>113</v>
      </c>
      <c r="E98" s="155"/>
      <c r="F98" s="155"/>
      <c r="G98" s="155"/>
      <c r="H98" s="155"/>
      <c r="I98" s="156">
        <f t="shared" si="0"/>
        <v>0</v>
      </c>
      <c r="J98" s="156">
        <f t="shared" si="0"/>
        <v>0</v>
      </c>
      <c r="K98" s="156">
        <f>K126</f>
        <v>0</v>
      </c>
      <c r="L98" s="153"/>
      <c r="M98" s="157"/>
    </row>
    <row r="99" spans="1:31" s="9" customFormat="1" ht="24.95" customHeight="1">
      <c r="B99" s="146"/>
      <c r="C99" s="147"/>
      <c r="D99" s="148" t="s">
        <v>458</v>
      </c>
      <c r="E99" s="149"/>
      <c r="F99" s="149"/>
      <c r="G99" s="149"/>
      <c r="H99" s="149"/>
      <c r="I99" s="150">
        <f t="shared" ref="I99:J102" si="1">Q128</f>
        <v>0</v>
      </c>
      <c r="J99" s="150">
        <f t="shared" si="1"/>
        <v>0</v>
      </c>
      <c r="K99" s="150">
        <f>K128</f>
        <v>0</v>
      </c>
      <c r="L99" s="147"/>
      <c r="M99" s="151"/>
    </row>
    <row r="100" spans="1:31" s="10" customFormat="1" ht="19.899999999999999" hidden="1" customHeight="1">
      <c r="B100" s="152"/>
      <c r="C100" s="153"/>
      <c r="D100" s="154" t="s">
        <v>459</v>
      </c>
      <c r="E100" s="155"/>
      <c r="F100" s="155"/>
      <c r="G100" s="155"/>
      <c r="H100" s="155"/>
      <c r="I100" s="156">
        <f t="shared" si="1"/>
        <v>0</v>
      </c>
      <c r="J100" s="156">
        <f t="shared" si="1"/>
        <v>0</v>
      </c>
      <c r="K100" s="156">
        <f>K129</f>
        <v>0</v>
      </c>
      <c r="L100" s="153"/>
      <c r="M100" s="157"/>
    </row>
    <row r="101" spans="1:31" s="10" customFormat="1" ht="19.899999999999999" hidden="1" customHeight="1">
      <c r="B101" s="152"/>
      <c r="C101" s="153"/>
      <c r="D101" s="154" t="s">
        <v>460</v>
      </c>
      <c r="E101" s="155"/>
      <c r="F101" s="155"/>
      <c r="G101" s="155"/>
      <c r="H101" s="155"/>
      <c r="I101" s="156">
        <f t="shared" si="1"/>
        <v>0</v>
      </c>
      <c r="J101" s="156">
        <f t="shared" si="1"/>
        <v>0</v>
      </c>
      <c r="K101" s="156">
        <f>K130</f>
        <v>0</v>
      </c>
      <c r="L101" s="153"/>
      <c r="M101" s="157"/>
    </row>
    <row r="102" spans="1:31" s="10" customFormat="1" ht="19.899999999999999" customHeight="1">
      <c r="B102" s="152"/>
      <c r="C102" s="153"/>
      <c r="D102" s="154" t="s">
        <v>461</v>
      </c>
      <c r="E102" s="155"/>
      <c r="F102" s="155"/>
      <c r="G102" s="155"/>
      <c r="H102" s="155"/>
      <c r="I102" s="156">
        <f t="shared" si="1"/>
        <v>0</v>
      </c>
      <c r="J102" s="156">
        <f t="shared" si="1"/>
        <v>0</v>
      </c>
      <c r="K102" s="156">
        <f>K131</f>
        <v>0</v>
      </c>
      <c r="L102" s="153"/>
      <c r="M102" s="157"/>
    </row>
    <row r="103" spans="1:31" s="10" customFormat="1" ht="19.899999999999999" customHeight="1">
      <c r="B103" s="152"/>
      <c r="C103" s="153"/>
      <c r="D103" s="154" t="s">
        <v>462</v>
      </c>
      <c r="E103" s="155"/>
      <c r="F103" s="155"/>
      <c r="G103" s="155"/>
      <c r="H103" s="155"/>
      <c r="I103" s="156">
        <f>Q133</f>
        <v>0</v>
      </c>
      <c r="J103" s="156">
        <f>R133</f>
        <v>0</v>
      </c>
      <c r="K103" s="156">
        <f>K133</f>
        <v>0</v>
      </c>
      <c r="L103" s="153"/>
      <c r="M103" s="157"/>
    </row>
    <row r="104" spans="1:31" s="10" customFormat="1" ht="19.899999999999999" customHeight="1">
      <c r="B104" s="152"/>
      <c r="C104" s="153"/>
      <c r="D104" s="154" t="s">
        <v>463</v>
      </c>
      <c r="E104" s="155"/>
      <c r="F104" s="155"/>
      <c r="G104" s="155"/>
      <c r="H104" s="155"/>
      <c r="I104" s="156">
        <f>Q135</f>
        <v>0</v>
      </c>
      <c r="J104" s="156">
        <f>R135</f>
        <v>0</v>
      </c>
      <c r="K104" s="156">
        <f>K135</f>
        <v>0</v>
      </c>
      <c r="L104" s="153"/>
      <c r="M104" s="157"/>
    </row>
    <row r="105" spans="1:31" s="2" customFormat="1" ht="21.75" customHeight="1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5" customHeight="1">
      <c r="A110" s="32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5" customHeight="1">
      <c r="A111" s="32"/>
      <c r="B111" s="33"/>
      <c r="C111" s="21" t="s">
        <v>115</v>
      </c>
      <c r="D111" s="34"/>
      <c r="E111" s="34"/>
      <c r="F111" s="34"/>
      <c r="G111" s="34"/>
      <c r="H111" s="34"/>
      <c r="I111" s="34"/>
      <c r="J111" s="34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17</v>
      </c>
      <c r="D113" s="34"/>
      <c r="E113" s="34"/>
      <c r="F113" s="34"/>
      <c r="G113" s="34"/>
      <c r="H113" s="34"/>
      <c r="I113" s="34"/>
      <c r="J113" s="34"/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4"/>
      <c r="D114" s="34"/>
      <c r="E114" s="277" t="str">
        <f>E7</f>
        <v>Mateřská škola Mjr. Nováka</v>
      </c>
      <c r="F114" s="278"/>
      <c r="G114" s="278"/>
      <c r="H114" s="278"/>
      <c r="I114" s="34"/>
      <c r="J114" s="34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99</v>
      </c>
      <c r="D115" s="34"/>
      <c r="E115" s="34"/>
      <c r="F115" s="34"/>
      <c r="G115" s="34"/>
      <c r="H115" s="34"/>
      <c r="I115" s="34"/>
      <c r="J115" s="34"/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4"/>
      <c r="D116" s="34"/>
      <c r="E116" s="229" t="str">
        <f>E9</f>
        <v>65K2023_4 - Společné ostatní náklady</v>
      </c>
      <c r="F116" s="279"/>
      <c r="G116" s="279"/>
      <c r="H116" s="279"/>
      <c r="I116" s="34"/>
      <c r="J116" s="34"/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7" t="s">
        <v>21</v>
      </c>
      <c r="D118" s="34"/>
      <c r="E118" s="34"/>
      <c r="F118" s="25" t="str">
        <f>F12</f>
        <v xml:space="preserve"> </v>
      </c>
      <c r="G118" s="34"/>
      <c r="H118" s="34"/>
      <c r="I118" s="27" t="s">
        <v>23</v>
      </c>
      <c r="J118" s="64" t="str">
        <f>IF(J12="","",J12)</f>
        <v>28. 6. 2023</v>
      </c>
      <c r="K118" s="34"/>
      <c r="L118" s="34"/>
      <c r="M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25</v>
      </c>
      <c r="D120" s="34"/>
      <c r="E120" s="34"/>
      <c r="F120" s="25" t="str">
        <f>E15</f>
        <v xml:space="preserve"> </v>
      </c>
      <c r="G120" s="34"/>
      <c r="H120" s="34"/>
      <c r="I120" s="27" t="s">
        <v>30</v>
      </c>
      <c r="J120" s="30" t="str">
        <f>E21</f>
        <v>Petr Kubala</v>
      </c>
      <c r="K120" s="34"/>
      <c r="L120" s="34"/>
      <c r="M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7" t="s">
        <v>28</v>
      </c>
      <c r="D121" s="34"/>
      <c r="E121" s="34"/>
      <c r="F121" s="25" t="str">
        <f>IF(E18="","",E18)</f>
        <v>Vyplň údaj</v>
      </c>
      <c r="G121" s="34"/>
      <c r="H121" s="34"/>
      <c r="I121" s="27" t="s">
        <v>34</v>
      </c>
      <c r="J121" s="30" t="str">
        <f>E24</f>
        <v>Petr Kubala</v>
      </c>
      <c r="K121" s="34"/>
      <c r="L121" s="34"/>
      <c r="M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58"/>
      <c r="B123" s="159"/>
      <c r="C123" s="160" t="s">
        <v>116</v>
      </c>
      <c r="D123" s="161" t="s">
        <v>61</v>
      </c>
      <c r="E123" s="161" t="s">
        <v>57</v>
      </c>
      <c r="F123" s="161" t="s">
        <v>58</v>
      </c>
      <c r="G123" s="161" t="s">
        <v>117</v>
      </c>
      <c r="H123" s="161" t="s">
        <v>118</v>
      </c>
      <c r="I123" s="161" t="s">
        <v>119</v>
      </c>
      <c r="J123" s="161" t="s">
        <v>120</v>
      </c>
      <c r="K123" s="161" t="s">
        <v>107</v>
      </c>
      <c r="L123" s="162" t="s">
        <v>121</v>
      </c>
      <c r="M123" s="163"/>
      <c r="N123" s="73" t="s">
        <v>1</v>
      </c>
      <c r="O123" s="74" t="s">
        <v>40</v>
      </c>
      <c r="P123" s="74" t="s">
        <v>122</v>
      </c>
      <c r="Q123" s="74" t="s">
        <v>123</v>
      </c>
      <c r="R123" s="74" t="s">
        <v>124</v>
      </c>
      <c r="S123" s="74" t="s">
        <v>125</v>
      </c>
      <c r="T123" s="74" t="s">
        <v>126</v>
      </c>
      <c r="U123" s="74" t="s">
        <v>127</v>
      </c>
      <c r="V123" s="74" t="s">
        <v>128</v>
      </c>
      <c r="W123" s="74" t="s">
        <v>129</v>
      </c>
      <c r="X123" s="75" t="s">
        <v>130</v>
      </c>
      <c r="Y123" s="158"/>
      <c r="Z123" s="158"/>
      <c r="AA123" s="158"/>
      <c r="AB123" s="158"/>
      <c r="AC123" s="158"/>
      <c r="AD123" s="158"/>
      <c r="AE123" s="158"/>
    </row>
    <row r="124" spans="1:65" s="2" customFormat="1" ht="22.9" customHeight="1">
      <c r="A124" s="32"/>
      <c r="B124" s="33"/>
      <c r="C124" s="80" t="s">
        <v>131</v>
      </c>
      <c r="D124" s="34"/>
      <c r="E124" s="34"/>
      <c r="F124" s="34"/>
      <c r="G124" s="34"/>
      <c r="H124" s="34"/>
      <c r="I124" s="34"/>
      <c r="J124" s="34"/>
      <c r="K124" s="164">
        <f>BK124</f>
        <v>0</v>
      </c>
      <c r="L124" s="34"/>
      <c r="M124" s="37"/>
      <c r="N124" s="76"/>
      <c r="O124" s="165"/>
      <c r="P124" s="77"/>
      <c r="Q124" s="166">
        <f>Q125+Q128</f>
        <v>0</v>
      </c>
      <c r="R124" s="166">
        <f>R125+R128</f>
        <v>0</v>
      </c>
      <c r="S124" s="77"/>
      <c r="T124" s="167">
        <f>T125+T128</f>
        <v>0</v>
      </c>
      <c r="U124" s="77"/>
      <c r="V124" s="167">
        <f>V125+V128</f>
        <v>0</v>
      </c>
      <c r="W124" s="77"/>
      <c r="X124" s="168">
        <f>X125+X128</f>
        <v>0</v>
      </c>
      <c r="Y124" s="32"/>
      <c r="Z124" s="32"/>
      <c r="AA124" s="32"/>
      <c r="AB124" s="32"/>
      <c r="AC124" s="32"/>
      <c r="AD124" s="32"/>
      <c r="AE124" s="32"/>
      <c r="AT124" s="15" t="s">
        <v>77</v>
      </c>
      <c r="AU124" s="15" t="s">
        <v>109</v>
      </c>
      <c r="BK124" s="169">
        <f>BK125+BK128</f>
        <v>0</v>
      </c>
    </row>
    <row r="125" spans="1:65" s="12" customFormat="1" ht="25.9" customHeight="1">
      <c r="B125" s="170"/>
      <c r="C125" s="171"/>
      <c r="D125" s="172" t="s">
        <v>77</v>
      </c>
      <c r="E125" s="173" t="s">
        <v>157</v>
      </c>
      <c r="F125" s="173" t="s">
        <v>158</v>
      </c>
      <c r="G125" s="171"/>
      <c r="H125" s="171"/>
      <c r="I125" s="174"/>
      <c r="J125" s="174"/>
      <c r="K125" s="175">
        <f>BK125</f>
        <v>0</v>
      </c>
      <c r="L125" s="171"/>
      <c r="M125" s="176"/>
      <c r="N125" s="177"/>
      <c r="O125" s="178"/>
      <c r="P125" s="178"/>
      <c r="Q125" s="179">
        <f>Q126</f>
        <v>0</v>
      </c>
      <c r="R125" s="179">
        <f>R126</f>
        <v>0</v>
      </c>
      <c r="S125" s="178"/>
      <c r="T125" s="180">
        <f>T126</f>
        <v>0</v>
      </c>
      <c r="U125" s="178"/>
      <c r="V125" s="180">
        <f>V126</f>
        <v>0</v>
      </c>
      <c r="W125" s="178"/>
      <c r="X125" s="181">
        <f>X126</f>
        <v>0</v>
      </c>
      <c r="AR125" s="182" t="s">
        <v>88</v>
      </c>
      <c r="AT125" s="183" t="s">
        <v>77</v>
      </c>
      <c r="AU125" s="183" t="s">
        <v>78</v>
      </c>
      <c r="AY125" s="182" t="s">
        <v>134</v>
      </c>
      <c r="BK125" s="184">
        <f>BK126</f>
        <v>0</v>
      </c>
    </row>
    <row r="126" spans="1:65" s="12" customFormat="1" ht="22.9" customHeight="1">
      <c r="B126" s="170"/>
      <c r="C126" s="171"/>
      <c r="D126" s="172" t="s">
        <v>77</v>
      </c>
      <c r="E126" s="185" t="s">
        <v>159</v>
      </c>
      <c r="F126" s="185" t="s">
        <v>160</v>
      </c>
      <c r="G126" s="171"/>
      <c r="H126" s="171"/>
      <c r="I126" s="174"/>
      <c r="J126" s="174"/>
      <c r="K126" s="186">
        <f>BK126</f>
        <v>0</v>
      </c>
      <c r="L126" s="171"/>
      <c r="M126" s="176"/>
      <c r="N126" s="177"/>
      <c r="O126" s="178"/>
      <c r="P126" s="178"/>
      <c r="Q126" s="179">
        <f>Q127</f>
        <v>0</v>
      </c>
      <c r="R126" s="179">
        <f>R127</f>
        <v>0</v>
      </c>
      <c r="S126" s="178"/>
      <c r="T126" s="180">
        <f>T127</f>
        <v>0</v>
      </c>
      <c r="U126" s="178"/>
      <c r="V126" s="180">
        <f>V127</f>
        <v>0</v>
      </c>
      <c r="W126" s="178"/>
      <c r="X126" s="181">
        <f>X127</f>
        <v>0</v>
      </c>
      <c r="AR126" s="182" t="s">
        <v>88</v>
      </c>
      <c r="AT126" s="183" t="s">
        <v>77</v>
      </c>
      <c r="AU126" s="183" t="s">
        <v>86</v>
      </c>
      <c r="AY126" s="182" t="s">
        <v>134</v>
      </c>
      <c r="BK126" s="184">
        <f>BK127</f>
        <v>0</v>
      </c>
    </row>
    <row r="127" spans="1:65" s="2" customFormat="1" ht="24.2" customHeight="1">
      <c r="A127" s="32"/>
      <c r="B127" s="33"/>
      <c r="C127" s="187" t="s">
        <v>86</v>
      </c>
      <c r="D127" s="187" t="s">
        <v>137</v>
      </c>
      <c r="E127" s="188" t="s">
        <v>464</v>
      </c>
      <c r="F127" s="189" t="s">
        <v>465</v>
      </c>
      <c r="G127" s="190" t="s">
        <v>140</v>
      </c>
      <c r="H127" s="191">
        <v>1</v>
      </c>
      <c r="I127" s="192"/>
      <c r="J127" s="192"/>
      <c r="K127" s="193">
        <f>ROUND(P127*H127,2)</f>
        <v>0</v>
      </c>
      <c r="L127" s="189" t="s">
        <v>141</v>
      </c>
      <c r="M127" s="37"/>
      <c r="N127" s="194" t="s">
        <v>1</v>
      </c>
      <c r="O127" s="195" t="s">
        <v>41</v>
      </c>
      <c r="P127" s="196">
        <f>I127+J127</f>
        <v>0</v>
      </c>
      <c r="Q127" s="196">
        <f>ROUND(I127*H127,2)</f>
        <v>0</v>
      </c>
      <c r="R127" s="196">
        <f>ROUND(J127*H127,2)</f>
        <v>0</v>
      </c>
      <c r="S127" s="69"/>
      <c r="T127" s="197">
        <f>S127*H127</f>
        <v>0</v>
      </c>
      <c r="U127" s="197">
        <v>0</v>
      </c>
      <c r="V127" s="197">
        <f>U127*H127</f>
        <v>0</v>
      </c>
      <c r="W127" s="197">
        <v>0</v>
      </c>
      <c r="X127" s="198">
        <f>W127*H127</f>
        <v>0</v>
      </c>
      <c r="Y127" s="32"/>
      <c r="Z127" s="32"/>
      <c r="AA127" s="32"/>
      <c r="AB127" s="32"/>
      <c r="AC127" s="32"/>
      <c r="AD127" s="32"/>
      <c r="AE127" s="32"/>
      <c r="AR127" s="199" t="s">
        <v>142</v>
      </c>
      <c r="AT127" s="199" t="s">
        <v>137</v>
      </c>
      <c r="AU127" s="199" t="s">
        <v>88</v>
      </c>
      <c r="AY127" s="15" t="s">
        <v>134</v>
      </c>
      <c r="BE127" s="200">
        <f>IF(O127="základní",K127,0)</f>
        <v>0</v>
      </c>
      <c r="BF127" s="200">
        <f>IF(O127="snížená",K127,0)</f>
        <v>0</v>
      </c>
      <c r="BG127" s="200">
        <f>IF(O127="zákl. přenesená",K127,0)</f>
        <v>0</v>
      </c>
      <c r="BH127" s="200">
        <f>IF(O127="sníž. přenesená",K127,0)</f>
        <v>0</v>
      </c>
      <c r="BI127" s="200">
        <f>IF(O127="nulová",K127,0)</f>
        <v>0</v>
      </c>
      <c r="BJ127" s="15" t="s">
        <v>86</v>
      </c>
      <c r="BK127" s="200">
        <f>ROUND(P127*H127,2)</f>
        <v>0</v>
      </c>
      <c r="BL127" s="15" t="s">
        <v>142</v>
      </c>
      <c r="BM127" s="199" t="s">
        <v>466</v>
      </c>
    </row>
    <row r="128" spans="1:65" s="12" customFormat="1" ht="25.9" customHeight="1">
      <c r="B128" s="170"/>
      <c r="C128" s="171"/>
      <c r="D128" s="172" t="s">
        <v>77</v>
      </c>
      <c r="E128" s="173" t="s">
        <v>467</v>
      </c>
      <c r="F128" s="173" t="s">
        <v>468</v>
      </c>
      <c r="G128" s="171"/>
      <c r="H128" s="171"/>
      <c r="I128" s="174"/>
      <c r="J128" s="174"/>
      <c r="K128" s="175">
        <f>BK128</f>
        <v>0</v>
      </c>
      <c r="L128" s="171"/>
      <c r="M128" s="176"/>
      <c r="N128" s="177"/>
      <c r="O128" s="178"/>
      <c r="P128" s="178"/>
      <c r="Q128" s="179">
        <f>Q129+Q130+Q131+Q133+Q135</f>
        <v>0</v>
      </c>
      <c r="R128" s="179">
        <f>R129+R130+R131+R133+R135</f>
        <v>0</v>
      </c>
      <c r="S128" s="178"/>
      <c r="T128" s="180">
        <f>T129+T130+T131+T133+T135</f>
        <v>0</v>
      </c>
      <c r="U128" s="178"/>
      <c r="V128" s="180">
        <f>V129+V130+V131+V133+V135</f>
        <v>0</v>
      </c>
      <c r="W128" s="178"/>
      <c r="X128" s="181">
        <f>X129+X130+X131+X133+X135</f>
        <v>0</v>
      </c>
      <c r="AR128" s="182" t="s">
        <v>161</v>
      </c>
      <c r="AT128" s="183" t="s">
        <v>77</v>
      </c>
      <c r="AU128" s="183" t="s">
        <v>78</v>
      </c>
      <c r="AY128" s="182" t="s">
        <v>134</v>
      </c>
      <c r="BK128" s="184">
        <f>BK129+BK130+BK131+BK133+BK135</f>
        <v>0</v>
      </c>
    </row>
    <row r="129" spans="1:65" s="12" customFormat="1" ht="22.9" hidden="1" customHeight="1">
      <c r="B129" s="170"/>
      <c r="C129" s="171"/>
      <c r="D129" s="172" t="s">
        <v>77</v>
      </c>
      <c r="E129" s="185" t="s">
        <v>469</v>
      </c>
      <c r="F129" s="185" t="s">
        <v>470</v>
      </c>
      <c r="G129" s="171"/>
      <c r="H129" s="171"/>
      <c r="I129" s="174"/>
      <c r="J129" s="174"/>
      <c r="K129" s="186">
        <f>BK129</f>
        <v>0</v>
      </c>
      <c r="L129" s="171"/>
      <c r="M129" s="176"/>
      <c r="N129" s="177"/>
      <c r="O129" s="178"/>
      <c r="P129" s="178"/>
      <c r="Q129" s="179">
        <v>0</v>
      </c>
      <c r="R129" s="179">
        <v>0</v>
      </c>
      <c r="S129" s="178"/>
      <c r="T129" s="180">
        <v>0</v>
      </c>
      <c r="U129" s="178"/>
      <c r="V129" s="180">
        <v>0</v>
      </c>
      <c r="W129" s="178"/>
      <c r="X129" s="181">
        <v>0</v>
      </c>
      <c r="AR129" s="182" t="s">
        <v>161</v>
      </c>
      <c r="AT129" s="183" t="s">
        <v>77</v>
      </c>
      <c r="AU129" s="183" t="s">
        <v>86</v>
      </c>
      <c r="AY129" s="182" t="s">
        <v>134</v>
      </c>
      <c r="BK129" s="184">
        <v>0</v>
      </c>
    </row>
    <row r="130" spans="1:65" s="12" customFormat="1" ht="22.9" hidden="1" customHeight="1">
      <c r="B130" s="170"/>
      <c r="C130" s="171"/>
      <c r="D130" s="172" t="s">
        <v>77</v>
      </c>
      <c r="E130" s="185" t="s">
        <v>471</v>
      </c>
      <c r="F130" s="185" t="s">
        <v>472</v>
      </c>
      <c r="G130" s="171"/>
      <c r="H130" s="171"/>
      <c r="I130" s="174"/>
      <c r="J130" s="174"/>
      <c r="K130" s="186">
        <f>BK130</f>
        <v>0</v>
      </c>
      <c r="L130" s="171"/>
      <c r="M130" s="176"/>
      <c r="N130" s="177"/>
      <c r="O130" s="178"/>
      <c r="P130" s="178"/>
      <c r="Q130" s="179">
        <v>0</v>
      </c>
      <c r="R130" s="179">
        <v>0</v>
      </c>
      <c r="S130" s="178"/>
      <c r="T130" s="180">
        <v>0</v>
      </c>
      <c r="U130" s="178"/>
      <c r="V130" s="180">
        <v>0</v>
      </c>
      <c r="W130" s="178"/>
      <c r="X130" s="181">
        <v>0</v>
      </c>
      <c r="AR130" s="182" t="s">
        <v>161</v>
      </c>
      <c r="AT130" s="183" t="s">
        <v>77</v>
      </c>
      <c r="AU130" s="183" t="s">
        <v>86</v>
      </c>
      <c r="AY130" s="182" t="s">
        <v>134</v>
      </c>
      <c r="BK130" s="184">
        <v>0</v>
      </c>
    </row>
    <row r="131" spans="1:65" s="12" customFormat="1" ht="22.9" customHeight="1">
      <c r="B131" s="170"/>
      <c r="C131" s="171"/>
      <c r="D131" s="172" t="s">
        <v>77</v>
      </c>
      <c r="E131" s="185" t="s">
        <v>473</v>
      </c>
      <c r="F131" s="185" t="s">
        <v>474</v>
      </c>
      <c r="G131" s="171"/>
      <c r="H131" s="171"/>
      <c r="I131" s="174"/>
      <c r="J131" s="174"/>
      <c r="K131" s="186">
        <f>BK131</f>
        <v>0</v>
      </c>
      <c r="L131" s="171"/>
      <c r="M131" s="176"/>
      <c r="N131" s="177"/>
      <c r="O131" s="178"/>
      <c r="P131" s="178"/>
      <c r="Q131" s="179">
        <f>Q132</f>
        <v>0</v>
      </c>
      <c r="R131" s="179">
        <f>R132</f>
        <v>0</v>
      </c>
      <c r="S131" s="178"/>
      <c r="T131" s="180">
        <f>T132</f>
        <v>0</v>
      </c>
      <c r="U131" s="178"/>
      <c r="V131" s="180">
        <f>V132</f>
        <v>0</v>
      </c>
      <c r="W131" s="178"/>
      <c r="X131" s="181">
        <f>X132</f>
        <v>0</v>
      </c>
      <c r="AR131" s="182" t="s">
        <v>161</v>
      </c>
      <c r="AT131" s="183" t="s">
        <v>77</v>
      </c>
      <c r="AU131" s="183" t="s">
        <v>86</v>
      </c>
      <c r="AY131" s="182" t="s">
        <v>134</v>
      </c>
      <c r="BK131" s="184">
        <f>BK132</f>
        <v>0</v>
      </c>
    </row>
    <row r="132" spans="1:65" s="2" customFormat="1" ht="24.2" customHeight="1">
      <c r="A132" s="32"/>
      <c r="B132" s="33"/>
      <c r="C132" s="187" t="s">
        <v>88</v>
      </c>
      <c r="D132" s="187" t="s">
        <v>137</v>
      </c>
      <c r="E132" s="188" t="s">
        <v>475</v>
      </c>
      <c r="F132" s="189" t="s">
        <v>476</v>
      </c>
      <c r="G132" s="190" t="s">
        <v>477</v>
      </c>
      <c r="H132" s="191">
        <v>1</v>
      </c>
      <c r="I132" s="192"/>
      <c r="J132" s="192"/>
      <c r="K132" s="193">
        <f>ROUND(P132*H132,2)</f>
        <v>0</v>
      </c>
      <c r="L132" s="189" t="s">
        <v>141</v>
      </c>
      <c r="M132" s="37"/>
      <c r="N132" s="194" t="s">
        <v>1</v>
      </c>
      <c r="O132" s="195" t="s">
        <v>41</v>
      </c>
      <c r="P132" s="196">
        <f>I132+J132</f>
        <v>0</v>
      </c>
      <c r="Q132" s="196">
        <f>ROUND(I132*H132,2)</f>
        <v>0</v>
      </c>
      <c r="R132" s="196">
        <f>ROUND(J132*H132,2)</f>
        <v>0</v>
      </c>
      <c r="S132" s="69"/>
      <c r="T132" s="197">
        <f>S132*H132</f>
        <v>0</v>
      </c>
      <c r="U132" s="197">
        <v>0</v>
      </c>
      <c r="V132" s="197">
        <f>U132*H132</f>
        <v>0</v>
      </c>
      <c r="W132" s="197">
        <v>0</v>
      </c>
      <c r="X132" s="198">
        <f>W132*H132</f>
        <v>0</v>
      </c>
      <c r="Y132" s="32"/>
      <c r="Z132" s="32"/>
      <c r="AA132" s="32"/>
      <c r="AB132" s="32"/>
      <c r="AC132" s="32"/>
      <c r="AD132" s="32"/>
      <c r="AE132" s="32"/>
      <c r="AR132" s="199" t="s">
        <v>478</v>
      </c>
      <c r="AT132" s="199" t="s">
        <v>137</v>
      </c>
      <c r="AU132" s="199" t="s">
        <v>88</v>
      </c>
      <c r="AY132" s="15" t="s">
        <v>134</v>
      </c>
      <c r="BE132" s="200">
        <f>IF(O132="základní",K132,0)</f>
        <v>0</v>
      </c>
      <c r="BF132" s="200">
        <f>IF(O132="snížená",K132,0)</f>
        <v>0</v>
      </c>
      <c r="BG132" s="200">
        <f>IF(O132="zákl. přenesená",K132,0)</f>
        <v>0</v>
      </c>
      <c r="BH132" s="200">
        <f>IF(O132="sníž. přenesená",K132,0)</f>
        <v>0</v>
      </c>
      <c r="BI132" s="200">
        <f>IF(O132="nulová",K132,0)</f>
        <v>0</v>
      </c>
      <c r="BJ132" s="15" t="s">
        <v>86</v>
      </c>
      <c r="BK132" s="200">
        <f>ROUND(P132*H132,2)</f>
        <v>0</v>
      </c>
      <c r="BL132" s="15" t="s">
        <v>478</v>
      </c>
      <c r="BM132" s="199" t="s">
        <v>479</v>
      </c>
    </row>
    <row r="133" spans="1:65" s="12" customFormat="1" ht="22.9" customHeight="1">
      <c r="B133" s="170"/>
      <c r="C133" s="171"/>
      <c r="D133" s="172" t="s">
        <v>77</v>
      </c>
      <c r="E133" s="185" t="s">
        <v>480</v>
      </c>
      <c r="F133" s="185" t="s">
        <v>481</v>
      </c>
      <c r="G133" s="171"/>
      <c r="H133" s="171"/>
      <c r="I133" s="174"/>
      <c r="J133" s="174"/>
      <c r="K133" s="186">
        <f>BK133</f>
        <v>0</v>
      </c>
      <c r="L133" s="171"/>
      <c r="M133" s="176"/>
      <c r="N133" s="177"/>
      <c r="O133" s="178"/>
      <c r="P133" s="178"/>
      <c r="Q133" s="179">
        <f>Q134</f>
        <v>0</v>
      </c>
      <c r="R133" s="179">
        <f>R134</f>
        <v>0</v>
      </c>
      <c r="S133" s="178"/>
      <c r="T133" s="180">
        <f>T134</f>
        <v>0</v>
      </c>
      <c r="U133" s="178"/>
      <c r="V133" s="180">
        <f>V134</f>
        <v>0</v>
      </c>
      <c r="W133" s="178"/>
      <c r="X133" s="181">
        <f>X134</f>
        <v>0</v>
      </c>
      <c r="AR133" s="182" t="s">
        <v>161</v>
      </c>
      <c r="AT133" s="183" t="s">
        <v>77</v>
      </c>
      <c r="AU133" s="183" t="s">
        <v>86</v>
      </c>
      <c r="AY133" s="182" t="s">
        <v>134</v>
      </c>
      <c r="BK133" s="184">
        <f>BK134</f>
        <v>0</v>
      </c>
    </row>
    <row r="134" spans="1:65" s="2" customFormat="1" ht="24.2" customHeight="1">
      <c r="A134" s="32"/>
      <c r="B134" s="33"/>
      <c r="C134" s="187" t="s">
        <v>147</v>
      </c>
      <c r="D134" s="187" t="s">
        <v>137</v>
      </c>
      <c r="E134" s="188" t="s">
        <v>482</v>
      </c>
      <c r="F134" s="189" t="s">
        <v>483</v>
      </c>
      <c r="G134" s="190" t="s">
        <v>477</v>
      </c>
      <c r="H134" s="191">
        <v>1</v>
      </c>
      <c r="I134" s="192"/>
      <c r="J134" s="192"/>
      <c r="K134" s="193">
        <f>ROUND(P134*H134,2)</f>
        <v>0</v>
      </c>
      <c r="L134" s="189" t="s">
        <v>141</v>
      </c>
      <c r="M134" s="37"/>
      <c r="N134" s="194" t="s">
        <v>1</v>
      </c>
      <c r="O134" s="195" t="s">
        <v>41</v>
      </c>
      <c r="P134" s="196">
        <f>I134+J134</f>
        <v>0</v>
      </c>
      <c r="Q134" s="196">
        <f>ROUND(I134*H134,2)</f>
        <v>0</v>
      </c>
      <c r="R134" s="196">
        <f>ROUND(J134*H134,2)</f>
        <v>0</v>
      </c>
      <c r="S134" s="69"/>
      <c r="T134" s="197">
        <f>S134*H134</f>
        <v>0</v>
      </c>
      <c r="U134" s="197">
        <v>0</v>
      </c>
      <c r="V134" s="197">
        <f>U134*H134</f>
        <v>0</v>
      </c>
      <c r="W134" s="197">
        <v>0</v>
      </c>
      <c r="X134" s="198">
        <f>W134*H134</f>
        <v>0</v>
      </c>
      <c r="Y134" s="32"/>
      <c r="Z134" s="32"/>
      <c r="AA134" s="32"/>
      <c r="AB134" s="32"/>
      <c r="AC134" s="32"/>
      <c r="AD134" s="32"/>
      <c r="AE134" s="32"/>
      <c r="AR134" s="199" t="s">
        <v>478</v>
      </c>
      <c r="AT134" s="199" t="s">
        <v>137</v>
      </c>
      <c r="AU134" s="199" t="s">
        <v>88</v>
      </c>
      <c r="AY134" s="15" t="s">
        <v>134</v>
      </c>
      <c r="BE134" s="200">
        <f>IF(O134="základní",K134,0)</f>
        <v>0</v>
      </c>
      <c r="BF134" s="200">
        <f>IF(O134="snížená",K134,0)</f>
        <v>0</v>
      </c>
      <c r="BG134" s="200">
        <f>IF(O134="zákl. přenesená",K134,0)</f>
        <v>0</v>
      </c>
      <c r="BH134" s="200">
        <f>IF(O134="sníž. přenesená",K134,0)</f>
        <v>0</v>
      </c>
      <c r="BI134" s="200">
        <f>IF(O134="nulová",K134,0)</f>
        <v>0</v>
      </c>
      <c r="BJ134" s="15" t="s">
        <v>86</v>
      </c>
      <c r="BK134" s="200">
        <f>ROUND(P134*H134,2)</f>
        <v>0</v>
      </c>
      <c r="BL134" s="15" t="s">
        <v>478</v>
      </c>
      <c r="BM134" s="199" t="s">
        <v>484</v>
      </c>
    </row>
    <row r="135" spans="1:65" s="12" customFormat="1" ht="22.9" customHeight="1">
      <c r="B135" s="170"/>
      <c r="C135" s="171"/>
      <c r="D135" s="172" t="s">
        <v>77</v>
      </c>
      <c r="E135" s="185" t="s">
        <v>485</v>
      </c>
      <c r="F135" s="185" t="s">
        <v>486</v>
      </c>
      <c r="G135" s="171"/>
      <c r="H135" s="171"/>
      <c r="I135" s="174"/>
      <c r="J135" s="174"/>
      <c r="K135" s="186">
        <f>BK135</f>
        <v>0</v>
      </c>
      <c r="L135" s="171"/>
      <c r="M135" s="176"/>
      <c r="N135" s="177"/>
      <c r="O135" s="178"/>
      <c r="P135" s="178"/>
      <c r="Q135" s="179">
        <f>SUM(Q136:Q137)</f>
        <v>0</v>
      </c>
      <c r="R135" s="179">
        <f>SUM(R136:R137)</f>
        <v>0</v>
      </c>
      <c r="S135" s="178"/>
      <c r="T135" s="180">
        <f>SUM(T136:T137)</f>
        <v>0</v>
      </c>
      <c r="U135" s="178"/>
      <c r="V135" s="180">
        <f>SUM(V136:V137)</f>
        <v>0</v>
      </c>
      <c r="W135" s="178"/>
      <c r="X135" s="181">
        <f>SUM(X136:X137)</f>
        <v>0</v>
      </c>
      <c r="AR135" s="182" t="s">
        <v>161</v>
      </c>
      <c r="AT135" s="183" t="s">
        <v>77</v>
      </c>
      <c r="AU135" s="183" t="s">
        <v>86</v>
      </c>
      <c r="AY135" s="182" t="s">
        <v>134</v>
      </c>
      <c r="BK135" s="184">
        <f>SUM(BK136:BK137)</f>
        <v>0</v>
      </c>
    </row>
    <row r="136" spans="1:65" s="2" customFormat="1" ht="24.2" customHeight="1">
      <c r="A136" s="32"/>
      <c r="B136" s="33"/>
      <c r="C136" s="187" t="s">
        <v>142</v>
      </c>
      <c r="D136" s="187" t="s">
        <v>137</v>
      </c>
      <c r="E136" s="188" t="s">
        <v>487</v>
      </c>
      <c r="F136" s="189" t="s">
        <v>488</v>
      </c>
      <c r="G136" s="190" t="s">
        <v>477</v>
      </c>
      <c r="H136" s="191">
        <v>1</v>
      </c>
      <c r="I136" s="192"/>
      <c r="J136" s="192"/>
      <c r="K136" s="193">
        <f>ROUND(P136*H136,2)</f>
        <v>0</v>
      </c>
      <c r="L136" s="189" t="s">
        <v>141</v>
      </c>
      <c r="M136" s="37"/>
      <c r="N136" s="194" t="s">
        <v>1</v>
      </c>
      <c r="O136" s="195" t="s">
        <v>41</v>
      </c>
      <c r="P136" s="196">
        <f>I136+J136</f>
        <v>0</v>
      </c>
      <c r="Q136" s="196">
        <f>ROUND(I136*H136,2)</f>
        <v>0</v>
      </c>
      <c r="R136" s="196">
        <f>ROUND(J136*H136,2)</f>
        <v>0</v>
      </c>
      <c r="S136" s="69"/>
      <c r="T136" s="197">
        <f>S136*H136</f>
        <v>0</v>
      </c>
      <c r="U136" s="197">
        <v>0</v>
      </c>
      <c r="V136" s="197">
        <f>U136*H136</f>
        <v>0</v>
      </c>
      <c r="W136" s="197">
        <v>0</v>
      </c>
      <c r="X136" s="198">
        <f>W136*H136</f>
        <v>0</v>
      </c>
      <c r="Y136" s="32"/>
      <c r="Z136" s="32"/>
      <c r="AA136" s="32"/>
      <c r="AB136" s="32"/>
      <c r="AC136" s="32"/>
      <c r="AD136" s="32"/>
      <c r="AE136" s="32"/>
      <c r="AR136" s="199" t="s">
        <v>478</v>
      </c>
      <c r="AT136" s="199" t="s">
        <v>137</v>
      </c>
      <c r="AU136" s="199" t="s">
        <v>88</v>
      </c>
      <c r="AY136" s="15" t="s">
        <v>134</v>
      </c>
      <c r="BE136" s="200">
        <f>IF(O136="základní",K136,0)</f>
        <v>0</v>
      </c>
      <c r="BF136" s="200">
        <f>IF(O136="snížená",K136,0)</f>
        <v>0</v>
      </c>
      <c r="BG136" s="200">
        <f>IF(O136="zákl. přenesená",K136,0)</f>
        <v>0</v>
      </c>
      <c r="BH136" s="200">
        <f>IF(O136="sníž. přenesená",K136,0)</f>
        <v>0</v>
      </c>
      <c r="BI136" s="200">
        <f>IF(O136="nulová",K136,0)</f>
        <v>0</v>
      </c>
      <c r="BJ136" s="15" t="s">
        <v>86</v>
      </c>
      <c r="BK136" s="200">
        <f>ROUND(P136*H136,2)</f>
        <v>0</v>
      </c>
      <c r="BL136" s="15" t="s">
        <v>478</v>
      </c>
      <c r="BM136" s="199" t="s">
        <v>489</v>
      </c>
    </row>
    <row r="137" spans="1:65" s="2" customFormat="1" ht="24.2" customHeight="1">
      <c r="A137" s="32"/>
      <c r="B137" s="33"/>
      <c r="C137" s="187" t="s">
        <v>161</v>
      </c>
      <c r="D137" s="187" t="s">
        <v>137</v>
      </c>
      <c r="E137" s="188" t="s">
        <v>490</v>
      </c>
      <c r="F137" s="189" t="s">
        <v>491</v>
      </c>
      <c r="G137" s="190" t="s">
        <v>477</v>
      </c>
      <c r="H137" s="191">
        <v>1</v>
      </c>
      <c r="I137" s="192"/>
      <c r="J137" s="192"/>
      <c r="K137" s="193">
        <f>ROUND(P137*H137,2)</f>
        <v>0</v>
      </c>
      <c r="L137" s="189" t="s">
        <v>141</v>
      </c>
      <c r="M137" s="37"/>
      <c r="N137" s="222" t="s">
        <v>1</v>
      </c>
      <c r="O137" s="223" t="s">
        <v>41</v>
      </c>
      <c r="P137" s="224">
        <f>I137+J137</f>
        <v>0</v>
      </c>
      <c r="Q137" s="224">
        <f>ROUND(I137*H137,2)</f>
        <v>0</v>
      </c>
      <c r="R137" s="224">
        <f>ROUND(J137*H137,2)</f>
        <v>0</v>
      </c>
      <c r="S137" s="225"/>
      <c r="T137" s="226">
        <f>S137*H137</f>
        <v>0</v>
      </c>
      <c r="U137" s="226">
        <v>0</v>
      </c>
      <c r="V137" s="226">
        <f>U137*H137</f>
        <v>0</v>
      </c>
      <c r="W137" s="226">
        <v>0</v>
      </c>
      <c r="X137" s="227">
        <f>W137*H137</f>
        <v>0</v>
      </c>
      <c r="Y137" s="32"/>
      <c r="Z137" s="32"/>
      <c r="AA137" s="32"/>
      <c r="AB137" s="32"/>
      <c r="AC137" s="32"/>
      <c r="AD137" s="32"/>
      <c r="AE137" s="32"/>
      <c r="AR137" s="199" t="s">
        <v>478</v>
      </c>
      <c r="AT137" s="199" t="s">
        <v>137</v>
      </c>
      <c r="AU137" s="199" t="s">
        <v>88</v>
      </c>
      <c r="AY137" s="15" t="s">
        <v>134</v>
      </c>
      <c r="BE137" s="200">
        <f>IF(O137="základní",K137,0)</f>
        <v>0</v>
      </c>
      <c r="BF137" s="200">
        <f>IF(O137="snížená",K137,0)</f>
        <v>0</v>
      </c>
      <c r="BG137" s="200">
        <f>IF(O137="zákl. přenesená",K137,0)</f>
        <v>0</v>
      </c>
      <c r="BH137" s="200">
        <f>IF(O137="sníž. přenesená",K137,0)</f>
        <v>0</v>
      </c>
      <c r="BI137" s="200">
        <f>IF(O137="nulová",K137,0)</f>
        <v>0</v>
      </c>
      <c r="BJ137" s="15" t="s">
        <v>86</v>
      </c>
      <c r="BK137" s="200">
        <f>ROUND(P137*H137,2)</f>
        <v>0</v>
      </c>
      <c r="BL137" s="15" t="s">
        <v>478</v>
      </c>
      <c r="BM137" s="199" t="s">
        <v>492</v>
      </c>
    </row>
    <row r="138" spans="1:65" s="2" customFormat="1" ht="6.95" customHeight="1">
      <c r="A138" s="32"/>
      <c r="B138" s="52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37"/>
      <c r="N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</sheetData>
  <sheetProtection password="CC35" sheet="1" objects="1" scenarios="1" formatColumns="0" formatRows="0" autoFilter="0"/>
  <autoFilter ref="C123:L137"/>
  <mergeCells count="9">
    <mergeCell ref="E87:H87"/>
    <mergeCell ref="E114:H114"/>
    <mergeCell ref="E116:H116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65K2023_1 - Osvětlení spo...</vt:lpstr>
      <vt:lpstr>65K2023_2 - Elektroinstal...</vt:lpstr>
      <vt:lpstr>65K2023_3 - Rozvaděč vzdu...</vt:lpstr>
      <vt:lpstr>65K2023_4 - Společné osta...</vt:lpstr>
      <vt:lpstr>'65K2023_1 - Osvětlení spo...'!Názvy_tisku</vt:lpstr>
      <vt:lpstr>'65K2023_2 - Elektroinstal...'!Názvy_tisku</vt:lpstr>
      <vt:lpstr>'65K2023_3 - Rozvaděč vzdu...'!Názvy_tisku</vt:lpstr>
      <vt:lpstr>'65K2023_4 - Společné osta...'!Názvy_tisku</vt:lpstr>
      <vt:lpstr>'Rekapitulace stavby'!Názvy_tisku</vt:lpstr>
      <vt:lpstr>'65K2023_1 - Osvětlení spo...'!Oblast_tisku</vt:lpstr>
      <vt:lpstr>'65K2023_2 - Elektroinstal...'!Oblast_tisku</vt:lpstr>
      <vt:lpstr>'65K2023_3 - Rozvaděč vzdu...'!Oblast_tisku</vt:lpstr>
      <vt:lpstr>'65K2023_4 - Společné osta...'!Oblast_tisku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NOTEBOOK-DELL\Petr Kubala</dc:creator>
  <cp:lastModifiedBy>David</cp:lastModifiedBy>
  <dcterms:created xsi:type="dcterms:W3CDTF">2023-12-11T08:48:00Z</dcterms:created>
  <dcterms:modified xsi:type="dcterms:W3CDTF">2023-12-18T11:43:07Z</dcterms:modified>
</cp:coreProperties>
</file>