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30 ČIH\"/>
    </mc:Choice>
  </mc:AlternateContent>
  <xr:revisionPtr revIDLastSave="0" documentId="8_{8BD0B5DA-EB5E-46F7-88EC-31FD7E5632D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Pol'!$A$1:$W$136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2" l="1"/>
  <c r="I74" i="12"/>
  <c r="K74" i="12"/>
  <c r="M74" i="12"/>
  <c r="O74" i="12"/>
  <c r="Q74" i="12"/>
  <c r="V74" i="12"/>
  <c r="G81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9" i="12"/>
  <c r="M29" i="12" s="1"/>
  <c r="I29" i="12"/>
  <c r="K29" i="12"/>
  <c r="O29" i="12"/>
  <c r="Q29" i="12"/>
  <c r="V29" i="12"/>
  <c r="G31" i="12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3" i="12"/>
  <c r="M43" i="12" s="1"/>
  <c r="M42" i="12" s="1"/>
  <c r="I43" i="12"/>
  <c r="I42" i="12" s="1"/>
  <c r="K43" i="12"/>
  <c r="K42" i="12" s="1"/>
  <c r="O43" i="12"/>
  <c r="O42" i="12" s="1"/>
  <c r="Q43" i="12"/>
  <c r="Q42" i="12" s="1"/>
  <c r="V43" i="12"/>
  <c r="V42" i="12" s="1"/>
  <c r="G47" i="12"/>
  <c r="M47" i="12" s="1"/>
  <c r="I47" i="12"/>
  <c r="K47" i="12"/>
  <c r="O47" i="12"/>
  <c r="Q47" i="12"/>
  <c r="V47" i="12"/>
  <c r="G48" i="12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4" i="12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6" i="12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2" i="12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M81" i="12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90" i="12"/>
  <c r="G89" i="12" s="1"/>
  <c r="I60" i="1" s="1"/>
  <c r="I90" i="12"/>
  <c r="I89" i="12" s="1"/>
  <c r="K90" i="12"/>
  <c r="K89" i="12" s="1"/>
  <c r="O90" i="12"/>
  <c r="O89" i="12" s="1"/>
  <c r="Q90" i="12"/>
  <c r="Q89" i="12" s="1"/>
  <c r="V90" i="12"/>
  <c r="V89" i="12" s="1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1" i="12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I112" i="12"/>
  <c r="K112" i="12"/>
  <c r="O112" i="12"/>
  <c r="Q112" i="12"/>
  <c r="V112" i="12"/>
  <c r="G114" i="12"/>
  <c r="M114" i="12" s="1"/>
  <c r="M113" i="12" s="1"/>
  <c r="I114" i="12"/>
  <c r="I113" i="12" s="1"/>
  <c r="K114" i="12"/>
  <c r="K113" i="12" s="1"/>
  <c r="O114" i="12"/>
  <c r="O113" i="12" s="1"/>
  <c r="Q114" i="12"/>
  <c r="Q113" i="12" s="1"/>
  <c r="V114" i="12"/>
  <c r="V113" i="12" s="1"/>
  <c r="G116" i="12"/>
  <c r="M116" i="12" s="1"/>
  <c r="I116" i="12"/>
  <c r="K116" i="12"/>
  <c r="O116" i="12"/>
  <c r="Q116" i="12"/>
  <c r="V116" i="12"/>
  <c r="G117" i="12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AF127" i="12"/>
  <c r="I20" i="1"/>
  <c r="G40" i="12" l="1"/>
  <c r="I54" i="1" s="1"/>
  <c r="V109" i="12"/>
  <c r="V65" i="12"/>
  <c r="M25" i="12"/>
  <c r="M24" i="12" s="1"/>
  <c r="K91" i="12"/>
  <c r="G46" i="12"/>
  <c r="I56" i="1" s="1"/>
  <c r="Q122" i="12"/>
  <c r="K100" i="12"/>
  <c r="K109" i="12"/>
  <c r="Q53" i="12"/>
  <c r="I115" i="12"/>
  <c r="I122" i="12"/>
  <c r="K115" i="12"/>
  <c r="G70" i="12"/>
  <c r="G65" i="12"/>
  <c r="I58" i="1" s="1"/>
  <c r="G53" i="12"/>
  <c r="I57" i="1" s="1"/>
  <c r="G28" i="12"/>
  <c r="I53" i="1" s="1"/>
  <c r="K8" i="12"/>
  <c r="O46" i="12"/>
  <c r="V28" i="12"/>
  <c r="O122" i="12"/>
  <c r="Q115" i="12"/>
  <c r="G41" i="1"/>
  <c r="G39" i="1"/>
  <c r="G42" i="1" s="1"/>
  <c r="G25" i="1" s="1"/>
  <c r="A25" i="1" s="1"/>
  <c r="A26" i="1" s="1"/>
  <c r="G26" i="1" s="1"/>
  <c r="K122" i="12"/>
  <c r="G113" i="12"/>
  <c r="I64" i="1" s="1"/>
  <c r="I18" i="1" s="1"/>
  <c r="V100" i="12"/>
  <c r="V91" i="12"/>
  <c r="O70" i="12"/>
  <c r="I53" i="12"/>
  <c r="O53" i="12"/>
  <c r="O8" i="12"/>
  <c r="G40" i="1"/>
  <c r="V122" i="12"/>
  <c r="V115" i="12"/>
  <c r="M109" i="12"/>
  <c r="G100" i="12"/>
  <c r="I62" i="1" s="1"/>
  <c r="K70" i="12"/>
  <c r="Q70" i="12"/>
  <c r="I70" i="12"/>
  <c r="Q65" i="12"/>
  <c r="I65" i="12"/>
  <c r="O65" i="12"/>
  <c r="K53" i="12"/>
  <c r="K46" i="12"/>
  <c r="Q46" i="12"/>
  <c r="I46" i="12"/>
  <c r="G42" i="12"/>
  <c r="I55" i="1" s="1"/>
  <c r="O28" i="12"/>
  <c r="G21" i="12"/>
  <c r="V8" i="12"/>
  <c r="I8" i="12"/>
  <c r="O115" i="12"/>
  <c r="G115" i="12"/>
  <c r="I65" i="1" s="1"/>
  <c r="Q109" i="12"/>
  <c r="I109" i="12"/>
  <c r="O109" i="12"/>
  <c r="Q100" i="12"/>
  <c r="I100" i="12"/>
  <c r="O100" i="12"/>
  <c r="Q91" i="12"/>
  <c r="I91" i="12"/>
  <c r="O91" i="12"/>
  <c r="V70" i="12"/>
  <c r="K65" i="12"/>
  <c r="V53" i="12"/>
  <c r="V46" i="12"/>
  <c r="K28" i="12"/>
  <c r="Q28" i="12"/>
  <c r="I28" i="12"/>
  <c r="G8" i="12"/>
  <c r="Q8" i="12"/>
  <c r="M91" i="12"/>
  <c r="M122" i="12"/>
  <c r="AE127" i="12"/>
  <c r="G122" i="12"/>
  <c r="I66" i="1" s="1"/>
  <c r="I19" i="1" s="1"/>
  <c r="M117" i="12"/>
  <c r="M115" i="12" s="1"/>
  <c r="G109" i="12"/>
  <c r="I63" i="1" s="1"/>
  <c r="M101" i="12"/>
  <c r="M100" i="12" s="1"/>
  <c r="G91" i="12"/>
  <c r="I61" i="1" s="1"/>
  <c r="M90" i="12"/>
  <c r="M89" i="12" s="1"/>
  <c r="M66" i="12"/>
  <c r="M65" i="12" s="1"/>
  <c r="M54" i="12"/>
  <c r="M53" i="12" s="1"/>
  <c r="M31" i="12"/>
  <c r="M28" i="12" s="1"/>
  <c r="M17" i="12"/>
  <c r="M8" i="12" s="1"/>
  <c r="M72" i="12"/>
  <c r="M70" i="12" s="1"/>
  <c r="M48" i="12"/>
  <c r="M46" i="12" s="1"/>
  <c r="J28" i="1"/>
  <c r="J26" i="1"/>
  <c r="G38" i="1"/>
  <c r="F38" i="1"/>
  <c r="H32" i="1"/>
  <c r="J23" i="1"/>
  <c r="J24" i="1"/>
  <c r="J25" i="1"/>
  <c r="J27" i="1"/>
  <c r="E24" i="1"/>
  <c r="E26" i="1"/>
  <c r="I50" i="1" l="1"/>
  <c r="G26" i="12"/>
  <c r="I52" i="1" s="1"/>
  <c r="I59" i="1"/>
  <c r="I17" i="1" s="1"/>
  <c r="I49" i="1"/>
  <c r="F40" i="1"/>
  <c r="H40" i="1" s="1"/>
  <c r="I40" i="1" s="1"/>
  <c r="F39" i="1"/>
  <c r="F41" i="1"/>
  <c r="H41" i="1" s="1"/>
  <c r="I41" i="1" s="1"/>
  <c r="G127" i="12" l="1"/>
  <c r="I67" i="1"/>
  <c r="I21" i="1" s="1"/>
  <c r="G23" i="1" s="1"/>
  <c r="I16" i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<sst xmlns="http://schemas.openxmlformats.org/spreadsheetml/2006/main" count="766" uniqueCount="324">
  <si>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</si>
  <si>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</si>
  <si>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</si>
  <si>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</si>
  <si>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</si>
  <si>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</si>
  <si>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</si>
  <si>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</si>
  <si>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</si>
  <si>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</si>
  <si>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</si>
  <si>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</si>
  <si>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</si>
  <si>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</si>
  <si>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</si>
  <si>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</si>
  <si>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</si>
  <si>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</si>
  <si>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</si>
  <si>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</si>
  <si>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</si>
  <si>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</si>
  <si>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</si>
  <si>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</si>
  <si>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</si>
  <si>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</si>
  <si>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</si>
  <si>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</si>
  <si>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</si>
  <si>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</si>
  <si>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</si>
  <si>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</si>
  <si>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</si>
  <si>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</si>
  <si>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</si>
  <si>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</si>
  <si>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</si>
  <si>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</si>
  <si>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</si>
  <si>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</si>
  <si>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</si>
  <si>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</si>
  <si>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</si>
  <si>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</si>
  <si>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</si>
  <si>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</si>
  <si>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</si>
  <si>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</si>
  <si>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</si>
  <si>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</si>
  <si>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</si>
  <si>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</si>
  <si>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</si>
  <si>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</si>
  <si>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</si>
  <si>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</si>
  <si>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</si>
  <si>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</si>
  <si>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</si>
  <si>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</si>
  <si>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</si>
  <si>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</si>
  <si>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</si>
  <si>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</si>
  <si>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</si>
  <si>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</si>
  <si>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</si>
  <si>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</si>
  <si>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</si>
  <si>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</si>
  <si>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</si>
  <si>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</si>
  <si>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</si>
  <si>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</si>
  <si>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</si>
  <si>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</si>
  <si>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</si>
  <si>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</si>
  <si>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</si>
  <si>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</si>
  <si>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</si>
  <si>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</si>
  <si>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</si>
  <si>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</si>
  <si>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</si>
  <si>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</si>
  <si>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</si>
  <si>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</si>
  <si>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</si>
  <si>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</si>
  <si>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</si>
  <si>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</si>
  <si>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</si>
  <si>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</si>
  <si>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</si>
  <si>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</si>
  <si>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</si>
  <si>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</si>
  <si>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</si>
  <si>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</si>
  <si>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</si>
  <si>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</si>
  <si>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</si>
  <si>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</si>
  <si>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</si>
  <si>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</si>
  <si>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</si>
  <si>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</si>
  <si>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</si>
  <si>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</si>
  <si>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</si>
  <si>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</si>
  <si>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</si>
  <si>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</si>
  <si>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</si>
  <si>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</si>
  <si>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</si>
  <si>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</si>
  <si>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</si>
  <si>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</si>
  <si>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</si>
  <si>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</si>
  <si>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</si>
  <si>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</si>
  <si>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</si>
  <si>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</si>
  <si>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</si>
  <si>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</si>
  <si>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</si>
  <si>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</si>
  <si>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</si>
  <si>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</si>
  <si>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</si>
  <si>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</si>
  <si>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</si>
  <si>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</si>
  <si>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</si>
  <si>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</si>
  <si>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</si>
  <si>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</si>
  <si>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</si>
  <si>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</si>
  <si>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</si>
  <si>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</si>
  <si>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</si>
  <si>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</si>
  <si>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</si>
  <si>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</si>
  <si>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</si>
  <si>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</si>
  <si>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</si>
  <si>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</si>
  <si>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</si>
  <si>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</si>
  <si>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</si>
  <si>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</si>
  <si>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</si>
  <si>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</si>
  <si>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</si>
  <si>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</si>
  <si>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</si>
  <si>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</si>
  <si>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</si>
  <si>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</si>
  <si>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</si>
  <si>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</si>
  <si>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</si>
  <si>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</si>
  <si>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</si>
  <si>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</si>
  <si>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</si>
  <si>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</si>
  <si>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</si>
  <si>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</si>
  <si>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</si>
  <si>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</si>
  <si>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</si>
  <si>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</si>
  <si>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</si>
  <si>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</si>
  <si>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</si>
  <si>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</si>
  <si>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</si>
  <si>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</si>
  <si>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</si>
  <si>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</si>
  <si>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</si>
  <si>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</si>
  <si>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</si>
  <si>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</si>
  <si>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</si>
  <si>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</si>
  <si>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</si>
  <si>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</si>
  <si>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</si>
  <si>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</si>
  <si>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</si>
  <si>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</si>
  <si>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</si>
  <si>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</si>
  <si>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</si>
  <si>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</si>
  <si>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</si>
  <si>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</si>
  <si>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</si>
  <si>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</si>
  <si>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</si>
  <si>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</si>
  <si>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</si>
  <si>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</si>
  <si>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</si>
  <si>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</si>
  <si>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</si>
  <si>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</si>
  <si>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</si>
  <si>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</si>
  <si>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</si>
  <si>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725819402</t>
  </si>
  <si>
    <t>Montáž ventilu rohového bez trubičky G 1/2</t>
  </si>
  <si>
    <t>725839203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</si>
  <si>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</si>
  <si>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</si>
  <si>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</si>
  <si>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</si>
  <si>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</si>
  <si>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</si>
  <si>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</si>
  <si>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</si>
  <si>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</si>
  <si>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</si>
  <si>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</si>
  <si>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</si>
  <si>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</si>
  <si>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</si>
  <si>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</si>
  <si>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</si>
  <si>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</si>
  <si>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</si>
  <si>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</si>
  <si>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</si>
  <si>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</si>
  <si>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</si>
  <si>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</si>
  <si>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</si>
  <si>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</si>
  <si>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</si>
  <si>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</si>
  <si>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781419705</t>
  </si>
  <si>
    <t>781471107</t>
  </si>
  <si>
    <t>781491001</t>
  </si>
  <si>
    <t>59782420</t>
  </si>
  <si>
    <t>SPCM</t>
  </si>
  <si>
    <t>998781204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</si>
  <si>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</si>
  <si>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</si>
  <si>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</si>
  <si>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</si>
  <si>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</si>
  <si>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</si>
  <si>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</si>
  <si>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</si>
  <si>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</si>
  <si>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</si>
  <si>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</si>
  <si>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</si>
  <si>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</si>
  <si>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</si>
  <si>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</si>
  <si>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</si>
  <si>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</si>
  <si>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</si>
  <si>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</si>
  <si>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</si>
  <si>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</si>
  <si>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</si>
  <si>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</si>
  <si>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</si>
  <si>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</si>
  <si>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</si>
  <si>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</si>
  <si>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</si>
  <si>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</si>
  <si>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</si>
  <si>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</si>
  <si>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</si>
  <si>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</si>
  <si>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</si>
  <si>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</si>
  <si>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</si>
  <si>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</si>
  <si>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</si>
  <si>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</si>
  <si>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</si>
  <si>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</si>
  <si>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</si>
  <si>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</si>
  <si>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</si>
  <si>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</si>
  <si>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</si>
  <si>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</si>
  <si>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</si>
  <si>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</si>
  <si>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</si>
  <si>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D+M zárubní a dveří např.SAPELLI - povrchová úprava fólie,odsouhlasí objednatel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</si>
  <si>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</si>
  <si>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</si>
  <si>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</si>
  <si>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</si>
  <si>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</si>
  <si>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D+M dopojení flexI hadicí odvětrání z koupelny a WC do  VZT potrubí v instalační šachtici</t>
  </si>
  <si>
    <t>kpl</t>
  </si>
  <si>
    <t>D+M Dvirka kontrolni 60x30 dle obkladu na magnet</t>
  </si>
  <si>
    <t>Obklad vnitř.stěn,keram.režný,hladký, MC, 60x30 cm</t>
  </si>
  <si>
    <t>Obkládačka pórov. 600x300x6,8, dle výběru objednatele</t>
  </si>
  <si>
    <t>zhotovení soklu do sprchového koutu do výšky max 150 mm</t>
  </si>
  <si>
    <t>podbetonování sprchového koutu</t>
  </si>
  <si>
    <t>Baterie vanová V169, záruka min.5 let, včetně tyčového držáku na sprchu</t>
  </si>
  <si>
    <t>zástěna sprchová zásuvná, otvíravá středem, min průchod 60 cm, do výšky 2000 mm a šířky 1500 mm</t>
  </si>
  <si>
    <t>žlab sprchového koutu se zápachovou uzávěrkou š. 1000 mm</t>
  </si>
  <si>
    <t>rošt žlabu sprchového koutu š. koutu 1000 mm</t>
  </si>
  <si>
    <t>Montáž zástěny sprch.koutu</t>
  </si>
  <si>
    <t>28</t>
  </si>
  <si>
    <t>28*1,1</t>
  </si>
  <si>
    <t>Montáž baterie dřezové stojánkové G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</si>
</sst>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164" fontId="16" fillId="0" borderId="47" xfId="0" applyNumberFormat="1" applyFont="1" applyBorder="1" applyAlignment="1">
      <alignment vertical="top" shrinkToFit="1"/>
    </xf>
    <xf numFmtId="164" fontId="16" fillId="0" borderId="48" xfId="0" applyNumberFormat="1" applyFont="1" applyBorder="1" applyAlignment="1">
      <alignment vertical="top" shrinkToFit="1"/>
    </xf>
    <xf numFmtId="4" fontId="16" fillId="4" borderId="44" xfId="0" applyNumberFormat="1" applyFont="1" applyFill="1" applyBorder="1" applyAlignment="1" applyProtection="1">
      <alignment vertical="top" shrinkToFit="1"/>
      <protection locked="0"/>
    </xf>
    <xf numFmtId="4" fontId="16" fillId="4" borderId="41" xfId="0" applyNumberFormat="1" applyFont="1" applyFill="1" applyBorder="1" applyAlignment="1" applyProtection="1">
      <alignment vertical="top" shrinkToFit="1"/>
      <protection locked="0"/>
    </xf>
    <xf numFmtId="4" fontId="16" fillId="0" borderId="38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164" fontId="16" fillId="6" borderId="39" xfId="0" applyNumberFormat="1" applyFont="1" applyFill="1" applyBorder="1" applyAlignment="1" applyProtection="1">
      <alignment vertical="top" shrinkToFit="1"/>
      <protection locked="0"/>
    </xf>
    <xf numFmtId="164" fontId="16" fillId="4" borderId="28" xfId="0" applyNumberFormat="1" applyFont="1" applyFill="1" applyBorder="1" applyAlignment="1" applyProtection="1">
      <alignment vertical="top" shrinkToFit="1"/>
      <protection locked="0"/>
    </xf>
    <xf numFmtId="4" fontId="16" fillId="4" borderId="49" xfId="0" applyNumberFormat="1" applyFont="1" applyFill="1" applyBorder="1" applyAlignment="1" applyProtection="1">
      <alignment vertical="top" shrinkToFit="1"/>
      <protection locked="0"/>
    </xf>
    <xf numFmtId="0" fontId="16" fillId="0" borderId="37" xfId="0" applyFont="1" applyBorder="1" applyAlignment="1">
      <alignment vertical="top"/>
    </xf>
    <xf numFmtId="49" fontId="16" fillId="0" borderId="37" xfId="0" applyNumberFormat="1" applyFont="1" applyBorder="1" applyAlignment="1">
      <alignment vertical="top"/>
    </xf>
    <xf numFmtId="0" fontId="17" fillId="0" borderId="37" xfId="0" quotePrefix="1" applyFont="1" applyBorder="1" applyAlignment="1">
      <alignment horizontal="left" vertical="top" wrapText="1"/>
    </xf>
    <xf numFmtId="0" fontId="17" fillId="0" borderId="37" xfId="0" applyFont="1" applyBorder="1" applyAlignment="1">
      <alignment horizontal="center" vertical="top" wrapText="1" shrinkToFit="1"/>
    </xf>
    <xf numFmtId="0" fontId="17" fillId="0" borderId="37" xfId="0" applyFont="1" applyBorder="1" applyAlignment="1">
      <alignment vertical="top" wrapText="1" shrinkToFit="1"/>
    </xf>
    <xf numFmtId="4" fontId="16" fillId="0" borderId="37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98" t="s">
        <v>41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abSelected="1" topLeftCell="B18" zoomScaleNormal="100" zoomScaleSheetLayoutView="75" workbookViewId="0">
      <selection activeCell="E24" sqref="E2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99" t="s">
        <v>4</v>
      </c>
      <c r="C1" s="200"/>
      <c r="D1" s="200"/>
      <c r="E1" s="200"/>
      <c r="F1" s="200"/>
      <c r="G1" s="200"/>
      <c r="H1" s="200"/>
      <c r="I1" s="200"/>
      <c r="J1" s="201"/>
    </row>
    <row r="2" spans="1:15" ht="36" customHeight="1" x14ac:dyDescent="0.2">
      <c r="A2" s="2"/>
      <c r="B2" s="69" t="s">
        <v>24</v>
      </c>
      <c r="C2" s="70"/>
      <c r="D2" s="71" t="s">
        <v>50</v>
      </c>
      <c r="E2" s="208" t="s">
        <v>51</v>
      </c>
      <c r="F2" s="209"/>
      <c r="G2" s="209"/>
      <c r="H2" s="209"/>
      <c r="I2" s="209"/>
      <c r="J2" s="210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211" t="s">
        <v>46</v>
      </c>
      <c r="F3" s="212"/>
      <c r="G3" s="212"/>
      <c r="H3" s="212"/>
      <c r="I3" s="212"/>
      <c r="J3" s="213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22" t="s">
        <v>289</v>
      </c>
      <c r="F4" s="223"/>
      <c r="G4" s="223"/>
      <c r="H4" s="223"/>
      <c r="I4" s="223"/>
      <c r="J4" s="224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15"/>
      <c r="E11" s="215"/>
      <c r="F11" s="215"/>
      <c r="G11" s="215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20"/>
      <c r="E12" s="220"/>
      <c r="F12" s="220"/>
      <c r="G12" s="220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21"/>
      <c r="E13" s="221"/>
      <c r="F13" s="221"/>
      <c r="G13" s="221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14"/>
      <c r="F15" s="214"/>
      <c r="G15" s="216"/>
      <c r="H15" s="216"/>
      <c r="I15" s="216" t="s">
        <v>31</v>
      </c>
      <c r="J15" s="217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205"/>
      <c r="F16" s="206"/>
      <c r="G16" s="205"/>
      <c r="H16" s="206"/>
      <c r="I16" s="205">
        <f>SUMIF(F49:F66,A16,I49:I66)+SUMIF(F49:F66,"PSU",I49:I66)</f>
        <v>0</v>
      </c>
      <c r="J16" s="207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205"/>
      <c r="F17" s="206"/>
      <c r="G17" s="205"/>
      <c r="H17" s="206"/>
      <c r="I17" s="205">
        <f>SUMIF(F49:F66,A17,I49:I66)</f>
        <v>0</v>
      </c>
      <c r="J17" s="207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205"/>
      <c r="F18" s="206"/>
      <c r="G18" s="205"/>
      <c r="H18" s="206"/>
      <c r="I18" s="205">
        <f>SUMIF(F49:F66,A18,I49:I66)</f>
        <v>0</v>
      </c>
      <c r="J18" s="207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205"/>
      <c r="F19" s="206"/>
      <c r="G19" s="205"/>
      <c r="H19" s="206"/>
      <c r="I19" s="205">
        <f>SUMIF(F49:F66,A19,I49:I66)</f>
        <v>0</v>
      </c>
      <c r="J19" s="207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205"/>
      <c r="F20" s="206"/>
      <c r="G20" s="205"/>
      <c r="H20" s="206"/>
      <c r="I20" s="205">
        <f>SUMIF(F49:F66,A20,I49:I66)</f>
        <v>0</v>
      </c>
      <c r="J20" s="207"/>
    </row>
    <row r="21" spans="1:10" ht="23.25" customHeight="1" x14ac:dyDescent="0.2">
      <c r="A21" s="2"/>
      <c r="B21" s="63" t="s">
        <v>31</v>
      </c>
      <c r="C21" s="64"/>
      <c r="D21" s="65"/>
      <c r="E21" s="218"/>
      <c r="F21" s="219"/>
      <c r="G21" s="218"/>
      <c r="H21" s="219"/>
      <c r="I21" s="218">
        <f t="shared" ref="I21" si="0">SUM(I67)</f>
        <v>0</v>
      </c>
      <c r="J21" s="230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12</v>
      </c>
      <c r="F23" s="50" t="s">
        <v>0</v>
      </c>
      <c r="G23" s="228">
        <f t="shared" ref="G23" si="1">SUM(I21)</f>
        <v>0</v>
      </c>
      <c r="H23" s="229"/>
      <c r="I23" s="229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12</v>
      </c>
      <c r="F24" s="50" t="s">
        <v>0</v>
      </c>
      <c r="G24" s="226">
        <f>IF(A24&gt;50, ROUNDUP(A23, 0), ROUNDDOWN(A23, 0))</f>
        <v>0</v>
      </c>
      <c r="H24" s="227"/>
      <c r="I24" s="227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28">
        <f>ZakladDPHZaklVypocet</f>
        <v>0</v>
      </c>
      <c r="H25" s="229"/>
      <c r="I25" s="229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202">
        <f>IF(A26&gt;50, ROUNDUP(A25, 0), ROUNDDOWN(A25, 0))</f>
        <v>0</v>
      </c>
      <c r="H26" s="203"/>
      <c r="I26" s="203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04">
        <f>CenaCelkem-(ZakladDPHSni+DPHSni+ZakladDPHZakl+DPHZakl)</f>
        <v>0</v>
      </c>
      <c r="H27" s="204"/>
      <c r="I27" s="204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32">
        <f>ZakladDPHSniVypocet+ZakladDPHZaklVypocet</f>
        <v>0</v>
      </c>
      <c r="H28" s="232"/>
      <c r="I28" s="232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31">
        <f>IF(A29&gt;50, ROUNDUP(A27, 0), ROUNDDOWN(A27, 0))</f>
        <v>0</v>
      </c>
      <c r="H29" s="231"/>
      <c r="I29" s="231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45729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25" t="s">
        <v>2</v>
      </c>
      <c r="E35" s="225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233"/>
      <c r="D39" s="234"/>
      <c r="E39" s="234"/>
      <c r="F39" s="93">
        <f>'01 02 Pol'!AE127</f>
        <v>0</v>
      </c>
      <c r="G39" s="94">
        <f>'01 02 Pol'!AF127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235" t="s">
        <v>46</v>
      </c>
      <c r="D40" s="236"/>
      <c r="E40" s="236"/>
      <c r="F40" s="98">
        <f>'01 02 Pol'!AE127</f>
        <v>0</v>
      </c>
      <c r="G40" s="99">
        <f>'01 02 Pol'!AF127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233" t="s">
        <v>44</v>
      </c>
      <c r="D41" s="234"/>
      <c r="E41" s="234"/>
      <c r="F41" s="102">
        <f>'01 02 Pol'!AE127</f>
        <v>0</v>
      </c>
      <c r="G41" s="95">
        <f>'01 02 Pol'!AF127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237" t="s">
        <v>53</v>
      </c>
      <c r="C42" s="238"/>
      <c r="D42" s="238"/>
      <c r="E42" s="239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240" t="s">
        <v>58</v>
      </c>
      <c r="D49" s="241"/>
      <c r="E49" s="241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240" t="s">
        <v>60</v>
      </c>
      <c r="D50" s="241"/>
      <c r="E50" s="241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240" t="s">
        <v>62</v>
      </c>
      <c r="D51" s="241"/>
      <c r="E51" s="241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306</v>
      </c>
      <c r="C52" s="240" t="s">
        <v>307</v>
      </c>
      <c r="D52" s="241"/>
      <c r="E52" s="241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240" t="s">
        <v>64</v>
      </c>
      <c r="D53" s="241"/>
      <c r="E53" s="241"/>
      <c r="F53" s="125" t="s">
        <v>26</v>
      </c>
      <c r="G53" s="126"/>
      <c r="H53" s="126"/>
      <c r="I53" s="126">
        <f>'01 02 Pol'!G28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240" t="s">
        <v>66</v>
      </c>
      <c r="D54" s="241"/>
      <c r="E54" s="241"/>
      <c r="F54" s="125" t="s">
        <v>26</v>
      </c>
      <c r="G54" s="126"/>
      <c r="H54" s="126"/>
      <c r="I54" s="126">
        <f>'01 02 Pol'!G40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240" t="s">
        <v>68</v>
      </c>
      <c r="D55" s="241"/>
      <c r="E55" s="241"/>
      <c r="F55" s="125" t="s">
        <v>27</v>
      </c>
      <c r="G55" s="126"/>
      <c r="H55" s="126"/>
      <c r="I55" s="126">
        <f>'01 02 Pol'!G42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240" t="s">
        <v>70</v>
      </c>
      <c r="D56" s="241"/>
      <c r="E56" s="241"/>
      <c r="F56" s="125" t="s">
        <v>27</v>
      </c>
      <c r="G56" s="126"/>
      <c r="H56" s="126"/>
      <c r="I56" s="126">
        <f>'01 02 Pol'!G46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240" t="s">
        <v>72</v>
      </c>
      <c r="D57" s="241"/>
      <c r="E57" s="241"/>
      <c r="F57" s="125" t="s">
        <v>27</v>
      </c>
      <c r="G57" s="126"/>
      <c r="H57" s="126"/>
      <c r="I57" s="126">
        <f>'01 02 Pol'!G53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240" t="s">
        <v>74</v>
      </c>
      <c r="D58" s="241"/>
      <c r="E58" s="241"/>
      <c r="F58" s="125" t="s">
        <v>27</v>
      </c>
      <c r="G58" s="126"/>
      <c r="H58" s="126"/>
      <c r="I58" s="126">
        <f>'01 02 Pol'!G65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240" t="s">
        <v>76</v>
      </c>
      <c r="D59" s="241"/>
      <c r="E59" s="241"/>
      <c r="F59" s="125" t="s">
        <v>27</v>
      </c>
      <c r="G59" s="126"/>
      <c r="H59" s="126"/>
      <c r="I59" s="126">
        <f>'01 02 Pol'!G70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240" t="s">
        <v>78</v>
      </c>
      <c r="D60" s="241"/>
      <c r="E60" s="241"/>
      <c r="F60" s="125" t="s">
        <v>27</v>
      </c>
      <c r="G60" s="126"/>
      <c r="H60" s="126"/>
      <c r="I60" s="126">
        <f>'01 02 Pol'!G89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240" t="s">
        <v>80</v>
      </c>
      <c r="D61" s="241"/>
      <c r="E61" s="241"/>
      <c r="F61" s="125" t="s">
        <v>27</v>
      </c>
      <c r="G61" s="126"/>
      <c r="H61" s="126"/>
      <c r="I61" s="126">
        <f>'01 02 Pol'!G91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240" t="s">
        <v>82</v>
      </c>
      <c r="D62" s="241"/>
      <c r="E62" s="241"/>
      <c r="F62" s="125" t="s">
        <v>27</v>
      </c>
      <c r="G62" s="126"/>
      <c r="H62" s="126"/>
      <c r="I62" s="126">
        <f>'01 02 Pol'!G100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240" t="s">
        <v>84</v>
      </c>
      <c r="D63" s="241"/>
      <c r="E63" s="241"/>
      <c r="F63" s="125" t="s">
        <v>27</v>
      </c>
      <c r="G63" s="126"/>
      <c r="H63" s="126"/>
      <c r="I63" s="126">
        <f>'01 02 Pol'!G109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240" t="s">
        <v>86</v>
      </c>
      <c r="D64" s="241"/>
      <c r="E64" s="241"/>
      <c r="F64" s="125" t="s">
        <v>28</v>
      </c>
      <c r="G64" s="126"/>
      <c r="H64" s="126"/>
      <c r="I64" s="126">
        <f>'01 02 Pol'!G113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240" t="s">
        <v>88</v>
      </c>
      <c r="D65" s="241"/>
      <c r="E65" s="241"/>
      <c r="F65" s="125" t="s">
        <v>89</v>
      </c>
      <c r="G65" s="126"/>
      <c r="H65" s="126"/>
      <c r="I65" s="126">
        <f>'01 02 Pol'!G115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240" t="s">
        <v>29</v>
      </c>
      <c r="D66" s="241"/>
      <c r="E66" s="241"/>
      <c r="F66" s="125" t="s">
        <v>90</v>
      </c>
      <c r="G66" s="126"/>
      <c r="H66" s="126"/>
      <c r="I66" s="126">
        <f>'01 02 Pol'!G122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6:E66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0:E50"/>
    <mergeCell ref="C51:E51"/>
    <mergeCell ref="C53:E53"/>
    <mergeCell ref="C54:E54"/>
    <mergeCell ref="C55:E55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7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67" t="s">
        <v>8</v>
      </c>
      <c r="B2" s="66"/>
      <c r="C2" s="244"/>
      <c r="D2" s="244"/>
      <c r="E2" s="244"/>
      <c r="F2" s="244"/>
      <c r="G2" s="245"/>
    </row>
    <row r="3" spans="1:7" ht="24.95" customHeight="1" x14ac:dyDescent="0.2">
      <c r="A3" s="67" t="s">
        <v>9</v>
      </c>
      <c r="B3" s="66"/>
      <c r="C3" s="244"/>
      <c r="D3" s="244"/>
      <c r="E3" s="244"/>
      <c r="F3" s="244"/>
      <c r="G3" s="245"/>
    </row>
    <row r="4" spans="1:7" ht="24.95" customHeight="1" x14ac:dyDescent="0.2">
      <c r="A4" s="67" t="s">
        <v>10</v>
      </c>
      <c r="B4" s="66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1"/>
  <sheetViews>
    <sheetView workbookViewId="0">
      <pane ySplit="7" topLeftCell="A8" activePane="bottomLeft" state="frozen"/>
      <selection pane="bottomLeft" activeCell="C82" sqref="C82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7</v>
      </c>
      <c r="B1" s="258"/>
      <c r="C1" s="258"/>
      <c r="D1" s="258"/>
      <c r="E1" s="258"/>
      <c r="F1" s="258"/>
      <c r="G1" s="258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59" t="s">
        <v>51</v>
      </c>
      <c r="D2" s="260"/>
      <c r="E2" s="260"/>
      <c r="F2" s="260"/>
      <c r="G2" s="261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59" t="s">
        <v>46</v>
      </c>
      <c r="D3" s="260"/>
      <c r="E3" s="260"/>
      <c r="F3" s="260"/>
      <c r="G3" s="261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62" t="s">
        <v>289</v>
      </c>
      <c r="D4" s="263"/>
      <c r="E4" s="263"/>
      <c r="F4" s="263"/>
      <c r="G4" s="264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290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294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288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298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306</v>
      </c>
      <c r="C26" s="181" t="s">
        <v>307</v>
      </c>
      <c r="D26" s="155"/>
      <c r="E26" s="156"/>
      <c r="F26" s="157"/>
      <c r="G26" s="158">
        <f>SUM(G21+G27)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308</v>
      </c>
      <c r="C27" s="174" t="s">
        <v>309</v>
      </c>
      <c r="D27" s="161" t="s">
        <v>310</v>
      </c>
      <c r="E27" s="162">
        <v>1</v>
      </c>
      <c r="F27" s="163"/>
      <c r="G27" s="164"/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x14ac:dyDescent="0.2">
      <c r="A28" s="153" t="s">
        <v>116</v>
      </c>
      <c r="B28" s="154" t="s">
        <v>63</v>
      </c>
      <c r="C28" s="173" t="s">
        <v>64</v>
      </c>
      <c r="D28" s="155"/>
      <c r="E28" s="156"/>
      <c r="F28" s="157"/>
      <c r="G28" s="158">
        <f>SUMIF(AG29:AG39,"&lt;&gt;NOR",G29:G39)</f>
        <v>0</v>
      </c>
      <c r="H28" s="152"/>
      <c r="I28" s="152">
        <f>SUM(I29:I39)</f>
        <v>0</v>
      </c>
      <c r="J28" s="152"/>
      <c r="K28" s="152">
        <f>SUM(K29:K39)</f>
        <v>0</v>
      </c>
      <c r="L28" s="152"/>
      <c r="M28" s="152">
        <f>SUM(M29:M39)</f>
        <v>0</v>
      </c>
      <c r="N28" s="152"/>
      <c r="O28" s="152">
        <f>SUM(O29:O39)</f>
        <v>0.02</v>
      </c>
      <c r="P28" s="152"/>
      <c r="Q28" s="152">
        <f>SUM(Q29:Q39)</f>
        <v>0.41000000000000003</v>
      </c>
      <c r="R28" s="152"/>
      <c r="S28" s="152"/>
      <c r="T28" s="152"/>
      <c r="U28" s="152"/>
      <c r="V28" s="152">
        <f>SUM(V29:V39)</f>
        <v>10.469999999999999</v>
      </c>
      <c r="W28" s="152"/>
      <c r="AG28" t="s">
        <v>117</v>
      </c>
    </row>
    <row r="29" spans="1:60" outlineLevel="1" x14ac:dyDescent="0.2">
      <c r="A29" s="159">
        <v>10</v>
      </c>
      <c r="B29" s="160" t="s">
        <v>144</v>
      </c>
      <c r="C29" s="174" t="s">
        <v>297</v>
      </c>
      <c r="D29" s="161" t="s">
        <v>119</v>
      </c>
      <c r="E29" s="162">
        <v>4</v>
      </c>
      <c r="F29" s="163"/>
      <c r="G29" s="164">
        <f>ROUND(E29*F29,2)</f>
        <v>0</v>
      </c>
      <c r="H29" s="149"/>
      <c r="I29" s="148">
        <f>ROUND(E29*H29,2)</f>
        <v>0</v>
      </c>
      <c r="J29" s="149"/>
      <c r="K29" s="148">
        <f>ROUND(E29*J29,2)</f>
        <v>0</v>
      </c>
      <c r="L29" s="148">
        <v>15</v>
      </c>
      <c r="M29" s="148">
        <f>G29*(1+L29/100)</f>
        <v>0</v>
      </c>
      <c r="N29" s="148">
        <v>4.0000000000000003E-5</v>
      </c>
      <c r="O29" s="148">
        <f>ROUND(E29*N29,2)</f>
        <v>0</v>
      </c>
      <c r="P29" s="148">
        <v>0</v>
      </c>
      <c r="Q29" s="148">
        <f>ROUND(E29*P29,2)</f>
        <v>0</v>
      </c>
      <c r="R29" s="148"/>
      <c r="S29" s="148" t="s">
        <v>120</v>
      </c>
      <c r="T29" s="148" t="s">
        <v>120</v>
      </c>
      <c r="U29" s="148">
        <v>0.308</v>
      </c>
      <c r="V29" s="148">
        <f>ROUND(E29*U29,2)</f>
        <v>1.23</v>
      </c>
      <c r="W29" s="148"/>
      <c r="X29" s="138"/>
      <c r="Y29" s="138"/>
      <c r="Z29" s="138"/>
      <c r="AA29" s="138"/>
      <c r="AB29" s="138"/>
      <c r="AC29" s="138"/>
      <c r="AD29" s="138"/>
      <c r="AE29" s="138"/>
      <c r="AF29" s="138"/>
      <c r="AG29" s="138" t="s">
        <v>121</v>
      </c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</row>
    <row r="30" spans="1:60" outlineLevel="1" x14ac:dyDescent="0.2">
      <c r="A30" s="145"/>
      <c r="B30" s="146"/>
      <c r="C30" s="175">
        <v>4</v>
      </c>
      <c r="D30" s="150"/>
      <c r="E30" s="151">
        <v>4</v>
      </c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122</v>
      </c>
      <c r="AH30" s="138">
        <v>0</v>
      </c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ht="22.5" outlineLevel="1" x14ac:dyDescent="0.2">
      <c r="A31" s="165">
        <v>11</v>
      </c>
      <c r="B31" s="166" t="s">
        <v>145</v>
      </c>
      <c r="C31" s="176" t="s">
        <v>146</v>
      </c>
      <c r="D31" s="167" t="s">
        <v>119</v>
      </c>
      <c r="E31" s="168">
        <v>2</v>
      </c>
      <c r="F31" s="169"/>
      <c r="G31" s="170">
        <f>ROUND(E31*F31,2)</f>
        <v>0</v>
      </c>
      <c r="H31" s="149"/>
      <c r="I31" s="148">
        <f>ROUND(E31*H31,2)</f>
        <v>0</v>
      </c>
      <c r="J31" s="149"/>
      <c r="K31" s="148">
        <f>ROUND(E31*J31,2)</f>
        <v>0</v>
      </c>
      <c r="L31" s="148">
        <v>15</v>
      </c>
      <c r="M31" s="148">
        <f>G31*(1+L31/100)</f>
        <v>0</v>
      </c>
      <c r="N31" s="148">
        <v>0</v>
      </c>
      <c r="O31" s="148">
        <f>ROUND(E31*N31,2)</f>
        <v>0</v>
      </c>
      <c r="P31" s="148">
        <v>6.6000000000000003E-2</v>
      </c>
      <c r="Q31" s="148">
        <f>ROUND(E31*P31,2)</f>
        <v>0.13</v>
      </c>
      <c r="R31" s="148"/>
      <c r="S31" s="148" t="s">
        <v>120</v>
      </c>
      <c r="T31" s="148" t="s">
        <v>120</v>
      </c>
      <c r="U31" s="148">
        <v>2.3519999999999999</v>
      </c>
      <c r="V31" s="148">
        <f>ROUND(E31*U31,2)</f>
        <v>4.7</v>
      </c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121</v>
      </c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outlineLevel="1" x14ac:dyDescent="0.2">
      <c r="A32" s="165">
        <v>12</v>
      </c>
      <c r="B32" s="166" t="s">
        <v>147</v>
      </c>
      <c r="C32" s="176" t="s">
        <v>148</v>
      </c>
      <c r="D32" s="167" t="s">
        <v>149</v>
      </c>
      <c r="E32" s="168">
        <v>5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4.8999999999999998E-4</v>
      </c>
      <c r="O32" s="148">
        <f>ROUND(E32*N32,2)</f>
        <v>0</v>
      </c>
      <c r="P32" s="148">
        <v>2E-3</v>
      </c>
      <c r="Q32" s="148">
        <f>ROUND(E32*P32,2)</f>
        <v>0.01</v>
      </c>
      <c r="R32" s="148"/>
      <c r="S32" s="148" t="s">
        <v>120</v>
      </c>
      <c r="T32" s="148" t="s">
        <v>120</v>
      </c>
      <c r="U32" s="148">
        <v>0.40899999999999997</v>
      </c>
      <c r="V32" s="148">
        <f>ROUND(E32*U32,2)</f>
        <v>2.0499999999999998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59">
        <v>13</v>
      </c>
      <c r="B33" s="160" t="s">
        <v>150</v>
      </c>
      <c r="C33" s="174" t="s">
        <v>151</v>
      </c>
      <c r="D33" s="161" t="s">
        <v>119</v>
      </c>
      <c r="E33" s="162">
        <v>4</v>
      </c>
      <c r="F33" s="163"/>
      <c r="G33" s="164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0</v>
      </c>
      <c r="O33" s="148">
        <f>ROUND(E33*N33,2)</f>
        <v>0</v>
      </c>
      <c r="P33" s="148">
        <v>6.8000000000000005E-2</v>
      </c>
      <c r="Q33" s="148">
        <f>ROUND(E33*P33,2)</f>
        <v>0.27</v>
      </c>
      <c r="R33" s="148"/>
      <c r="S33" s="148" t="s">
        <v>120</v>
      </c>
      <c r="T33" s="148" t="s">
        <v>120</v>
      </c>
      <c r="U33" s="148">
        <v>0.3</v>
      </c>
      <c r="V33" s="148">
        <f>ROUND(E33*U33,2)</f>
        <v>1.2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45"/>
      <c r="B34" s="146"/>
      <c r="C34" s="175" t="s">
        <v>296</v>
      </c>
      <c r="D34" s="150"/>
      <c r="E34" s="151">
        <v>4</v>
      </c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122</v>
      </c>
      <c r="AH34" s="138">
        <v>0</v>
      </c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65">
        <v>14</v>
      </c>
      <c r="B35" s="166" t="s">
        <v>152</v>
      </c>
      <c r="C35" s="176" t="s">
        <v>153</v>
      </c>
      <c r="D35" s="167" t="s">
        <v>138</v>
      </c>
      <c r="E35" s="168">
        <v>1</v>
      </c>
      <c r="F35" s="169"/>
      <c r="G35" s="170">
        <f>ROUND(E35*F35,2)</f>
        <v>0</v>
      </c>
      <c r="H35" s="149"/>
      <c r="I35" s="148">
        <f>ROUND(E35*H35,2)</f>
        <v>0</v>
      </c>
      <c r="J35" s="149"/>
      <c r="K35" s="148">
        <f>ROUND(E35*J35,2)</f>
        <v>0</v>
      </c>
      <c r="L35" s="148">
        <v>15</v>
      </c>
      <c r="M35" s="148">
        <f>G35*(1+L35/100)</f>
        <v>0</v>
      </c>
      <c r="N35" s="148">
        <v>0</v>
      </c>
      <c r="O35" s="148">
        <f>ROUND(E35*N35,2)</f>
        <v>0</v>
      </c>
      <c r="P35" s="148">
        <v>0</v>
      </c>
      <c r="Q35" s="148">
        <f>ROUND(E35*P35,2)</f>
        <v>0</v>
      </c>
      <c r="R35" s="148"/>
      <c r="S35" s="148" t="s">
        <v>154</v>
      </c>
      <c r="T35" s="148" t="s">
        <v>155</v>
      </c>
      <c r="U35" s="148">
        <v>0</v>
      </c>
      <c r="V35" s="148">
        <f>ROUND(E35*U35,2)</f>
        <v>0</v>
      </c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121</v>
      </c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15</v>
      </c>
      <c r="B36" s="166" t="s">
        <v>156</v>
      </c>
      <c r="C36" s="176" t="s">
        <v>157</v>
      </c>
      <c r="D36" s="167" t="s">
        <v>158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16</v>
      </c>
      <c r="B37" s="166" t="s">
        <v>159</v>
      </c>
      <c r="C37" s="176" t="s">
        <v>160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161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ht="22.5" outlineLevel="1" x14ac:dyDescent="0.2">
      <c r="A38" s="165">
        <v>17</v>
      </c>
      <c r="B38" s="166" t="s">
        <v>162</v>
      </c>
      <c r="C38" s="176" t="s">
        <v>295</v>
      </c>
      <c r="D38" s="167" t="s">
        <v>138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2.1250000000000002E-2</v>
      </c>
      <c r="O38" s="148">
        <f>ROUND(E38*N38,2)</f>
        <v>0.02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155</v>
      </c>
      <c r="U38" s="148">
        <v>1.29</v>
      </c>
      <c r="V38" s="148">
        <f>ROUND(E38*U38,2)</f>
        <v>1.29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125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outlineLevel="1" x14ac:dyDescent="0.2">
      <c r="A39" s="165">
        <v>18</v>
      </c>
      <c r="B39" s="166" t="s">
        <v>163</v>
      </c>
      <c r="C39" s="176" t="s">
        <v>311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0</v>
      </c>
      <c r="O39" s="148">
        <f>ROUND(E39*N39,2)</f>
        <v>0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161</v>
      </c>
      <c r="U39" s="148">
        <v>0</v>
      </c>
      <c r="V39" s="148">
        <f>ROUND(E39*U39,2)</f>
        <v>0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121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x14ac:dyDescent="0.2">
      <c r="A40" s="153" t="s">
        <v>116</v>
      </c>
      <c r="B40" s="154" t="s">
        <v>65</v>
      </c>
      <c r="C40" s="173" t="s">
        <v>66</v>
      </c>
      <c r="D40" s="155"/>
      <c r="E40" s="156"/>
      <c r="F40" s="157"/>
      <c r="G40" s="158">
        <f>SUMIF(AG41:AG41,"&lt;&gt;NOR",G41:G41)</f>
        <v>0</v>
      </c>
      <c r="H40" s="152"/>
      <c r="I40" s="152">
        <f>SUM(I41:I41)</f>
        <v>0</v>
      </c>
      <c r="J40" s="152"/>
      <c r="K40" s="152">
        <f>SUM(K41:K41)</f>
        <v>0</v>
      </c>
      <c r="L40" s="152"/>
      <c r="M40" s="152">
        <f>SUM(M41:M41)</f>
        <v>0</v>
      </c>
      <c r="N40" s="152"/>
      <c r="O40" s="152">
        <f>SUM(O41:O41)</f>
        <v>0</v>
      </c>
      <c r="P40" s="152"/>
      <c r="Q40" s="152">
        <f>SUM(Q41:Q41)</f>
        <v>0</v>
      </c>
      <c r="R40" s="152"/>
      <c r="S40" s="152"/>
      <c r="T40" s="152"/>
      <c r="U40" s="152"/>
      <c r="V40" s="152">
        <f>SUM(V41:V41)</f>
        <v>1.3</v>
      </c>
      <c r="W40" s="152"/>
      <c r="AG40" t="s">
        <v>117</v>
      </c>
    </row>
    <row r="41" spans="1:60" outlineLevel="1" x14ac:dyDescent="0.2">
      <c r="A41" s="165">
        <v>19</v>
      </c>
      <c r="B41" s="166" t="s">
        <v>164</v>
      </c>
      <c r="C41" s="176" t="s">
        <v>165</v>
      </c>
      <c r="D41" s="167" t="s">
        <v>166</v>
      </c>
      <c r="E41" s="168">
        <v>0.50178</v>
      </c>
      <c r="F41" s="169"/>
      <c r="G41" s="170">
        <f>ROUND(E41*F41,2)</f>
        <v>0</v>
      </c>
      <c r="H41" s="149"/>
      <c r="I41" s="148">
        <f>ROUND(E41*H41,2)</f>
        <v>0</v>
      </c>
      <c r="J41" s="149"/>
      <c r="K41" s="148">
        <f>ROUND(E41*J41,2)</f>
        <v>0</v>
      </c>
      <c r="L41" s="148">
        <v>15</v>
      </c>
      <c r="M41" s="148">
        <f>G41*(1+L41/100)</f>
        <v>0</v>
      </c>
      <c r="N41" s="148">
        <v>0</v>
      </c>
      <c r="O41" s="148">
        <f>ROUND(E41*N41,2)</f>
        <v>0</v>
      </c>
      <c r="P41" s="148">
        <v>0</v>
      </c>
      <c r="Q41" s="148">
        <f>ROUND(E41*P41,2)</f>
        <v>0</v>
      </c>
      <c r="R41" s="148"/>
      <c r="S41" s="148" t="s">
        <v>120</v>
      </c>
      <c r="T41" s="148" t="s">
        <v>120</v>
      </c>
      <c r="U41" s="148">
        <v>2.5979999999999999</v>
      </c>
      <c r="V41" s="148">
        <f>ROUND(E41*U41,2)</f>
        <v>1.3</v>
      </c>
      <c r="W41" s="148"/>
      <c r="X41" s="138"/>
      <c r="Y41" s="138"/>
      <c r="Z41" s="138"/>
      <c r="AA41" s="138"/>
      <c r="AB41" s="138"/>
      <c r="AC41" s="138"/>
      <c r="AD41" s="138"/>
      <c r="AE41" s="138"/>
      <c r="AF41" s="138"/>
      <c r="AG41" s="138" t="s">
        <v>167</v>
      </c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</row>
    <row r="42" spans="1:60" x14ac:dyDescent="0.2">
      <c r="A42" s="153" t="s">
        <v>116</v>
      </c>
      <c r="B42" s="154" t="s">
        <v>67</v>
      </c>
      <c r="C42" s="173" t="s">
        <v>68</v>
      </c>
      <c r="D42" s="155"/>
      <c r="E42" s="156"/>
      <c r="F42" s="157"/>
      <c r="G42" s="158">
        <f>SUMIF(AG43:AG45,"&lt;&gt;NOR",G43:G45)</f>
        <v>0</v>
      </c>
      <c r="H42" s="152"/>
      <c r="I42" s="152">
        <f>SUM(I43:I45)</f>
        <v>0</v>
      </c>
      <c r="J42" s="152"/>
      <c r="K42" s="152">
        <f>SUM(K43:K45)</f>
        <v>0</v>
      </c>
      <c r="L42" s="152"/>
      <c r="M42" s="152">
        <f>SUM(M43:M45)</f>
        <v>0</v>
      </c>
      <c r="N42" s="152"/>
      <c r="O42" s="152">
        <f>SUM(O43:O45)</f>
        <v>0.04</v>
      </c>
      <c r="P42" s="152"/>
      <c r="Q42" s="152">
        <f>SUM(Q43:Q45)</f>
        <v>0</v>
      </c>
      <c r="R42" s="152"/>
      <c r="S42" s="152"/>
      <c r="T42" s="152"/>
      <c r="U42" s="152"/>
      <c r="V42" s="152">
        <f>SUM(V43:V45)</f>
        <v>4.71</v>
      </c>
      <c r="W42" s="152"/>
      <c r="AG42" t="s">
        <v>117</v>
      </c>
    </row>
    <row r="43" spans="1:60" ht="22.5" outlineLevel="1" x14ac:dyDescent="0.2">
      <c r="A43" s="159">
        <v>20</v>
      </c>
      <c r="B43" s="160" t="s">
        <v>168</v>
      </c>
      <c r="C43" s="174" t="s">
        <v>305</v>
      </c>
      <c r="D43" s="161" t="s">
        <v>119</v>
      </c>
      <c r="E43" s="162">
        <v>11.25</v>
      </c>
      <c r="F43" s="163"/>
      <c r="G43" s="164">
        <f>ROUND(E43*F43,2)</f>
        <v>0</v>
      </c>
      <c r="H43" s="149"/>
      <c r="I43" s="148">
        <f>ROUND(E43*H43,2)</f>
        <v>0</v>
      </c>
      <c r="J43" s="149"/>
      <c r="K43" s="148">
        <f>ROUND(E43*J43,2)</f>
        <v>0</v>
      </c>
      <c r="L43" s="148">
        <v>15</v>
      </c>
      <c r="M43" s="148">
        <f>G43*(1+L43/100)</f>
        <v>0</v>
      </c>
      <c r="N43" s="148">
        <v>3.7799999999999999E-3</v>
      </c>
      <c r="O43" s="148">
        <f>ROUND(E43*N43,2)</f>
        <v>0.04</v>
      </c>
      <c r="P43" s="148">
        <v>0</v>
      </c>
      <c r="Q43" s="148">
        <f>ROUND(E43*P43,2)</f>
        <v>0</v>
      </c>
      <c r="R43" s="148"/>
      <c r="S43" s="148" t="s">
        <v>120</v>
      </c>
      <c r="T43" s="148" t="s">
        <v>120</v>
      </c>
      <c r="U43" s="148">
        <v>0.41865000000000002</v>
      </c>
      <c r="V43" s="148">
        <f>ROUND(E43*U43,2)</f>
        <v>4.71</v>
      </c>
      <c r="W43" s="148"/>
      <c r="X43" s="138"/>
      <c r="Y43" s="138"/>
      <c r="Z43" s="138"/>
      <c r="AA43" s="138"/>
      <c r="AB43" s="138"/>
      <c r="AC43" s="138"/>
      <c r="AD43" s="138"/>
      <c r="AE43" s="138"/>
      <c r="AF43" s="138"/>
      <c r="AG43" s="138" t="s">
        <v>169</v>
      </c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</row>
    <row r="44" spans="1:60" outlineLevel="1" x14ac:dyDescent="0.2">
      <c r="A44" s="145"/>
      <c r="B44" s="146"/>
      <c r="C44" s="175" t="s">
        <v>135</v>
      </c>
      <c r="D44" s="150"/>
      <c r="E44" s="151">
        <v>2.25</v>
      </c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122</v>
      </c>
      <c r="AH44" s="138">
        <v>0</v>
      </c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300</v>
      </c>
      <c r="D45" s="150"/>
      <c r="E45" s="151">
        <v>9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x14ac:dyDescent="0.2">
      <c r="A46" s="153" t="s">
        <v>116</v>
      </c>
      <c r="B46" s="154" t="s">
        <v>69</v>
      </c>
      <c r="C46" s="173" t="s">
        <v>70</v>
      </c>
      <c r="D46" s="155"/>
      <c r="E46" s="156"/>
      <c r="F46" s="157"/>
      <c r="G46" s="158">
        <f>SUMIF(AG47:AG52,"&lt;&gt;NOR",G47:G52)</f>
        <v>0</v>
      </c>
      <c r="H46" s="152"/>
      <c r="I46" s="152">
        <f>SUM(I47:I52)</f>
        <v>0</v>
      </c>
      <c r="J46" s="152"/>
      <c r="K46" s="152">
        <f>SUM(K47:K52)</f>
        <v>0</v>
      </c>
      <c r="L46" s="152"/>
      <c r="M46" s="152">
        <f>SUM(M47:M52)</f>
        <v>0</v>
      </c>
      <c r="N46" s="152"/>
      <c r="O46" s="152">
        <f>SUM(O47:O52)</f>
        <v>0</v>
      </c>
      <c r="P46" s="152"/>
      <c r="Q46" s="152">
        <f>SUM(Q47:Q52)</f>
        <v>0</v>
      </c>
      <c r="R46" s="152"/>
      <c r="S46" s="152"/>
      <c r="T46" s="152"/>
      <c r="U46" s="152"/>
      <c r="V46" s="152">
        <f>SUM(V47:V52)</f>
        <v>2.0099999999999998</v>
      </c>
      <c r="W46" s="152"/>
      <c r="AG46" t="s">
        <v>117</v>
      </c>
    </row>
    <row r="47" spans="1:60" outlineLevel="1" x14ac:dyDescent="0.2">
      <c r="A47" s="165">
        <v>21</v>
      </c>
      <c r="B47" s="166" t="s">
        <v>170</v>
      </c>
      <c r="C47" s="176" t="s">
        <v>171</v>
      </c>
      <c r="D47" s="167" t="s">
        <v>149</v>
      </c>
      <c r="E47" s="168">
        <v>1</v>
      </c>
      <c r="F47" s="169"/>
      <c r="G47" s="170">
        <f t="shared" ref="G47:G52" si="0">ROUND(E47*F47,2)</f>
        <v>0</v>
      </c>
      <c r="H47" s="149"/>
      <c r="I47" s="148">
        <f t="shared" ref="I47:I52" si="1">ROUND(E47*H47,2)</f>
        <v>0</v>
      </c>
      <c r="J47" s="149"/>
      <c r="K47" s="148">
        <f t="shared" ref="K47:K52" si="2">ROUND(E47*J47,2)</f>
        <v>0</v>
      </c>
      <c r="L47" s="148">
        <v>15</v>
      </c>
      <c r="M47" s="148">
        <f t="shared" ref="M47:M52" si="3">G47*(1+L47/100)</f>
        <v>0</v>
      </c>
      <c r="N47" s="148">
        <v>3.8000000000000002E-4</v>
      </c>
      <c r="O47" s="148">
        <f t="shared" ref="O47:O52" si="4">ROUND(E47*N47,2)</f>
        <v>0</v>
      </c>
      <c r="P47" s="148">
        <v>0</v>
      </c>
      <c r="Q47" s="148">
        <f t="shared" ref="Q47:Q52" si="5">ROUND(E47*P47,2)</f>
        <v>0</v>
      </c>
      <c r="R47" s="148"/>
      <c r="S47" s="148" t="s">
        <v>120</v>
      </c>
      <c r="T47" s="148" t="s">
        <v>120</v>
      </c>
      <c r="U47" s="148">
        <v>0.32</v>
      </c>
      <c r="V47" s="148">
        <f t="shared" ref="V47:V52" si="6">ROUND(E47*U47,2)</f>
        <v>0.32</v>
      </c>
      <c r="W47" s="148"/>
      <c r="X47" s="138"/>
      <c r="Y47" s="138"/>
      <c r="Z47" s="138"/>
      <c r="AA47" s="138"/>
      <c r="AB47" s="138"/>
      <c r="AC47" s="138"/>
      <c r="AD47" s="138"/>
      <c r="AE47" s="138"/>
      <c r="AF47" s="138"/>
      <c r="AG47" s="138" t="s">
        <v>172</v>
      </c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</row>
    <row r="48" spans="1:60" outlineLevel="1" x14ac:dyDescent="0.2">
      <c r="A48" s="165">
        <v>22</v>
      </c>
      <c r="B48" s="166" t="s">
        <v>173</v>
      </c>
      <c r="C48" s="176" t="s">
        <v>174</v>
      </c>
      <c r="D48" s="167" t="s">
        <v>149</v>
      </c>
      <c r="E48" s="168">
        <v>2</v>
      </c>
      <c r="F48" s="169"/>
      <c r="G48" s="170">
        <f t="shared" si="0"/>
        <v>0</v>
      </c>
      <c r="H48" s="149"/>
      <c r="I48" s="148">
        <f t="shared" si="1"/>
        <v>0</v>
      </c>
      <c r="J48" s="149"/>
      <c r="K48" s="148">
        <f t="shared" si="2"/>
        <v>0</v>
      </c>
      <c r="L48" s="148">
        <v>15</v>
      </c>
      <c r="M48" s="148">
        <f t="shared" si="3"/>
        <v>0</v>
      </c>
      <c r="N48" s="148">
        <v>4.6999999999999999E-4</v>
      </c>
      <c r="O48" s="148">
        <f t="shared" si="4"/>
        <v>0</v>
      </c>
      <c r="P48" s="148">
        <v>0</v>
      </c>
      <c r="Q48" s="148">
        <f t="shared" si="5"/>
        <v>0</v>
      </c>
      <c r="R48" s="148"/>
      <c r="S48" s="148" t="s">
        <v>120</v>
      </c>
      <c r="T48" s="148" t="s">
        <v>120</v>
      </c>
      <c r="U48" s="148">
        <v>0.35899999999999999</v>
      </c>
      <c r="V48" s="148">
        <f t="shared" si="6"/>
        <v>0.72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23</v>
      </c>
      <c r="B49" s="166" t="s">
        <v>175</v>
      </c>
      <c r="C49" s="176" t="s">
        <v>176</v>
      </c>
      <c r="D49" s="167" t="s">
        <v>149</v>
      </c>
      <c r="E49" s="168">
        <v>1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6.9999999999999999E-4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0.45200000000000001</v>
      </c>
      <c r="V49" s="148">
        <f t="shared" si="6"/>
        <v>0.45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125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24</v>
      </c>
      <c r="B50" s="166" t="s">
        <v>177</v>
      </c>
      <c r="C50" s="176" t="s">
        <v>178</v>
      </c>
      <c r="D50" s="167" t="s">
        <v>138</v>
      </c>
      <c r="E50" s="168">
        <v>3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0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0.17399999999999999</v>
      </c>
      <c r="V50" s="148">
        <f t="shared" si="6"/>
        <v>0.52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172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59">
        <v>25</v>
      </c>
      <c r="B51" s="160" t="s">
        <v>179</v>
      </c>
      <c r="C51" s="174" t="s">
        <v>180</v>
      </c>
      <c r="D51" s="161" t="s">
        <v>138</v>
      </c>
      <c r="E51" s="162">
        <v>1</v>
      </c>
      <c r="F51" s="163"/>
      <c r="G51" s="164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154</v>
      </c>
      <c r="T51" s="148" t="s">
        <v>155</v>
      </c>
      <c r="U51" s="148">
        <v>0</v>
      </c>
      <c r="V51" s="148">
        <f t="shared" si="6"/>
        <v>0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125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45">
        <v>26</v>
      </c>
      <c r="B52" s="146" t="s">
        <v>181</v>
      </c>
      <c r="C52" s="177" t="s">
        <v>182</v>
      </c>
      <c r="D52" s="147" t="s">
        <v>0</v>
      </c>
      <c r="E52" s="171"/>
      <c r="F52" s="149"/>
      <c r="G52" s="148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120</v>
      </c>
      <c r="T52" s="148" t="s">
        <v>120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183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x14ac:dyDescent="0.2">
      <c r="A53" s="153" t="s">
        <v>116</v>
      </c>
      <c r="B53" s="154" t="s">
        <v>71</v>
      </c>
      <c r="C53" s="173" t="s">
        <v>72</v>
      </c>
      <c r="D53" s="155"/>
      <c r="E53" s="156"/>
      <c r="F53" s="157"/>
      <c r="G53" s="158">
        <f>SUMIF(AG54:AG64,"&lt;&gt;NOR",G54:G64)</f>
        <v>0</v>
      </c>
      <c r="H53" s="152"/>
      <c r="I53" s="152">
        <f>SUM(I54:I64)</f>
        <v>0</v>
      </c>
      <c r="J53" s="152"/>
      <c r="K53" s="152">
        <f>SUM(K54:K64)</f>
        <v>0</v>
      </c>
      <c r="L53" s="152"/>
      <c r="M53" s="152">
        <f>SUM(M54:M64)</f>
        <v>0</v>
      </c>
      <c r="N53" s="152"/>
      <c r="O53" s="152">
        <f>SUM(O54:O64)</f>
        <v>0.02</v>
      </c>
      <c r="P53" s="152"/>
      <c r="Q53" s="152">
        <f>SUM(Q54:Q64)</f>
        <v>0</v>
      </c>
      <c r="R53" s="152"/>
      <c r="S53" s="152"/>
      <c r="T53" s="152"/>
      <c r="U53" s="152"/>
      <c r="V53" s="152">
        <f>SUM(V54:V64)</f>
        <v>8.36</v>
      </c>
      <c r="W53" s="152"/>
      <c r="AG53" t="s">
        <v>117</v>
      </c>
    </row>
    <row r="54" spans="1:60" outlineLevel="1" x14ac:dyDescent="0.2">
      <c r="A54" s="165">
        <v>27</v>
      </c>
      <c r="B54" s="166" t="s">
        <v>184</v>
      </c>
      <c r="C54" s="176" t="s">
        <v>185</v>
      </c>
      <c r="D54" s="167" t="s">
        <v>138</v>
      </c>
      <c r="E54" s="168">
        <v>10</v>
      </c>
      <c r="F54" s="169"/>
      <c r="G54" s="170">
        <f t="shared" ref="G54:G64" si="7">ROUND(E54*F54,2)</f>
        <v>0</v>
      </c>
      <c r="H54" s="149"/>
      <c r="I54" s="148">
        <f t="shared" ref="I54:I64" si="8">ROUND(E54*H54,2)</f>
        <v>0</v>
      </c>
      <c r="J54" s="149"/>
      <c r="K54" s="148">
        <f t="shared" ref="K54:K64" si="9">ROUND(E54*J54,2)</f>
        <v>0</v>
      </c>
      <c r="L54" s="148">
        <v>15</v>
      </c>
      <c r="M54" s="148">
        <f t="shared" ref="M54:M64" si="10">G54*(1+L54/100)</f>
        <v>0</v>
      </c>
      <c r="N54" s="148">
        <v>0</v>
      </c>
      <c r="O54" s="148">
        <f t="shared" ref="O54:O64" si="11">ROUND(E54*N54,2)</f>
        <v>0</v>
      </c>
      <c r="P54" s="148">
        <v>0</v>
      </c>
      <c r="Q54" s="148">
        <f t="shared" ref="Q54:Q64" si="12">ROUND(E54*P54,2)</f>
        <v>0</v>
      </c>
      <c r="R54" s="148"/>
      <c r="S54" s="148" t="s">
        <v>120</v>
      </c>
      <c r="T54" s="148" t="s">
        <v>120</v>
      </c>
      <c r="U54" s="148">
        <v>1.7899999999999999E-2</v>
      </c>
      <c r="V54" s="148">
        <f t="shared" ref="V54:V64" si="13">ROUND(E54*U54,2)</f>
        <v>0.18</v>
      </c>
      <c r="W54" s="148"/>
      <c r="X54" s="138"/>
      <c r="Y54" s="138"/>
      <c r="Z54" s="138"/>
      <c r="AA54" s="138"/>
      <c r="AB54" s="138"/>
      <c r="AC54" s="138"/>
      <c r="AD54" s="138"/>
      <c r="AE54" s="138"/>
      <c r="AF54" s="138"/>
      <c r="AG54" s="138" t="s">
        <v>172</v>
      </c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</row>
    <row r="55" spans="1:60" outlineLevel="1" x14ac:dyDescent="0.2">
      <c r="A55" s="165">
        <v>28</v>
      </c>
      <c r="B55" s="166" t="s">
        <v>186</v>
      </c>
      <c r="C55" s="176" t="s">
        <v>187</v>
      </c>
      <c r="D55" s="167" t="s">
        <v>138</v>
      </c>
      <c r="E55" s="168">
        <v>10</v>
      </c>
      <c r="F55" s="169"/>
      <c r="G55" s="170">
        <f t="shared" si="7"/>
        <v>0</v>
      </c>
      <c r="H55" s="149"/>
      <c r="I55" s="148">
        <f t="shared" si="8"/>
        <v>0</v>
      </c>
      <c r="J55" s="149"/>
      <c r="K55" s="148">
        <f t="shared" si="9"/>
        <v>0</v>
      </c>
      <c r="L55" s="148">
        <v>15</v>
      </c>
      <c r="M55" s="148">
        <f t="shared" si="10"/>
        <v>0</v>
      </c>
      <c r="N55" s="148">
        <v>0</v>
      </c>
      <c r="O55" s="148">
        <f t="shared" si="11"/>
        <v>0</v>
      </c>
      <c r="P55" s="148">
        <v>0</v>
      </c>
      <c r="Q55" s="148">
        <f t="shared" si="12"/>
        <v>0</v>
      </c>
      <c r="R55" s="148"/>
      <c r="S55" s="148" t="s">
        <v>120</v>
      </c>
      <c r="T55" s="148" t="s">
        <v>120</v>
      </c>
      <c r="U55" s="148">
        <v>7.6880000000000004E-2</v>
      </c>
      <c r="V55" s="148">
        <f t="shared" si="13"/>
        <v>0.77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29</v>
      </c>
      <c r="B56" s="166" t="s">
        <v>188</v>
      </c>
      <c r="C56" s="176" t="s">
        <v>189</v>
      </c>
      <c r="D56" s="167" t="s">
        <v>149</v>
      </c>
      <c r="E56" s="168">
        <v>3.5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4.0099999999999997E-3</v>
      </c>
      <c r="O56" s="148">
        <f t="shared" si="11"/>
        <v>0.01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0.54290000000000005</v>
      </c>
      <c r="V56" s="148">
        <f t="shared" si="13"/>
        <v>1.9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30</v>
      </c>
      <c r="B57" s="166" t="s">
        <v>190</v>
      </c>
      <c r="C57" s="176" t="s">
        <v>191</v>
      </c>
      <c r="D57" s="167" t="s">
        <v>149</v>
      </c>
      <c r="E57" s="168">
        <v>2.5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5.2199999999999998E-3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0.63429999999999997</v>
      </c>
      <c r="V57" s="148">
        <f t="shared" si="13"/>
        <v>1.59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125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31</v>
      </c>
      <c r="B58" s="166" t="s">
        <v>192</v>
      </c>
      <c r="C58" s="176" t="s">
        <v>193</v>
      </c>
      <c r="D58" s="167" t="s">
        <v>138</v>
      </c>
      <c r="E58" s="168">
        <v>2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6.3000000000000003E-4</v>
      </c>
      <c r="O58" s="148">
        <f t="shared" si="11"/>
        <v>0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0.27200000000000002</v>
      </c>
      <c r="V58" s="148">
        <f t="shared" si="13"/>
        <v>0.54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172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32</v>
      </c>
      <c r="B59" s="166" t="s">
        <v>194</v>
      </c>
      <c r="C59" s="176" t="s">
        <v>195</v>
      </c>
      <c r="D59" s="167" t="s">
        <v>196</v>
      </c>
      <c r="E59" s="168">
        <v>3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1.48E-3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0.54</v>
      </c>
      <c r="V59" s="148">
        <f t="shared" si="13"/>
        <v>1.62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33</v>
      </c>
      <c r="B60" s="166" t="s">
        <v>197</v>
      </c>
      <c r="C60" s="176" t="s">
        <v>198</v>
      </c>
      <c r="D60" s="167" t="s">
        <v>138</v>
      </c>
      <c r="E60" s="168">
        <v>6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0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0.16500000000000001</v>
      </c>
      <c r="V60" s="148">
        <f t="shared" si="13"/>
        <v>0.99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34</v>
      </c>
      <c r="B61" s="166" t="s">
        <v>199</v>
      </c>
      <c r="C61" s="176" t="s">
        <v>200</v>
      </c>
      <c r="D61" s="167" t="s">
        <v>149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1.8000000000000001E-4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6.7000000000000004E-2</v>
      </c>
      <c r="V61" s="148">
        <f t="shared" si="13"/>
        <v>0.4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35</v>
      </c>
      <c r="B62" s="166" t="s">
        <v>201</v>
      </c>
      <c r="C62" s="176" t="s">
        <v>202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1.0000000000000001E-5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6.2E-2</v>
      </c>
      <c r="V62" s="148">
        <f t="shared" si="13"/>
        <v>0.37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59">
        <v>36</v>
      </c>
      <c r="B63" s="160" t="s">
        <v>71</v>
      </c>
      <c r="C63" s="174" t="s">
        <v>203</v>
      </c>
      <c r="D63" s="161" t="s">
        <v>149</v>
      </c>
      <c r="E63" s="162">
        <v>6</v>
      </c>
      <c r="F63" s="163"/>
      <c r="G63" s="164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0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154</v>
      </c>
      <c r="T63" s="148" t="s">
        <v>161</v>
      </c>
      <c r="U63" s="148">
        <v>0</v>
      </c>
      <c r="V63" s="148">
        <f t="shared" si="13"/>
        <v>0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121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45">
        <v>37</v>
      </c>
      <c r="B64" s="146" t="s">
        <v>204</v>
      </c>
      <c r="C64" s="177" t="s">
        <v>205</v>
      </c>
      <c r="D64" s="147" t="s">
        <v>0</v>
      </c>
      <c r="E64" s="171"/>
      <c r="F64" s="149"/>
      <c r="G64" s="148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120</v>
      </c>
      <c r="T64" s="148" t="s">
        <v>120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183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x14ac:dyDescent="0.2">
      <c r="A65" s="153" t="s">
        <v>116</v>
      </c>
      <c r="B65" s="154" t="s">
        <v>73</v>
      </c>
      <c r="C65" s="173" t="s">
        <v>74</v>
      </c>
      <c r="D65" s="155"/>
      <c r="E65" s="156"/>
      <c r="F65" s="157"/>
      <c r="G65" s="158">
        <f>SUMIF(AG66:AG69,"&lt;&gt;NOR",G66:G69)</f>
        <v>0</v>
      </c>
      <c r="H65" s="152"/>
      <c r="I65" s="152">
        <f>SUM(I66:I69)</f>
        <v>0</v>
      </c>
      <c r="J65" s="152"/>
      <c r="K65" s="152">
        <f>SUM(K66:K69)</f>
        <v>0</v>
      </c>
      <c r="L65" s="152"/>
      <c r="M65" s="152">
        <f>SUM(M66:M69)</f>
        <v>0</v>
      </c>
      <c r="N65" s="152"/>
      <c r="O65" s="152">
        <f>SUM(O66:O69)</f>
        <v>0</v>
      </c>
      <c r="P65" s="152"/>
      <c r="Q65" s="152">
        <f>SUM(Q66:Q69)</f>
        <v>0</v>
      </c>
      <c r="R65" s="152"/>
      <c r="S65" s="152"/>
      <c r="T65" s="152"/>
      <c r="U65" s="152"/>
      <c r="V65" s="152">
        <f>SUM(V66:V69)</f>
        <v>0.2</v>
      </c>
      <c r="W65" s="152"/>
      <c r="AG65" t="s">
        <v>117</v>
      </c>
    </row>
    <row r="66" spans="1:60" outlineLevel="1" x14ac:dyDescent="0.2">
      <c r="A66" s="165">
        <v>38</v>
      </c>
      <c r="B66" s="166" t="s">
        <v>206</v>
      </c>
      <c r="C66" s="176" t="s">
        <v>207</v>
      </c>
      <c r="D66" s="167" t="s">
        <v>149</v>
      </c>
      <c r="E66" s="168">
        <v>1.5</v>
      </c>
      <c r="F66" s="169"/>
      <c r="G66" s="170">
        <f>ROUND(E66*F66,2)</f>
        <v>0</v>
      </c>
      <c r="H66" s="149"/>
      <c r="I66" s="148">
        <f>ROUND(E66*H66,2)</f>
        <v>0</v>
      </c>
      <c r="J66" s="149"/>
      <c r="K66" s="148">
        <f>ROUND(E66*J66,2)</f>
        <v>0</v>
      </c>
      <c r="L66" s="148">
        <v>15</v>
      </c>
      <c r="M66" s="148">
        <f>G66*(1+L66/100)</f>
        <v>0</v>
      </c>
      <c r="N66" s="148">
        <v>0</v>
      </c>
      <c r="O66" s="148">
        <f>ROUND(E66*N66,2)</f>
        <v>0</v>
      </c>
      <c r="P66" s="148">
        <v>0</v>
      </c>
      <c r="Q66" s="148">
        <f>ROUND(E66*P66,2)</f>
        <v>0</v>
      </c>
      <c r="R66" s="148"/>
      <c r="S66" s="148" t="s">
        <v>120</v>
      </c>
      <c r="T66" s="148" t="s">
        <v>155</v>
      </c>
      <c r="U66" s="148">
        <v>0.13300000000000001</v>
      </c>
      <c r="V66" s="148">
        <f>ROUND(E66*U66,2)</f>
        <v>0.2</v>
      </c>
      <c r="W66" s="148"/>
      <c r="X66" s="138"/>
      <c r="Y66" s="138"/>
      <c r="Z66" s="138"/>
      <c r="AA66" s="138"/>
      <c r="AB66" s="138"/>
      <c r="AC66" s="138"/>
      <c r="AD66" s="138"/>
      <c r="AE66" s="138"/>
      <c r="AF66" s="138"/>
      <c r="AG66" s="138" t="s">
        <v>125</v>
      </c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</row>
    <row r="67" spans="1:60" outlineLevel="1" x14ac:dyDescent="0.2">
      <c r="A67" s="165">
        <v>39</v>
      </c>
      <c r="B67" s="166" t="s">
        <v>73</v>
      </c>
      <c r="C67" s="176" t="s">
        <v>208</v>
      </c>
      <c r="D67" s="167" t="s">
        <v>158</v>
      </c>
      <c r="E67" s="168">
        <v>1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154</v>
      </c>
      <c r="T67" s="148" t="s">
        <v>161</v>
      </c>
      <c r="U67" s="148">
        <v>0</v>
      </c>
      <c r="V67" s="148">
        <f>ROUND(E67*U67,2)</f>
        <v>0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121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59">
        <v>40</v>
      </c>
      <c r="B68" s="160" t="s">
        <v>209</v>
      </c>
      <c r="C68" s="174" t="s">
        <v>210</v>
      </c>
      <c r="D68" s="161" t="s">
        <v>158</v>
      </c>
      <c r="E68" s="162">
        <v>1</v>
      </c>
      <c r="F68" s="163"/>
      <c r="G68" s="164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45">
        <v>41</v>
      </c>
      <c r="B69" s="146" t="s">
        <v>211</v>
      </c>
      <c r="C69" s="177" t="s">
        <v>212</v>
      </c>
      <c r="D69" s="147" t="s">
        <v>0</v>
      </c>
      <c r="E69" s="171"/>
      <c r="F69" s="149"/>
      <c r="G69" s="148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120</v>
      </c>
      <c r="T69" s="148" t="s">
        <v>120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183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x14ac:dyDescent="0.2">
      <c r="A70" s="153" t="s">
        <v>116</v>
      </c>
      <c r="B70" s="154" t="s">
        <v>75</v>
      </c>
      <c r="C70" s="173" t="s">
        <v>76</v>
      </c>
      <c r="D70" s="155"/>
      <c r="E70" s="156"/>
      <c r="F70" s="157"/>
      <c r="G70" s="158">
        <f>SUMIF(AG71:AG88,"&lt;&gt;NOR",G71:G88)</f>
        <v>0</v>
      </c>
      <c r="H70" s="152"/>
      <c r="I70" s="152">
        <f>SUM(I71:I88)</f>
        <v>0</v>
      </c>
      <c r="J70" s="152"/>
      <c r="K70" s="152">
        <f>SUM(K71:K88)</f>
        <v>0</v>
      </c>
      <c r="L70" s="152"/>
      <c r="M70" s="152">
        <f>SUM(M71:M88)</f>
        <v>0</v>
      </c>
      <c r="N70" s="152"/>
      <c r="O70" s="152">
        <f>SUM(O71:O88)</f>
        <v>0</v>
      </c>
      <c r="P70" s="152"/>
      <c r="Q70" s="152">
        <f>SUM(Q71:Q88)</f>
        <v>0</v>
      </c>
      <c r="R70" s="152"/>
      <c r="S70" s="152"/>
      <c r="T70" s="152"/>
      <c r="U70" s="152"/>
      <c r="V70" s="152">
        <f>SUM(V71:V88)</f>
        <v>8.08</v>
      </c>
      <c r="W70" s="152"/>
      <c r="AG70" t="s">
        <v>117</v>
      </c>
    </row>
    <row r="71" spans="1:60" outlineLevel="1" x14ac:dyDescent="0.2">
      <c r="A71" s="165">
        <v>42</v>
      </c>
      <c r="B71" s="166" t="s">
        <v>213</v>
      </c>
      <c r="C71" s="176" t="s">
        <v>214</v>
      </c>
      <c r="D71" s="167" t="s">
        <v>215</v>
      </c>
      <c r="E71" s="183">
        <v>1</v>
      </c>
      <c r="F71" s="185"/>
      <c r="G71" s="170">
        <f t="shared" ref="G71:G88" si="14">ROUND(E71*F71,2)</f>
        <v>0</v>
      </c>
      <c r="H71" s="149"/>
      <c r="I71" s="148">
        <f t="shared" ref="I71:I88" si="15">ROUND(E71*H71,2)</f>
        <v>0</v>
      </c>
      <c r="J71" s="149"/>
      <c r="K71" s="148">
        <f t="shared" ref="K71:K88" si="16">ROUND(E71*J71,2)</f>
        <v>0</v>
      </c>
      <c r="L71" s="148">
        <v>15</v>
      </c>
      <c r="M71" s="148">
        <f t="shared" ref="M71:M88" si="17">G71*(1+L71/100)</f>
        <v>0</v>
      </c>
      <c r="N71" s="148">
        <v>1.41E-3</v>
      </c>
      <c r="O71" s="148">
        <f t="shared" ref="O71:O88" si="18">ROUND(E71*N71,2)</f>
        <v>0</v>
      </c>
      <c r="P71" s="148">
        <v>0</v>
      </c>
      <c r="Q71" s="148">
        <f t="shared" ref="Q71:Q88" si="19">ROUND(E71*P71,2)</f>
        <v>0</v>
      </c>
      <c r="R71" s="148"/>
      <c r="S71" s="148" t="s">
        <v>120</v>
      </c>
      <c r="T71" s="148" t="s">
        <v>120</v>
      </c>
      <c r="U71" s="148">
        <v>1.575</v>
      </c>
      <c r="V71" s="148">
        <f t="shared" ref="V71:V88" si="20">ROUND(E71*U71,2)</f>
        <v>1.58</v>
      </c>
      <c r="W71" s="148"/>
      <c r="X71" s="138"/>
      <c r="Y71" s="138"/>
      <c r="Z71" s="138"/>
      <c r="AA71" s="138"/>
      <c r="AB71" s="138"/>
      <c r="AC71" s="138"/>
      <c r="AD71" s="138"/>
      <c r="AE71" s="138"/>
      <c r="AF71" s="138"/>
      <c r="AG71" s="138" t="s">
        <v>121</v>
      </c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</row>
    <row r="72" spans="1:60" outlineLevel="1" x14ac:dyDescent="0.2">
      <c r="A72" s="165">
        <v>43</v>
      </c>
      <c r="B72" s="166" t="s">
        <v>216</v>
      </c>
      <c r="C72" s="176" t="s">
        <v>320</v>
      </c>
      <c r="D72" s="167" t="s">
        <v>215</v>
      </c>
      <c r="E72" s="183">
        <v>1</v>
      </c>
      <c r="F72" s="185"/>
      <c r="G72" s="170">
        <f t="shared" si="14"/>
        <v>0</v>
      </c>
      <c r="H72" s="149"/>
      <c r="I72" s="148">
        <f t="shared" si="15"/>
        <v>0</v>
      </c>
      <c r="J72" s="149"/>
      <c r="K72" s="148">
        <f t="shared" si="16"/>
        <v>0</v>
      </c>
      <c r="L72" s="148">
        <v>15</v>
      </c>
      <c r="M72" s="148">
        <f t="shared" si="17"/>
        <v>0</v>
      </c>
      <c r="N72" s="148">
        <v>4.8999999999999998E-4</v>
      </c>
      <c r="O72" s="148">
        <f t="shared" si="18"/>
        <v>0</v>
      </c>
      <c r="P72" s="148">
        <v>0</v>
      </c>
      <c r="Q72" s="148">
        <f t="shared" si="19"/>
        <v>0</v>
      </c>
      <c r="R72" s="148"/>
      <c r="S72" s="148" t="s">
        <v>120</v>
      </c>
      <c r="T72" s="148" t="s">
        <v>120</v>
      </c>
      <c r="U72" s="148">
        <v>3.6</v>
      </c>
      <c r="V72" s="148">
        <f t="shared" si="20"/>
        <v>3.6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44</v>
      </c>
      <c r="B73" s="166" t="s">
        <v>217</v>
      </c>
      <c r="C73" s="176" t="s">
        <v>218</v>
      </c>
      <c r="D73" s="167" t="s">
        <v>215</v>
      </c>
      <c r="E73" s="183">
        <v>3</v>
      </c>
      <c r="F73" s="185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8.0000000000000007E-5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0.28999999999999998</v>
      </c>
      <c r="V73" s="148">
        <f t="shared" si="20"/>
        <v>0.87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172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45</v>
      </c>
      <c r="B74" s="166" t="s">
        <v>219</v>
      </c>
      <c r="C74" s="176" t="s">
        <v>323</v>
      </c>
      <c r="D74" s="167" t="s">
        <v>215</v>
      </c>
      <c r="E74" s="183">
        <v>1</v>
      </c>
      <c r="F74" s="185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1.2E-4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0.51700000000000002</v>
      </c>
      <c r="V74" s="148">
        <f t="shared" si="20"/>
        <v>0.52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46</v>
      </c>
      <c r="B75" s="166" t="s">
        <v>220</v>
      </c>
      <c r="C75" s="176" t="s">
        <v>221</v>
      </c>
      <c r="D75" s="167" t="s">
        <v>138</v>
      </c>
      <c r="E75" s="183">
        <v>1</v>
      </c>
      <c r="F75" s="185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1.8000000000000001E-4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0.52200000000000002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121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47</v>
      </c>
      <c r="B76" s="166" t="s">
        <v>222</v>
      </c>
      <c r="C76" s="176" t="s">
        <v>223</v>
      </c>
      <c r="D76" s="167" t="s">
        <v>138</v>
      </c>
      <c r="E76" s="183">
        <v>1</v>
      </c>
      <c r="F76" s="185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4.0999999999999999E-4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0.246</v>
      </c>
      <c r="V76" s="148">
        <f t="shared" si="20"/>
        <v>0.25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172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48</v>
      </c>
      <c r="B77" s="166" t="s">
        <v>224</v>
      </c>
      <c r="C77" s="176" t="s">
        <v>225</v>
      </c>
      <c r="D77" s="167" t="s">
        <v>138</v>
      </c>
      <c r="E77" s="183">
        <v>1</v>
      </c>
      <c r="F77" s="185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2.7999999999999998E-4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ht="22.5" outlineLevel="1" x14ac:dyDescent="0.2">
      <c r="A78" s="165">
        <v>49</v>
      </c>
      <c r="B78" s="166" t="s">
        <v>226</v>
      </c>
      <c r="C78" s="176" t="s">
        <v>301</v>
      </c>
      <c r="D78" s="167" t="s">
        <v>138</v>
      </c>
      <c r="E78" s="183">
        <v>2</v>
      </c>
      <c r="F78" s="185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2.0000000000000001E-4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0.49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outlineLevel="1" x14ac:dyDescent="0.2">
      <c r="A79" s="165">
        <v>50</v>
      </c>
      <c r="B79" s="166" t="s">
        <v>227</v>
      </c>
      <c r="C79" s="176" t="s">
        <v>283</v>
      </c>
      <c r="D79" s="167" t="s">
        <v>158</v>
      </c>
      <c r="E79" s="183">
        <v>2</v>
      </c>
      <c r="F79" s="185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0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154</v>
      </c>
      <c r="T79" s="148" t="s">
        <v>161</v>
      </c>
      <c r="U79" s="148">
        <v>0</v>
      </c>
      <c r="V79" s="148">
        <f t="shared" si="20"/>
        <v>0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121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ht="22.5" outlineLevel="1" x14ac:dyDescent="0.2">
      <c r="A80" s="165">
        <v>51</v>
      </c>
      <c r="B80" s="166" t="s">
        <v>228</v>
      </c>
      <c r="C80" s="176" t="s">
        <v>284</v>
      </c>
      <c r="D80" s="167" t="s">
        <v>138</v>
      </c>
      <c r="E80" s="183">
        <v>1</v>
      </c>
      <c r="F80" s="185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155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125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52</v>
      </c>
      <c r="B81" s="166" t="s">
        <v>229</v>
      </c>
      <c r="C81" s="176" t="s">
        <v>293</v>
      </c>
      <c r="D81" s="167" t="s">
        <v>138</v>
      </c>
      <c r="E81" s="183">
        <v>1</v>
      </c>
      <c r="F81" s="185"/>
      <c r="G81" s="170">
        <f>ROUND(E81*F81,2)</f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53</v>
      </c>
      <c r="B82" s="166" t="s">
        <v>230</v>
      </c>
      <c r="C82" s="176" t="s">
        <v>316</v>
      </c>
      <c r="D82" s="167" t="s">
        <v>138</v>
      </c>
      <c r="E82" s="183">
        <v>1</v>
      </c>
      <c r="F82" s="185"/>
      <c r="G82" s="170">
        <f t="shared" si="14"/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161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121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outlineLevel="1" x14ac:dyDescent="0.2">
      <c r="A83" s="165">
        <v>54</v>
      </c>
      <c r="B83" s="166" t="s">
        <v>231</v>
      </c>
      <c r="C83" s="176" t="s">
        <v>232</v>
      </c>
      <c r="D83" s="167" t="s">
        <v>138</v>
      </c>
      <c r="E83" s="183">
        <v>3</v>
      </c>
      <c r="F83" s="185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55</v>
      </c>
      <c r="B84" s="166" t="s">
        <v>233</v>
      </c>
      <c r="C84" s="176" t="s">
        <v>299</v>
      </c>
      <c r="D84" s="167" t="s">
        <v>138</v>
      </c>
      <c r="E84" s="183">
        <v>1</v>
      </c>
      <c r="F84" s="185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155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ht="22.5" outlineLevel="1" x14ac:dyDescent="0.2">
      <c r="A85" s="165">
        <v>56</v>
      </c>
      <c r="B85" s="166" t="s">
        <v>230</v>
      </c>
      <c r="C85" s="176" t="s">
        <v>302</v>
      </c>
      <c r="D85" s="167" t="s">
        <v>138</v>
      </c>
      <c r="E85" s="183">
        <v>1</v>
      </c>
      <c r="F85" s="185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1.8000000000000001E-4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234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57</v>
      </c>
      <c r="B86" s="166" t="s">
        <v>230</v>
      </c>
      <c r="C86" s="176" t="s">
        <v>317</v>
      </c>
      <c r="D86" s="167" t="s">
        <v>138</v>
      </c>
      <c r="E86" s="183">
        <v>1</v>
      </c>
      <c r="F86" s="185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0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234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ht="22.5" outlineLevel="1" x14ac:dyDescent="0.2">
      <c r="A87" s="159">
        <v>58</v>
      </c>
      <c r="B87" s="160" t="s">
        <v>230</v>
      </c>
      <c r="C87" s="174" t="s">
        <v>318</v>
      </c>
      <c r="D87" s="161" t="s">
        <v>138</v>
      </c>
      <c r="E87" s="184">
        <v>1</v>
      </c>
      <c r="F87" s="186"/>
      <c r="G87" s="164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234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45">
        <v>59</v>
      </c>
      <c r="B88" s="146" t="s">
        <v>235</v>
      </c>
      <c r="C88" s="177" t="s">
        <v>319</v>
      </c>
      <c r="D88" s="147" t="s">
        <v>138</v>
      </c>
      <c r="E88" s="189">
        <v>1</v>
      </c>
      <c r="F88" s="188"/>
      <c r="G88" s="187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120</v>
      </c>
      <c r="T88" s="148" t="s">
        <v>120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183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x14ac:dyDescent="0.2">
      <c r="A89" s="153" t="s">
        <v>116</v>
      </c>
      <c r="B89" s="154" t="s">
        <v>77</v>
      </c>
      <c r="C89" s="173" t="s">
        <v>78</v>
      </c>
      <c r="D89" s="155"/>
      <c r="E89" s="156"/>
      <c r="F89" s="157"/>
      <c r="G89" s="158">
        <f>SUMIF(AG90:AG90,"&lt;&gt;NOR",G90:G90)</f>
        <v>0</v>
      </c>
      <c r="H89" s="152"/>
      <c r="I89" s="152">
        <f>SUM(I90:I90)</f>
        <v>0</v>
      </c>
      <c r="J89" s="152"/>
      <c r="K89" s="152">
        <f>SUM(K90:K90)</f>
        <v>0</v>
      </c>
      <c r="L89" s="152"/>
      <c r="M89" s="152">
        <f>SUM(M90:M90)</f>
        <v>0</v>
      </c>
      <c r="N89" s="152"/>
      <c r="O89" s="152">
        <f>SUM(O90:O90)</f>
        <v>0</v>
      </c>
      <c r="P89" s="152"/>
      <c r="Q89" s="152">
        <f>SUM(Q90:Q90)</f>
        <v>0</v>
      </c>
      <c r="R89" s="152"/>
      <c r="S89" s="152"/>
      <c r="T89" s="152"/>
      <c r="U89" s="152"/>
      <c r="V89" s="152">
        <f>SUM(V90:V90)</f>
        <v>0</v>
      </c>
      <c r="W89" s="152"/>
      <c r="AG89" t="s">
        <v>117</v>
      </c>
    </row>
    <row r="90" spans="1:60" ht="22.5" outlineLevel="1" x14ac:dyDescent="0.2">
      <c r="A90" s="165">
        <v>60</v>
      </c>
      <c r="B90" s="166" t="s">
        <v>236</v>
      </c>
      <c r="C90" s="176" t="s">
        <v>303</v>
      </c>
      <c r="D90" s="167" t="s">
        <v>138</v>
      </c>
      <c r="E90" s="168">
        <v>2</v>
      </c>
      <c r="F90" s="169"/>
      <c r="G90" s="170">
        <f>ROUND(E90*F90,2)</f>
        <v>0</v>
      </c>
      <c r="H90" s="149"/>
      <c r="I90" s="148">
        <f>ROUND(E90*H90,2)</f>
        <v>0</v>
      </c>
      <c r="J90" s="149"/>
      <c r="K90" s="148">
        <f>ROUND(E90*J90,2)</f>
        <v>0</v>
      </c>
      <c r="L90" s="148">
        <v>15</v>
      </c>
      <c r="M90" s="148">
        <f>G90*(1+L90/100)</f>
        <v>0</v>
      </c>
      <c r="N90" s="148">
        <v>0</v>
      </c>
      <c r="O90" s="148">
        <f>ROUND(E90*N90,2)</f>
        <v>0</v>
      </c>
      <c r="P90" s="148">
        <v>0</v>
      </c>
      <c r="Q90" s="148">
        <f>ROUND(E90*P90,2)</f>
        <v>0</v>
      </c>
      <c r="R90" s="148"/>
      <c r="S90" s="148" t="s">
        <v>154</v>
      </c>
      <c r="T90" s="148" t="s">
        <v>155</v>
      </c>
      <c r="U90" s="148">
        <v>0</v>
      </c>
      <c r="V90" s="148">
        <f>ROUND(E90*U90,2)</f>
        <v>0</v>
      </c>
      <c r="W90" s="148"/>
      <c r="X90" s="138"/>
      <c r="Y90" s="138"/>
      <c r="Z90" s="138"/>
      <c r="AA90" s="138"/>
      <c r="AB90" s="138"/>
      <c r="AC90" s="138"/>
      <c r="AD90" s="138"/>
      <c r="AE90" s="138"/>
      <c r="AF90" s="138"/>
      <c r="AG90" s="138" t="s">
        <v>237</v>
      </c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</row>
    <row r="91" spans="1:60" x14ac:dyDescent="0.2">
      <c r="A91" s="153" t="s">
        <v>116</v>
      </c>
      <c r="B91" s="154" t="s">
        <v>79</v>
      </c>
      <c r="C91" s="173" t="s">
        <v>80</v>
      </c>
      <c r="D91" s="155"/>
      <c r="E91" s="156"/>
      <c r="F91" s="157"/>
      <c r="G91" s="158">
        <f>SUMIF(AG92:AG99,"&lt;&gt;NOR",G92:G99)</f>
        <v>0</v>
      </c>
      <c r="H91" s="152"/>
      <c r="I91" s="152">
        <f>SUM(I92:I99)</f>
        <v>0</v>
      </c>
      <c r="J91" s="152"/>
      <c r="K91" s="152">
        <f>SUM(K92:K99)</f>
        <v>0</v>
      </c>
      <c r="L91" s="152"/>
      <c r="M91" s="152">
        <f>SUM(M92:M99)</f>
        <v>0</v>
      </c>
      <c r="N91" s="152"/>
      <c r="O91" s="152">
        <f>SUM(O92:O99)</f>
        <v>0.02</v>
      </c>
      <c r="P91" s="152"/>
      <c r="Q91" s="152">
        <f>SUM(Q92:Q99)</f>
        <v>0</v>
      </c>
      <c r="R91" s="152"/>
      <c r="S91" s="152"/>
      <c r="T91" s="152"/>
      <c r="U91" s="152"/>
      <c r="V91" s="152">
        <f>SUM(V92:V99)</f>
        <v>3.7800000000000002</v>
      </c>
      <c r="W91" s="152"/>
      <c r="AG91" t="s">
        <v>117</v>
      </c>
    </row>
    <row r="92" spans="1:60" outlineLevel="1" x14ac:dyDescent="0.2">
      <c r="A92" s="159">
        <v>61</v>
      </c>
      <c r="B92" s="160" t="s">
        <v>238</v>
      </c>
      <c r="C92" s="174" t="s">
        <v>239</v>
      </c>
      <c r="D92" s="161" t="s">
        <v>119</v>
      </c>
      <c r="E92" s="162">
        <v>3.1960000000000002</v>
      </c>
      <c r="F92" s="163"/>
      <c r="G92" s="164">
        <f>ROUND(E92*F92,2)</f>
        <v>0</v>
      </c>
      <c r="H92" s="149"/>
      <c r="I92" s="148">
        <f>ROUND(E92*H92,2)</f>
        <v>0</v>
      </c>
      <c r="J92" s="149"/>
      <c r="K92" s="148">
        <f>ROUND(E92*J92,2)</f>
        <v>0</v>
      </c>
      <c r="L92" s="148">
        <v>15</v>
      </c>
      <c r="M92" s="148">
        <f>G92*(1+L92/100)</f>
        <v>0</v>
      </c>
      <c r="N92" s="148">
        <v>0</v>
      </c>
      <c r="O92" s="148">
        <f>ROUND(E92*N92,2)</f>
        <v>0</v>
      </c>
      <c r="P92" s="148">
        <v>0</v>
      </c>
      <c r="Q92" s="148">
        <f>ROUND(E92*P92,2)</f>
        <v>0</v>
      </c>
      <c r="R92" s="148"/>
      <c r="S92" s="148" t="s">
        <v>120</v>
      </c>
      <c r="T92" s="148" t="s">
        <v>120</v>
      </c>
      <c r="U92" s="148">
        <v>0.33100000000000002</v>
      </c>
      <c r="V92" s="148">
        <f>ROUND(E92*U92,2)</f>
        <v>1.06</v>
      </c>
      <c r="W92" s="148"/>
      <c r="X92" s="138"/>
      <c r="Y92" s="138"/>
      <c r="Z92" s="138"/>
      <c r="AA92" s="138"/>
      <c r="AB92" s="138"/>
      <c r="AC92" s="138"/>
      <c r="AD92" s="138"/>
      <c r="AE92" s="138"/>
      <c r="AF92" s="138"/>
      <c r="AG92" s="138" t="s">
        <v>172</v>
      </c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</row>
    <row r="93" spans="1:60" outlineLevel="1" x14ac:dyDescent="0.2">
      <c r="A93" s="145"/>
      <c r="B93" s="146"/>
      <c r="C93" s="175" t="s">
        <v>240</v>
      </c>
      <c r="D93" s="150"/>
      <c r="E93" s="151">
        <v>3.1960000000000002</v>
      </c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122</v>
      </c>
      <c r="AH93" s="138">
        <v>0</v>
      </c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ht="22.5" outlineLevel="1" x14ac:dyDescent="0.2">
      <c r="A94" s="165">
        <v>62</v>
      </c>
      <c r="B94" s="166" t="s">
        <v>241</v>
      </c>
      <c r="C94" s="176" t="s">
        <v>291</v>
      </c>
      <c r="D94" s="167" t="s">
        <v>119</v>
      </c>
      <c r="E94" s="168">
        <v>3.1960000000000002</v>
      </c>
      <c r="F94" s="169"/>
      <c r="G94" s="170">
        <f>ROUND(E94*F94,2)</f>
        <v>0</v>
      </c>
      <c r="H94" s="149"/>
      <c r="I94" s="148">
        <f>ROUND(E94*H94,2)</f>
        <v>0</v>
      </c>
      <c r="J94" s="149"/>
      <c r="K94" s="148">
        <f>ROUND(E94*J94,2)</f>
        <v>0</v>
      </c>
      <c r="L94" s="148">
        <v>15</v>
      </c>
      <c r="M94" s="148">
        <f>G94*(1+L94/100)</f>
        <v>0</v>
      </c>
      <c r="N94" s="148">
        <v>2.5000000000000001E-3</v>
      </c>
      <c r="O94" s="148">
        <f>ROUND(E94*N94,2)</f>
        <v>0.01</v>
      </c>
      <c r="P94" s="148">
        <v>0</v>
      </c>
      <c r="Q94" s="148">
        <f>ROUND(E94*P94,2)</f>
        <v>0</v>
      </c>
      <c r="R94" s="148"/>
      <c r="S94" s="148" t="s">
        <v>242</v>
      </c>
      <c r="T94" s="148" t="s">
        <v>242</v>
      </c>
      <c r="U94" s="148">
        <v>0.85</v>
      </c>
      <c r="V94" s="148">
        <f>ROUND(E94*U94,2)</f>
        <v>2.72</v>
      </c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172</v>
      </c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59">
        <v>63</v>
      </c>
      <c r="B95" s="160" t="s">
        <v>243</v>
      </c>
      <c r="C95" s="174" t="s">
        <v>285</v>
      </c>
      <c r="D95" s="161" t="s">
        <v>119</v>
      </c>
      <c r="E95" s="162">
        <v>3.1960000000000002</v>
      </c>
      <c r="F95" s="163"/>
      <c r="G95" s="164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4.0000000000000002E-4</v>
      </c>
      <c r="O95" s="148">
        <f>ROUND(E95*N95,2)</f>
        <v>0</v>
      </c>
      <c r="P95" s="148">
        <v>0</v>
      </c>
      <c r="Q95" s="148">
        <f>ROUND(E95*P95,2)</f>
        <v>0</v>
      </c>
      <c r="R95" s="148"/>
      <c r="S95" s="148" t="s">
        <v>120</v>
      </c>
      <c r="T95" s="148" t="s">
        <v>120</v>
      </c>
      <c r="U95" s="148">
        <v>0</v>
      </c>
      <c r="V95" s="148">
        <f>ROUND(E95*U95,2)</f>
        <v>0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outlineLevel="1" x14ac:dyDescent="0.2">
      <c r="A96" s="145"/>
      <c r="B96" s="146"/>
      <c r="C96" s="175" t="s">
        <v>240</v>
      </c>
      <c r="D96" s="150"/>
      <c r="E96" s="151">
        <v>3.1960000000000002</v>
      </c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122</v>
      </c>
      <c r="AH96" s="138">
        <v>0</v>
      </c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ht="22.5" outlineLevel="1" x14ac:dyDescent="0.2">
      <c r="A97" s="159">
        <v>64</v>
      </c>
      <c r="B97" s="160" t="s">
        <v>244</v>
      </c>
      <c r="C97" s="174" t="s">
        <v>292</v>
      </c>
      <c r="D97" s="161" t="s">
        <v>119</v>
      </c>
      <c r="E97" s="162">
        <v>3.5156000000000001</v>
      </c>
      <c r="F97" s="163"/>
      <c r="G97" s="164">
        <f>ROUND(E97*F97,2)</f>
        <v>0</v>
      </c>
      <c r="H97" s="149"/>
      <c r="I97" s="148">
        <f>ROUND(E97*H97,2)</f>
        <v>0</v>
      </c>
      <c r="J97" s="149"/>
      <c r="K97" s="148">
        <f>ROUND(E97*J97,2)</f>
        <v>0</v>
      </c>
      <c r="L97" s="148">
        <v>15</v>
      </c>
      <c r="M97" s="148">
        <f>G97*(1+L97/100)</f>
        <v>0</v>
      </c>
      <c r="N97" s="148">
        <v>1.5399999999999999E-3</v>
      </c>
      <c r="O97" s="148">
        <f>ROUND(E97*N97,2)</f>
        <v>0.01</v>
      </c>
      <c r="P97" s="148">
        <v>0</v>
      </c>
      <c r="Q97" s="148">
        <f>ROUND(E97*P97,2)</f>
        <v>0</v>
      </c>
      <c r="R97" s="148"/>
      <c r="S97" s="148" t="s">
        <v>154</v>
      </c>
      <c r="T97" s="148" t="s">
        <v>161</v>
      </c>
      <c r="U97" s="148">
        <v>0</v>
      </c>
      <c r="V97" s="148">
        <f>ROUND(E97*U97,2)</f>
        <v>0</v>
      </c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121</v>
      </c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outlineLevel="1" x14ac:dyDescent="0.2">
      <c r="A98" s="145"/>
      <c r="B98" s="146"/>
      <c r="C98" s="175" t="s">
        <v>245</v>
      </c>
      <c r="D98" s="150"/>
      <c r="E98" s="151">
        <v>3.5156000000000001</v>
      </c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122</v>
      </c>
      <c r="AH98" s="138">
        <v>0</v>
      </c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>
        <v>65</v>
      </c>
      <c r="B99" s="146" t="s">
        <v>246</v>
      </c>
      <c r="C99" s="177" t="s">
        <v>315</v>
      </c>
      <c r="D99" s="147" t="s">
        <v>119</v>
      </c>
      <c r="E99" s="171">
        <v>1.2</v>
      </c>
      <c r="F99" s="149"/>
      <c r="G99" s="148">
        <f>ROUND(E99*F99,2)</f>
        <v>0</v>
      </c>
      <c r="H99" s="149"/>
      <c r="I99" s="148">
        <f>ROUND(E99*H99,2)</f>
        <v>0</v>
      </c>
      <c r="J99" s="149"/>
      <c r="K99" s="148">
        <f>ROUND(E99*J99,2)</f>
        <v>0</v>
      </c>
      <c r="L99" s="148">
        <v>15</v>
      </c>
      <c r="M99" s="148">
        <f>G99*(1+L99/100)</f>
        <v>0</v>
      </c>
      <c r="N99" s="148">
        <v>0</v>
      </c>
      <c r="O99" s="148">
        <f>ROUND(E99*N99,2)</f>
        <v>0</v>
      </c>
      <c r="P99" s="148">
        <v>0</v>
      </c>
      <c r="Q99" s="148">
        <f>ROUND(E99*P99,2)</f>
        <v>0</v>
      </c>
      <c r="R99" s="148"/>
      <c r="S99" s="148" t="s">
        <v>120</v>
      </c>
      <c r="T99" s="148" t="s">
        <v>120</v>
      </c>
      <c r="U99" s="148">
        <v>0</v>
      </c>
      <c r="V99" s="148">
        <f>ROUND(E99*U99,2)</f>
        <v>0</v>
      </c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183</v>
      </c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x14ac:dyDescent="0.2">
      <c r="A100" s="153" t="s">
        <v>116</v>
      </c>
      <c r="B100" s="154" t="s">
        <v>81</v>
      </c>
      <c r="C100" s="173" t="s">
        <v>82</v>
      </c>
      <c r="D100" s="155"/>
      <c r="E100" s="156"/>
      <c r="F100" s="157"/>
      <c r="G100" s="158">
        <f>SUMIF(AG101:AG108,"&lt;&gt;NOR",G101:G108)</f>
        <v>0</v>
      </c>
      <c r="H100" s="152"/>
      <c r="I100" s="152">
        <f>SUM(I101:I108)</f>
        <v>0</v>
      </c>
      <c r="J100" s="152"/>
      <c r="K100" s="152">
        <f>SUM(K101:K108)</f>
        <v>0</v>
      </c>
      <c r="L100" s="152"/>
      <c r="M100" s="152">
        <f>SUM(M101:M108)</f>
        <v>0</v>
      </c>
      <c r="N100" s="152"/>
      <c r="O100" s="152">
        <f>SUM(O101:O108)</f>
        <v>1.8800000000000001</v>
      </c>
      <c r="P100" s="152"/>
      <c r="Q100" s="152">
        <f>SUM(Q101:Q108)</f>
        <v>0</v>
      </c>
      <c r="R100" s="152"/>
      <c r="S100" s="152"/>
      <c r="T100" s="152"/>
      <c r="U100" s="152"/>
      <c r="V100" s="152">
        <f>SUM(V101:V108)</f>
        <v>39.54</v>
      </c>
      <c r="W100" s="152"/>
      <c r="AG100" t="s">
        <v>117</v>
      </c>
    </row>
    <row r="101" spans="1:60" ht="22.5" outlineLevel="1" x14ac:dyDescent="0.2">
      <c r="A101" s="159">
        <v>66</v>
      </c>
      <c r="B101" s="160" t="s">
        <v>247</v>
      </c>
      <c r="C101" s="174" t="s">
        <v>286</v>
      </c>
      <c r="D101" s="161" t="s">
        <v>119</v>
      </c>
      <c r="E101" s="162">
        <v>28</v>
      </c>
      <c r="F101" s="163"/>
      <c r="G101" s="164">
        <f>ROUND(E101*F101,2)</f>
        <v>0</v>
      </c>
      <c r="H101" s="149"/>
      <c r="I101" s="148">
        <f>ROUND(E101*H101,2)</f>
        <v>0</v>
      </c>
      <c r="J101" s="149"/>
      <c r="K101" s="148">
        <f>ROUND(E101*J101,2)</f>
        <v>0</v>
      </c>
      <c r="L101" s="148">
        <v>15</v>
      </c>
      <c r="M101" s="148">
        <f>G101*(1+L101/100)</f>
        <v>0</v>
      </c>
      <c r="N101" s="148">
        <v>2.9999999999999997E-4</v>
      </c>
      <c r="O101" s="148">
        <f>ROUND(E101*N101,2)</f>
        <v>0.01</v>
      </c>
      <c r="P101" s="148">
        <v>0</v>
      </c>
      <c r="Q101" s="148">
        <f>ROUND(E101*P101,2)</f>
        <v>0</v>
      </c>
      <c r="R101" s="148"/>
      <c r="S101" s="148" t="s">
        <v>120</v>
      </c>
      <c r="T101" s="148" t="s">
        <v>120</v>
      </c>
      <c r="U101" s="148">
        <v>0</v>
      </c>
      <c r="V101" s="148">
        <f>ROUND(E101*U101,2)</f>
        <v>0</v>
      </c>
      <c r="W101" s="14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 t="s">
        <v>172</v>
      </c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</row>
    <row r="102" spans="1:60" outlineLevel="1" x14ac:dyDescent="0.2">
      <c r="A102" s="145"/>
      <c r="B102" s="146"/>
      <c r="C102" s="175" t="s">
        <v>321</v>
      </c>
      <c r="D102" s="150"/>
      <c r="E102" s="151">
        <v>28</v>
      </c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122</v>
      </c>
      <c r="AH102" s="138">
        <v>0</v>
      </c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59">
        <v>67</v>
      </c>
      <c r="B103" s="160" t="s">
        <v>248</v>
      </c>
      <c r="C103" s="174" t="s">
        <v>312</v>
      </c>
      <c r="D103" s="161" t="s">
        <v>119</v>
      </c>
      <c r="E103" s="162">
        <v>28</v>
      </c>
      <c r="F103" s="163"/>
      <c r="G103" s="164">
        <f>ROUND(E103*F103,2)</f>
        <v>0</v>
      </c>
      <c r="H103" s="149"/>
      <c r="I103" s="148">
        <f>ROUND(E103*H103,2)</f>
        <v>0</v>
      </c>
      <c r="J103" s="149"/>
      <c r="K103" s="148">
        <f>ROUND(E103*J103,2)</f>
        <v>0</v>
      </c>
      <c r="L103" s="148">
        <v>15</v>
      </c>
      <c r="M103" s="148">
        <f>G103*(1+L103/100)</f>
        <v>0</v>
      </c>
      <c r="N103" s="148">
        <v>5.5800000000000002E-2</v>
      </c>
      <c r="O103" s="148">
        <f>ROUND(E103*N103,2)</f>
        <v>1.56</v>
      </c>
      <c r="P103" s="148">
        <v>0</v>
      </c>
      <c r="Q103" s="148">
        <f>ROUND(E103*P103,2)</f>
        <v>0</v>
      </c>
      <c r="R103" s="148"/>
      <c r="S103" s="148" t="s">
        <v>120</v>
      </c>
      <c r="T103" s="148" t="s">
        <v>120</v>
      </c>
      <c r="U103" s="148">
        <v>1.3480000000000001</v>
      </c>
      <c r="V103" s="148">
        <f>ROUND(E103*U103,2)</f>
        <v>37.74</v>
      </c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172</v>
      </c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45"/>
      <c r="B104" s="146"/>
      <c r="C104" s="175" t="s">
        <v>321</v>
      </c>
      <c r="D104" s="150"/>
      <c r="E104" s="151">
        <v>28</v>
      </c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122</v>
      </c>
      <c r="AH104" s="138">
        <v>0</v>
      </c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ht="22.5" outlineLevel="1" x14ac:dyDescent="0.2">
      <c r="A105" s="165">
        <v>68</v>
      </c>
      <c r="B105" s="166" t="s">
        <v>249</v>
      </c>
      <c r="C105" s="176" t="s">
        <v>304</v>
      </c>
      <c r="D105" s="167" t="s">
        <v>149</v>
      </c>
      <c r="E105" s="168">
        <v>15</v>
      </c>
      <c r="F105" s="169"/>
      <c r="G105" s="170">
        <f>ROUND(E105*F105,2)</f>
        <v>0</v>
      </c>
      <c r="H105" s="149"/>
      <c r="I105" s="148">
        <f>ROUND(E105*H105,2)</f>
        <v>0</v>
      </c>
      <c r="J105" s="149"/>
      <c r="K105" s="148">
        <f>ROUND(E105*J105,2)</f>
        <v>0</v>
      </c>
      <c r="L105" s="148">
        <v>15</v>
      </c>
      <c r="M105" s="148">
        <f>G105*(1+L105/100)</f>
        <v>0</v>
      </c>
      <c r="N105" s="148">
        <v>0</v>
      </c>
      <c r="O105" s="148">
        <f>ROUND(E105*N105,2)</f>
        <v>0</v>
      </c>
      <c r="P105" s="148">
        <v>0</v>
      </c>
      <c r="Q105" s="148">
        <f>ROUND(E105*P105,2)</f>
        <v>0</v>
      </c>
      <c r="R105" s="148"/>
      <c r="S105" s="148" t="s">
        <v>120</v>
      </c>
      <c r="T105" s="148" t="s">
        <v>120</v>
      </c>
      <c r="U105" s="148">
        <v>0.12</v>
      </c>
      <c r="V105" s="148">
        <f>ROUND(E105*U105,2)</f>
        <v>1.8</v>
      </c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172</v>
      </c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59">
        <v>69</v>
      </c>
      <c r="B106" s="160" t="s">
        <v>250</v>
      </c>
      <c r="C106" s="174" t="s">
        <v>313</v>
      </c>
      <c r="D106" s="161" t="s">
        <v>119</v>
      </c>
      <c r="E106" s="162">
        <v>30.8</v>
      </c>
      <c r="F106" s="163"/>
      <c r="G106" s="164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0.01</v>
      </c>
      <c r="O106" s="148">
        <f>ROUND(E106*N106,2)</f>
        <v>0.31</v>
      </c>
      <c r="P106" s="148">
        <v>0</v>
      </c>
      <c r="Q106" s="148">
        <f>ROUND(E106*P106,2)</f>
        <v>0</v>
      </c>
      <c r="R106" s="148" t="s">
        <v>251</v>
      </c>
      <c r="S106" s="148" t="s">
        <v>120</v>
      </c>
      <c r="T106" s="148" t="s">
        <v>155</v>
      </c>
      <c r="U106" s="148">
        <v>0</v>
      </c>
      <c r="V106" s="148">
        <f>ROUND(E106*U106,2)</f>
        <v>0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237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outlineLevel="1" x14ac:dyDescent="0.2">
      <c r="A107" s="192"/>
      <c r="B107" s="193"/>
      <c r="C107" s="194" t="s">
        <v>322</v>
      </c>
      <c r="D107" s="195"/>
      <c r="E107" s="196">
        <v>28</v>
      </c>
      <c r="F107" s="197"/>
      <c r="G107" s="197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122</v>
      </c>
      <c r="AH107" s="138">
        <v>0</v>
      </c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ht="21.75" customHeight="1" outlineLevel="1" x14ac:dyDescent="0.2">
      <c r="A108" s="145">
        <v>70</v>
      </c>
      <c r="B108" s="146" t="s">
        <v>252</v>
      </c>
      <c r="C108" s="177" t="s">
        <v>314</v>
      </c>
      <c r="D108" s="147" t="s">
        <v>119</v>
      </c>
      <c r="E108" s="190">
        <v>1.5</v>
      </c>
      <c r="F108" s="191"/>
      <c r="G108" s="148">
        <f>ROUND(E108*F108,2)</f>
        <v>0</v>
      </c>
      <c r="H108" s="149"/>
      <c r="I108" s="148">
        <f>ROUND(E108*H108,2)</f>
        <v>0</v>
      </c>
      <c r="J108" s="149"/>
      <c r="K108" s="148">
        <f>ROUND(E108*J108,2)</f>
        <v>0</v>
      </c>
      <c r="L108" s="148">
        <v>15</v>
      </c>
      <c r="M108" s="148">
        <f>G108*(1+L108/100)</f>
        <v>0</v>
      </c>
      <c r="N108" s="148">
        <v>0</v>
      </c>
      <c r="O108" s="148">
        <f>ROUND(E108*N108,2)</f>
        <v>0</v>
      </c>
      <c r="P108" s="148">
        <v>0</v>
      </c>
      <c r="Q108" s="148">
        <f>ROUND(E108*P108,2)</f>
        <v>0</v>
      </c>
      <c r="R108" s="148"/>
      <c r="S108" s="148" t="s">
        <v>120</v>
      </c>
      <c r="T108" s="148" t="s">
        <v>120</v>
      </c>
      <c r="U108" s="148">
        <v>0</v>
      </c>
      <c r="V108" s="148">
        <f>ROUND(E108*U108,2)</f>
        <v>0</v>
      </c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183</v>
      </c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x14ac:dyDescent="0.2">
      <c r="A109" s="153" t="s">
        <v>116</v>
      </c>
      <c r="B109" s="154" t="s">
        <v>83</v>
      </c>
      <c r="C109" s="173" t="s">
        <v>84</v>
      </c>
      <c r="D109" s="155"/>
      <c r="E109" s="156"/>
      <c r="F109" s="157"/>
      <c r="G109" s="158">
        <f>SUMIF(AG110:AG112,"&lt;&gt;NOR",G110:G112)</f>
        <v>0</v>
      </c>
      <c r="H109" s="152"/>
      <c r="I109" s="152">
        <f>SUM(I110:I112)</f>
        <v>0</v>
      </c>
      <c r="J109" s="152"/>
      <c r="K109" s="152">
        <f>SUM(K110:K112)</f>
        <v>0</v>
      </c>
      <c r="L109" s="152"/>
      <c r="M109" s="152">
        <f>SUM(M110:M112)</f>
        <v>0</v>
      </c>
      <c r="N109" s="152"/>
      <c r="O109" s="152">
        <f>SUM(O110:O112)</f>
        <v>0</v>
      </c>
      <c r="P109" s="152"/>
      <c r="Q109" s="152">
        <f>SUM(Q110:Q112)</f>
        <v>0</v>
      </c>
      <c r="R109" s="152"/>
      <c r="S109" s="152"/>
      <c r="T109" s="152"/>
      <c r="U109" s="152"/>
      <c r="V109" s="152">
        <f>SUM(V110:V112)</f>
        <v>0.51</v>
      </c>
      <c r="W109" s="152"/>
      <c r="AG109" t="s">
        <v>117</v>
      </c>
    </row>
    <row r="110" spans="1:60" outlineLevel="1" x14ac:dyDescent="0.2">
      <c r="A110" s="159">
        <v>71</v>
      </c>
      <c r="B110" s="160" t="s">
        <v>253</v>
      </c>
      <c r="C110" s="174" t="s">
        <v>254</v>
      </c>
      <c r="D110" s="161" t="s">
        <v>119</v>
      </c>
      <c r="E110" s="162">
        <v>3</v>
      </c>
      <c r="F110" s="163"/>
      <c r="G110" s="164">
        <f>ROUND(E110*F110,2)</f>
        <v>0</v>
      </c>
      <c r="H110" s="149"/>
      <c r="I110" s="148">
        <f>ROUND(E110*H110,2)</f>
        <v>0</v>
      </c>
      <c r="J110" s="149"/>
      <c r="K110" s="148">
        <f>ROUND(E110*J110,2)</f>
        <v>0</v>
      </c>
      <c r="L110" s="148">
        <v>15</v>
      </c>
      <c r="M110" s="148">
        <f>G110*(1+L110/100)</f>
        <v>0</v>
      </c>
      <c r="N110" s="148">
        <v>7.6999999999999996E-4</v>
      </c>
      <c r="O110" s="148">
        <f>ROUND(E110*N110,2)</f>
        <v>0</v>
      </c>
      <c r="P110" s="148">
        <v>0</v>
      </c>
      <c r="Q110" s="148">
        <f>ROUND(E110*P110,2)</f>
        <v>0</v>
      </c>
      <c r="R110" s="148"/>
      <c r="S110" s="148" t="s">
        <v>120</v>
      </c>
      <c r="T110" s="148" t="s">
        <v>120</v>
      </c>
      <c r="U110" s="148">
        <v>9.7439999999999999E-2</v>
      </c>
      <c r="V110" s="148">
        <f>ROUND(E110*U110,2)</f>
        <v>0.28999999999999998</v>
      </c>
      <c r="W110" s="14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 t="s">
        <v>172</v>
      </c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</row>
    <row r="111" spans="1:60" outlineLevel="1" x14ac:dyDescent="0.2">
      <c r="A111" s="145"/>
      <c r="B111" s="146"/>
      <c r="C111" s="175"/>
      <c r="D111" s="150"/>
      <c r="E111" s="151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122</v>
      </c>
      <c r="AH111" s="138">
        <v>0</v>
      </c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65">
        <v>72</v>
      </c>
      <c r="B112" s="166" t="s">
        <v>255</v>
      </c>
      <c r="C112" s="176" t="s">
        <v>287</v>
      </c>
      <c r="D112" s="167" t="s">
        <v>119</v>
      </c>
      <c r="E112" s="168">
        <v>3</v>
      </c>
      <c r="F112" s="169"/>
      <c r="G112" s="170">
        <f>ROUND(E112*F112,2)</f>
        <v>0</v>
      </c>
      <c r="H112" s="149"/>
      <c r="I112" s="148">
        <f>ROUND(E112*H112,2)</f>
        <v>0</v>
      </c>
      <c r="J112" s="149"/>
      <c r="K112" s="148">
        <f>ROUND(E112*J112,2)</f>
        <v>0</v>
      </c>
      <c r="L112" s="148">
        <v>15</v>
      </c>
      <c r="M112" s="148">
        <f>G112*(1+L112/100)</f>
        <v>0</v>
      </c>
      <c r="N112" s="148">
        <v>4.6000000000000001E-4</v>
      </c>
      <c r="O112" s="148">
        <f>ROUND(E112*N112,2)</f>
        <v>0</v>
      </c>
      <c r="P112" s="148">
        <v>0</v>
      </c>
      <c r="Q112" s="148">
        <f>ROUND(E112*P112,2)</f>
        <v>0</v>
      </c>
      <c r="R112" s="148"/>
      <c r="S112" s="148" t="s">
        <v>120</v>
      </c>
      <c r="T112" s="148" t="s">
        <v>120</v>
      </c>
      <c r="U112" s="148">
        <v>7.3099999999999998E-2</v>
      </c>
      <c r="V112" s="148">
        <f>ROUND(E112*U112,2)</f>
        <v>0.22</v>
      </c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172</v>
      </c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x14ac:dyDescent="0.2">
      <c r="A113" s="153" t="s">
        <v>116</v>
      </c>
      <c r="B113" s="154" t="s">
        <v>85</v>
      </c>
      <c r="C113" s="173" t="s">
        <v>86</v>
      </c>
      <c r="D113" s="155"/>
      <c r="E113" s="156"/>
      <c r="F113" s="157"/>
      <c r="G113" s="158">
        <f>SUMIF(AG114:AG114,"&lt;&gt;NOR",G114:G114)</f>
        <v>0</v>
      </c>
      <c r="H113" s="152"/>
      <c r="I113" s="152">
        <f>SUM(I114:I114)</f>
        <v>0</v>
      </c>
      <c r="J113" s="152"/>
      <c r="K113" s="152">
        <f>SUM(K114:K114)</f>
        <v>0</v>
      </c>
      <c r="L113" s="152"/>
      <c r="M113" s="152">
        <f>SUM(M114:M114)</f>
        <v>0</v>
      </c>
      <c r="N113" s="152"/>
      <c r="O113" s="152">
        <f>SUM(O114:O114)</f>
        <v>0</v>
      </c>
      <c r="P113" s="152"/>
      <c r="Q113" s="152">
        <f>SUM(Q114:Q114)</f>
        <v>0</v>
      </c>
      <c r="R113" s="152"/>
      <c r="S113" s="152"/>
      <c r="T113" s="152"/>
      <c r="U113" s="152"/>
      <c r="V113" s="152">
        <f>SUM(V114:V114)</f>
        <v>0</v>
      </c>
      <c r="W113" s="152"/>
      <c r="AG113" t="s">
        <v>117</v>
      </c>
    </row>
    <row r="114" spans="1:60" outlineLevel="1" x14ac:dyDescent="0.2">
      <c r="A114" s="165">
        <v>73</v>
      </c>
      <c r="B114" s="166" t="s">
        <v>256</v>
      </c>
      <c r="C114" s="176" t="s">
        <v>257</v>
      </c>
      <c r="D114" s="167" t="s">
        <v>158</v>
      </c>
      <c r="E114" s="168">
        <v>1</v>
      </c>
      <c r="F114" s="169"/>
      <c r="G114" s="170">
        <f>ROUND(E114*F114,2)</f>
        <v>0</v>
      </c>
      <c r="H114" s="149"/>
      <c r="I114" s="148">
        <f>ROUND(E114*H114,2)</f>
        <v>0</v>
      </c>
      <c r="J114" s="149"/>
      <c r="K114" s="148">
        <f>ROUND(E114*J114,2)</f>
        <v>0</v>
      </c>
      <c r="L114" s="148">
        <v>15</v>
      </c>
      <c r="M114" s="148">
        <f>G114*(1+L114/100)</f>
        <v>0</v>
      </c>
      <c r="N114" s="148">
        <v>0</v>
      </c>
      <c r="O114" s="148">
        <f>ROUND(E114*N114,2)</f>
        <v>0</v>
      </c>
      <c r="P114" s="148">
        <v>0</v>
      </c>
      <c r="Q114" s="148">
        <f>ROUND(E114*P114,2)</f>
        <v>0</v>
      </c>
      <c r="R114" s="148"/>
      <c r="S114" s="148" t="s">
        <v>154</v>
      </c>
      <c r="T114" s="148" t="s">
        <v>155</v>
      </c>
      <c r="U114" s="148">
        <v>0</v>
      </c>
      <c r="V114" s="148">
        <f>ROUND(E114*U114,2)</f>
        <v>0</v>
      </c>
      <c r="W114" s="14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 t="s">
        <v>121</v>
      </c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</row>
    <row r="115" spans="1:60" x14ac:dyDescent="0.2">
      <c r="A115" s="153" t="s">
        <v>116</v>
      </c>
      <c r="B115" s="154" t="s">
        <v>87</v>
      </c>
      <c r="C115" s="173" t="s">
        <v>88</v>
      </c>
      <c r="D115" s="155"/>
      <c r="E115" s="156"/>
      <c r="F115" s="157"/>
      <c r="G115" s="158">
        <f>SUMIF(AG116:AG121,"&lt;&gt;NOR",G116:G121)</f>
        <v>0</v>
      </c>
      <c r="H115" s="152"/>
      <c r="I115" s="152">
        <f>SUM(I116:I121)</f>
        <v>0</v>
      </c>
      <c r="J115" s="152"/>
      <c r="K115" s="152">
        <f>SUM(K116:K121)</f>
        <v>0</v>
      </c>
      <c r="L115" s="152"/>
      <c r="M115" s="152">
        <f>SUM(M116:M121)</f>
        <v>0</v>
      </c>
      <c r="N115" s="152"/>
      <c r="O115" s="152">
        <f>SUM(O116:O121)</f>
        <v>0</v>
      </c>
      <c r="P115" s="152"/>
      <c r="Q115" s="152">
        <f>SUM(Q116:Q121)</f>
        <v>0</v>
      </c>
      <c r="R115" s="152"/>
      <c r="S115" s="152"/>
      <c r="T115" s="152"/>
      <c r="U115" s="152"/>
      <c r="V115" s="152">
        <f>SUM(V116:V121)</f>
        <v>7.68</v>
      </c>
      <c r="W115" s="152"/>
      <c r="AG115" t="s">
        <v>117</v>
      </c>
    </row>
    <row r="116" spans="1:60" outlineLevel="1" x14ac:dyDescent="0.2">
      <c r="A116" s="165">
        <v>74</v>
      </c>
      <c r="B116" s="166" t="s">
        <v>258</v>
      </c>
      <c r="C116" s="176" t="s">
        <v>259</v>
      </c>
      <c r="D116" s="167" t="s">
        <v>166</v>
      </c>
      <c r="E116" s="168">
        <v>1.774</v>
      </c>
      <c r="F116" s="169"/>
      <c r="G116" s="170">
        <f t="shared" ref="G116:G121" si="21">ROUND(E116*F116,2)</f>
        <v>0</v>
      </c>
      <c r="H116" s="149"/>
      <c r="I116" s="148">
        <f t="shared" ref="I116:I121" si="22">ROUND(E116*H116,2)</f>
        <v>0</v>
      </c>
      <c r="J116" s="149"/>
      <c r="K116" s="148">
        <f t="shared" ref="K116:K121" si="23">ROUND(E116*J116,2)</f>
        <v>0</v>
      </c>
      <c r="L116" s="148">
        <v>15</v>
      </c>
      <c r="M116" s="148">
        <f t="shared" ref="M116:M121" si="24">G116*(1+L116/100)</f>
        <v>0</v>
      </c>
      <c r="N116" s="148">
        <v>0</v>
      </c>
      <c r="O116" s="148">
        <f t="shared" ref="O116:O121" si="25">ROUND(E116*N116,2)</f>
        <v>0</v>
      </c>
      <c r="P116" s="148">
        <v>0</v>
      </c>
      <c r="Q116" s="148">
        <f t="shared" ref="Q116:Q121" si="26">ROUND(E116*P116,2)</f>
        <v>0</v>
      </c>
      <c r="R116" s="148"/>
      <c r="S116" s="148" t="s">
        <v>120</v>
      </c>
      <c r="T116" s="148" t="s">
        <v>120</v>
      </c>
      <c r="U116" s="148">
        <v>0.93300000000000005</v>
      </c>
      <c r="V116" s="148">
        <f t="shared" ref="V116:V121" si="27">ROUND(E116*U116,2)</f>
        <v>1.66</v>
      </c>
      <c r="W116" s="14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 t="s">
        <v>260</v>
      </c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</row>
    <row r="117" spans="1:60" outlineLevel="1" x14ac:dyDescent="0.2">
      <c r="A117" s="165">
        <v>75</v>
      </c>
      <c r="B117" s="166" t="s">
        <v>261</v>
      </c>
      <c r="C117" s="176" t="s">
        <v>262</v>
      </c>
      <c r="D117" s="167" t="s">
        <v>166</v>
      </c>
      <c r="E117" s="168">
        <v>5.3220000000000001</v>
      </c>
      <c r="F117" s="169"/>
      <c r="G117" s="170">
        <f t="shared" si="21"/>
        <v>0</v>
      </c>
      <c r="H117" s="149"/>
      <c r="I117" s="148">
        <f t="shared" si="22"/>
        <v>0</v>
      </c>
      <c r="J117" s="149"/>
      <c r="K117" s="148">
        <f t="shared" si="23"/>
        <v>0</v>
      </c>
      <c r="L117" s="148">
        <v>15</v>
      </c>
      <c r="M117" s="148">
        <f t="shared" si="24"/>
        <v>0</v>
      </c>
      <c r="N117" s="148">
        <v>0</v>
      </c>
      <c r="O117" s="148">
        <f t="shared" si="25"/>
        <v>0</v>
      </c>
      <c r="P117" s="148">
        <v>0</v>
      </c>
      <c r="Q117" s="148">
        <f t="shared" si="26"/>
        <v>0</v>
      </c>
      <c r="R117" s="148"/>
      <c r="S117" s="148" t="s">
        <v>120</v>
      </c>
      <c r="T117" s="148" t="s">
        <v>120</v>
      </c>
      <c r="U117" s="148">
        <v>0.65300000000000002</v>
      </c>
      <c r="V117" s="148">
        <f t="shared" si="27"/>
        <v>3.48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260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76</v>
      </c>
      <c r="B118" s="166" t="s">
        <v>263</v>
      </c>
      <c r="C118" s="176" t="s">
        <v>264</v>
      </c>
      <c r="D118" s="167" t="s">
        <v>166</v>
      </c>
      <c r="E118" s="168">
        <v>1.774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0.49</v>
      </c>
      <c r="V118" s="148">
        <f t="shared" si="27"/>
        <v>0.87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260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77</v>
      </c>
      <c r="B119" s="166" t="s">
        <v>265</v>
      </c>
      <c r="C119" s="176" t="s">
        <v>266</v>
      </c>
      <c r="D119" s="167" t="s">
        <v>166</v>
      </c>
      <c r="E119" s="168">
        <v>15.965999999999999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</v>
      </c>
      <c r="V119" s="148">
        <f t="shared" si="27"/>
        <v>0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260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78</v>
      </c>
      <c r="B120" s="166" t="s">
        <v>267</v>
      </c>
      <c r="C120" s="176" t="s">
        <v>268</v>
      </c>
      <c r="D120" s="167" t="s">
        <v>166</v>
      </c>
      <c r="E120" s="168">
        <v>1.774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0.94199999999999995</v>
      </c>
      <c r="V120" s="148">
        <f t="shared" si="27"/>
        <v>1.67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260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79</v>
      </c>
      <c r="B121" s="166" t="s">
        <v>269</v>
      </c>
      <c r="C121" s="176" t="s">
        <v>270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</v>
      </c>
      <c r="V121" s="148">
        <f t="shared" si="27"/>
        <v>0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260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x14ac:dyDescent="0.2">
      <c r="A122" s="153" t="s">
        <v>116</v>
      </c>
      <c r="B122" s="154" t="s">
        <v>90</v>
      </c>
      <c r="C122" s="173" t="s">
        <v>29</v>
      </c>
      <c r="D122" s="155"/>
      <c r="E122" s="156"/>
      <c r="F122" s="157"/>
      <c r="G122" s="158">
        <f>SUMIF(AG123:AG125,"&lt;&gt;NOR",G123:G125)</f>
        <v>0</v>
      </c>
      <c r="H122" s="152"/>
      <c r="I122" s="152">
        <f>SUM(I123:I125)</f>
        <v>0</v>
      </c>
      <c r="J122" s="152"/>
      <c r="K122" s="152">
        <f>SUM(K123:K125)</f>
        <v>0</v>
      </c>
      <c r="L122" s="152"/>
      <c r="M122" s="152">
        <f>SUM(M123:M125)</f>
        <v>0</v>
      </c>
      <c r="N122" s="152"/>
      <c r="O122" s="152">
        <f>SUM(O123:O125)</f>
        <v>0</v>
      </c>
      <c r="P122" s="152"/>
      <c r="Q122" s="152">
        <f>SUM(Q123:Q125)</f>
        <v>0</v>
      </c>
      <c r="R122" s="152"/>
      <c r="S122" s="152"/>
      <c r="T122" s="152"/>
      <c r="U122" s="152"/>
      <c r="V122" s="152">
        <f>SUM(V123:V125)</f>
        <v>0</v>
      </c>
      <c r="W122" s="152"/>
      <c r="AG122" t="s">
        <v>117</v>
      </c>
    </row>
    <row r="123" spans="1:60" outlineLevel="1" x14ac:dyDescent="0.2">
      <c r="A123" s="165">
        <v>80</v>
      </c>
      <c r="B123" s="166" t="s">
        <v>271</v>
      </c>
      <c r="C123" s="176" t="s">
        <v>272</v>
      </c>
      <c r="D123" s="167" t="s">
        <v>273</v>
      </c>
      <c r="E123" s="168">
        <v>1</v>
      </c>
      <c r="F123" s="169"/>
      <c r="G123" s="170">
        <f>ROUND(E123*F123,2)</f>
        <v>0</v>
      </c>
      <c r="H123" s="149"/>
      <c r="I123" s="148">
        <f>ROUND(E123*H123,2)</f>
        <v>0</v>
      </c>
      <c r="J123" s="149"/>
      <c r="K123" s="148">
        <f>ROUND(E123*J123,2)</f>
        <v>0</v>
      </c>
      <c r="L123" s="148">
        <v>15</v>
      </c>
      <c r="M123" s="148">
        <f>G123*(1+L123/100)</f>
        <v>0</v>
      </c>
      <c r="N123" s="148">
        <v>0</v>
      </c>
      <c r="O123" s="148">
        <f>ROUND(E123*N123,2)</f>
        <v>0</v>
      </c>
      <c r="P123" s="148">
        <v>0</v>
      </c>
      <c r="Q123" s="148">
        <f>ROUND(E123*P123,2)</f>
        <v>0</v>
      </c>
      <c r="R123" s="148"/>
      <c r="S123" s="148" t="s">
        <v>120</v>
      </c>
      <c r="T123" s="148" t="s">
        <v>155</v>
      </c>
      <c r="U123" s="148">
        <v>0</v>
      </c>
      <c r="V123" s="148">
        <f>ROUND(E123*U123,2)</f>
        <v>0</v>
      </c>
      <c r="W123" s="14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 t="s">
        <v>274</v>
      </c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</row>
    <row r="124" spans="1:60" outlineLevel="1" x14ac:dyDescent="0.2">
      <c r="A124" s="165">
        <v>81</v>
      </c>
      <c r="B124" s="166" t="s">
        <v>275</v>
      </c>
      <c r="C124" s="176" t="s">
        <v>276</v>
      </c>
      <c r="D124" s="167" t="s">
        <v>273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154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274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59">
        <v>82</v>
      </c>
      <c r="B125" s="160" t="s">
        <v>277</v>
      </c>
      <c r="C125" s="174" t="s">
        <v>278</v>
      </c>
      <c r="D125" s="161" t="s">
        <v>273</v>
      </c>
      <c r="E125" s="162">
        <v>1</v>
      </c>
      <c r="F125" s="163"/>
      <c r="G125" s="164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274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x14ac:dyDescent="0.2">
      <c r="A126" s="3"/>
      <c r="B126" s="4"/>
      <c r="C126" s="178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AE126">
        <v>15</v>
      </c>
      <c r="AF126">
        <v>21</v>
      </c>
    </row>
    <row r="127" spans="1:60" x14ac:dyDescent="0.2">
      <c r="A127" s="141"/>
      <c r="B127" s="142" t="s">
        <v>31</v>
      </c>
      <c r="C127" s="179"/>
      <c r="D127" s="143"/>
      <c r="E127" s="144"/>
      <c r="F127" s="144"/>
      <c r="G127" s="172">
        <f>SUM(G122+G115+G113+G109+G100+G91+G89+G70+G65+G53+G46+G42+G40+G28+G26+G24+G21+G8)</f>
        <v>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f>SUMIF(L7:L125,AE126,G7:G125)</f>
        <v>0</v>
      </c>
      <c r="AF127">
        <f>SUMIF(L7:L125,AF126,G7:G125)</f>
        <v>0</v>
      </c>
      <c r="AG127" t="s">
        <v>279</v>
      </c>
    </row>
    <row r="128" spans="1:60" x14ac:dyDescent="0.2">
      <c r="A128" s="3"/>
      <c r="B128" s="4"/>
      <c r="C128" s="178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33" x14ac:dyDescent="0.2">
      <c r="A129" s="265" t="s">
        <v>280</v>
      </c>
      <c r="B129" s="265"/>
      <c r="C129" s="266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AG130" t="s">
        <v>281</v>
      </c>
    </row>
    <row r="131" spans="1:33" x14ac:dyDescent="0.2">
      <c r="A131" s="250"/>
      <c r="B131" s="251"/>
      <c r="C131" s="252"/>
      <c r="D131" s="251"/>
      <c r="E131" s="251"/>
      <c r="F131" s="251"/>
      <c r="G131" s="25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54"/>
      <c r="B134" s="255"/>
      <c r="C134" s="256"/>
      <c r="D134" s="255"/>
      <c r="E134" s="255"/>
      <c r="F134" s="255"/>
      <c r="G134" s="257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3"/>
      <c r="B135" s="4"/>
      <c r="C135" s="178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C136" s="180"/>
      <c r="D136" s="10"/>
      <c r="AG136" t="s">
        <v>282</v>
      </c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mergeCells count="6">
    <mergeCell ref="A130:G134"/>
    <mergeCell ref="A1:G1"/>
    <mergeCell ref="C2:G2"/>
    <mergeCell ref="C3:G3"/>
    <mergeCell ref="C4:G4"/>
    <mergeCell ref="A129:C129"/>
  </mergeCells>
  <pageMargins left="0.59055118110236204" right="0.196850393700787" top="0.78740157499999996" bottom="0.78740157499999996" header="0.3" footer="0.3"/>
  <pageSetup paperSize="9" orientation="portrait" horizontalDpi="4294967294" verticalDpi="4294967294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</cp:lastModifiedBy>
  <cp:lastPrinted>2023-05-23T04:28:27Z</cp:lastPrinted>
  <dcterms:created xsi:type="dcterms:W3CDTF">2009-04-08T07:15:50Z</dcterms:created>
  <dcterms:modified xsi:type="dcterms:W3CDTF">2025-03-13T06:05:03Z</dcterms:modified>
</cp:coreProperties>
</file>