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ojekce_1\Desktop\"/>
    </mc:Choice>
  </mc:AlternateContent>
  <bookViews>
    <workbookView xWindow="0" yWindow="0" windowWidth="0" windowHeight="0"/>
  </bookViews>
  <sheets>
    <sheet name="Rekapitulace stavby" sheetId="1" r:id="rId1"/>
    <sheet name="3-2025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'3-2025 - Stavební část'!$C$131:$K$295</definedName>
    <definedName name="_xlnm.Print_Area" localSheetId="1">'3-2025 - Stavební část'!$C$4:$J$76,'3-2025 - Stavební část'!$C$82:$J$113,'3-2025 - Stavební část'!$C$119:$K$295</definedName>
    <definedName name="_xlnm.Print_Titles" localSheetId="1">'3-2025 - Stavební část'!$131:$131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84"/>
  <c r="BH284"/>
  <c r="BG284"/>
  <c r="BF284"/>
  <c r="T284"/>
  <c r="T283"/>
  <c r="R284"/>
  <c r="R283"/>
  <c r="P284"/>
  <c r="P283"/>
  <c r="BI282"/>
  <c r="BH282"/>
  <c r="BG282"/>
  <c r="BF282"/>
  <c r="T282"/>
  <c r="T281"/>
  <c r="R282"/>
  <c r="R281"/>
  <c r="P282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1"/>
  <c r="BH271"/>
  <c r="BG271"/>
  <c r="BF271"/>
  <c r="T271"/>
  <c r="T270"/>
  <c r="R271"/>
  <c r="R270"/>
  <c r="P271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6"/>
  <c r="E124"/>
  <c r="F89"/>
  <c r="E87"/>
  <c r="J24"/>
  <c r="E24"/>
  <c r="J129"/>
  <c r="J23"/>
  <c r="J21"/>
  <c r="E21"/>
  <c r="J91"/>
  <c r="J20"/>
  <c r="J18"/>
  <c r="E18"/>
  <c r="F92"/>
  <c r="J17"/>
  <c r="J15"/>
  <c r="E15"/>
  <c r="F91"/>
  <c r="J14"/>
  <c r="J12"/>
  <c r="J126"/>
  <c r="E7"/>
  <c r="E122"/>
  <c i="1" r="L90"/>
  <c r="AM90"/>
  <c r="AM89"/>
  <c r="L89"/>
  <c r="AM87"/>
  <c r="L87"/>
  <c r="L85"/>
  <c r="L84"/>
  <c i="2" r="J276"/>
  <c r="BK271"/>
  <c r="J259"/>
  <c r="J250"/>
  <c r="BK241"/>
  <c r="BK225"/>
  <c r="BK198"/>
  <c r="J184"/>
  <c r="BK174"/>
  <c r="BK165"/>
  <c r="J137"/>
  <c r="BK280"/>
  <c r="J269"/>
  <c r="BK259"/>
  <c r="BK252"/>
  <c r="J245"/>
  <c r="J235"/>
  <c r="J223"/>
  <c r="BK192"/>
  <c r="BK173"/>
  <c r="BK153"/>
  <c r="BK140"/>
  <c r="J280"/>
  <c r="BK256"/>
  <c r="J248"/>
  <c r="J242"/>
  <c r="BK224"/>
  <c r="J217"/>
  <c r="BK205"/>
  <c r="J192"/>
  <c r="J178"/>
  <c r="J146"/>
  <c r="BK246"/>
  <c r="BK240"/>
  <c r="J228"/>
  <c r="J218"/>
  <c r="J189"/>
  <c r="J175"/>
  <c r="J163"/>
  <c r="BK135"/>
  <c r="BK282"/>
  <c r="BK268"/>
  <c r="J254"/>
  <c r="BK249"/>
  <c r="BK239"/>
  <c r="BK226"/>
  <c r="J205"/>
  <c r="BK189"/>
  <c r="J176"/>
  <c r="BK171"/>
  <c r="BK149"/>
  <c r="BK277"/>
  <c r="BK267"/>
  <c r="J253"/>
  <c r="J247"/>
  <c r="BK238"/>
  <c r="J224"/>
  <c r="J195"/>
  <c r="BK175"/>
  <c r="J165"/>
  <c r="BK146"/>
  <c r="J135"/>
  <c r="BK269"/>
  <c r="J251"/>
  <c r="J246"/>
  <c r="J239"/>
  <c r="BK223"/>
  <c r="BK212"/>
  <c r="BK200"/>
  <c r="J186"/>
  <c r="BK176"/>
  <c r="BK143"/>
  <c r="BK245"/>
  <c r="J232"/>
  <c r="BK221"/>
  <c r="J212"/>
  <c r="BK184"/>
  <c r="J179"/>
  <c r="BK164"/>
  <c r="J152"/>
  <c r="BK279"/>
  <c r="BK266"/>
  <c r="BK253"/>
  <c r="BK247"/>
  <c r="J238"/>
  <c r="BK218"/>
  <c r="J191"/>
  <c r="BK178"/>
  <c r="J172"/>
  <c r="J143"/>
  <c r="BK284"/>
  <c r="BK276"/>
  <c r="J268"/>
  <c r="BK254"/>
  <c r="BK248"/>
  <c r="J240"/>
  <c r="BK229"/>
  <c r="BK202"/>
  <c r="BK177"/>
  <c r="J168"/>
  <c r="BK163"/>
  <c r="J149"/>
  <c r="J282"/>
  <c r="J266"/>
  <c r="J249"/>
  <c r="BK243"/>
  <c r="J226"/>
  <c r="J221"/>
  <c r="BK210"/>
  <c r="J198"/>
  <c r="BK182"/>
  <c r="J177"/>
  <c r="J140"/>
  <c r="BK244"/>
  <c r="BK235"/>
  <c r="J222"/>
  <c r="BK217"/>
  <c r="BK186"/>
  <c r="J174"/>
  <c r="J157"/>
  <c i="1" r="AS94"/>
  <c i="2" r="J284"/>
  <c r="J267"/>
  <c r="J252"/>
  <c r="BK242"/>
  <c r="BK228"/>
  <c r="BK222"/>
  <c r="BK195"/>
  <c r="BK179"/>
  <c r="J173"/>
  <c r="BK157"/>
  <c r="BK136"/>
  <c r="J279"/>
  <c r="J271"/>
  <c r="J256"/>
  <c r="BK251"/>
  <c r="J243"/>
  <c r="BK232"/>
  <c r="J210"/>
  <c r="J180"/>
  <c r="J171"/>
  <c r="J164"/>
  <c r="BK152"/>
  <c r="J136"/>
  <c r="J277"/>
  <c r="BK250"/>
  <c r="J244"/>
  <c r="J225"/>
  <c r="J219"/>
  <c r="J202"/>
  <c r="BK191"/>
  <c r="BK180"/>
  <c r="BK168"/>
  <c r="BK137"/>
  <c r="J241"/>
  <c r="J229"/>
  <c r="BK219"/>
  <c r="J200"/>
  <c r="J182"/>
  <c r="BK172"/>
  <c r="J153"/>
  <c l="1" r="P134"/>
  <c r="R183"/>
  <c r="P199"/>
  <c r="P220"/>
  <c r="R231"/>
  <c r="R230"/>
  <c r="P275"/>
  <c r="P278"/>
  <c r="T134"/>
  <c r="T183"/>
  <c r="R199"/>
  <c r="BK227"/>
  <c r="J227"/>
  <c r="J104"/>
  <c r="P227"/>
  <c r="BK231"/>
  <c r="J231"/>
  <c r="J106"/>
  <c r="BK275"/>
  <c r="J275"/>
  <c r="J109"/>
  <c r="T275"/>
  <c r="T278"/>
  <c r="BK134"/>
  <c r="P183"/>
  <c r="T199"/>
  <c r="R220"/>
  <c r="T227"/>
  <c r="P231"/>
  <c r="P230"/>
  <c r="R275"/>
  <c r="R278"/>
  <c r="R134"/>
  <c r="R133"/>
  <c r="BK183"/>
  <c r="J183"/>
  <c r="J100"/>
  <c r="BK199"/>
  <c r="J199"/>
  <c r="J102"/>
  <c r="BK220"/>
  <c r="J220"/>
  <c r="J103"/>
  <c r="T220"/>
  <c r="R227"/>
  <c r="T231"/>
  <c r="T230"/>
  <c r="BK278"/>
  <c r="J278"/>
  <c r="J110"/>
  <c r="BK283"/>
  <c r="J283"/>
  <c r="J112"/>
  <c r="BK197"/>
  <c r="J197"/>
  <c r="J101"/>
  <c r="BK270"/>
  <c r="J270"/>
  <c r="J107"/>
  <c r="BK181"/>
  <c r="J181"/>
  <c r="J99"/>
  <c r="BK281"/>
  <c r="J281"/>
  <c r="J111"/>
  <c r="E85"/>
  <c r="J89"/>
  <c r="J92"/>
  <c r="F128"/>
  <c r="BE136"/>
  <c r="BE143"/>
  <c r="BE146"/>
  <c r="BE165"/>
  <c r="BE168"/>
  <c r="BE177"/>
  <c r="BE178"/>
  <c r="BE179"/>
  <c r="BE189"/>
  <c r="BE195"/>
  <c r="BE202"/>
  <c r="BE205"/>
  <c r="BE222"/>
  <c r="BE223"/>
  <c r="BE238"/>
  <c r="BE242"/>
  <c r="F129"/>
  <c r="BE135"/>
  <c r="BE149"/>
  <c r="BE152"/>
  <c r="BE153"/>
  <c r="BE157"/>
  <c r="BE164"/>
  <c r="BE171"/>
  <c r="BE172"/>
  <c r="BE174"/>
  <c r="BE192"/>
  <c r="BE228"/>
  <c r="BE240"/>
  <c r="BE244"/>
  <c r="BE245"/>
  <c r="BE248"/>
  <c r="BE254"/>
  <c r="BE259"/>
  <c r="BE267"/>
  <c r="BE268"/>
  <c r="BE279"/>
  <c r="J128"/>
  <c r="BE173"/>
  <c r="BE175"/>
  <c r="BE180"/>
  <c r="BE184"/>
  <c r="BE186"/>
  <c r="BE191"/>
  <c r="BE198"/>
  <c r="BE212"/>
  <c r="BE217"/>
  <c r="BE218"/>
  <c r="BE225"/>
  <c r="BE226"/>
  <c r="BE232"/>
  <c r="BE239"/>
  <c r="BE241"/>
  <c r="BE246"/>
  <c r="BE249"/>
  <c r="BE250"/>
  <c r="BE251"/>
  <c r="BE253"/>
  <c r="BE256"/>
  <c r="BE266"/>
  <c r="BE276"/>
  <c r="BE282"/>
  <c r="BE284"/>
  <c r="BE137"/>
  <c r="BE140"/>
  <c r="BE163"/>
  <c r="BE176"/>
  <c r="BE182"/>
  <c r="BE200"/>
  <c r="BE210"/>
  <c r="BE219"/>
  <c r="BE221"/>
  <c r="BE224"/>
  <c r="BE229"/>
  <c r="BE235"/>
  <c r="BE243"/>
  <c r="BE247"/>
  <c r="BE252"/>
  <c r="BE269"/>
  <c r="BE271"/>
  <c r="BE277"/>
  <c r="BE280"/>
  <c r="F35"/>
  <c i="1" r="BB95"/>
  <c r="BB94"/>
  <c r="W31"/>
  <c i="2" r="F36"/>
  <c i="1" r="BC95"/>
  <c r="BC94"/>
  <c r="AY94"/>
  <c i="2" r="F37"/>
  <c i="1" r="BD95"/>
  <c r="BD94"/>
  <c r="W33"/>
  <c i="2" r="J34"/>
  <c i="1" r="AW95"/>
  <c i="2" r="F34"/>
  <c i="1" r="BA95"/>
  <c r="BA94"/>
  <c r="W30"/>
  <c i="2" l="1" r="T133"/>
  <c r="R274"/>
  <c r="BK133"/>
  <c r="T274"/>
  <c r="R132"/>
  <c r="P274"/>
  <c r="P133"/>
  <c r="P132"/>
  <c i="1" r="AU95"/>
  <c i="2" r="BK230"/>
  <c r="J230"/>
  <c r="J105"/>
  <c r="J134"/>
  <c r="J98"/>
  <c r="BK274"/>
  <c r="J274"/>
  <c r="J108"/>
  <c i="1" r="W32"/>
  <c i="2" r="F33"/>
  <c i="1" r="AZ95"/>
  <c r="AZ94"/>
  <c r="W29"/>
  <c r="AU94"/>
  <c r="AW94"/>
  <c r="AK30"/>
  <c r="AX94"/>
  <c i="2" r="J33"/>
  <c i="1" r="AV95"/>
  <c r="AT95"/>
  <c i="2" l="1" r="BK132"/>
  <c r="J132"/>
  <c r="J96"/>
  <c r="T132"/>
  <c r="J133"/>
  <c r="J97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<sst xmlns="http://schemas.openxmlformats.org/spreadsheetml/2006/main">
  <si>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</si>
  <si>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</si>
  <si>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</si>
  <si>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</si>
  <si>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</si>
  <si>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{58e8da56-f0f9-44ea-936f-7888e695664b}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</si>
  <si>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</si>
  <si>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</si>
  <si>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</si>
  <si>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</si>
  <si>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</si>
  <si>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</si>
  <si>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</si>
  <si>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</si>
  <si>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P2308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</si>
  <si>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</si>
  <si>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</si>
  <si>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plotu MŠ Mozartova 9 v Ostravě-Zábřehu</t>
  </si>
  <si>
    <t>KSO:</t>
  </si>
  <si>
    <t>CC-CZ:</t>
  </si>
  <si>
    <t>Místo:</t>
  </si>
  <si>
    <t xml:space="preserve"> </t>
  </si>
  <si>
    <t>Datum:</t>
  </si>
  <si>
    <t>7. 11. 2023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</si>
  <si>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</si>
  <si>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</si>
  <si>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</si>
  <si>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</si>
  <si>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</si>
  <si>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</si>
  <si>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</si>
  <si>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</si>
  <si>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</si>
  <si>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</si>
  <si>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</si>
  <si>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</si>
  <si>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</si>
  <si>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</si>
  <si>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</si>
  <si>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</si>
  <si>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</si>
  <si>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</si>
  <si>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</si>
  <si>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</si>
  <si>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</si>
  <si>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</si>
  <si>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</si>
  <si>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</si>
  <si>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</si>
  <si>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</si>
  <si>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</si>
  <si>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</si>
  <si>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</si>
  <si>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</si>
  <si>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</si>
  <si>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</si>
  <si>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</si>
  <si>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</si>
  <si>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</si>
  <si>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</si>
  <si>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</si>
  <si>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</si>
  <si>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</si>
  <si>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</si>
  <si>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</si>
  <si>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</si>
  <si>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</si>
  <si>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</si>
  <si>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</si>
  <si>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</si>
  <si>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</si>
  <si>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</si>
  <si>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</si>
  <si>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</si>
  <si>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</si>
  <si>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</si>
  <si>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</si>
  <si>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</si>
  <si>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3-2025</t>
  </si>
  <si>
    <t>Stavební část</t>
  </si>
  <si>
    <t>STA</t>
  </si>
  <si>
    <t>1</t>
  </si>
  <si>
    <t>{bb1afff5-139e-4ce4-a162-5221f3d3aa73}</t>
  </si>
  <si>
    <t>2</t>
  </si>
  <si>
    <t>KRYCÍ LIST SOUPISU PRACÍ</t>
  </si>
  <si>
    <t>Objekt:</t>
  </si>
  <si>
    <t>3-2025 -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</si>
  <si>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</si>
  <si>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</si>
  <si>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</si>
  <si>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</si>
  <si>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</si>
  <si>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</si>
  <si>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</si>
  <si>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</si>
  <si>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</si>
  <si>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</si>
  <si>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</si>
  <si>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</si>
  <si>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</si>
  <si>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</si>
  <si>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</si>
  <si>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</si>
  <si>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</si>
  <si>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</si>
  <si>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</si>
  <si>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</si>
  <si>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</si>
  <si>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</si>
  <si>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</si>
  <si>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</si>
  <si>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</si>
  <si>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</si>
  <si>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</si>
  <si>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</si>
  <si>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</si>
  <si>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</si>
  <si>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</si>
  <si>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</si>
  <si>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</si>
  <si>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</si>
  <si>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</si>
  <si>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</si>
  <si>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</si>
  <si>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</si>
  <si>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</si>
  <si>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111212351</t>
  </si>
  <si>
    <t>Odstranění nevhodných dřevin do 100 m2 v přes 1 m s odstraněním pařezů v rovině nebo svahu do 1:5</t>
  </si>
  <si>
    <t>m2</t>
  </si>
  <si>
    <t>CS ÚRS 2025 01</t>
  </si>
  <si>
    <t>4</t>
  </si>
  <si>
    <t>1359684266</t>
  </si>
  <si>
    <t>112251223</t>
  </si>
  <si>
    <t>Odstranění pařezů na svahu přes 1:2 do 1:1 odfrézováním hl přes 0,2 do 0,5 m</t>
  </si>
  <si>
    <t>-1843387303</t>
  </si>
  <si>
    <t>3</t>
  </si>
  <si>
    <t>113106123</t>
  </si>
  <si>
    <t>Rozebrání dlažeb ze zámkových dlaždic komunikací pro pěší ručně</t>
  </si>
  <si>
    <t>1529618491</t>
  </si>
  <si>
    <t>VV</t>
  </si>
  <si>
    <t>výměra viz. technická zpráva:</t>
  </si>
  <si>
    <t>75</t>
  </si>
  <si>
    <t>113107142</t>
  </si>
  <si>
    <t>Odstranění podkladu živičného tl přes 50 do 100 mm ručně</t>
  </si>
  <si>
    <t>509285115</t>
  </si>
  <si>
    <t>5</t>
  </si>
  <si>
    <t>113201111</t>
  </si>
  <si>
    <t>Vytrhání obrub chodníkových ležatých</t>
  </si>
  <si>
    <t>m</t>
  </si>
  <si>
    <t>-824721540</t>
  </si>
  <si>
    <t>ostranění obrubníků - výměra viz. technická zpráva:</t>
  </si>
  <si>
    <t>37</t>
  </si>
  <si>
    <t>6</t>
  </si>
  <si>
    <t>119001401</t>
  </si>
  <si>
    <t>Dočasné zajištění potrubí ocelového nebo litinového DN do 200 mm</t>
  </si>
  <si>
    <t>1593849606</t>
  </si>
  <si>
    <t>předpoklad gasnet:</t>
  </si>
  <si>
    <t>7</t>
  </si>
  <si>
    <t>119001422</t>
  </si>
  <si>
    <t>Dočasné zajištění kabelů a kabelových tratí z 6 volně ložených kabelů</t>
  </si>
  <si>
    <t>-1930571979</t>
  </si>
  <si>
    <t>předpoklad cetin, t-mobile, vodafone:</t>
  </si>
  <si>
    <t>3*3</t>
  </si>
  <si>
    <t>8</t>
  </si>
  <si>
    <t>131111359</t>
  </si>
  <si>
    <t>Příplatek za vrtání v kamenité nebo kořeny prorostlé půdě</t>
  </si>
  <si>
    <t>1505990748</t>
  </si>
  <si>
    <t>9</t>
  </si>
  <si>
    <t>131111333</t>
  </si>
  <si>
    <t>Vrtání jamek pro plotové sloupky D přes 200 do 300 mm ručně s motorovým vrtákem</t>
  </si>
  <si>
    <t>-979056323</t>
  </si>
  <si>
    <t>menší sloupky do hl. 80cm:</t>
  </si>
  <si>
    <t>(46+13)*0,8</t>
  </si>
  <si>
    <t>Součet</t>
  </si>
  <si>
    <t>10</t>
  </si>
  <si>
    <t>131212532</t>
  </si>
  <si>
    <t>Hloubení jamek objem do 0,5 m3 v nesoudržných horninách třídy těžitelnosti I skupiny 3 ručně</t>
  </si>
  <si>
    <t>m3</t>
  </si>
  <si>
    <t>-913090467</t>
  </si>
  <si>
    <t>společný základ v bodě oplocení č.4:</t>
  </si>
  <si>
    <t>0,25*0,42*0,8</t>
  </si>
  <si>
    <t>pro sloupky bran a branek:</t>
  </si>
  <si>
    <t>7*(0,5*1,2*0,5)</t>
  </si>
  <si>
    <t>11</t>
  </si>
  <si>
    <t>174111123</t>
  </si>
  <si>
    <t>Zásyp jam po vyfrézovaných pařezech hl přes 0,2 do 0,5 m na svahu přes 1:2 do 1:1</t>
  </si>
  <si>
    <t>-932328468</t>
  </si>
  <si>
    <t>181411131</t>
  </si>
  <si>
    <t>Založení parkového trávníku výsevem pl do 1000 m2 v rovině a ve svahu do 1:5</t>
  </si>
  <si>
    <t>-1484923839</t>
  </si>
  <si>
    <t>13</t>
  </si>
  <si>
    <t>M</t>
  </si>
  <si>
    <t>00572410</t>
  </si>
  <si>
    <t>osivo směs travní parková</t>
  </si>
  <si>
    <t>kg</t>
  </si>
  <si>
    <t>-228251194</t>
  </si>
  <si>
    <t>473,085*1,05</t>
  </si>
  <si>
    <t>496,739*0,02 'Přepočtené koeficientem množství</t>
  </si>
  <si>
    <t>14</t>
  </si>
  <si>
    <t>181912111</t>
  </si>
  <si>
    <t>Úprava pláně v hornině třídy těžitelnosti I skupiny 3 bez zhutnění ručně</t>
  </si>
  <si>
    <t>-491660373</t>
  </si>
  <si>
    <t>délka plotu v š.3M</t>
  </si>
  <si>
    <t>(11,865+67,660+31,92+4,79+2,03+39,43)*3</t>
  </si>
  <si>
    <t>15</t>
  </si>
  <si>
    <t>10364101</t>
  </si>
  <si>
    <t xml:space="preserve">zemina pro terénní úpravy -  ornice</t>
  </si>
  <si>
    <t>t</t>
  </si>
  <si>
    <t>102749131</t>
  </si>
  <si>
    <t>16</t>
  </si>
  <si>
    <t>183104211</t>
  </si>
  <si>
    <t>Kopání jamek pro výsadbu sazenic D 350 mm hl 350 mm v půdě nezabuřeněné zemina 1</t>
  </si>
  <si>
    <t>kus</t>
  </si>
  <si>
    <t>-26855708</t>
  </si>
  <si>
    <t>17</t>
  </si>
  <si>
    <t>183104711</t>
  </si>
  <si>
    <t>Kopání jamek pro výsadbu sazenic D 1000 mm hl 1000 mm v půdě nezabuřeněné zemina 1</t>
  </si>
  <si>
    <t>-318968209</t>
  </si>
  <si>
    <t>18</t>
  </si>
  <si>
    <t>184004612</t>
  </si>
  <si>
    <t>Výsadba sazenic stromů v jutovém obalu do jamky D 350 mm hl 350 mm bal D přes 200 do 300 mm</t>
  </si>
  <si>
    <t>-317332223</t>
  </si>
  <si>
    <t>19</t>
  </si>
  <si>
    <t>184407141</t>
  </si>
  <si>
    <t>Výsadba kůlových sazenic v půdě soudržné hl zaražení přes 800 do 1000 mm</t>
  </si>
  <si>
    <t>745136683</t>
  </si>
  <si>
    <t>20</t>
  </si>
  <si>
    <t>184004912</t>
  </si>
  <si>
    <t>Příplatek za donesení hlíny do jamky D 350 mm hl 350 mm</t>
  </si>
  <si>
    <t>-1451689226</t>
  </si>
  <si>
    <t>1078043447</t>
  </si>
  <si>
    <t>22</t>
  </si>
  <si>
    <t>ST03</t>
  </si>
  <si>
    <t>Acer campestre "Red Shine"</t>
  </si>
  <si>
    <t>1967737853</t>
  </si>
  <si>
    <t>23</t>
  </si>
  <si>
    <t>ST04</t>
  </si>
  <si>
    <t>Syringa vulgaris "Sensation"</t>
  </si>
  <si>
    <t>1851454721</t>
  </si>
  <si>
    <t>24</t>
  </si>
  <si>
    <t>184818232</t>
  </si>
  <si>
    <t>Ochrana kmene průměru přes 300 do 500 mm bedněním výšky do 2 m</t>
  </si>
  <si>
    <t>-191934050</t>
  </si>
  <si>
    <t>Zakládání</t>
  </si>
  <si>
    <t>25</t>
  </si>
  <si>
    <t>CH</t>
  </si>
  <si>
    <t>Položení betonového překladu pro ochranu potrubí plynu (předpoklad např. podhrabové desky naležato v zemině), žb podhrabová deska 1000x300x50mm</t>
  </si>
  <si>
    <t>kpl</t>
  </si>
  <si>
    <t>-1629007066</t>
  </si>
  <si>
    <t>Komunikace pozemní</t>
  </si>
  <si>
    <t>26</t>
  </si>
  <si>
    <t>564241112</t>
  </si>
  <si>
    <t>Podklad nebo podsyp ze štěrkopísku ŠP tl 130 mm</t>
  </si>
  <si>
    <t>1933401980</t>
  </si>
  <si>
    <t>75*1,05</t>
  </si>
  <si>
    <t>27</t>
  </si>
  <si>
    <t>564710001</t>
  </si>
  <si>
    <t>Podklad z kameniva hrubého drceného vel. 8-16 mm plochy do 100 m2 tl 50 mm</t>
  </si>
  <si>
    <t>2054275892</t>
  </si>
  <si>
    <t>pod beton a asfalt:</t>
  </si>
  <si>
    <t>4,2+16,5</t>
  </si>
  <si>
    <t>28</t>
  </si>
  <si>
    <t>573211109</t>
  </si>
  <si>
    <t>Postřik živičný spojovací z asfaltu v množství 0,50 kg/m2</t>
  </si>
  <si>
    <t>36607258</t>
  </si>
  <si>
    <t>4*1,05</t>
  </si>
  <si>
    <t>29</t>
  </si>
  <si>
    <t>576153311</t>
  </si>
  <si>
    <t>Asfaltový koberec mastixový tl 60 mm š do 3 m</t>
  </si>
  <si>
    <t>1322734488</t>
  </si>
  <si>
    <t>30</t>
  </si>
  <si>
    <t>596211110</t>
  </si>
  <si>
    <t>Kladení zámkové dlažby komunikací pro pěší tl 60 mm skupiny A pl do 50 m2</t>
  </si>
  <si>
    <t>395204561</t>
  </si>
  <si>
    <t>menší plochy ve více místech:</t>
  </si>
  <si>
    <t>31</t>
  </si>
  <si>
    <t>59245015</t>
  </si>
  <si>
    <t>dlažba zámková tvaru I 200x165x60mm přírodní</t>
  </si>
  <si>
    <t>381102237</t>
  </si>
  <si>
    <t>78,75*1,05</t>
  </si>
  <si>
    <t>Úpravy povrchů, podlahy a osazování výplní</t>
  </si>
  <si>
    <t>32</t>
  </si>
  <si>
    <t>Z</t>
  </si>
  <si>
    <t>Výkop a zhotovení betonového základu 0,2 x 0,1 x 0,8 m a zarážky s vyvrtáním otvoru u dvojkřídlé brány dle poznámky ve specifikaci</t>
  </si>
  <si>
    <t>-858709308</t>
  </si>
  <si>
    <t>Ostatní konstrukce a práce, bourání</t>
  </si>
  <si>
    <t>33</t>
  </si>
  <si>
    <t>916231213</t>
  </si>
  <si>
    <t>Osazení chodníkového obrubníku betonového stojatého s boční opěrou do lože z betonu prostého</t>
  </si>
  <si>
    <t>-2019961911</t>
  </si>
  <si>
    <t>37*1,05</t>
  </si>
  <si>
    <t>34</t>
  </si>
  <si>
    <t>59217017</t>
  </si>
  <si>
    <t>obrubník betonový chodníkový 1000x100x250mm</t>
  </si>
  <si>
    <t>-1032040246</t>
  </si>
  <si>
    <t>38,85*1,05</t>
  </si>
  <si>
    <t>40,793*1,02 'Přepočtené koeficientem množství</t>
  </si>
  <si>
    <t>35</t>
  </si>
  <si>
    <t>966049831</t>
  </si>
  <si>
    <t>Rozebrání prefabrikovaných plotových desek betonových</t>
  </si>
  <si>
    <t>-917095356</t>
  </si>
  <si>
    <t>rozebrání podhrabových desek d. 2 nebo 2,5m:</t>
  </si>
  <si>
    <t>(11,865+1,4-5+1,4+31,92+4,79+2,03+39,43)/2*1,1</t>
  </si>
  <si>
    <t xml:space="preserve">odhad ks: </t>
  </si>
  <si>
    <t>49</t>
  </si>
  <si>
    <t>36</t>
  </si>
  <si>
    <t>966072811</t>
  </si>
  <si>
    <t>Rozebrání rámového oplocení na ocelové sloupky v přes 1 do 2 m</t>
  </si>
  <si>
    <t>-1940003460</t>
  </si>
  <si>
    <t>11,865+1,4+1,4+31,92+4,79+2,03+39,43</t>
  </si>
  <si>
    <t>966071711</t>
  </si>
  <si>
    <t>Bourání sloupků a vzpěr plotových ocelových do 2,5 m zabetonovaných</t>
  </si>
  <si>
    <t>1958482665</t>
  </si>
  <si>
    <t>předpoklad sloupků á 2 -2,5m:</t>
  </si>
  <si>
    <t>(11,865+1,4+1,4+31,92+4,79+2,03+39,43)/2*1,1</t>
  </si>
  <si>
    <t>52</t>
  </si>
  <si>
    <t>38</t>
  </si>
  <si>
    <t>966073811</t>
  </si>
  <si>
    <t>Rozebrání vrat a vrátek k oplocení pl přes 4 do 6 m2</t>
  </si>
  <si>
    <t>-1019057723</t>
  </si>
  <si>
    <t>39</t>
  </si>
  <si>
    <t>966073813</t>
  </si>
  <si>
    <t>Rozebrání vrat a vrátek k oplocení pl přes 10 do 20 m2</t>
  </si>
  <si>
    <t>463513402</t>
  </si>
  <si>
    <t>40</t>
  </si>
  <si>
    <t>OST</t>
  </si>
  <si>
    <t>Demontáž hmyzího hotelu, tabulek z plotu, poštovní schránky</t>
  </si>
  <si>
    <t>1287041527</t>
  </si>
  <si>
    <t>997</t>
  </si>
  <si>
    <t>Přesun sutě</t>
  </si>
  <si>
    <t>41</t>
  </si>
  <si>
    <t>997013111</t>
  </si>
  <si>
    <t>Vnitrostaveništní doprava suti a vybouraných hmot pro budovy v do 6 m s použitím mechanizace</t>
  </si>
  <si>
    <t>1284938312</t>
  </si>
  <si>
    <t>42</t>
  </si>
  <si>
    <t>997013219</t>
  </si>
  <si>
    <t>Příplatek k vnitrostaveništní dopravě suti a vybouraných hmot za zvětšenou dopravu suti ZKD 10 m</t>
  </si>
  <si>
    <t>518302891</t>
  </si>
  <si>
    <t>43</t>
  </si>
  <si>
    <t>997013501</t>
  </si>
  <si>
    <t>Odvoz suti a vybouraných hmot na skládku nebo meziskládku do 1 km se složením</t>
  </si>
  <si>
    <t>-1442440331</t>
  </si>
  <si>
    <t>44</t>
  </si>
  <si>
    <t>997013509</t>
  </si>
  <si>
    <t>Příplatek k odvozu suti a vybouraných hmot na skládku ZKD 1 km přes 1 km</t>
  </si>
  <si>
    <t>1026375124</t>
  </si>
  <si>
    <t>45</t>
  </si>
  <si>
    <t>997013601</t>
  </si>
  <si>
    <t>Poplatek za uložení na skládce (skládkovné) stavebního odpadu betonového kód odpadu 17 01 01</t>
  </si>
  <si>
    <t>1738456987</t>
  </si>
  <si>
    <t>46</t>
  </si>
  <si>
    <t>997013875</t>
  </si>
  <si>
    <t>Poplatek za uložení stavebního odpadu na recyklační skládce (skládkovné) asfaltového bez obsahu dehtu zatříděného do Katalogu odpadů pod kódem 17 03 02</t>
  </si>
  <si>
    <t>1884147159</t>
  </si>
  <si>
    <t>998</t>
  </si>
  <si>
    <t>Přesun hmot</t>
  </si>
  <si>
    <t>47</t>
  </si>
  <si>
    <t>998011001</t>
  </si>
  <si>
    <t>Přesun hmot pro budovy zděné v do 6 m</t>
  </si>
  <si>
    <t>-30407467</t>
  </si>
  <si>
    <t>48</t>
  </si>
  <si>
    <t>998011014</t>
  </si>
  <si>
    <t>Příplatek k přesunu hmot pro budovy zděné za zvětšený přesun do 500 m</t>
  </si>
  <si>
    <t>-2103671000</t>
  </si>
  <si>
    <t>PSV</t>
  </si>
  <si>
    <t>Práce a dodávky PSV</t>
  </si>
  <si>
    <t>767</t>
  </si>
  <si>
    <t>Konstrukce zámečnické</t>
  </si>
  <si>
    <t>338121123</t>
  </si>
  <si>
    <t>Osazování sloupků a vzpěr ŽB plotových zabetonováním patky o obj do 0,15 m3</t>
  </si>
  <si>
    <t>-1681849379</t>
  </si>
  <si>
    <t>60x40:</t>
  </si>
  <si>
    <t>46+13</t>
  </si>
  <si>
    <t>50</t>
  </si>
  <si>
    <t>338121127</t>
  </si>
  <si>
    <t>Osazování sloupků a vzpěr ŽB plotových zabetonováním patky o obj přes 0,20 do 0,30 m3</t>
  </si>
  <si>
    <t>-1401067077</t>
  </si>
  <si>
    <t>100x100:</t>
  </si>
  <si>
    <t>51</t>
  </si>
  <si>
    <t>348101220</t>
  </si>
  <si>
    <t>Osazení vrat nebo vrátek k oplocení na ocelové sloupky pl přes 2 do 4 m2</t>
  </si>
  <si>
    <t>1326321623</t>
  </si>
  <si>
    <t>348101230</t>
  </si>
  <si>
    <t>Osazení vrat nebo vrátek k oplocení na ocelové sloupky pl přes 4 do 6 m2</t>
  </si>
  <si>
    <t>-320599840</t>
  </si>
  <si>
    <t>53</t>
  </si>
  <si>
    <t>SO02</t>
  </si>
  <si>
    <t>Sloupek oplocení 60x40 d. 2400mm ZN vč. PVC čepičky</t>
  </si>
  <si>
    <t>-1174727746</t>
  </si>
  <si>
    <t>54</t>
  </si>
  <si>
    <t>SO06</t>
  </si>
  <si>
    <t>Sloupek oplocení 60x40 d. 2600mm ZN vč. PVC čepičky</t>
  </si>
  <si>
    <t>193675496</t>
  </si>
  <si>
    <t>55</t>
  </si>
  <si>
    <t>PKK</t>
  </si>
  <si>
    <t>Příchytka kovová koncová 100x100mm, ZN</t>
  </si>
  <si>
    <t>-729473101</t>
  </si>
  <si>
    <t>56</t>
  </si>
  <si>
    <t>PKKM</t>
  </si>
  <si>
    <t>Příchytka kovová koncová 60x40mm, ZN</t>
  </si>
  <si>
    <t>862544040</t>
  </si>
  <si>
    <t>57</t>
  </si>
  <si>
    <t>PKP</t>
  </si>
  <si>
    <t>Příchytka kovová průběžná 60x40mm, ZN</t>
  </si>
  <si>
    <t>1378180136</t>
  </si>
  <si>
    <t>58</t>
  </si>
  <si>
    <t>PKU</t>
  </si>
  <si>
    <t>Příchytka kovová upevňovací ke zdi, ZN</t>
  </si>
  <si>
    <t>-1644667876</t>
  </si>
  <si>
    <t>59</t>
  </si>
  <si>
    <t>DPD</t>
  </si>
  <si>
    <t>Držák podhrabové desky koncový kovový, ZN</t>
  </si>
  <si>
    <t>-1653207937</t>
  </si>
  <si>
    <t>60</t>
  </si>
  <si>
    <t>SP</t>
  </si>
  <si>
    <t>Spojka panelu ZN + RAL 6005</t>
  </si>
  <si>
    <t>-295215438</t>
  </si>
  <si>
    <t>61</t>
  </si>
  <si>
    <t>Z/2</t>
  </si>
  <si>
    <t>Dvoukřídlá brána1720x3500 a branka 1100x1720, 3x nosný sloupek- spec. viz. výpis zám. výrobků</t>
  </si>
  <si>
    <t>-69353990</t>
  </si>
  <si>
    <t>62</t>
  </si>
  <si>
    <t>Z/3</t>
  </si>
  <si>
    <t>Branka 1000x1720, 2x nosný sloupek - spec. viz. výpis zám. výrobků</t>
  </si>
  <si>
    <t>-976585079</t>
  </si>
  <si>
    <t>63</t>
  </si>
  <si>
    <t>348121221</t>
  </si>
  <si>
    <t>Osazení podhrabových desek dl přes 2 do 3 m na ocelové plotové sloupky</t>
  </si>
  <si>
    <t>1502320133</t>
  </si>
  <si>
    <t>64</t>
  </si>
  <si>
    <t>348121221-1</t>
  </si>
  <si>
    <t>Osazení podhrabových desek dl přes 3 m na ocelové plotové sloupky</t>
  </si>
  <si>
    <t>1651751546</t>
  </si>
  <si>
    <t>65</t>
  </si>
  <si>
    <t>PSB.56230200</t>
  </si>
  <si>
    <t>Podhrabová deska 2500x50x300mm</t>
  </si>
  <si>
    <t>-1415580816</t>
  </si>
  <si>
    <t>66</t>
  </si>
  <si>
    <t>PSB.56230200-1</t>
  </si>
  <si>
    <t>Podhrabová deska 3315x50x300mm</t>
  </si>
  <si>
    <t>703153922</t>
  </si>
  <si>
    <t>67</t>
  </si>
  <si>
    <t>348171146</t>
  </si>
  <si>
    <t>Montáž panelového svařovaného oplocení v přes 1,5 do 2,0 m</t>
  </si>
  <si>
    <t>1300229629</t>
  </si>
  <si>
    <t>11,865+67,660+31,92+4,79+2,03+39,43</t>
  </si>
  <si>
    <t>68</t>
  </si>
  <si>
    <t>767995102xx</t>
  </si>
  <si>
    <t>Výroba a montáž atypických kovových doplňků staveb - úprava plotového dílce</t>
  </si>
  <si>
    <t>-481032298</t>
  </si>
  <si>
    <t>Příplatek za úpravu délky zařezáním nebo zastřižením, ošetření zařezaných ploch proti korozi:</t>
  </si>
  <si>
    <t>157,695</t>
  </si>
  <si>
    <t>69</t>
  </si>
  <si>
    <t>PO1430</t>
  </si>
  <si>
    <t>Panel oplocení 1530/350-2500, ZN, tl. drátu 4mm</t>
  </si>
  <si>
    <t>bm</t>
  </si>
  <si>
    <t>52330539</t>
  </si>
  <si>
    <t>celková délka plotu vč. bran:</t>
  </si>
  <si>
    <t>rezerva na prostřih polí +15%:</t>
  </si>
  <si>
    <t>157,695*1,15</t>
  </si>
  <si>
    <t>zaokrouhlení:</t>
  </si>
  <si>
    <t>182</t>
  </si>
  <si>
    <t>70</t>
  </si>
  <si>
    <t>OPRAVA</t>
  </si>
  <si>
    <t>Demontáž, úprava a zpětná montáž 2 ks oplocení, sloupků, desek a příchytek v bodě č. 4</t>
  </si>
  <si>
    <t>-328128352</t>
  </si>
  <si>
    <t>71</t>
  </si>
  <si>
    <t>UPRAVA</t>
  </si>
  <si>
    <t>Úprava podhrabových desek v případě kolize kořenového systému stromů</t>
  </si>
  <si>
    <t>-805589104</t>
  </si>
  <si>
    <t>72</t>
  </si>
  <si>
    <t>ZAKLAD</t>
  </si>
  <si>
    <t>Osazení dvou sloupků do společného betonového základu v bodě č. 4</t>
  </si>
  <si>
    <t>-1759758323</t>
  </si>
  <si>
    <t>73</t>
  </si>
  <si>
    <t>998767101</t>
  </si>
  <si>
    <t>Přesun hmot tonážní pro zámečnické konstrukce v objektech v do 6 m</t>
  </si>
  <si>
    <t>1787709946</t>
  </si>
  <si>
    <t>783</t>
  </si>
  <si>
    <t>Dokončovací práce - nátěry</t>
  </si>
  <si>
    <t>74</t>
  </si>
  <si>
    <t>783314203</t>
  </si>
  <si>
    <t>Základní antikorozní jednonásobný syntetický samozákladující nátěr zámečnických konstrukcí</t>
  </si>
  <si>
    <t>959457220</t>
  </si>
  <si>
    <t>opravy nátěrem po odřezání starého plotu:</t>
  </si>
  <si>
    <t>VRN</t>
  </si>
  <si>
    <t>Vedlejší rozpočtové náklady</t>
  </si>
  <si>
    <t>VRN1</t>
  </si>
  <si>
    <t>Průzkumné, geodetické a projektové práce</t>
  </si>
  <si>
    <t>012002000</t>
  </si>
  <si>
    <t>Zeměměřičské práce</t>
  </si>
  <si>
    <t>1024</t>
  </si>
  <si>
    <t>-1103167810</t>
  </si>
  <si>
    <t>76</t>
  </si>
  <si>
    <t>013254000</t>
  </si>
  <si>
    <t>Dokumentace skutečného provedení stavby</t>
  </si>
  <si>
    <t>-937632753</t>
  </si>
  <si>
    <t>VRN3</t>
  </si>
  <si>
    <t>Zařízení staveniště</t>
  </si>
  <si>
    <t>77</t>
  </si>
  <si>
    <t>030001000</t>
  </si>
  <si>
    <t>Zařízení staveniště vč. provizorního oplocení</t>
  </si>
  <si>
    <t>-1473757130</t>
  </si>
  <si>
    <t>78</t>
  </si>
  <si>
    <t>035103000</t>
  </si>
  <si>
    <t>Pronájem ploch</t>
  </si>
  <si>
    <t>-244831120</t>
  </si>
  <si>
    <t>VRN7</t>
  </si>
  <si>
    <t>Provozní vlivy</t>
  </si>
  <si>
    <t>79</t>
  </si>
  <si>
    <t>075002000</t>
  </si>
  <si>
    <t>Ochranná pásma - vytýčení sítí</t>
  </si>
  <si>
    <t>-1234173648</t>
  </si>
  <si>
    <t>VRN9</t>
  </si>
  <si>
    <t>Ostatní náklady</t>
  </si>
  <si>
    <t>80</t>
  </si>
  <si>
    <t>NP</t>
  </si>
  <si>
    <t>Péče o stromy po dobu 5 let - viz. stanovisko odboru výsadby a životního prostředí bod. II odst. 5</t>
  </si>
  <si>
    <t>hod</t>
  </si>
  <si>
    <t>81708776</t>
  </si>
  <si>
    <t>zajištění kmenů stromů chráničkou:</t>
  </si>
  <si>
    <t>1ks á 0,5h:</t>
  </si>
  <si>
    <t>0,5</t>
  </si>
  <si>
    <t>zálivka min. 5x ročně 5 let:</t>
  </si>
  <si>
    <t>2 ks á 0,25 h:</t>
  </si>
  <si>
    <t>2*0,25*5*5</t>
  </si>
  <si>
    <t>odplevelování, výchovný řez, oprava úvazků, popř. výměna kůlů, sledování zdravotního stavu dřevin vč.výměny uhynulého jedince-předpoklad 2x ročně :</t>
  </si>
  <si>
    <t>předpoklad jaro+podzim:</t>
  </si>
  <si>
    <t>2ks á 0,5h 2x ročně</t>
  </si>
  <si>
    <t>2*0,5*5*2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</si>
</sst>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P2308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plotu MŠ Mozartova 9 v Ostravě-Zábřehu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7. 11. 2023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'3-2025 -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'3-2025 - Stavební část'!P132</f>
        <v>0</v>
      </c>
      <c r="AV95" s="128">
        <f>'3-2025 - Stavební část'!J33</f>
        <v>0</v>
      </c>
      <c r="AW95" s="128">
        <f>'3-2025 - Stavební část'!J34</f>
        <v>0</v>
      </c>
      <c r="AX95" s="128">
        <f>'3-2025 - Stavební část'!J35</f>
        <v>0</v>
      </c>
      <c r="AY95" s="128">
        <f>'3-2025 - Stavební část'!J36</f>
        <v>0</v>
      </c>
      <c r="AZ95" s="128">
        <f>'3-2025 - Stavební část'!F33</f>
        <v>0</v>
      </c>
      <c r="BA95" s="128">
        <f>'3-2025 - Stavební část'!F34</f>
        <v>0</v>
      </c>
      <c r="BB95" s="128">
        <f>'3-2025 - Stavební část'!F35</f>
        <v>0</v>
      </c>
      <c r="BC95" s="128">
        <f>'3-2025 - Stavební část'!F36</f>
        <v>0</v>
      </c>
      <c r="BD95" s="130">
        <f>'3-2025 - Stavební část'!F37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dDvVxKt0Wj3D+nLSDylqPpfq6GxHixyof9Cz8T24OFKgFu3IywzAz/OWF7G9IEgQ5fWuhATE4QF6a2sPwN652Q==" hashValue="m/lRnAdD64BkeAF2F0bXiDKQPNipVplCoPl+Ozov4qh7ilo93Wd+YKLD4D6vB1EvcgmG3Iqpqo2tRvChdnBVV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-2025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Oprava plotu MŠ Mozartova 9 v Ostravě-Zábřehu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7. 11. 2023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ROUND((SUM(BE132:BE295)),  2)</f>
        <v>0</v>
      </c>
      <c r="G33" s="38"/>
      <c r="H33" s="38"/>
      <c r="I33" s="151">
        <v>0.20999999999999999</v>
      </c>
      <c r="J33" s="150">
        <f>ROUND(((SUM(BE132:BE295))*I33),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ROUND((SUM(BF132:BF295)),  2)</f>
        <v>0</v>
      </c>
      <c r="G34" s="38"/>
      <c r="H34" s="38"/>
      <c r="I34" s="151">
        <v>0.12</v>
      </c>
      <c r="J34" s="150">
        <f>ROUND(((SUM(BF132:BF295))*I34),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ROUND((SUM(BG132:BG295)),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ROUND((SUM(BH132:BH295)),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ROUND((SUM(BI132:BI295)),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Oprava plotu MŠ Mozartova 9 v Ostravě-Zábřehu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3-2025 -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7. 11. 2023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J133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J134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J181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J183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J197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J199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98</v>
      </c>
      <c r="E103" s="184"/>
      <c r="F103" s="184"/>
      <c r="G103" s="184"/>
      <c r="H103" s="184"/>
      <c r="I103" s="184"/>
      <c r="J103" s="185">
        <f>J220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J227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100</v>
      </c>
      <c r="E105" s="178"/>
      <c r="F105" s="178"/>
      <c r="G105" s="178"/>
      <c r="H105" s="178"/>
      <c r="I105" s="178"/>
      <c r="J105" s="179">
        <f>J230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J231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102</v>
      </c>
      <c r="E107" s="184"/>
      <c r="F107" s="184"/>
      <c r="G107" s="184"/>
      <c r="H107" s="184"/>
      <c r="I107" s="184"/>
      <c r="J107" s="185">
        <f>J270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5"/>
      <c r="C108" s="176"/>
      <c r="D108" s="177" t="s">
        <v>103</v>
      </c>
      <c r="E108" s="178"/>
      <c r="F108" s="178"/>
      <c r="G108" s="178"/>
      <c r="H108" s="178"/>
      <c r="I108" s="178"/>
      <c r="J108" s="179">
        <f>J274</f>
        <v>0</v>
      </c>
      <c r="K108" s="176"/>
      <c r="L108" s="18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1"/>
      <c r="C109" s="182"/>
      <c r="D109" s="183" t="s">
        <v>104</v>
      </c>
      <c r="E109" s="184"/>
      <c r="F109" s="184"/>
      <c r="G109" s="184"/>
      <c r="H109" s="184"/>
      <c r="I109" s="184"/>
      <c r="J109" s="185">
        <f>J275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105</v>
      </c>
      <c r="E110" s="184"/>
      <c r="F110" s="184"/>
      <c r="G110" s="184"/>
      <c r="H110" s="184"/>
      <c r="I110" s="184"/>
      <c r="J110" s="185">
        <f>J278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106</v>
      </c>
      <c r="E111" s="184"/>
      <c r="F111" s="184"/>
      <c r="G111" s="184"/>
      <c r="H111" s="184"/>
      <c r="I111" s="184"/>
      <c r="J111" s="185">
        <f>J281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107</v>
      </c>
      <c r="E112" s="184"/>
      <c r="F112" s="184"/>
      <c r="G112" s="184"/>
      <c r="H112" s="184"/>
      <c r="I112" s="184"/>
      <c r="J112" s="185">
        <f>J283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108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0" t="str">
        <f>E7</f>
        <v>Oprava plotu MŠ Mozartova 9 v Ostravě-Zábřehu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85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3-2025 - Stavební část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 xml:space="preserve"> </v>
      </c>
      <c r="G126" s="40"/>
      <c r="H126" s="40"/>
      <c r="I126" s="32" t="s">
        <v>22</v>
      </c>
      <c r="J126" s="79" t="str">
        <f>IF(J12="","",J12)</f>
        <v>7. 11. 2023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 xml:space="preserve"> </v>
      </c>
      <c r="G128" s="40"/>
      <c r="H128" s="40"/>
      <c r="I128" s="32" t="s">
        <v>29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40"/>
      <c r="E129" s="40"/>
      <c r="F129" s="27" t="str">
        <f>IF(E18="","",E18)</f>
        <v>Vyplň údaj</v>
      </c>
      <c r="G129" s="40"/>
      <c r="H129" s="40"/>
      <c r="I129" s="32" t="s">
        <v>31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87"/>
      <c r="B131" s="188"/>
      <c r="C131" s="189" t="s">
        <v>109</v>
      </c>
      <c r="D131" s="190" t="s">
        <v>58</v>
      </c>
      <c r="E131" s="190" t="s">
        <v>54</v>
      </c>
      <c r="F131" s="190" t="s">
        <v>55</v>
      </c>
      <c r="G131" s="190" t="s">
        <v>110</v>
      </c>
      <c r="H131" s="190" t="s">
        <v>111</v>
      </c>
      <c r="I131" s="190" t="s">
        <v>112</v>
      </c>
      <c r="J131" s="190" t="s">
        <v>89</v>
      </c>
      <c r="K131" s="191" t="s">
        <v>113</v>
      </c>
      <c r="L131" s="192"/>
      <c r="M131" s="100" t="s">
        <v>1</v>
      </c>
      <c r="N131" s="101" t="s">
        <v>37</v>
      </c>
      <c r="O131" s="101" t="s">
        <v>114</v>
      </c>
      <c r="P131" s="101" t="s">
        <v>115</v>
      </c>
      <c r="Q131" s="101" t="s">
        <v>116</v>
      </c>
      <c r="R131" s="101" t="s">
        <v>117</v>
      </c>
      <c r="S131" s="101" t="s">
        <v>118</v>
      </c>
      <c r="T131" s="102" t="s">
        <v>119</v>
      </c>
      <c r="U131" s="187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/>
    </row>
    <row r="132" s="2" customFormat="1" ht="22.8" customHeight="1">
      <c r="A132" s="38"/>
      <c r="B132" s="39"/>
      <c r="C132" s="107" t="s">
        <v>120</v>
      </c>
      <c r="D132" s="40"/>
      <c r="E132" s="40"/>
      <c r="F132" s="40"/>
      <c r="G132" s="40"/>
      <c r="H132" s="40"/>
      <c r="I132" s="40"/>
      <c r="J132" s="193">
        <f>BK132</f>
        <v>0</v>
      </c>
      <c r="K132" s="40"/>
      <c r="L132" s="44"/>
      <c r="M132" s="103"/>
      <c r="N132" s="194"/>
      <c r="O132" s="104"/>
      <c r="P132" s="195">
        <f>P133+P230+P274</f>
        <v>0</v>
      </c>
      <c r="Q132" s="104"/>
      <c r="R132" s="195">
        <f>R133+R230+R274</f>
        <v>67.708188079999985</v>
      </c>
      <c r="S132" s="104"/>
      <c r="T132" s="196">
        <f>T133+T230+T274</f>
        <v>43.46072375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72</v>
      </c>
      <c r="AU132" s="17" t="s">
        <v>91</v>
      </c>
      <c r="BK132" s="197">
        <f>BK133+BK230+BK274</f>
        <v>0</v>
      </c>
    </row>
    <row r="133" s="12" customFormat="1" ht="25.92" customHeight="1">
      <c r="A133" s="12"/>
      <c r="B133" s="198"/>
      <c r="C133" s="199"/>
      <c r="D133" s="200" t="s">
        <v>72</v>
      </c>
      <c r="E133" s="201" t="s">
        <v>121</v>
      </c>
      <c r="F133" s="201" t="s">
        <v>122</v>
      </c>
      <c r="G133" s="199"/>
      <c r="H133" s="199"/>
      <c r="I133" s="202"/>
      <c r="J133" s="203">
        <f>BK133</f>
        <v>0</v>
      </c>
      <c r="K133" s="199"/>
      <c r="L133" s="204"/>
      <c r="M133" s="205"/>
      <c r="N133" s="206"/>
      <c r="O133" s="206"/>
      <c r="P133" s="207">
        <f>P134+P181+P183+P197+P199+P220+P227</f>
        <v>0</v>
      </c>
      <c r="Q133" s="206"/>
      <c r="R133" s="207">
        <f>R134+R181+R183+R197+R199+R220+R227</f>
        <v>34.79235808</v>
      </c>
      <c r="S133" s="206"/>
      <c r="T133" s="208">
        <f>T134+T181+T183+T197+T199+T220+T227</f>
        <v>43.46072375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81</v>
      </c>
      <c r="AT133" s="210" t="s">
        <v>72</v>
      </c>
      <c r="AU133" s="210" t="s">
        <v>73</v>
      </c>
      <c r="AY133" s="209" t="s">
        <v>123</v>
      </c>
      <c r="BK133" s="211">
        <f>BK134+BK181+BK183+BK197+BK199+BK220+BK227</f>
        <v>0</v>
      </c>
    </row>
    <row r="134" s="12" customFormat="1" ht="22.8" customHeight="1">
      <c r="A134" s="12"/>
      <c r="B134" s="198"/>
      <c r="C134" s="199"/>
      <c r="D134" s="200" t="s">
        <v>72</v>
      </c>
      <c r="E134" s="212" t="s">
        <v>81</v>
      </c>
      <c r="F134" s="212" t="s">
        <v>124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SUM(P135:P180)</f>
        <v>0</v>
      </c>
      <c r="Q134" s="206"/>
      <c r="R134" s="207">
        <f>SUM(R135:R180)</f>
        <v>10.632125</v>
      </c>
      <c r="S134" s="206"/>
      <c r="T134" s="208">
        <f>SUM(T135:T180)</f>
        <v>28.890000000000001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81</v>
      </c>
      <c r="AT134" s="210" t="s">
        <v>72</v>
      </c>
      <c r="AU134" s="210" t="s">
        <v>81</v>
      </c>
      <c r="AY134" s="209" t="s">
        <v>123</v>
      </c>
      <c r="BK134" s="211">
        <f>SUM(BK135:BK180)</f>
        <v>0</v>
      </c>
    </row>
    <row r="135" s="2" customFormat="1" ht="33" customHeight="1">
      <c r="A135" s="38"/>
      <c r="B135" s="39"/>
      <c r="C135" s="214" t="s">
        <v>81</v>
      </c>
      <c r="D135" s="214" t="s">
        <v>125</v>
      </c>
      <c r="E135" s="215" t="s">
        <v>126</v>
      </c>
      <c r="F135" s="216" t="s">
        <v>127</v>
      </c>
      <c r="G135" s="217" t="s">
        <v>128</v>
      </c>
      <c r="H135" s="218">
        <v>100</v>
      </c>
      <c r="I135" s="219"/>
      <c r="J135" s="220">
        <f>ROUND(I135*H135,2)</f>
        <v>0</v>
      </c>
      <c r="K135" s="216" t="s">
        <v>129</v>
      </c>
      <c r="L135" s="44"/>
      <c r="M135" s="221" t="s">
        <v>1</v>
      </c>
      <c r="N135" s="222" t="s">
        <v>38</v>
      </c>
      <c r="O135" s="91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130</v>
      </c>
      <c r="AT135" s="225" t="s">
        <v>125</v>
      </c>
      <c r="AU135" s="225" t="s">
        <v>83</v>
      </c>
      <c r="AY135" s="17" t="s">
        <v>123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81</v>
      </c>
      <c r="BK135" s="226">
        <f>ROUND(I135*H135,2)</f>
        <v>0</v>
      </c>
      <c r="BL135" s="17" t="s">
        <v>130</v>
      </c>
      <c r="BM135" s="225" t="s">
        <v>131</v>
      </c>
    </row>
    <row r="136" s="2" customFormat="1" ht="24.15" customHeight="1">
      <c r="A136" s="38"/>
      <c r="B136" s="39"/>
      <c r="C136" s="214" t="s">
        <v>83</v>
      </c>
      <c r="D136" s="214" t="s">
        <v>125</v>
      </c>
      <c r="E136" s="215" t="s">
        <v>132</v>
      </c>
      <c r="F136" s="216" t="s">
        <v>133</v>
      </c>
      <c r="G136" s="217" t="s">
        <v>128</v>
      </c>
      <c r="H136" s="218">
        <v>2</v>
      </c>
      <c r="I136" s="219"/>
      <c r="J136" s="220">
        <f>ROUND(I136*H136,2)</f>
        <v>0</v>
      </c>
      <c r="K136" s="216" t="s">
        <v>129</v>
      </c>
      <c r="L136" s="44"/>
      <c r="M136" s="221" t="s">
        <v>1</v>
      </c>
      <c r="N136" s="222" t="s">
        <v>38</v>
      </c>
      <c r="O136" s="91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5" t="s">
        <v>130</v>
      </c>
      <c r="AT136" s="225" t="s">
        <v>125</v>
      </c>
      <c r="AU136" s="225" t="s">
        <v>83</v>
      </c>
      <c r="AY136" s="17" t="s">
        <v>123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81</v>
      </c>
      <c r="BK136" s="226">
        <f>ROUND(I136*H136,2)</f>
        <v>0</v>
      </c>
      <c r="BL136" s="17" t="s">
        <v>130</v>
      </c>
      <c r="BM136" s="225" t="s">
        <v>134</v>
      </c>
    </row>
    <row r="137" s="2" customFormat="1" ht="24.15" customHeight="1">
      <c r="A137" s="38"/>
      <c r="B137" s="39"/>
      <c r="C137" s="214" t="s">
        <v>135</v>
      </c>
      <c r="D137" s="214" t="s">
        <v>125</v>
      </c>
      <c r="E137" s="215" t="s">
        <v>136</v>
      </c>
      <c r="F137" s="216" t="s">
        <v>137</v>
      </c>
      <c r="G137" s="217" t="s">
        <v>128</v>
      </c>
      <c r="H137" s="218">
        <v>75</v>
      </c>
      <c r="I137" s="219"/>
      <c r="J137" s="220">
        <f>ROUND(I137*H137,2)</f>
        <v>0</v>
      </c>
      <c r="K137" s="216" t="s">
        <v>129</v>
      </c>
      <c r="L137" s="44"/>
      <c r="M137" s="221" t="s">
        <v>1</v>
      </c>
      <c r="N137" s="222" t="s">
        <v>38</v>
      </c>
      <c r="O137" s="91"/>
      <c r="P137" s="223">
        <f>O137*H137</f>
        <v>0</v>
      </c>
      <c r="Q137" s="223">
        <v>0</v>
      </c>
      <c r="R137" s="223">
        <f>Q137*H137</f>
        <v>0</v>
      </c>
      <c r="S137" s="223">
        <v>0.26000000000000001</v>
      </c>
      <c r="T137" s="224">
        <f>S137*H137</f>
        <v>19.5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5" t="s">
        <v>130</v>
      </c>
      <c r="AT137" s="225" t="s">
        <v>125</v>
      </c>
      <c r="AU137" s="225" t="s">
        <v>83</v>
      </c>
      <c r="AY137" s="17" t="s">
        <v>123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81</v>
      </c>
      <c r="BK137" s="226">
        <f>ROUND(I137*H137,2)</f>
        <v>0</v>
      </c>
      <c r="BL137" s="17" t="s">
        <v>130</v>
      </c>
      <c r="BM137" s="225" t="s">
        <v>138</v>
      </c>
    </row>
    <row r="138" s="13" customFormat="1">
      <c r="A138" s="13"/>
      <c r="B138" s="227"/>
      <c r="C138" s="228"/>
      <c r="D138" s="229" t="s">
        <v>139</v>
      </c>
      <c r="E138" s="230" t="s">
        <v>1</v>
      </c>
      <c r="F138" s="231" t="s">
        <v>140</v>
      </c>
      <c r="G138" s="228"/>
      <c r="H138" s="230" t="s">
        <v>1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139</v>
      </c>
      <c r="AU138" s="237" t="s">
        <v>83</v>
      </c>
      <c r="AV138" s="13" t="s">
        <v>81</v>
      </c>
      <c r="AW138" s="13" t="s">
        <v>30</v>
      </c>
      <c r="AX138" s="13" t="s">
        <v>73</v>
      </c>
      <c r="AY138" s="237" t="s">
        <v>123</v>
      </c>
    </row>
    <row r="139" s="14" customFormat="1">
      <c r="A139" s="14"/>
      <c r="B139" s="238"/>
      <c r="C139" s="239"/>
      <c r="D139" s="229" t="s">
        <v>139</v>
      </c>
      <c r="E139" s="240" t="s">
        <v>1</v>
      </c>
      <c r="F139" s="241" t="s">
        <v>141</v>
      </c>
      <c r="G139" s="239"/>
      <c r="H139" s="242">
        <v>75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139</v>
      </c>
      <c r="AU139" s="248" t="s">
        <v>83</v>
      </c>
      <c r="AV139" s="14" t="s">
        <v>83</v>
      </c>
      <c r="AW139" s="14" t="s">
        <v>30</v>
      </c>
      <c r="AX139" s="14" t="s">
        <v>81</v>
      </c>
      <c r="AY139" s="248" t="s">
        <v>123</v>
      </c>
    </row>
    <row r="140" s="2" customFormat="1" ht="24.15" customHeight="1">
      <c r="A140" s="38"/>
      <c r="B140" s="39"/>
      <c r="C140" s="214" t="s">
        <v>130</v>
      </c>
      <c r="D140" s="214" t="s">
        <v>125</v>
      </c>
      <c r="E140" s="215" t="s">
        <v>142</v>
      </c>
      <c r="F140" s="216" t="s">
        <v>143</v>
      </c>
      <c r="G140" s="217" t="s">
        <v>128</v>
      </c>
      <c r="H140" s="218">
        <v>4</v>
      </c>
      <c r="I140" s="219"/>
      <c r="J140" s="220">
        <f>ROUND(I140*H140,2)</f>
        <v>0</v>
      </c>
      <c r="K140" s="216" t="s">
        <v>129</v>
      </c>
      <c r="L140" s="44"/>
      <c r="M140" s="221" t="s">
        <v>1</v>
      </c>
      <c r="N140" s="222" t="s">
        <v>38</v>
      </c>
      <c r="O140" s="91"/>
      <c r="P140" s="223">
        <f>O140*H140</f>
        <v>0</v>
      </c>
      <c r="Q140" s="223">
        <v>0</v>
      </c>
      <c r="R140" s="223">
        <f>Q140*H140</f>
        <v>0</v>
      </c>
      <c r="S140" s="223">
        <v>0.22</v>
      </c>
      <c r="T140" s="224">
        <f>S140*H140</f>
        <v>0.88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5" t="s">
        <v>130</v>
      </c>
      <c r="AT140" s="225" t="s">
        <v>125</v>
      </c>
      <c r="AU140" s="225" t="s">
        <v>83</v>
      </c>
      <c r="AY140" s="17" t="s">
        <v>123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7" t="s">
        <v>81</v>
      </c>
      <c r="BK140" s="226">
        <f>ROUND(I140*H140,2)</f>
        <v>0</v>
      </c>
      <c r="BL140" s="17" t="s">
        <v>130</v>
      </c>
      <c r="BM140" s="225" t="s">
        <v>144</v>
      </c>
    </row>
    <row r="141" s="13" customFormat="1">
      <c r="A141" s="13"/>
      <c r="B141" s="227"/>
      <c r="C141" s="228"/>
      <c r="D141" s="229" t="s">
        <v>139</v>
      </c>
      <c r="E141" s="230" t="s">
        <v>1</v>
      </c>
      <c r="F141" s="231" t="s">
        <v>140</v>
      </c>
      <c r="G141" s="228"/>
      <c r="H141" s="230" t="s">
        <v>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139</v>
      </c>
      <c r="AU141" s="237" t="s">
        <v>83</v>
      </c>
      <c r="AV141" s="13" t="s">
        <v>81</v>
      </c>
      <c r="AW141" s="13" t="s">
        <v>30</v>
      </c>
      <c r="AX141" s="13" t="s">
        <v>73</v>
      </c>
      <c r="AY141" s="237" t="s">
        <v>123</v>
      </c>
    </row>
    <row r="142" s="14" customFormat="1">
      <c r="A142" s="14"/>
      <c r="B142" s="238"/>
      <c r="C142" s="239"/>
      <c r="D142" s="229" t="s">
        <v>139</v>
      </c>
      <c r="E142" s="240" t="s">
        <v>1</v>
      </c>
      <c r="F142" s="241" t="s">
        <v>130</v>
      </c>
      <c r="G142" s="239"/>
      <c r="H142" s="242">
        <v>4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139</v>
      </c>
      <c r="AU142" s="248" t="s">
        <v>83</v>
      </c>
      <c r="AV142" s="14" t="s">
        <v>83</v>
      </c>
      <c r="AW142" s="14" t="s">
        <v>30</v>
      </c>
      <c r="AX142" s="14" t="s">
        <v>81</v>
      </c>
      <c r="AY142" s="248" t="s">
        <v>123</v>
      </c>
    </row>
    <row r="143" s="2" customFormat="1" ht="16.5" customHeight="1">
      <c r="A143" s="38"/>
      <c r="B143" s="39"/>
      <c r="C143" s="214" t="s">
        <v>145</v>
      </c>
      <c r="D143" s="214" t="s">
        <v>125</v>
      </c>
      <c r="E143" s="215" t="s">
        <v>146</v>
      </c>
      <c r="F143" s="216" t="s">
        <v>147</v>
      </c>
      <c r="G143" s="217" t="s">
        <v>148</v>
      </c>
      <c r="H143" s="218">
        <v>37</v>
      </c>
      <c r="I143" s="219"/>
      <c r="J143" s="220">
        <f>ROUND(I143*H143,2)</f>
        <v>0</v>
      </c>
      <c r="K143" s="216" t="s">
        <v>129</v>
      </c>
      <c r="L143" s="44"/>
      <c r="M143" s="221" t="s">
        <v>1</v>
      </c>
      <c r="N143" s="222" t="s">
        <v>38</v>
      </c>
      <c r="O143" s="91"/>
      <c r="P143" s="223">
        <f>O143*H143</f>
        <v>0</v>
      </c>
      <c r="Q143" s="223">
        <v>0</v>
      </c>
      <c r="R143" s="223">
        <f>Q143*H143</f>
        <v>0</v>
      </c>
      <c r="S143" s="223">
        <v>0.23000000000000001</v>
      </c>
      <c r="T143" s="224">
        <f>S143*H143</f>
        <v>8.5099999999999998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130</v>
      </c>
      <c r="AT143" s="225" t="s">
        <v>125</v>
      </c>
      <c r="AU143" s="225" t="s">
        <v>83</v>
      </c>
      <c r="AY143" s="17" t="s">
        <v>123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81</v>
      </c>
      <c r="BK143" s="226">
        <f>ROUND(I143*H143,2)</f>
        <v>0</v>
      </c>
      <c r="BL143" s="17" t="s">
        <v>130</v>
      </c>
      <c r="BM143" s="225" t="s">
        <v>149</v>
      </c>
    </row>
    <row r="144" s="13" customFormat="1">
      <c r="A144" s="13"/>
      <c r="B144" s="227"/>
      <c r="C144" s="228"/>
      <c r="D144" s="229" t="s">
        <v>139</v>
      </c>
      <c r="E144" s="230" t="s">
        <v>1</v>
      </c>
      <c r="F144" s="231" t="s">
        <v>150</v>
      </c>
      <c r="G144" s="228"/>
      <c r="H144" s="230" t="s">
        <v>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139</v>
      </c>
      <c r="AU144" s="237" t="s">
        <v>83</v>
      </c>
      <c r="AV144" s="13" t="s">
        <v>81</v>
      </c>
      <c r="AW144" s="13" t="s">
        <v>30</v>
      </c>
      <c r="AX144" s="13" t="s">
        <v>73</v>
      </c>
      <c r="AY144" s="237" t="s">
        <v>123</v>
      </c>
    </row>
    <row r="145" s="14" customFormat="1">
      <c r="A145" s="14"/>
      <c r="B145" s="238"/>
      <c r="C145" s="239"/>
      <c r="D145" s="229" t="s">
        <v>139</v>
      </c>
      <c r="E145" s="240" t="s">
        <v>1</v>
      </c>
      <c r="F145" s="241" t="s">
        <v>151</v>
      </c>
      <c r="G145" s="239"/>
      <c r="H145" s="242">
        <v>37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139</v>
      </c>
      <c r="AU145" s="248" t="s">
        <v>83</v>
      </c>
      <c r="AV145" s="14" t="s">
        <v>83</v>
      </c>
      <c r="AW145" s="14" t="s">
        <v>30</v>
      </c>
      <c r="AX145" s="14" t="s">
        <v>81</v>
      </c>
      <c r="AY145" s="248" t="s">
        <v>123</v>
      </c>
    </row>
    <row r="146" s="2" customFormat="1" ht="24.15" customHeight="1">
      <c r="A146" s="38"/>
      <c r="B146" s="39"/>
      <c r="C146" s="214" t="s">
        <v>152</v>
      </c>
      <c r="D146" s="214" t="s">
        <v>125</v>
      </c>
      <c r="E146" s="215" t="s">
        <v>153</v>
      </c>
      <c r="F146" s="216" t="s">
        <v>154</v>
      </c>
      <c r="G146" s="217" t="s">
        <v>148</v>
      </c>
      <c r="H146" s="218">
        <v>4</v>
      </c>
      <c r="I146" s="219"/>
      <c r="J146" s="220">
        <f>ROUND(I146*H146,2)</f>
        <v>0</v>
      </c>
      <c r="K146" s="216" t="s">
        <v>129</v>
      </c>
      <c r="L146" s="44"/>
      <c r="M146" s="221" t="s">
        <v>1</v>
      </c>
      <c r="N146" s="222" t="s">
        <v>38</v>
      </c>
      <c r="O146" s="91"/>
      <c r="P146" s="223">
        <f>O146*H146</f>
        <v>0</v>
      </c>
      <c r="Q146" s="223">
        <v>0.0086800000000000002</v>
      </c>
      <c r="R146" s="223">
        <f>Q146*H146</f>
        <v>0.034720000000000001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130</v>
      </c>
      <c r="AT146" s="225" t="s">
        <v>125</v>
      </c>
      <c r="AU146" s="225" t="s">
        <v>83</v>
      </c>
      <c r="AY146" s="17" t="s">
        <v>123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81</v>
      </c>
      <c r="BK146" s="226">
        <f>ROUND(I146*H146,2)</f>
        <v>0</v>
      </c>
      <c r="BL146" s="17" t="s">
        <v>130</v>
      </c>
      <c r="BM146" s="225" t="s">
        <v>155</v>
      </c>
    </row>
    <row r="147" s="13" customFormat="1">
      <c r="A147" s="13"/>
      <c r="B147" s="227"/>
      <c r="C147" s="228"/>
      <c r="D147" s="229" t="s">
        <v>139</v>
      </c>
      <c r="E147" s="230" t="s">
        <v>1</v>
      </c>
      <c r="F147" s="231" t="s">
        <v>156</v>
      </c>
      <c r="G147" s="228"/>
      <c r="H147" s="230" t="s">
        <v>1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139</v>
      </c>
      <c r="AU147" s="237" t="s">
        <v>83</v>
      </c>
      <c r="AV147" s="13" t="s">
        <v>81</v>
      </c>
      <c r="AW147" s="13" t="s">
        <v>30</v>
      </c>
      <c r="AX147" s="13" t="s">
        <v>73</v>
      </c>
      <c r="AY147" s="237" t="s">
        <v>123</v>
      </c>
    </row>
    <row r="148" s="14" customFormat="1">
      <c r="A148" s="14"/>
      <c r="B148" s="238"/>
      <c r="C148" s="239"/>
      <c r="D148" s="229" t="s">
        <v>139</v>
      </c>
      <c r="E148" s="240" t="s">
        <v>1</v>
      </c>
      <c r="F148" s="241" t="s">
        <v>130</v>
      </c>
      <c r="G148" s="239"/>
      <c r="H148" s="242">
        <v>4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139</v>
      </c>
      <c r="AU148" s="248" t="s">
        <v>83</v>
      </c>
      <c r="AV148" s="14" t="s">
        <v>83</v>
      </c>
      <c r="AW148" s="14" t="s">
        <v>30</v>
      </c>
      <c r="AX148" s="14" t="s">
        <v>81</v>
      </c>
      <c r="AY148" s="248" t="s">
        <v>123</v>
      </c>
    </row>
    <row r="149" s="2" customFormat="1" ht="24.15" customHeight="1">
      <c r="A149" s="38"/>
      <c r="B149" s="39"/>
      <c r="C149" s="214" t="s">
        <v>157</v>
      </c>
      <c r="D149" s="214" t="s">
        <v>125</v>
      </c>
      <c r="E149" s="215" t="s">
        <v>158</v>
      </c>
      <c r="F149" s="216" t="s">
        <v>159</v>
      </c>
      <c r="G149" s="217" t="s">
        <v>148</v>
      </c>
      <c r="H149" s="218">
        <v>9</v>
      </c>
      <c r="I149" s="219"/>
      <c r="J149" s="220">
        <f>ROUND(I149*H149,2)</f>
        <v>0</v>
      </c>
      <c r="K149" s="216" t="s">
        <v>129</v>
      </c>
      <c r="L149" s="44"/>
      <c r="M149" s="221" t="s">
        <v>1</v>
      </c>
      <c r="N149" s="222" t="s">
        <v>38</v>
      </c>
      <c r="O149" s="91"/>
      <c r="P149" s="223">
        <f>O149*H149</f>
        <v>0</v>
      </c>
      <c r="Q149" s="223">
        <v>0.06053</v>
      </c>
      <c r="R149" s="223">
        <f>Q149*H149</f>
        <v>0.54476999999999998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130</v>
      </c>
      <c r="AT149" s="225" t="s">
        <v>125</v>
      </c>
      <c r="AU149" s="225" t="s">
        <v>83</v>
      </c>
      <c r="AY149" s="17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81</v>
      </c>
      <c r="BK149" s="226">
        <f>ROUND(I149*H149,2)</f>
        <v>0</v>
      </c>
      <c r="BL149" s="17" t="s">
        <v>130</v>
      </c>
      <c r="BM149" s="225" t="s">
        <v>160</v>
      </c>
    </row>
    <row r="150" s="13" customFormat="1">
      <c r="A150" s="13"/>
      <c r="B150" s="227"/>
      <c r="C150" s="228"/>
      <c r="D150" s="229" t="s">
        <v>139</v>
      </c>
      <c r="E150" s="230" t="s">
        <v>1</v>
      </c>
      <c r="F150" s="231" t="s">
        <v>161</v>
      </c>
      <c r="G150" s="228"/>
      <c r="H150" s="230" t="s">
        <v>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139</v>
      </c>
      <c r="AU150" s="237" t="s">
        <v>83</v>
      </c>
      <c r="AV150" s="13" t="s">
        <v>81</v>
      </c>
      <c r="AW150" s="13" t="s">
        <v>30</v>
      </c>
      <c r="AX150" s="13" t="s">
        <v>73</v>
      </c>
      <c r="AY150" s="237" t="s">
        <v>123</v>
      </c>
    </row>
    <row r="151" s="14" customFormat="1">
      <c r="A151" s="14"/>
      <c r="B151" s="238"/>
      <c r="C151" s="239"/>
      <c r="D151" s="229" t="s">
        <v>139</v>
      </c>
      <c r="E151" s="240" t="s">
        <v>1</v>
      </c>
      <c r="F151" s="241" t="s">
        <v>162</v>
      </c>
      <c r="G151" s="239"/>
      <c r="H151" s="242">
        <v>9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139</v>
      </c>
      <c r="AU151" s="248" t="s">
        <v>83</v>
      </c>
      <c r="AV151" s="14" t="s">
        <v>83</v>
      </c>
      <c r="AW151" s="14" t="s">
        <v>30</v>
      </c>
      <c r="AX151" s="14" t="s">
        <v>81</v>
      </c>
      <c r="AY151" s="248" t="s">
        <v>123</v>
      </c>
    </row>
    <row r="152" s="2" customFormat="1" ht="24.15" customHeight="1">
      <c r="A152" s="38"/>
      <c r="B152" s="39"/>
      <c r="C152" s="214" t="s">
        <v>163</v>
      </c>
      <c r="D152" s="214" t="s">
        <v>125</v>
      </c>
      <c r="E152" s="215" t="s">
        <v>164</v>
      </c>
      <c r="F152" s="216" t="s">
        <v>165</v>
      </c>
      <c r="G152" s="217" t="s">
        <v>148</v>
      </c>
      <c r="H152" s="218">
        <v>47.200000000000003</v>
      </c>
      <c r="I152" s="219"/>
      <c r="J152" s="220">
        <f>ROUND(I152*H152,2)</f>
        <v>0</v>
      </c>
      <c r="K152" s="216" t="s">
        <v>129</v>
      </c>
      <c r="L152" s="44"/>
      <c r="M152" s="221" t="s">
        <v>1</v>
      </c>
      <c r="N152" s="222" t="s">
        <v>38</v>
      </c>
      <c r="O152" s="91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5" t="s">
        <v>130</v>
      </c>
      <c r="AT152" s="225" t="s">
        <v>125</v>
      </c>
      <c r="AU152" s="225" t="s">
        <v>83</v>
      </c>
      <c r="AY152" s="17" t="s">
        <v>123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81</v>
      </c>
      <c r="BK152" s="226">
        <f>ROUND(I152*H152,2)</f>
        <v>0</v>
      </c>
      <c r="BL152" s="17" t="s">
        <v>130</v>
      </c>
      <c r="BM152" s="225" t="s">
        <v>166</v>
      </c>
    </row>
    <row r="153" s="2" customFormat="1" ht="24.15" customHeight="1">
      <c r="A153" s="38"/>
      <c r="B153" s="39"/>
      <c r="C153" s="214" t="s">
        <v>167</v>
      </c>
      <c r="D153" s="214" t="s">
        <v>125</v>
      </c>
      <c r="E153" s="215" t="s">
        <v>168</v>
      </c>
      <c r="F153" s="216" t="s">
        <v>169</v>
      </c>
      <c r="G153" s="217" t="s">
        <v>148</v>
      </c>
      <c r="H153" s="218">
        <v>47.200000000000003</v>
      </c>
      <c r="I153" s="219"/>
      <c r="J153" s="220">
        <f>ROUND(I153*H153,2)</f>
        <v>0</v>
      </c>
      <c r="K153" s="216" t="s">
        <v>129</v>
      </c>
      <c r="L153" s="44"/>
      <c r="M153" s="221" t="s">
        <v>1</v>
      </c>
      <c r="N153" s="222" t="s">
        <v>38</v>
      </c>
      <c r="O153" s="91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130</v>
      </c>
      <c r="AT153" s="225" t="s">
        <v>125</v>
      </c>
      <c r="AU153" s="225" t="s">
        <v>83</v>
      </c>
      <c r="AY153" s="17" t="s">
        <v>123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81</v>
      </c>
      <c r="BK153" s="226">
        <f>ROUND(I153*H153,2)</f>
        <v>0</v>
      </c>
      <c r="BL153" s="17" t="s">
        <v>130</v>
      </c>
      <c r="BM153" s="225" t="s">
        <v>170</v>
      </c>
    </row>
    <row r="154" s="13" customFormat="1">
      <c r="A154" s="13"/>
      <c r="B154" s="227"/>
      <c r="C154" s="228"/>
      <c r="D154" s="229" t="s">
        <v>139</v>
      </c>
      <c r="E154" s="230" t="s">
        <v>1</v>
      </c>
      <c r="F154" s="231" t="s">
        <v>171</v>
      </c>
      <c r="G154" s="228"/>
      <c r="H154" s="230" t="s">
        <v>1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139</v>
      </c>
      <c r="AU154" s="237" t="s">
        <v>83</v>
      </c>
      <c r="AV154" s="13" t="s">
        <v>81</v>
      </c>
      <c r="AW154" s="13" t="s">
        <v>30</v>
      </c>
      <c r="AX154" s="13" t="s">
        <v>73</v>
      </c>
      <c r="AY154" s="237" t="s">
        <v>123</v>
      </c>
    </row>
    <row r="155" s="14" customFormat="1">
      <c r="A155" s="14"/>
      <c r="B155" s="238"/>
      <c r="C155" s="239"/>
      <c r="D155" s="229" t="s">
        <v>139</v>
      </c>
      <c r="E155" s="240" t="s">
        <v>1</v>
      </c>
      <c r="F155" s="241" t="s">
        <v>172</v>
      </c>
      <c r="G155" s="239"/>
      <c r="H155" s="242">
        <v>47.200000000000003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139</v>
      </c>
      <c r="AU155" s="248" t="s">
        <v>83</v>
      </c>
      <c r="AV155" s="14" t="s">
        <v>83</v>
      </c>
      <c r="AW155" s="14" t="s">
        <v>30</v>
      </c>
      <c r="AX155" s="14" t="s">
        <v>73</v>
      </c>
      <c r="AY155" s="248" t="s">
        <v>123</v>
      </c>
    </row>
    <row r="156" s="15" customFormat="1">
      <c r="A156" s="15"/>
      <c r="B156" s="249"/>
      <c r="C156" s="250"/>
      <c r="D156" s="229" t="s">
        <v>139</v>
      </c>
      <c r="E156" s="251" t="s">
        <v>1</v>
      </c>
      <c r="F156" s="252" t="s">
        <v>173</v>
      </c>
      <c r="G156" s="250"/>
      <c r="H156" s="253">
        <v>47.200000000000003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139</v>
      </c>
      <c r="AU156" s="259" t="s">
        <v>83</v>
      </c>
      <c r="AV156" s="15" t="s">
        <v>130</v>
      </c>
      <c r="AW156" s="15" t="s">
        <v>30</v>
      </c>
      <c r="AX156" s="15" t="s">
        <v>81</v>
      </c>
      <c r="AY156" s="259" t="s">
        <v>123</v>
      </c>
    </row>
    <row r="157" s="2" customFormat="1" ht="33" customHeight="1">
      <c r="A157" s="38"/>
      <c r="B157" s="39"/>
      <c r="C157" s="214" t="s">
        <v>174</v>
      </c>
      <c r="D157" s="214" t="s">
        <v>125</v>
      </c>
      <c r="E157" s="215" t="s">
        <v>175</v>
      </c>
      <c r="F157" s="216" t="s">
        <v>176</v>
      </c>
      <c r="G157" s="217" t="s">
        <v>177</v>
      </c>
      <c r="H157" s="218">
        <v>2.1840000000000002</v>
      </c>
      <c r="I157" s="219"/>
      <c r="J157" s="220">
        <f>ROUND(I157*H157,2)</f>
        <v>0</v>
      </c>
      <c r="K157" s="216" t="s">
        <v>129</v>
      </c>
      <c r="L157" s="44"/>
      <c r="M157" s="221" t="s">
        <v>1</v>
      </c>
      <c r="N157" s="222" t="s">
        <v>38</v>
      </c>
      <c r="O157" s="91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130</v>
      </c>
      <c r="AT157" s="225" t="s">
        <v>125</v>
      </c>
      <c r="AU157" s="225" t="s">
        <v>83</v>
      </c>
      <c r="AY157" s="17" t="s">
        <v>123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81</v>
      </c>
      <c r="BK157" s="226">
        <f>ROUND(I157*H157,2)</f>
        <v>0</v>
      </c>
      <c r="BL157" s="17" t="s">
        <v>130</v>
      </c>
      <c r="BM157" s="225" t="s">
        <v>178</v>
      </c>
    </row>
    <row r="158" s="13" customFormat="1">
      <c r="A158" s="13"/>
      <c r="B158" s="227"/>
      <c r="C158" s="228"/>
      <c r="D158" s="229" t="s">
        <v>139</v>
      </c>
      <c r="E158" s="230" t="s">
        <v>1</v>
      </c>
      <c r="F158" s="231" t="s">
        <v>179</v>
      </c>
      <c r="G158" s="228"/>
      <c r="H158" s="230" t="s">
        <v>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139</v>
      </c>
      <c r="AU158" s="237" t="s">
        <v>83</v>
      </c>
      <c r="AV158" s="13" t="s">
        <v>81</v>
      </c>
      <c r="AW158" s="13" t="s">
        <v>30</v>
      </c>
      <c r="AX158" s="13" t="s">
        <v>73</v>
      </c>
      <c r="AY158" s="237" t="s">
        <v>123</v>
      </c>
    </row>
    <row r="159" s="14" customFormat="1">
      <c r="A159" s="14"/>
      <c r="B159" s="238"/>
      <c r="C159" s="239"/>
      <c r="D159" s="229" t="s">
        <v>139</v>
      </c>
      <c r="E159" s="240" t="s">
        <v>1</v>
      </c>
      <c r="F159" s="241" t="s">
        <v>180</v>
      </c>
      <c r="G159" s="239"/>
      <c r="H159" s="242">
        <v>0.084000000000000005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139</v>
      </c>
      <c r="AU159" s="248" t="s">
        <v>83</v>
      </c>
      <c r="AV159" s="14" t="s">
        <v>83</v>
      </c>
      <c r="AW159" s="14" t="s">
        <v>30</v>
      </c>
      <c r="AX159" s="14" t="s">
        <v>73</v>
      </c>
      <c r="AY159" s="248" t="s">
        <v>123</v>
      </c>
    </row>
    <row r="160" s="13" customFormat="1">
      <c r="A160" s="13"/>
      <c r="B160" s="227"/>
      <c r="C160" s="228"/>
      <c r="D160" s="229" t="s">
        <v>139</v>
      </c>
      <c r="E160" s="230" t="s">
        <v>1</v>
      </c>
      <c r="F160" s="231" t="s">
        <v>181</v>
      </c>
      <c r="G160" s="228"/>
      <c r="H160" s="230" t="s">
        <v>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139</v>
      </c>
      <c r="AU160" s="237" t="s">
        <v>83</v>
      </c>
      <c r="AV160" s="13" t="s">
        <v>81</v>
      </c>
      <c r="AW160" s="13" t="s">
        <v>30</v>
      </c>
      <c r="AX160" s="13" t="s">
        <v>73</v>
      </c>
      <c r="AY160" s="237" t="s">
        <v>123</v>
      </c>
    </row>
    <row r="161" s="14" customFormat="1">
      <c r="A161" s="14"/>
      <c r="B161" s="238"/>
      <c r="C161" s="239"/>
      <c r="D161" s="229" t="s">
        <v>139</v>
      </c>
      <c r="E161" s="240" t="s">
        <v>1</v>
      </c>
      <c r="F161" s="241" t="s">
        <v>182</v>
      </c>
      <c r="G161" s="239"/>
      <c r="H161" s="242">
        <v>2.1000000000000001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139</v>
      </c>
      <c r="AU161" s="248" t="s">
        <v>83</v>
      </c>
      <c r="AV161" s="14" t="s">
        <v>83</v>
      </c>
      <c r="AW161" s="14" t="s">
        <v>30</v>
      </c>
      <c r="AX161" s="14" t="s">
        <v>73</v>
      </c>
      <c r="AY161" s="248" t="s">
        <v>123</v>
      </c>
    </row>
    <row r="162" s="15" customFormat="1">
      <c r="A162" s="15"/>
      <c r="B162" s="249"/>
      <c r="C162" s="250"/>
      <c r="D162" s="229" t="s">
        <v>139</v>
      </c>
      <c r="E162" s="251" t="s">
        <v>1</v>
      </c>
      <c r="F162" s="252" t="s">
        <v>173</v>
      </c>
      <c r="G162" s="250"/>
      <c r="H162" s="253">
        <v>2.1840000000000002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9" t="s">
        <v>139</v>
      </c>
      <c r="AU162" s="259" t="s">
        <v>83</v>
      </c>
      <c r="AV162" s="15" t="s">
        <v>130</v>
      </c>
      <c r="AW162" s="15" t="s">
        <v>30</v>
      </c>
      <c r="AX162" s="15" t="s">
        <v>81</v>
      </c>
      <c r="AY162" s="259" t="s">
        <v>123</v>
      </c>
    </row>
    <row r="163" s="2" customFormat="1" ht="24.15" customHeight="1">
      <c r="A163" s="38"/>
      <c r="B163" s="39"/>
      <c r="C163" s="214" t="s">
        <v>183</v>
      </c>
      <c r="D163" s="214" t="s">
        <v>125</v>
      </c>
      <c r="E163" s="215" t="s">
        <v>184</v>
      </c>
      <c r="F163" s="216" t="s">
        <v>185</v>
      </c>
      <c r="G163" s="217" t="s">
        <v>128</v>
      </c>
      <c r="H163" s="218">
        <v>2</v>
      </c>
      <c r="I163" s="219"/>
      <c r="J163" s="220">
        <f>ROUND(I163*H163,2)</f>
        <v>0</v>
      </c>
      <c r="K163" s="216" t="s">
        <v>129</v>
      </c>
      <c r="L163" s="44"/>
      <c r="M163" s="221" t="s">
        <v>1</v>
      </c>
      <c r="N163" s="222" t="s">
        <v>38</v>
      </c>
      <c r="O163" s="91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130</v>
      </c>
      <c r="AT163" s="225" t="s">
        <v>125</v>
      </c>
      <c r="AU163" s="225" t="s">
        <v>83</v>
      </c>
      <c r="AY163" s="17" t="s">
        <v>123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81</v>
      </c>
      <c r="BK163" s="226">
        <f>ROUND(I163*H163,2)</f>
        <v>0</v>
      </c>
      <c r="BL163" s="17" t="s">
        <v>130</v>
      </c>
      <c r="BM163" s="225" t="s">
        <v>186</v>
      </c>
    </row>
    <row r="164" s="2" customFormat="1" ht="24.15" customHeight="1">
      <c r="A164" s="38"/>
      <c r="B164" s="39"/>
      <c r="C164" s="214" t="s">
        <v>8</v>
      </c>
      <c r="D164" s="214" t="s">
        <v>125</v>
      </c>
      <c r="E164" s="215" t="s">
        <v>187</v>
      </c>
      <c r="F164" s="216" t="s">
        <v>188</v>
      </c>
      <c r="G164" s="217" t="s">
        <v>128</v>
      </c>
      <c r="H164" s="218">
        <v>473.08499999999998</v>
      </c>
      <c r="I164" s="219"/>
      <c r="J164" s="220">
        <f>ROUND(I164*H164,2)</f>
        <v>0</v>
      </c>
      <c r="K164" s="216" t="s">
        <v>129</v>
      </c>
      <c r="L164" s="44"/>
      <c r="M164" s="221" t="s">
        <v>1</v>
      </c>
      <c r="N164" s="222" t="s">
        <v>38</v>
      </c>
      <c r="O164" s="91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130</v>
      </c>
      <c r="AT164" s="225" t="s">
        <v>125</v>
      </c>
      <c r="AU164" s="225" t="s">
        <v>83</v>
      </c>
      <c r="AY164" s="17" t="s">
        <v>123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81</v>
      </c>
      <c r="BK164" s="226">
        <f>ROUND(I164*H164,2)</f>
        <v>0</v>
      </c>
      <c r="BL164" s="17" t="s">
        <v>130</v>
      </c>
      <c r="BM164" s="225" t="s">
        <v>189</v>
      </c>
    </row>
    <row r="165" s="2" customFormat="1" ht="16.5" customHeight="1">
      <c r="A165" s="38"/>
      <c r="B165" s="39"/>
      <c r="C165" s="260" t="s">
        <v>190</v>
      </c>
      <c r="D165" s="260" t="s">
        <v>191</v>
      </c>
      <c r="E165" s="261" t="s">
        <v>192</v>
      </c>
      <c r="F165" s="262" t="s">
        <v>193</v>
      </c>
      <c r="G165" s="263" t="s">
        <v>194</v>
      </c>
      <c r="H165" s="264">
        <v>9.9350000000000005</v>
      </c>
      <c r="I165" s="265"/>
      <c r="J165" s="266">
        <f>ROUND(I165*H165,2)</f>
        <v>0</v>
      </c>
      <c r="K165" s="262" t="s">
        <v>129</v>
      </c>
      <c r="L165" s="267"/>
      <c r="M165" s="268" t="s">
        <v>1</v>
      </c>
      <c r="N165" s="269" t="s">
        <v>38</v>
      </c>
      <c r="O165" s="91"/>
      <c r="P165" s="223">
        <f>O165*H165</f>
        <v>0</v>
      </c>
      <c r="Q165" s="223">
        <v>0.001</v>
      </c>
      <c r="R165" s="223">
        <f>Q165*H165</f>
        <v>0.0099350000000000011</v>
      </c>
      <c r="S165" s="223">
        <v>0</v>
      </c>
      <c r="T165" s="22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5" t="s">
        <v>163</v>
      </c>
      <c r="AT165" s="225" t="s">
        <v>191</v>
      </c>
      <c r="AU165" s="225" t="s">
        <v>83</v>
      </c>
      <c r="AY165" s="17" t="s">
        <v>123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81</v>
      </c>
      <c r="BK165" s="226">
        <f>ROUND(I165*H165,2)</f>
        <v>0</v>
      </c>
      <c r="BL165" s="17" t="s">
        <v>130</v>
      </c>
      <c r="BM165" s="225" t="s">
        <v>195</v>
      </c>
    </row>
    <row r="166" s="14" customFormat="1">
      <c r="A166" s="14"/>
      <c r="B166" s="238"/>
      <c r="C166" s="239"/>
      <c r="D166" s="229" t="s">
        <v>139</v>
      </c>
      <c r="E166" s="240" t="s">
        <v>1</v>
      </c>
      <c r="F166" s="241" t="s">
        <v>196</v>
      </c>
      <c r="G166" s="239"/>
      <c r="H166" s="242">
        <v>496.73899999999998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139</v>
      </c>
      <c r="AU166" s="248" t="s">
        <v>83</v>
      </c>
      <c r="AV166" s="14" t="s">
        <v>83</v>
      </c>
      <c r="AW166" s="14" t="s">
        <v>30</v>
      </c>
      <c r="AX166" s="14" t="s">
        <v>81</v>
      </c>
      <c r="AY166" s="248" t="s">
        <v>123</v>
      </c>
    </row>
    <row r="167" s="14" customFormat="1">
      <c r="A167" s="14"/>
      <c r="B167" s="238"/>
      <c r="C167" s="239"/>
      <c r="D167" s="229" t="s">
        <v>139</v>
      </c>
      <c r="E167" s="239"/>
      <c r="F167" s="241" t="s">
        <v>197</v>
      </c>
      <c r="G167" s="239"/>
      <c r="H167" s="242">
        <v>9.9350000000000005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139</v>
      </c>
      <c r="AU167" s="248" t="s">
        <v>83</v>
      </c>
      <c r="AV167" s="14" t="s">
        <v>83</v>
      </c>
      <c r="AW167" s="14" t="s">
        <v>4</v>
      </c>
      <c r="AX167" s="14" t="s">
        <v>81</v>
      </c>
      <c r="AY167" s="248" t="s">
        <v>123</v>
      </c>
    </row>
    <row r="168" s="2" customFormat="1" ht="24.15" customHeight="1">
      <c r="A168" s="38"/>
      <c r="B168" s="39"/>
      <c r="C168" s="214" t="s">
        <v>198</v>
      </c>
      <c r="D168" s="214" t="s">
        <v>125</v>
      </c>
      <c r="E168" s="215" t="s">
        <v>199</v>
      </c>
      <c r="F168" s="216" t="s">
        <v>200</v>
      </c>
      <c r="G168" s="217" t="s">
        <v>128</v>
      </c>
      <c r="H168" s="218">
        <v>473.08499999999998</v>
      </c>
      <c r="I168" s="219"/>
      <c r="J168" s="220">
        <f>ROUND(I168*H168,2)</f>
        <v>0</v>
      </c>
      <c r="K168" s="216" t="s">
        <v>129</v>
      </c>
      <c r="L168" s="44"/>
      <c r="M168" s="221" t="s">
        <v>1</v>
      </c>
      <c r="N168" s="222" t="s">
        <v>38</v>
      </c>
      <c r="O168" s="91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5" t="s">
        <v>130</v>
      </c>
      <c r="AT168" s="225" t="s">
        <v>125</v>
      </c>
      <c r="AU168" s="225" t="s">
        <v>83</v>
      </c>
      <c r="AY168" s="17" t="s">
        <v>123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7" t="s">
        <v>81</v>
      </c>
      <c r="BK168" s="226">
        <f>ROUND(I168*H168,2)</f>
        <v>0</v>
      </c>
      <c r="BL168" s="17" t="s">
        <v>130</v>
      </c>
      <c r="BM168" s="225" t="s">
        <v>201</v>
      </c>
    </row>
    <row r="169" s="13" customFormat="1">
      <c r="A169" s="13"/>
      <c r="B169" s="227"/>
      <c r="C169" s="228"/>
      <c r="D169" s="229" t="s">
        <v>139</v>
      </c>
      <c r="E169" s="230" t="s">
        <v>1</v>
      </c>
      <c r="F169" s="231" t="s">
        <v>202</v>
      </c>
      <c r="G169" s="228"/>
      <c r="H169" s="230" t="s">
        <v>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139</v>
      </c>
      <c r="AU169" s="237" t="s">
        <v>83</v>
      </c>
      <c r="AV169" s="13" t="s">
        <v>81</v>
      </c>
      <c r="AW169" s="13" t="s">
        <v>30</v>
      </c>
      <c r="AX169" s="13" t="s">
        <v>73</v>
      </c>
      <c r="AY169" s="237" t="s">
        <v>123</v>
      </c>
    </row>
    <row r="170" s="14" customFormat="1">
      <c r="A170" s="14"/>
      <c r="B170" s="238"/>
      <c r="C170" s="239"/>
      <c r="D170" s="229" t="s">
        <v>139</v>
      </c>
      <c r="E170" s="240" t="s">
        <v>1</v>
      </c>
      <c r="F170" s="241" t="s">
        <v>203</v>
      </c>
      <c r="G170" s="239"/>
      <c r="H170" s="242">
        <v>473.08499999999998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139</v>
      </c>
      <c r="AU170" s="248" t="s">
        <v>83</v>
      </c>
      <c r="AV170" s="14" t="s">
        <v>83</v>
      </c>
      <c r="AW170" s="14" t="s">
        <v>30</v>
      </c>
      <c r="AX170" s="14" t="s">
        <v>81</v>
      </c>
      <c r="AY170" s="248" t="s">
        <v>123</v>
      </c>
    </row>
    <row r="171" s="2" customFormat="1" ht="16.5" customHeight="1">
      <c r="A171" s="38"/>
      <c r="B171" s="39"/>
      <c r="C171" s="260" t="s">
        <v>204</v>
      </c>
      <c r="D171" s="260" t="s">
        <v>191</v>
      </c>
      <c r="E171" s="261" t="s">
        <v>205</v>
      </c>
      <c r="F171" s="262" t="s">
        <v>206</v>
      </c>
      <c r="G171" s="263" t="s">
        <v>207</v>
      </c>
      <c r="H171" s="264">
        <v>10</v>
      </c>
      <c r="I171" s="265"/>
      <c r="J171" s="266">
        <f>ROUND(I171*H171,2)</f>
        <v>0</v>
      </c>
      <c r="K171" s="262" t="s">
        <v>129</v>
      </c>
      <c r="L171" s="267"/>
      <c r="M171" s="268" t="s">
        <v>1</v>
      </c>
      <c r="N171" s="269" t="s">
        <v>38</v>
      </c>
      <c r="O171" s="91"/>
      <c r="P171" s="223">
        <f>O171*H171</f>
        <v>0</v>
      </c>
      <c r="Q171" s="223">
        <v>1</v>
      </c>
      <c r="R171" s="223">
        <f>Q171*H171</f>
        <v>10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163</v>
      </c>
      <c r="AT171" s="225" t="s">
        <v>191</v>
      </c>
      <c r="AU171" s="225" t="s">
        <v>83</v>
      </c>
      <c r="AY171" s="17" t="s">
        <v>123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81</v>
      </c>
      <c r="BK171" s="226">
        <f>ROUND(I171*H171,2)</f>
        <v>0</v>
      </c>
      <c r="BL171" s="17" t="s">
        <v>130</v>
      </c>
      <c r="BM171" s="225" t="s">
        <v>208</v>
      </c>
    </row>
    <row r="172" s="2" customFormat="1" ht="24.15" customHeight="1">
      <c r="A172" s="38"/>
      <c r="B172" s="39"/>
      <c r="C172" s="214" t="s">
        <v>209</v>
      </c>
      <c r="D172" s="214" t="s">
        <v>125</v>
      </c>
      <c r="E172" s="215" t="s">
        <v>210</v>
      </c>
      <c r="F172" s="216" t="s">
        <v>211</v>
      </c>
      <c r="G172" s="217" t="s">
        <v>212</v>
      </c>
      <c r="H172" s="218">
        <v>1</v>
      </c>
      <c r="I172" s="219"/>
      <c r="J172" s="220">
        <f>ROUND(I172*H172,2)</f>
        <v>0</v>
      </c>
      <c r="K172" s="216" t="s">
        <v>129</v>
      </c>
      <c r="L172" s="44"/>
      <c r="M172" s="221" t="s">
        <v>1</v>
      </c>
      <c r="N172" s="222" t="s">
        <v>38</v>
      </c>
      <c r="O172" s="91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5" t="s">
        <v>130</v>
      </c>
      <c r="AT172" s="225" t="s">
        <v>125</v>
      </c>
      <c r="AU172" s="225" t="s">
        <v>83</v>
      </c>
      <c r="AY172" s="17" t="s">
        <v>123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7" t="s">
        <v>81</v>
      </c>
      <c r="BK172" s="226">
        <f>ROUND(I172*H172,2)</f>
        <v>0</v>
      </c>
      <c r="BL172" s="17" t="s">
        <v>130</v>
      </c>
      <c r="BM172" s="225" t="s">
        <v>213</v>
      </c>
    </row>
    <row r="173" s="2" customFormat="1" ht="24.15" customHeight="1">
      <c r="A173" s="38"/>
      <c r="B173" s="39"/>
      <c r="C173" s="214" t="s">
        <v>214</v>
      </c>
      <c r="D173" s="214" t="s">
        <v>125</v>
      </c>
      <c r="E173" s="215" t="s">
        <v>215</v>
      </c>
      <c r="F173" s="216" t="s">
        <v>216</v>
      </c>
      <c r="G173" s="217" t="s">
        <v>212</v>
      </c>
      <c r="H173" s="218">
        <v>1</v>
      </c>
      <c r="I173" s="219"/>
      <c r="J173" s="220">
        <f>ROUND(I173*H173,2)</f>
        <v>0</v>
      </c>
      <c r="K173" s="216" t="s">
        <v>129</v>
      </c>
      <c r="L173" s="44"/>
      <c r="M173" s="221" t="s">
        <v>1</v>
      </c>
      <c r="N173" s="222" t="s">
        <v>38</v>
      </c>
      <c r="O173" s="91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130</v>
      </c>
      <c r="AT173" s="225" t="s">
        <v>125</v>
      </c>
      <c r="AU173" s="225" t="s">
        <v>83</v>
      </c>
      <c r="AY173" s="17" t="s">
        <v>123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81</v>
      </c>
      <c r="BK173" s="226">
        <f>ROUND(I173*H173,2)</f>
        <v>0</v>
      </c>
      <c r="BL173" s="17" t="s">
        <v>130</v>
      </c>
      <c r="BM173" s="225" t="s">
        <v>217</v>
      </c>
    </row>
    <row r="174" s="2" customFormat="1" ht="33" customHeight="1">
      <c r="A174" s="38"/>
      <c r="B174" s="39"/>
      <c r="C174" s="214" t="s">
        <v>218</v>
      </c>
      <c r="D174" s="214" t="s">
        <v>125</v>
      </c>
      <c r="E174" s="215" t="s">
        <v>219</v>
      </c>
      <c r="F174" s="216" t="s">
        <v>220</v>
      </c>
      <c r="G174" s="217" t="s">
        <v>212</v>
      </c>
      <c r="H174" s="218">
        <v>1</v>
      </c>
      <c r="I174" s="219"/>
      <c r="J174" s="220">
        <f>ROUND(I174*H174,2)</f>
        <v>0</v>
      </c>
      <c r="K174" s="216" t="s">
        <v>129</v>
      </c>
      <c r="L174" s="44"/>
      <c r="M174" s="221" t="s">
        <v>1</v>
      </c>
      <c r="N174" s="222" t="s">
        <v>38</v>
      </c>
      <c r="O174" s="91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5" t="s">
        <v>130</v>
      </c>
      <c r="AT174" s="225" t="s">
        <v>125</v>
      </c>
      <c r="AU174" s="225" t="s">
        <v>83</v>
      </c>
      <c r="AY174" s="17" t="s">
        <v>123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81</v>
      </c>
      <c r="BK174" s="226">
        <f>ROUND(I174*H174,2)</f>
        <v>0</v>
      </c>
      <c r="BL174" s="17" t="s">
        <v>130</v>
      </c>
      <c r="BM174" s="225" t="s">
        <v>221</v>
      </c>
    </row>
    <row r="175" s="2" customFormat="1" ht="24.15" customHeight="1">
      <c r="A175" s="38"/>
      <c r="B175" s="39"/>
      <c r="C175" s="214" t="s">
        <v>222</v>
      </c>
      <c r="D175" s="214" t="s">
        <v>125</v>
      </c>
      <c r="E175" s="215" t="s">
        <v>223</v>
      </c>
      <c r="F175" s="216" t="s">
        <v>224</v>
      </c>
      <c r="G175" s="217" t="s">
        <v>212</v>
      </c>
      <c r="H175" s="218">
        <v>1</v>
      </c>
      <c r="I175" s="219"/>
      <c r="J175" s="220">
        <f>ROUND(I175*H175,2)</f>
        <v>0</v>
      </c>
      <c r="K175" s="216" t="s">
        <v>129</v>
      </c>
      <c r="L175" s="44"/>
      <c r="M175" s="221" t="s">
        <v>1</v>
      </c>
      <c r="N175" s="222" t="s">
        <v>38</v>
      </c>
      <c r="O175" s="91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130</v>
      </c>
      <c r="AT175" s="225" t="s">
        <v>125</v>
      </c>
      <c r="AU175" s="225" t="s">
        <v>83</v>
      </c>
      <c r="AY175" s="17" t="s">
        <v>123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81</v>
      </c>
      <c r="BK175" s="226">
        <f>ROUND(I175*H175,2)</f>
        <v>0</v>
      </c>
      <c r="BL175" s="17" t="s">
        <v>130</v>
      </c>
      <c r="BM175" s="225" t="s">
        <v>225</v>
      </c>
    </row>
    <row r="176" s="2" customFormat="1" ht="24.15" customHeight="1">
      <c r="A176" s="38"/>
      <c r="B176" s="39"/>
      <c r="C176" s="214" t="s">
        <v>226</v>
      </c>
      <c r="D176" s="214" t="s">
        <v>125</v>
      </c>
      <c r="E176" s="215" t="s">
        <v>227</v>
      </c>
      <c r="F176" s="216" t="s">
        <v>228</v>
      </c>
      <c r="G176" s="217" t="s">
        <v>212</v>
      </c>
      <c r="H176" s="218">
        <v>1</v>
      </c>
      <c r="I176" s="219"/>
      <c r="J176" s="220">
        <f>ROUND(I176*H176,2)</f>
        <v>0</v>
      </c>
      <c r="K176" s="216" t="s">
        <v>129</v>
      </c>
      <c r="L176" s="44"/>
      <c r="M176" s="221" t="s">
        <v>1</v>
      </c>
      <c r="N176" s="222" t="s">
        <v>38</v>
      </c>
      <c r="O176" s="91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5" t="s">
        <v>130</v>
      </c>
      <c r="AT176" s="225" t="s">
        <v>125</v>
      </c>
      <c r="AU176" s="225" t="s">
        <v>83</v>
      </c>
      <c r="AY176" s="17" t="s">
        <v>123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81</v>
      </c>
      <c r="BK176" s="226">
        <f>ROUND(I176*H176,2)</f>
        <v>0</v>
      </c>
      <c r="BL176" s="17" t="s">
        <v>130</v>
      </c>
      <c r="BM176" s="225" t="s">
        <v>229</v>
      </c>
    </row>
    <row r="177" s="2" customFormat="1" ht="24.15" customHeight="1">
      <c r="A177" s="38"/>
      <c r="B177" s="39"/>
      <c r="C177" s="214" t="s">
        <v>7</v>
      </c>
      <c r="D177" s="214" t="s">
        <v>125</v>
      </c>
      <c r="E177" s="215" t="s">
        <v>223</v>
      </c>
      <c r="F177" s="216" t="s">
        <v>224</v>
      </c>
      <c r="G177" s="217" t="s">
        <v>212</v>
      </c>
      <c r="H177" s="218">
        <v>1</v>
      </c>
      <c r="I177" s="219"/>
      <c r="J177" s="220">
        <f>ROUND(I177*H177,2)</f>
        <v>0</v>
      </c>
      <c r="K177" s="216" t="s">
        <v>129</v>
      </c>
      <c r="L177" s="44"/>
      <c r="M177" s="221" t="s">
        <v>1</v>
      </c>
      <c r="N177" s="222" t="s">
        <v>38</v>
      </c>
      <c r="O177" s="91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5" t="s">
        <v>130</v>
      </c>
      <c r="AT177" s="225" t="s">
        <v>125</v>
      </c>
      <c r="AU177" s="225" t="s">
        <v>83</v>
      </c>
      <c r="AY177" s="17" t="s">
        <v>123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7" t="s">
        <v>81</v>
      </c>
      <c r="BK177" s="226">
        <f>ROUND(I177*H177,2)</f>
        <v>0</v>
      </c>
      <c r="BL177" s="17" t="s">
        <v>130</v>
      </c>
      <c r="BM177" s="225" t="s">
        <v>230</v>
      </c>
    </row>
    <row r="178" s="2" customFormat="1" ht="16.5" customHeight="1">
      <c r="A178" s="38"/>
      <c r="B178" s="39"/>
      <c r="C178" s="260" t="s">
        <v>231</v>
      </c>
      <c r="D178" s="260" t="s">
        <v>191</v>
      </c>
      <c r="E178" s="261" t="s">
        <v>232</v>
      </c>
      <c r="F178" s="262" t="s">
        <v>233</v>
      </c>
      <c r="G178" s="263" t="s">
        <v>212</v>
      </c>
      <c r="H178" s="264">
        <v>1</v>
      </c>
      <c r="I178" s="265"/>
      <c r="J178" s="266">
        <f>ROUND(I178*H178,2)</f>
        <v>0</v>
      </c>
      <c r="K178" s="262" t="s">
        <v>1</v>
      </c>
      <c r="L178" s="267"/>
      <c r="M178" s="268" t="s">
        <v>1</v>
      </c>
      <c r="N178" s="269" t="s">
        <v>38</v>
      </c>
      <c r="O178" s="91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163</v>
      </c>
      <c r="AT178" s="225" t="s">
        <v>191</v>
      </c>
      <c r="AU178" s="225" t="s">
        <v>83</v>
      </c>
      <c r="AY178" s="17" t="s">
        <v>123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81</v>
      </c>
      <c r="BK178" s="226">
        <f>ROUND(I178*H178,2)</f>
        <v>0</v>
      </c>
      <c r="BL178" s="17" t="s">
        <v>130</v>
      </c>
      <c r="BM178" s="225" t="s">
        <v>234</v>
      </c>
    </row>
    <row r="179" s="2" customFormat="1" ht="16.5" customHeight="1">
      <c r="A179" s="38"/>
      <c r="B179" s="39"/>
      <c r="C179" s="260" t="s">
        <v>235</v>
      </c>
      <c r="D179" s="260" t="s">
        <v>191</v>
      </c>
      <c r="E179" s="261" t="s">
        <v>236</v>
      </c>
      <c r="F179" s="262" t="s">
        <v>237</v>
      </c>
      <c r="G179" s="263" t="s">
        <v>212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1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163</v>
      </c>
      <c r="AT179" s="225" t="s">
        <v>191</v>
      </c>
      <c r="AU179" s="225" t="s">
        <v>83</v>
      </c>
      <c r="AY179" s="17" t="s">
        <v>123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81</v>
      </c>
      <c r="BK179" s="226">
        <f>ROUND(I179*H179,2)</f>
        <v>0</v>
      </c>
      <c r="BL179" s="17" t="s">
        <v>130</v>
      </c>
      <c r="BM179" s="225" t="s">
        <v>238</v>
      </c>
    </row>
    <row r="180" s="2" customFormat="1" ht="24.15" customHeight="1">
      <c r="A180" s="38"/>
      <c r="B180" s="39"/>
      <c r="C180" s="214" t="s">
        <v>239</v>
      </c>
      <c r="D180" s="214" t="s">
        <v>125</v>
      </c>
      <c r="E180" s="215" t="s">
        <v>240</v>
      </c>
      <c r="F180" s="216" t="s">
        <v>241</v>
      </c>
      <c r="G180" s="217" t="s">
        <v>212</v>
      </c>
      <c r="H180" s="218">
        <v>2</v>
      </c>
      <c r="I180" s="219"/>
      <c r="J180" s="220">
        <f>ROUND(I180*H180,2)</f>
        <v>0</v>
      </c>
      <c r="K180" s="216" t="s">
        <v>129</v>
      </c>
      <c r="L180" s="44"/>
      <c r="M180" s="221" t="s">
        <v>1</v>
      </c>
      <c r="N180" s="222" t="s">
        <v>38</v>
      </c>
      <c r="O180" s="91"/>
      <c r="P180" s="223">
        <f>O180*H180</f>
        <v>0</v>
      </c>
      <c r="Q180" s="223">
        <v>0.021350000000000001</v>
      </c>
      <c r="R180" s="223">
        <f>Q180*H180</f>
        <v>0.042700000000000002</v>
      </c>
      <c r="S180" s="223">
        <v>0</v>
      </c>
      <c r="T180" s="22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5" t="s">
        <v>130</v>
      </c>
      <c r="AT180" s="225" t="s">
        <v>125</v>
      </c>
      <c r="AU180" s="225" t="s">
        <v>83</v>
      </c>
      <c r="AY180" s="17" t="s">
        <v>123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81</v>
      </c>
      <c r="BK180" s="226">
        <f>ROUND(I180*H180,2)</f>
        <v>0</v>
      </c>
      <c r="BL180" s="17" t="s">
        <v>130</v>
      </c>
      <c r="BM180" s="225" t="s">
        <v>242</v>
      </c>
    </row>
    <row r="181" s="12" customFormat="1" ht="22.8" customHeight="1">
      <c r="A181" s="12"/>
      <c r="B181" s="198"/>
      <c r="C181" s="199"/>
      <c r="D181" s="200" t="s">
        <v>72</v>
      </c>
      <c r="E181" s="212" t="s">
        <v>83</v>
      </c>
      <c r="F181" s="212" t="s">
        <v>243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P182</f>
        <v>0</v>
      </c>
      <c r="Q181" s="206"/>
      <c r="R181" s="207">
        <f>R182</f>
        <v>0</v>
      </c>
      <c r="S181" s="206"/>
      <c r="T181" s="208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81</v>
      </c>
      <c r="AT181" s="210" t="s">
        <v>72</v>
      </c>
      <c r="AU181" s="210" t="s">
        <v>81</v>
      </c>
      <c r="AY181" s="209" t="s">
        <v>123</v>
      </c>
      <c r="BK181" s="211">
        <f>BK182</f>
        <v>0</v>
      </c>
    </row>
    <row r="182" s="2" customFormat="1" ht="44.25" customHeight="1">
      <c r="A182" s="38"/>
      <c r="B182" s="39"/>
      <c r="C182" s="214" t="s">
        <v>244</v>
      </c>
      <c r="D182" s="214" t="s">
        <v>125</v>
      </c>
      <c r="E182" s="215" t="s">
        <v>245</v>
      </c>
      <c r="F182" s="216" t="s">
        <v>246</v>
      </c>
      <c r="G182" s="217" t="s">
        <v>247</v>
      </c>
      <c r="H182" s="218">
        <v>2</v>
      </c>
      <c r="I182" s="219"/>
      <c r="J182" s="220">
        <f>ROUND(I182*H182,2)</f>
        <v>0</v>
      </c>
      <c r="K182" s="216" t="s">
        <v>1</v>
      </c>
      <c r="L182" s="44"/>
      <c r="M182" s="221" t="s">
        <v>1</v>
      </c>
      <c r="N182" s="222" t="s">
        <v>38</v>
      </c>
      <c r="O182" s="91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130</v>
      </c>
      <c r="AT182" s="225" t="s">
        <v>125</v>
      </c>
      <c r="AU182" s="225" t="s">
        <v>83</v>
      </c>
      <c r="AY182" s="17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81</v>
      </c>
      <c r="BK182" s="226">
        <f>ROUND(I182*H182,2)</f>
        <v>0</v>
      </c>
      <c r="BL182" s="17" t="s">
        <v>130</v>
      </c>
      <c r="BM182" s="225" t="s">
        <v>248</v>
      </c>
    </row>
    <row r="183" s="12" customFormat="1" ht="22.8" customHeight="1">
      <c r="A183" s="12"/>
      <c r="B183" s="198"/>
      <c r="C183" s="199"/>
      <c r="D183" s="200" t="s">
        <v>72</v>
      </c>
      <c r="E183" s="212" t="s">
        <v>145</v>
      </c>
      <c r="F183" s="212" t="s">
        <v>249</v>
      </c>
      <c r="G183" s="199"/>
      <c r="H183" s="199"/>
      <c r="I183" s="202"/>
      <c r="J183" s="213">
        <f>BK183</f>
        <v>0</v>
      </c>
      <c r="K183" s="199"/>
      <c r="L183" s="204"/>
      <c r="M183" s="205"/>
      <c r="N183" s="206"/>
      <c r="O183" s="206"/>
      <c r="P183" s="207">
        <f>SUM(P184:P196)</f>
        <v>0</v>
      </c>
      <c r="Q183" s="206"/>
      <c r="R183" s="207">
        <f>SUM(R184:R196)</f>
        <v>16.369819</v>
      </c>
      <c r="S183" s="206"/>
      <c r="T183" s="208">
        <f>SUM(T184:T196)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81</v>
      </c>
      <c r="AT183" s="210" t="s">
        <v>72</v>
      </c>
      <c r="AU183" s="210" t="s">
        <v>81</v>
      </c>
      <c r="AY183" s="209" t="s">
        <v>123</v>
      </c>
      <c r="BK183" s="211">
        <f>SUM(BK184:BK196)</f>
        <v>0</v>
      </c>
    </row>
    <row r="184" s="2" customFormat="1" ht="21.75" customHeight="1">
      <c r="A184" s="38"/>
      <c r="B184" s="39"/>
      <c r="C184" s="214" t="s">
        <v>250</v>
      </c>
      <c r="D184" s="214" t="s">
        <v>125</v>
      </c>
      <c r="E184" s="215" t="s">
        <v>251</v>
      </c>
      <c r="F184" s="216" t="s">
        <v>252</v>
      </c>
      <c r="G184" s="217" t="s">
        <v>128</v>
      </c>
      <c r="H184" s="218">
        <v>78.75</v>
      </c>
      <c r="I184" s="219"/>
      <c r="J184" s="220">
        <f>ROUND(I184*H184,2)</f>
        <v>0</v>
      </c>
      <c r="K184" s="216" t="s">
        <v>129</v>
      </c>
      <c r="L184" s="44"/>
      <c r="M184" s="221" t="s">
        <v>1</v>
      </c>
      <c r="N184" s="222" t="s">
        <v>38</v>
      </c>
      <c r="O184" s="91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130</v>
      </c>
      <c r="AT184" s="225" t="s">
        <v>125</v>
      </c>
      <c r="AU184" s="225" t="s">
        <v>83</v>
      </c>
      <c r="AY184" s="17" t="s">
        <v>123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81</v>
      </c>
      <c r="BK184" s="226">
        <f>ROUND(I184*H184,2)</f>
        <v>0</v>
      </c>
      <c r="BL184" s="17" t="s">
        <v>130</v>
      </c>
      <c r="BM184" s="225" t="s">
        <v>253</v>
      </c>
    </row>
    <row r="185" s="14" customFormat="1">
      <c r="A185" s="14"/>
      <c r="B185" s="238"/>
      <c r="C185" s="239"/>
      <c r="D185" s="229" t="s">
        <v>139</v>
      </c>
      <c r="E185" s="240" t="s">
        <v>1</v>
      </c>
      <c r="F185" s="241" t="s">
        <v>254</v>
      </c>
      <c r="G185" s="239"/>
      <c r="H185" s="242">
        <v>78.75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139</v>
      </c>
      <c r="AU185" s="248" t="s">
        <v>83</v>
      </c>
      <c r="AV185" s="14" t="s">
        <v>83</v>
      </c>
      <c r="AW185" s="14" t="s">
        <v>30</v>
      </c>
      <c r="AX185" s="14" t="s">
        <v>81</v>
      </c>
      <c r="AY185" s="248" t="s">
        <v>123</v>
      </c>
    </row>
    <row r="186" s="2" customFormat="1" ht="24.15" customHeight="1">
      <c r="A186" s="38"/>
      <c r="B186" s="39"/>
      <c r="C186" s="214" t="s">
        <v>255</v>
      </c>
      <c r="D186" s="214" t="s">
        <v>125</v>
      </c>
      <c r="E186" s="215" t="s">
        <v>256</v>
      </c>
      <c r="F186" s="216" t="s">
        <v>257</v>
      </c>
      <c r="G186" s="217" t="s">
        <v>128</v>
      </c>
      <c r="H186" s="218">
        <v>20.699999999999999</v>
      </c>
      <c r="I186" s="219"/>
      <c r="J186" s="220">
        <f>ROUND(I186*H186,2)</f>
        <v>0</v>
      </c>
      <c r="K186" s="216" t="s">
        <v>129</v>
      </c>
      <c r="L186" s="44"/>
      <c r="M186" s="221" t="s">
        <v>1</v>
      </c>
      <c r="N186" s="222" t="s">
        <v>38</v>
      </c>
      <c r="O186" s="91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5" t="s">
        <v>130</v>
      </c>
      <c r="AT186" s="225" t="s">
        <v>125</v>
      </c>
      <c r="AU186" s="225" t="s">
        <v>83</v>
      </c>
      <c r="AY186" s="17" t="s">
        <v>123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7" t="s">
        <v>81</v>
      </c>
      <c r="BK186" s="226">
        <f>ROUND(I186*H186,2)</f>
        <v>0</v>
      </c>
      <c r="BL186" s="17" t="s">
        <v>130</v>
      </c>
      <c r="BM186" s="225" t="s">
        <v>258</v>
      </c>
    </row>
    <row r="187" s="13" customFormat="1">
      <c r="A187" s="13"/>
      <c r="B187" s="227"/>
      <c r="C187" s="228"/>
      <c r="D187" s="229" t="s">
        <v>139</v>
      </c>
      <c r="E187" s="230" t="s">
        <v>1</v>
      </c>
      <c r="F187" s="231" t="s">
        <v>259</v>
      </c>
      <c r="G187" s="228"/>
      <c r="H187" s="230" t="s">
        <v>1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139</v>
      </c>
      <c r="AU187" s="237" t="s">
        <v>83</v>
      </c>
      <c r="AV187" s="13" t="s">
        <v>81</v>
      </c>
      <c r="AW187" s="13" t="s">
        <v>30</v>
      </c>
      <c r="AX187" s="13" t="s">
        <v>73</v>
      </c>
      <c r="AY187" s="237" t="s">
        <v>123</v>
      </c>
    </row>
    <row r="188" s="14" customFormat="1">
      <c r="A188" s="14"/>
      <c r="B188" s="238"/>
      <c r="C188" s="239"/>
      <c r="D188" s="229" t="s">
        <v>139</v>
      </c>
      <c r="E188" s="240" t="s">
        <v>1</v>
      </c>
      <c r="F188" s="241" t="s">
        <v>260</v>
      </c>
      <c r="G188" s="239"/>
      <c r="H188" s="242">
        <v>20.699999999999999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139</v>
      </c>
      <c r="AU188" s="248" t="s">
        <v>83</v>
      </c>
      <c r="AV188" s="14" t="s">
        <v>83</v>
      </c>
      <c r="AW188" s="14" t="s">
        <v>30</v>
      </c>
      <c r="AX188" s="14" t="s">
        <v>81</v>
      </c>
      <c r="AY188" s="248" t="s">
        <v>123</v>
      </c>
    </row>
    <row r="189" s="2" customFormat="1" ht="21.75" customHeight="1">
      <c r="A189" s="38"/>
      <c r="B189" s="39"/>
      <c r="C189" s="214" t="s">
        <v>261</v>
      </c>
      <c r="D189" s="214" t="s">
        <v>125</v>
      </c>
      <c r="E189" s="215" t="s">
        <v>262</v>
      </c>
      <c r="F189" s="216" t="s">
        <v>263</v>
      </c>
      <c r="G189" s="217" t="s">
        <v>128</v>
      </c>
      <c r="H189" s="218">
        <v>4.2000000000000002</v>
      </c>
      <c r="I189" s="219"/>
      <c r="J189" s="220">
        <f>ROUND(I189*H189,2)</f>
        <v>0</v>
      </c>
      <c r="K189" s="216" t="s">
        <v>129</v>
      </c>
      <c r="L189" s="44"/>
      <c r="M189" s="221" t="s">
        <v>1</v>
      </c>
      <c r="N189" s="222" t="s">
        <v>38</v>
      </c>
      <c r="O189" s="91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5" t="s">
        <v>130</v>
      </c>
      <c r="AT189" s="225" t="s">
        <v>125</v>
      </c>
      <c r="AU189" s="225" t="s">
        <v>83</v>
      </c>
      <c r="AY189" s="17" t="s">
        <v>123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7" t="s">
        <v>81</v>
      </c>
      <c r="BK189" s="226">
        <f>ROUND(I189*H189,2)</f>
        <v>0</v>
      </c>
      <c r="BL189" s="17" t="s">
        <v>130</v>
      </c>
      <c r="BM189" s="225" t="s">
        <v>264</v>
      </c>
    </row>
    <row r="190" s="14" customFormat="1">
      <c r="A190" s="14"/>
      <c r="B190" s="238"/>
      <c r="C190" s="239"/>
      <c r="D190" s="229" t="s">
        <v>139</v>
      </c>
      <c r="E190" s="240" t="s">
        <v>1</v>
      </c>
      <c r="F190" s="241" t="s">
        <v>265</v>
      </c>
      <c r="G190" s="239"/>
      <c r="H190" s="242">
        <v>4.2000000000000002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139</v>
      </c>
      <c r="AU190" s="248" t="s">
        <v>83</v>
      </c>
      <c r="AV190" s="14" t="s">
        <v>83</v>
      </c>
      <c r="AW190" s="14" t="s">
        <v>30</v>
      </c>
      <c r="AX190" s="14" t="s">
        <v>81</v>
      </c>
      <c r="AY190" s="248" t="s">
        <v>123</v>
      </c>
    </row>
    <row r="191" s="2" customFormat="1" ht="21.75" customHeight="1">
      <c r="A191" s="38"/>
      <c r="B191" s="39"/>
      <c r="C191" s="214" t="s">
        <v>266</v>
      </c>
      <c r="D191" s="214" t="s">
        <v>125</v>
      </c>
      <c r="E191" s="215" t="s">
        <v>267</v>
      </c>
      <c r="F191" s="216" t="s">
        <v>268</v>
      </c>
      <c r="G191" s="217" t="s">
        <v>128</v>
      </c>
      <c r="H191" s="218">
        <v>4.2000000000000002</v>
      </c>
      <c r="I191" s="219"/>
      <c r="J191" s="220">
        <f>ROUND(I191*H191,2)</f>
        <v>0</v>
      </c>
      <c r="K191" s="216" t="s">
        <v>129</v>
      </c>
      <c r="L191" s="44"/>
      <c r="M191" s="221" t="s">
        <v>1</v>
      </c>
      <c r="N191" s="222" t="s">
        <v>38</v>
      </c>
      <c r="O191" s="91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130</v>
      </c>
      <c r="AT191" s="225" t="s">
        <v>125</v>
      </c>
      <c r="AU191" s="225" t="s">
        <v>83</v>
      </c>
      <c r="AY191" s="17" t="s">
        <v>123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81</v>
      </c>
      <c r="BK191" s="226">
        <f>ROUND(I191*H191,2)</f>
        <v>0</v>
      </c>
      <c r="BL191" s="17" t="s">
        <v>130</v>
      </c>
      <c r="BM191" s="225" t="s">
        <v>269</v>
      </c>
    </row>
    <row r="192" s="2" customFormat="1" ht="24.15" customHeight="1">
      <c r="A192" s="38"/>
      <c r="B192" s="39"/>
      <c r="C192" s="214" t="s">
        <v>270</v>
      </c>
      <c r="D192" s="214" t="s">
        <v>125</v>
      </c>
      <c r="E192" s="215" t="s">
        <v>271</v>
      </c>
      <c r="F192" s="216" t="s">
        <v>272</v>
      </c>
      <c r="G192" s="217" t="s">
        <v>128</v>
      </c>
      <c r="H192" s="218">
        <v>78.75</v>
      </c>
      <c r="I192" s="219"/>
      <c r="J192" s="220">
        <f>ROUND(I192*H192,2)</f>
        <v>0</v>
      </c>
      <c r="K192" s="216" t="s">
        <v>129</v>
      </c>
      <c r="L192" s="44"/>
      <c r="M192" s="221" t="s">
        <v>1</v>
      </c>
      <c r="N192" s="222" t="s">
        <v>38</v>
      </c>
      <c r="O192" s="91"/>
      <c r="P192" s="223">
        <f>O192*H192</f>
        <v>0</v>
      </c>
      <c r="Q192" s="223">
        <v>0.089219999999999994</v>
      </c>
      <c r="R192" s="223">
        <f>Q192*H192</f>
        <v>7.0260749999999996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130</v>
      </c>
      <c r="AT192" s="225" t="s">
        <v>125</v>
      </c>
      <c r="AU192" s="225" t="s">
        <v>83</v>
      </c>
      <c r="AY192" s="17" t="s">
        <v>123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81</v>
      </c>
      <c r="BK192" s="226">
        <f>ROUND(I192*H192,2)</f>
        <v>0</v>
      </c>
      <c r="BL192" s="17" t="s">
        <v>130</v>
      </c>
      <c r="BM192" s="225" t="s">
        <v>273</v>
      </c>
    </row>
    <row r="193" s="13" customFormat="1">
      <c r="A193" s="13"/>
      <c r="B193" s="227"/>
      <c r="C193" s="228"/>
      <c r="D193" s="229" t="s">
        <v>139</v>
      </c>
      <c r="E193" s="230" t="s">
        <v>1</v>
      </c>
      <c r="F193" s="231" t="s">
        <v>274</v>
      </c>
      <c r="G193" s="228"/>
      <c r="H193" s="230" t="s">
        <v>1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139</v>
      </c>
      <c r="AU193" s="237" t="s">
        <v>83</v>
      </c>
      <c r="AV193" s="13" t="s">
        <v>81</v>
      </c>
      <c r="AW193" s="13" t="s">
        <v>30</v>
      </c>
      <c r="AX193" s="13" t="s">
        <v>73</v>
      </c>
      <c r="AY193" s="237" t="s">
        <v>123</v>
      </c>
    </row>
    <row r="194" s="14" customFormat="1">
      <c r="A194" s="14"/>
      <c r="B194" s="238"/>
      <c r="C194" s="239"/>
      <c r="D194" s="229" t="s">
        <v>139</v>
      </c>
      <c r="E194" s="240" t="s">
        <v>1</v>
      </c>
      <c r="F194" s="241" t="s">
        <v>254</v>
      </c>
      <c r="G194" s="239"/>
      <c r="H194" s="242">
        <v>78.75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139</v>
      </c>
      <c r="AU194" s="248" t="s">
        <v>83</v>
      </c>
      <c r="AV194" s="14" t="s">
        <v>83</v>
      </c>
      <c r="AW194" s="14" t="s">
        <v>30</v>
      </c>
      <c r="AX194" s="14" t="s">
        <v>81</v>
      </c>
      <c r="AY194" s="248" t="s">
        <v>123</v>
      </c>
    </row>
    <row r="195" s="2" customFormat="1" ht="16.5" customHeight="1">
      <c r="A195" s="38"/>
      <c r="B195" s="39"/>
      <c r="C195" s="260" t="s">
        <v>275</v>
      </c>
      <c r="D195" s="260" t="s">
        <v>191</v>
      </c>
      <c r="E195" s="261" t="s">
        <v>276</v>
      </c>
      <c r="F195" s="262" t="s">
        <v>277</v>
      </c>
      <c r="G195" s="263" t="s">
        <v>128</v>
      </c>
      <c r="H195" s="264">
        <v>82.688000000000002</v>
      </c>
      <c r="I195" s="265"/>
      <c r="J195" s="266">
        <f>ROUND(I195*H195,2)</f>
        <v>0</v>
      </c>
      <c r="K195" s="262" t="s">
        <v>129</v>
      </c>
      <c r="L195" s="267"/>
      <c r="M195" s="268" t="s">
        <v>1</v>
      </c>
      <c r="N195" s="269" t="s">
        <v>38</v>
      </c>
      <c r="O195" s="91"/>
      <c r="P195" s="223">
        <f>O195*H195</f>
        <v>0</v>
      </c>
      <c r="Q195" s="223">
        <v>0.113</v>
      </c>
      <c r="R195" s="223">
        <f>Q195*H195</f>
        <v>9.3437440000000009</v>
      </c>
      <c r="S195" s="223">
        <v>0</v>
      </c>
      <c r="T195" s="22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163</v>
      </c>
      <c r="AT195" s="225" t="s">
        <v>191</v>
      </c>
      <c r="AU195" s="225" t="s">
        <v>83</v>
      </c>
      <c r="AY195" s="17" t="s">
        <v>123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81</v>
      </c>
      <c r="BK195" s="226">
        <f>ROUND(I195*H195,2)</f>
        <v>0</v>
      </c>
      <c r="BL195" s="17" t="s">
        <v>130</v>
      </c>
      <c r="BM195" s="225" t="s">
        <v>278</v>
      </c>
    </row>
    <row r="196" s="14" customFormat="1">
      <c r="A196" s="14"/>
      <c r="B196" s="238"/>
      <c r="C196" s="239"/>
      <c r="D196" s="229" t="s">
        <v>139</v>
      </c>
      <c r="E196" s="240" t="s">
        <v>1</v>
      </c>
      <c r="F196" s="241" t="s">
        <v>279</v>
      </c>
      <c r="G196" s="239"/>
      <c r="H196" s="242">
        <v>82.688000000000002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139</v>
      </c>
      <c r="AU196" s="248" t="s">
        <v>83</v>
      </c>
      <c r="AV196" s="14" t="s">
        <v>83</v>
      </c>
      <c r="AW196" s="14" t="s">
        <v>30</v>
      </c>
      <c r="AX196" s="14" t="s">
        <v>81</v>
      </c>
      <c r="AY196" s="248" t="s">
        <v>123</v>
      </c>
    </row>
    <row r="197" s="12" customFormat="1" ht="22.8" customHeight="1">
      <c r="A197" s="12"/>
      <c r="B197" s="198"/>
      <c r="C197" s="199"/>
      <c r="D197" s="200" t="s">
        <v>72</v>
      </c>
      <c r="E197" s="212" t="s">
        <v>152</v>
      </c>
      <c r="F197" s="212" t="s">
        <v>280</v>
      </c>
      <c r="G197" s="199"/>
      <c r="H197" s="199"/>
      <c r="I197" s="202"/>
      <c r="J197" s="213">
        <f>BK197</f>
        <v>0</v>
      </c>
      <c r="K197" s="199"/>
      <c r="L197" s="204"/>
      <c r="M197" s="205"/>
      <c r="N197" s="206"/>
      <c r="O197" s="206"/>
      <c r="P197" s="207">
        <f>P198</f>
        <v>0</v>
      </c>
      <c r="Q197" s="206"/>
      <c r="R197" s="207">
        <f>R198</f>
        <v>0</v>
      </c>
      <c r="S197" s="206"/>
      <c r="T197" s="208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81</v>
      </c>
      <c r="AT197" s="210" t="s">
        <v>72</v>
      </c>
      <c r="AU197" s="210" t="s">
        <v>81</v>
      </c>
      <c r="AY197" s="209" t="s">
        <v>123</v>
      </c>
      <c r="BK197" s="211">
        <f>BK198</f>
        <v>0</v>
      </c>
    </row>
    <row r="198" s="2" customFormat="1" ht="37.8" customHeight="1">
      <c r="A198" s="38"/>
      <c r="B198" s="39"/>
      <c r="C198" s="214" t="s">
        <v>281</v>
      </c>
      <c r="D198" s="214" t="s">
        <v>125</v>
      </c>
      <c r="E198" s="215" t="s">
        <v>282</v>
      </c>
      <c r="F198" s="216" t="s">
        <v>283</v>
      </c>
      <c r="G198" s="217" t="s">
        <v>247</v>
      </c>
      <c r="H198" s="218">
        <v>1</v>
      </c>
      <c r="I198" s="219"/>
      <c r="J198" s="220">
        <f>ROUND(I198*H198,2)</f>
        <v>0</v>
      </c>
      <c r="K198" s="216" t="s">
        <v>1</v>
      </c>
      <c r="L198" s="44"/>
      <c r="M198" s="221" t="s">
        <v>1</v>
      </c>
      <c r="N198" s="222" t="s">
        <v>38</v>
      </c>
      <c r="O198" s="91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5" t="s">
        <v>130</v>
      </c>
      <c r="AT198" s="225" t="s">
        <v>125</v>
      </c>
      <c r="AU198" s="225" t="s">
        <v>83</v>
      </c>
      <c r="AY198" s="17" t="s">
        <v>123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7" t="s">
        <v>81</v>
      </c>
      <c r="BK198" s="226">
        <f>ROUND(I198*H198,2)</f>
        <v>0</v>
      </c>
      <c r="BL198" s="17" t="s">
        <v>130</v>
      </c>
      <c r="BM198" s="225" t="s">
        <v>284</v>
      </c>
    </row>
    <row r="199" s="12" customFormat="1" ht="22.8" customHeight="1">
      <c r="A199" s="12"/>
      <c r="B199" s="198"/>
      <c r="C199" s="199"/>
      <c r="D199" s="200" t="s">
        <v>72</v>
      </c>
      <c r="E199" s="212" t="s">
        <v>167</v>
      </c>
      <c r="F199" s="212" t="s">
        <v>285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SUM(P200:P219)</f>
        <v>0</v>
      </c>
      <c r="Q199" s="206"/>
      <c r="R199" s="207">
        <f>SUM(R200:R219)</f>
        <v>7.7904140799999997</v>
      </c>
      <c r="S199" s="206"/>
      <c r="T199" s="208">
        <f>SUM(T200:T219)</f>
        <v>14.570723749999999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81</v>
      </c>
      <c r="AT199" s="210" t="s">
        <v>72</v>
      </c>
      <c r="AU199" s="210" t="s">
        <v>81</v>
      </c>
      <c r="AY199" s="209" t="s">
        <v>123</v>
      </c>
      <c r="BK199" s="211">
        <f>SUM(BK200:BK219)</f>
        <v>0</v>
      </c>
    </row>
    <row r="200" s="2" customFormat="1" ht="33" customHeight="1">
      <c r="A200" s="38"/>
      <c r="B200" s="39"/>
      <c r="C200" s="214" t="s">
        <v>286</v>
      </c>
      <c r="D200" s="214" t="s">
        <v>125</v>
      </c>
      <c r="E200" s="215" t="s">
        <v>287</v>
      </c>
      <c r="F200" s="216" t="s">
        <v>288</v>
      </c>
      <c r="G200" s="217" t="s">
        <v>148</v>
      </c>
      <c r="H200" s="218">
        <v>38.850000000000001</v>
      </c>
      <c r="I200" s="219"/>
      <c r="J200" s="220">
        <f>ROUND(I200*H200,2)</f>
        <v>0</v>
      </c>
      <c r="K200" s="216" t="s">
        <v>129</v>
      </c>
      <c r="L200" s="44"/>
      <c r="M200" s="221" t="s">
        <v>1</v>
      </c>
      <c r="N200" s="222" t="s">
        <v>38</v>
      </c>
      <c r="O200" s="91"/>
      <c r="P200" s="223">
        <f>O200*H200</f>
        <v>0</v>
      </c>
      <c r="Q200" s="223">
        <v>0.14041999999999999</v>
      </c>
      <c r="R200" s="223">
        <f>Q200*H200</f>
        <v>5.455317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130</v>
      </c>
      <c r="AT200" s="225" t="s">
        <v>125</v>
      </c>
      <c r="AU200" s="225" t="s">
        <v>83</v>
      </c>
      <c r="AY200" s="17" t="s">
        <v>123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81</v>
      </c>
      <c r="BK200" s="226">
        <f>ROUND(I200*H200,2)</f>
        <v>0</v>
      </c>
      <c r="BL200" s="17" t="s">
        <v>130</v>
      </c>
      <c r="BM200" s="225" t="s">
        <v>289</v>
      </c>
    </row>
    <row r="201" s="14" customFormat="1">
      <c r="A201" s="14"/>
      <c r="B201" s="238"/>
      <c r="C201" s="239"/>
      <c r="D201" s="229" t="s">
        <v>139</v>
      </c>
      <c r="E201" s="240" t="s">
        <v>1</v>
      </c>
      <c r="F201" s="241" t="s">
        <v>290</v>
      </c>
      <c r="G201" s="239"/>
      <c r="H201" s="242">
        <v>38.850000000000001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139</v>
      </c>
      <c r="AU201" s="248" t="s">
        <v>83</v>
      </c>
      <c r="AV201" s="14" t="s">
        <v>83</v>
      </c>
      <c r="AW201" s="14" t="s">
        <v>30</v>
      </c>
      <c r="AX201" s="14" t="s">
        <v>81</v>
      </c>
      <c r="AY201" s="248" t="s">
        <v>123</v>
      </c>
    </row>
    <row r="202" s="2" customFormat="1" ht="16.5" customHeight="1">
      <c r="A202" s="38"/>
      <c r="B202" s="39"/>
      <c r="C202" s="260" t="s">
        <v>291</v>
      </c>
      <c r="D202" s="260" t="s">
        <v>191</v>
      </c>
      <c r="E202" s="261" t="s">
        <v>292</v>
      </c>
      <c r="F202" s="262" t="s">
        <v>293</v>
      </c>
      <c r="G202" s="263" t="s">
        <v>148</v>
      </c>
      <c r="H202" s="264">
        <v>41.609000000000002</v>
      </c>
      <c r="I202" s="265"/>
      <c r="J202" s="266">
        <f>ROUND(I202*H202,2)</f>
        <v>0</v>
      </c>
      <c r="K202" s="262" t="s">
        <v>129</v>
      </c>
      <c r="L202" s="267"/>
      <c r="M202" s="268" t="s">
        <v>1</v>
      </c>
      <c r="N202" s="269" t="s">
        <v>38</v>
      </c>
      <c r="O202" s="91"/>
      <c r="P202" s="223">
        <f>O202*H202</f>
        <v>0</v>
      </c>
      <c r="Q202" s="223">
        <v>0.056120000000000003</v>
      </c>
      <c r="R202" s="223">
        <f>Q202*H202</f>
        <v>2.3350970800000002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163</v>
      </c>
      <c r="AT202" s="225" t="s">
        <v>191</v>
      </c>
      <c r="AU202" s="225" t="s">
        <v>83</v>
      </c>
      <c r="AY202" s="17" t="s">
        <v>123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81</v>
      </c>
      <c r="BK202" s="226">
        <f>ROUND(I202*H202,2)</f>
        <v>0</v>
      </c>
      <c r="BL202" s="17" t="s">
        <v>130</v>
      </c>
      <c r="BM202" s="225" t="s">
        <v>294</v>
      </c>
    </row>
    <row r="203" s="14" customFormat="1">
      <c r="A203" s="14"/>
      <c r="B203" s="238"/>
      <c r="C203" s="239"/>
      <c r="D203" s="229" t="s">
        <v>139</v>
      </c>
      <c r="E203" s="240" t="s">
        <v>1</v>
      </c>
      <c r="F203" s="241" t="s">
        <v>295</v>
      </c>
      <c r="G203" s="239"/>
      <c r="H203" s="242">
        <v>40.792999999999999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139</v>
      </c>
      <c r="AU203" s="248" t="s">
        <v>83</v>
      </c>
      <c r="AV203" s="14" t="s">
        <v>83</v>
      </c>
      <c r="AW203" s="14" t="s">
        <v>30</v>
      </c>
      <c r="AX203" s="14" t="s">
        <v>81</v>
      </c>
      <c r="AY203" s="248" t="s">
        <v>123</v>
      </c>
    </row>
    <row r="204" s="14" customFormat="1">
      <c r="A204" s="14"/>
      <c r="B204" s="238"/>
      <c r="C204" s="239"/>
      <c r="D204" s="229" t="s">
        <v>139</v>
      </c>
      <c r="E204" s="239"/>
      <c r="F204" s="241" t="s">
        <v>296</v>
      </c>
      <c r="G204" s="239"/>
      <c r="H204" s="242">
        <v>41.609000000000002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139</v>
      </c>
      <c r="AU204" s="248" t="s">
        <v>83</v>
      </c>
      <c r="AV204" s="14" t="s">
        <v>83</v>
      </c>
      <c r="AW204" s="14" t="s">
        <v>4</v>
      </c>
      <c r="AX204" s="14" t="s">
        <v>81</v>
      </c>
      <c r="AY204" s="248" t="s">
        <v>123</v>
      </c>
    </row>
    <row r="205" s="2" customFormat="1" ht="24.15" customHeight="1">
      <c r="A205" s="38"/>
      <c r="B205" s="39"/>
      <c r="C205" s="214" t="s">
        <v>297</v>
      </c>
      <c r="D205" s="214" t="s">
        <v>125</v>
      </c>
      <c r="E205" s="215" t="s">
        <v>298</v>
      </c>
      <c r="F205" s="216" t="s">
        <v>299</v>
      </c>
      <c r="G205" s="217" t="s">
        <v>212</v>
      </c>
      <c r="H205" s="218">
        <v>49</v>
      </c>
      <c r="I205" s="219"/>
      <c r="J205" s="220">
        <f>ROUND(I205*H205,2)</f>
        <v>0</v>
      </c>
      <c r="K205" s="216" t="s">
        <v>129</v>
      </c>
      <c r="L205" s="44"/>
      <c r="M205" s="221" t="s">
        <v>1</v>
      </c>
      <c r="N205" s="222" t="s">
        <v>38</v>
      </c>
      <c r="O205" s="91"/>
      <c r="P205" s="223">
        <f>O205*H205</f>
        <v>0</v>
      </c>
      <c r="Q205" s="223">
        <v>0</v>
      </c>
      <c r="R205" s="223">
        <f>Q205*H205</f>
        <v>0</v>
      </c>
      <c r="S205" s="223">
        <v>0.087999999999999995</v>
      </c>
      <c r="T205" s="224">
        <f>S205*H205</f>
        <v>4.3119999999999994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5" t="s">
        <v>130</v>
      </c>
      <c r="AT205" s="225" t="s">
        <v>125</v>
      </c>
      <c r="AU205" s="225" t="s">
        <v>83</v>
      </c>
      <c r="AY205" s="17" t="s">
        <v>123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7" t="s">
        <v>81</v>
      </c>
      <c r="BK205" s="226">
        <f>ROUND(I205*H205,2)</f>
        <v>0</v>
      </c>
      <c r="BL205" s="17" t="s">
        <v>130</v>
      </c>
      <c r="BM205" s="225" t="s">
        <v>300</v>
      </c>
    </row>
    <row r="206" s="13" customFormat="1">
      <c r="A206" s="13"/>
      <c r="B206" s="227"/>
      <c r="C206" s="228"/>
      <c r="D206" s="229" t="s">
        <v>139</v>
      </c>
      <c r="E206" s="230" t="s">
        <v>1</v>
      </c>
      <c r="F206" s="231" t="s">
        <v>301</v>
      </c>
      <c r="G206" s="228"/>
      <c r="H206" s="230" t="s">
        <v>1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139</v>
      </c>
      <c r="AU206" s="237" t="s">
        <v>83</v>
      </c>
      <c r="AV206" s="13" t="s">
        <v>81</v>
      </c>
      <c r="AW206" s="13" t="s">
        <v>30</v>
      </c>
      <c r="AX206" s="13" t="s">
        <v>73</v>
      </c>
      <c r="AY206" s="237" t="s">
        <v>123</v>
      </c>
    </row>
    <row r="207" s="14" customFormat="1">
      <c r="A207" s="14"/>
      <c r="B207" s="238"/>
      <c r="C207" s="239"/>
      <c r="D207" s="229" t="s">
        <v>139</v>
      </c>
      <c r="E207" s="240" t="s">
        <v>1</v>
      </c>
      <c r="F207" s="241" t="s">
        <v>302</v>
      </c>
      <c r="G207" s="239"/>
      <c r="H207" s="242">
        <v>48.308999999999998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139</v>
      </c>
      <c r="AU207" s="248" t="s">
        <v>83</v>
      </c>
      <c r="AV207" s="14" t="s">
        <v>83</v>
      </c>
      <c r="AW207" s="14" t="s">
        <v>30</v>
      </c>
      <c r="AX207" s="14" t="s">
        <v>73</v>
      </c>
      <c r="AY207" s="248" t="s">
        <v>123</v>
      </c>
    </row>
    <row r="208" s="13" customFormat="1">
      <c r="A208" s="13"/>
      <c r="B208" s="227"/>
      <c r="C208" s="228"/>
      <c r="D208" s="229" t="s">
        <v>139</v>
      </c>
      <c r="E208" s="230" t="s">
        <v>1</v>
      </c>
      <c r="F208" s="231" t="s">
        <v>303</v>
      </c>
      <c r="G208" s="228"/>
      <c r="H208" s="230" t="s">
        <v>1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139</v>
      </c>
      <c r="AU208" s="237" t="s">
        <v>83</v>
      </c>
      <c r="AV208" s="13" t="s">
        <v>81</v>
      </c>
      <c r="AW208" s="13" t="s">
        <v>30</v>
      </c>
      <c r="AX208" s="13" t="s">
        <v>73</v>
      </c>
      <c r="AY208" s="237" t="s">
        <v>123</v>
      </c>
    </row>
    <row r="209" s="14" customFormat="1">
      <c r="A209" s="14"/>
      <c r="B209" s="238"/>
      <c r="C209" s="239"/>
      <c r="D209" s="229" t="s">
        <v>139</v>
      </c>
      <c r="E209" s="240" t="s">
        <v>1</v>
      </c>
      <c r="F209" s="241" t="s">
        <v>304</v>
      </c>
      <c r="G209" s="239"/>
      <c r="H209" s="242">
        <v>49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139</v>
      </c>
      <c r="AU209" s="248" t="s">
        <v>83</v>
      </c>
      <c r="AV209" s="14" t="s">
        <v>83</v>
      </c>
      <c r="AW209" s="14" t="s">
        <v>30</v>
      </c>
      <c r="AX209" s="14" t="s">
        <v>81</v>
      </c>
      <c r="AY209" s="248" t="s">
        <v>123</v>
      </c>
    </row>
    <row r="210" s="2" customFormat="1" ht="24.15" customHeight="1">
      <c r="A210" s="38"/>
      <c r="B210" s="39"/>
      <c r="C210" s="214" t="s">
        <v>305</v>
      </c>
      <c r="D210" s="214" t="s">
        <v>125</v>
      </c>
      <c r="E210" s="215" t="s">
        <v>306</v>
      </c>
      <c r="F210" s="216" t="s">
        <v>307</v>
      </c>
      <c r="G210" s="217" t="s">
        <v>148</v>
      </c>
      <c r="H210" s="218">
        <v>92.834999999999994</v>
      </c>
      <c r="I210" s="219"/>
      <c r="J210" s="220">
        <f>ROUND(I210*H210,2)</f>
        <v>0</v>
      </c>
      <c r="K210" s="216" t="s">
        <v>129</v>
      </c>
      <c r="L210" s="44"/>
      <c r="M210" s="221" t="s">
        <v>1</v>
      </c>
      <c r="N210" s="222" t="s">
        <v>38</v>
      </c>
      <c r="O210" s="91"/>
      <c r="P210" s="223">
        <f>O210*H210</f>
        <v>0</v>
      </c>
      <c r="Q210" s="223">
        <v>0</v>
      </c>
      <c r="R210" s="223">
        <f>Q210*H210</f>
        <v>0</v>
      </c>
      <c r="S210" s="223">
        <v>0.0092499999999999995</v>
      </c>
      <c r="T210" s="224">
        <f>S210*H210</f>
        <v>0.8587237499999999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5" t="s">
        <v>130</v>
      </c>
      <c r="AT210" s="225" t="s">
        <v>125</v>
      </c>
      <c r="AU210" s="225" t="s">
        <v>83</v>
      </c>
      <c r="AY210" s="17" t="s">
        <v>123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7" t="s">
        <v>81</v>
      </c>
      <c r="BK210" s="226">
        <f>ROUND(I210*H210,2)</f>
        <v>0</v>
      </c>
      <c r="BL210" s="17" t="s">
        <v>130</v>
      </c>
      <c r="BM210" s="225" t="s">
        <v>308</v>
      </c>
    </row>
    <row r="211" s="14" customFormat="1">
      <c r="A211" s="14"/>
      <c r="B211" s="238"/>
      <c r="C211" s="239"/>
      <c r="D211" s="229" t="s">
        <v>139</v>
      </c>
      <c r="E211" s="240" t="s">
        <v>1</v>
      </c>
      <c r="F211" s="241" t="s">
        <v>309</v>
      </c>
      <c r="G211" s="239"/>
      <c r="H211" s="242">
        <v>92.834999999999994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139</v>
      </c>
      <c r="AU211" s="248" t="s">
        <v>83</v>
      </c>
      <c r="AV211" s="14" t="s">
        <v>83</v>
      </c>
      <c r="AW211" s="14" t="s">
        <v>30</v>
      </c>
      <c r="AX211" s="14" t="s">
        <v>81</v>
      </c>
      <c r="AY211" s="248" t="s">
        <v>123</v>
      </c>
    </row>
    <row r="212" s="2" customFormat="1" ht="24.15" customHeight="1">
      <c r="A212" s="38"/>
      <c r="B212" s="39"/>
      <c r="C212" s="214" t="s">
        <v>151</v>
      </c>
      <c r="D212" s="214" t="s">
        <v>125</v>
      </c>
      <c r="E212" s="215" t="s">
        <v>310</v>
      </c>
      <c r="F212" s="216" t="s">
        <v>311</v>
      </c>
      <c r="G212" s="217" t="s">
        <v>212</v>
      </c>
      <c r="H212" s="218">
        <v>52</v>
      </c>
      <c r="I212" s="219"/>
      <c r="J212" s="220">
        <f>ROUND(I212*H212,2)</f>
        <v>0</v>
      </c>
      <c r="K212" s="216" t="s">
        <v>129</v>
      </c>
      <c r="L212" s="44"/>
      <c r="M212" s="221" t="s">
        <v>1</v>
      </c>
      <c r="N212" s="222" t="s">
        <v>38</v>
      </c>
      <c r="O212" s="91"/>
      <c r="P212" s="223">
        <f>O212*H212</f>
        <v>0</v>
      </c>
      <c r="Q212" s="223">
        <v>0</v>
      </c>
      <c r="R212" s="223">
        <f>Q212*H212</f>
        <v>0</v>
      </c>
      <c r="S212" s="223">
        <v>0.16500000000000001</v>
      </c>
      <c r="T212" s="224">
        <f>S212*H212</f>
        <v>8.5800000000000001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5" t="s">
        <v>130</v>
      </c>
      <c r="AT212" s="225" t="s">
        <v>125</v>
      </c>
      <c r="AU212" s="225" t="s">
        <v>83</v>
      </c>
      <c r="AY212" s="17" t="s">
        <v>123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81</v>
      </c>
      <c r="BK212" s="226">
        <f>ROUND(I212*H212,2)</f>
        <v>0</v>
      </c>
      <c r="BL212" s="17" t="s">
        <v>130</v>
      </c>
      <c r="BM212" s="225" t="s">
        <v>312</v>
      </c>
    </row>
    <row r="213" s="13" customFormat="1">
      <c r="A213" s="13"/>
      <c r="B213" s="227"/>
      <c r="C213" s="228"/>
      <c r="D213" s="229" t="s">
        <v>139</v>
      </c>
      <c r="E213" s="230" t="s">
        <v>1</v>
      </c>
      <c r="F213" s="231" t="s">
        <v>313</v>
      </c>
      <c r="G213" s="228"/>
      <c r="H213" s="230" t="s">
        <v>1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139</v>
      </c>
      <c r="AU213" s="237" t="s">
        <v>83</v>
      </c>
      <c r="AV213" s="13" t="s">
        <v>81</v>
      </c>
      <c r="AW213" s="13" t="s">
        <v>30</v>
      </c>
      <c r="AX213" s="13" t="s">
        <v>73</v>
      </c>
      <c r="AY213" s="237" t="s">
        <v>123</v>
      </c>
    </row>
    <row r="214" s="14" customFormat="1">
      <c r="A214" s="14"/>
      <c r="B214" s="238"/>
      <c r="C214" s="239"/>
      <c r="D214" s="229" t="s">
        <v>139</v>
      </c>
      <c r="E214" s="240" t="s">
        <v>1</v>
      </c>
      <c r="F214" s="241" t="s">
        <v>314</v>
      </c>
      <c r="G214" s="239"/>
      <c r="H214" s="242">
        <v>51.058999999999998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139</v>
      </c>
      <c r="AU214" s="248" t="s">
        <v>83</v>
      </c>
      <c r="AV214" s="14" t="s">
        <v>83</v>
      </c>
      <c r="AW214" s="14" t="s">
        <v>30</v>
      </c>
      <c r="AX214" s="14" t="s">
        <v>73</v>
      </c>
      <c r="AY214" s="248" t="s">
        <v>123</v>
      </c>
    </row>
    <row r="215" s="13" customFormat="1">
      <c r="A215" s="13"/>
      <c r="B215" s="227"/>
      <c r="C215" s="228"/>
      <c r="D215" s="229" t="s">
        <v>139</v>
      </c>
      <c r="E215" s="230" t="s">
        <v>1</v>
      </c>
      <c r="F215" s="231" t="s">
        <v>303</v>
      </c>
      <c r="G215" s="228"/>
      <c r="H215" s="230" t="s">
        <v>1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139</v>
      </c>
      <c r="AU215" s="237" t="s">
        <v>83</v>
      </c>
      <c r="AV215" s="13" t="s">
        <v>81</v>
      </c>
      <c r="AW215" s="13" t="s">
        <v>30</v>
      </c>
      <c r="AX215" s="13" t="s">
        <v>73</v>
      </c>
      <c r="AY215" s="237" t="s">
        <v>123</v>
      </c>
    </row>
    <row r="216" s="14" customFormat="1">
      <c r="A216" s="14"/>
      <c r="B216" s="238"/>
      <c r="C216" s="239"/>
      <c r="D216" s="229" t="s">
        <v>139</v>
      </c>
      <c r="E216" s="240" t="s">
        <v>1</v>
      </c>
      <c r="F216" s="241" t="s">
        <v>315</v>
      </c>
      <c r="G216" s="239"/>
      <c r="H216" s="242">
        <v>52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139</v>
      </c>
      <c r="AU216" s="248" t="s">
        <v>83</v>
      </c>
      <c r="AV216" s="14" t="s">
        <v>83</v>
      </c>
      <c r="AW216" s="14" t="s">
        <v>30</v>
      </c>
      <c r="AX216" s="14" t="s">
        <v>81</v>
      </c>
      <c r="AY216" s="248" t="s">
        <v>123</v>
      </c>
    </row>
    <row r="217" s="2" customFormat="1" ht="21.75" customHeight="1">
      <c r="A217" s="38"/>
      <c r="B217" s="39"/>
      <c r="C217" s="214" t="s">
        <v>316</v>
      </c>
      <c r="D217" s="214" t="s">
        <v>125</v>
      </c>
      <c r="E217" s="215" t="s">
        <v>317</v>
      </c>
      <c r="F217" s="216" t="s">
        <v>318</v>
      </c>
      <c r="G217" s="217" t="s">
        <v>212</v>
      </c>
      <c r="H217" s="218">
        <v>2</v>
      </c>
      <c r="I217" s="219"/>
      <c r="J217" s="220">
        <f>ROUND(I217*H217,2)</f>
        <v>0</v>
      </c>
      <c r="K217" s="216" t="s">
        <v>129</v>
      </c>
      <c r="L217" s="44"/>
      <c r="M217" s="221" t="s">
        <v>1</v>
      </c>
      <c r="N217" s="222" t="s">
        <v>38</v>
      </c>
      <c r="O217" s="91"/>
      <c r="P217" s="223">
        <f>O217*H217</f>
        <v>0</v>
      </c>
      <c r="Q217" s="223">
        <v>0</v>
      </c>
      <c r="R217" s="223">
        <f>Q217*H217</f>
        <v>0</v>
      </c>
      <c r="S217" s="223">
        <v>0.20999999999999999</v>
      </c>
      <c r="T217" s="224">
        <f>S217*H217</f>
        <v>0.41999999999999998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130</v>
      </c>
      <c r="AT217" s="225" t="s">
        <v>125</v>
      </c>
      <c r="AU217" s="225" t="s">
        <v>83</v>
      </c>
      <c r="AY217" s="17" t="s">
        <v>123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81</v>
      </c>
      <c r="BK217" s="226">
        <f>ROUND(I217*H217,2)</f>
        <v>0</v>
      </c>
      <c r="BL217" s="17" t="s">
        <v>130</v>
      </c>
      <c r="BM217" s="225" t="s">
        <v>319</v>
      </c>
    </row>
    <row r="218" s="2" customFormat="1" ht="21.75" customHeight="1">
      <c r="A218" s="38"/>
      <c r="B218" s="39"/>
      <c r="C218" s="214" t="s">
        <v>320</v>
      </c>
      <c r="D218" s="214" t="s">
        <v>125</v>
      </c>
      <c r="E218" s="215" t="s">
        <v>321</v>
      </c>
      <c r="F218" s="216" t="s">
        <v>322</v>
      </c>
      <c r="G218" s="217" t="s">
        <v>212</v>
      </c>
      <c r="H218" s="218">
        <v>1</v>
      </c>
      <c r="I218" s="219"/>
      <c r="J218" s="220">
        <f>ROUND(I218*H218,2)</f>
        <v>0</v>
      </c>
      <c r="K218" s="216" t="s">
        <v>129</v>
      </c>
      <c r="L218" s="44"/>
      <c r="M218" s="221" t="s">
        <v>1</v>
      </c>
      <c r="N218" s="222" t="s">
        <v>38</v>
      </c>
      <c r="O218" s="91"/>
      <c r="P218" s="223">
        <f>O218*H218</f>
        <v>0</v>
      </c>
      <c r="Q218" s="223">
        <v>0</v>
      </c>
      <c r="R218" s="223">
        <f>Q218*H218</f>
        <v>0</v>
      </c>
      <c r="S218" s="223">
        <v>0.40000000000000002</v>
      </c>
      <c r="T218" s="224">
        <f>S218*H218</f>
        <v>0.40000000000000002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130</v>
      </c>
      <c r="AT218" s="225" t="s">
        <v>125</v>
      </c>
      <c r="AU218" s="225" t="s">
        <v>83</v>
      </c>
      <c r="AY218" s="17" t="s">
        <v>123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81</v>
      </c>
      <c r="BK218" s="226">
        <f>ROUND(I218*H218,2)</f>
        <v>0</v>
      </c>
      <c r="BL218" s="17" t="s">
        <v>130</v>
      </c>
      <c r="BM218" s="225" t="s">
        <v>323</v>
      </c>
    </row>
    <row r="219" s="2" customFormat="1" ht="24.15" customHeight="1">
      <c r="A219" s="38"/>
      <c r="B219" s="39"/>
      <c r="C219" s="214" t="s">
        <v>324</v>
      </c>
      <c r="D219" s="214" t="s">
        <v>125</v>
      </c>
      <c r="E219" s="215" t="s">
        <v>325</v>
      </c>
      <c r="F219" s="216" t="s">
        <v>326</v>
      </c>
      <c r="G219" s="217" t="s">
        <v>247</v>
      </c>
      <c r="H219" s="218">
        <v>1</v>
      </c>
      <c r="I219" s="219"/>
      <c r="J219" s="220">
        <f>ROUND(I219*H219,2)</f>
        <v>0</v>
      </c>
      <c r="K219" s="216" t="s">
        <v>1</v>
      </c>
      <c r="L219" s="44"/>
      <c r="M219" s="221" t="s">
        <v>1</v>
      </c>
      <c r="N219" s="222" t="s">
        <v>38</v>
      </c>
      <c r="O219" s="91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5" t="s">
        <v>130</v>
      </c>
      <c r="AT219" s="225" t="s">
        <v>125</v>
      </c>
      <c r="AU219" s="225" t="s">
        <v>83</v>
      </c>
      <c r="AY219" s="17" t="s">
        <v>123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7" t="s">
        <v>81</v>
      </c>
      <c r="BK219" s="226">
        <f>ROUND(I219*H219,2)</f>
        <v>0</v>
      </c>
      <c r="BL219" s="17" t="s">
        <v>130</v>
      </c>
      <c r="BM219" s="225" t="s">
        <v>327</v>
      </c>
    </row>
    <row r="220" s="12" customFormat="1" ht="22.8" customHeight="1">
      <c r="A220" s="12"/>
      <c r="B220" s="198"/>
      <c r="C220" s="199"/>
      <c r="D220" s="200" t="s">
        <v>72</v>
      </c>
      <c r="E220" s="212" t="s">
        <v>328</v>
      </c>
      <c r="F220" s="212" t="s">
        <v>329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SUM(P221:P226)</f>
        <v>0</v>
      </c>
      <c r="Q220" s="206"/>
      <c r="R220" s="207">
        <f>SUM(R221:R226)</f>
        <v>0</v>
      </c>
      <c r="S220" s="206"/>
      <c r="T220" s="208">
        <f>SUM(T221:T226)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81</v>
      </c>
      <c r="AT220" s="210" t="s">
        <v>72</v>
      </c>
      <c r="AU220" s="210" t="s">
        <v>81</v>
      </c>
      <c r="AY220" s="209" t="s">
        <v>123</v>
      </c>
      <c r="BK220" s="211">
        <f>SUM(BK221:BK226)</f>
        <v>0</v>
      </c>
    </row>
    <row r="221" s="2" customFormat="1" ht="24.15" customHeight="1">
      <c r="A221" s="38"/>
      <c r="B221" s="39"/>
      <c r="C221" s="214" t="s">
        <v>330</v>
      </c>
      <c r="D221" s="214" t="s">
        <v>125</v>
      </c>
      <c r="E221" s="215" t="s">
        <v>331</v>
      </c>
      <c r="F221" s="216" t="s">
        <v>332</v>
      </c>
      <c r="G221" s="217" t="s">
        <v>207</v>
      </c>
      <c r="H221" s="218">
        <v>43.460999999999999</v>
      </c>
      <c r="I221" s="219"/>
      <c r="J221" s="220">
        <f>ROUND(I221*H221,2)</f>
        <v>0</v>
      </c>
      <c r="K221" s="216" t="s">
        <v>129</v>
      </c>
      <c r="L221" s="44"/>
      <c r="M221" s="221" t="s">
        <v>1</v>
      </c>
      <c r="N221" s="222" t="s">
        <v>38</v>
      </c>
      <c r="O221" s="91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130</v>
      </c>
      <c r="AT221" s="225" t="s">
        <v>125</v>
      </c>
      <c r="AU221" s="225" t="s">
        <v>83</v>
      </c>
      <c r="AY221" s="17" t="s">
        <v>123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81</v>
      </c>
      <c r="BK221" s="226">
        <f>ROUND(I221*H221,2)</f>
        <v>0</v>
      </c>
      <c r="BL221" s="17" t="s">
        <v>130</v>
      </c>
      <c r="BM221" s="225" t="s">
        <v>333</v>
      </c>
    </row>
    <row r="222" s="2" customFormat="1" ht="33" customHeight="1">
      <c r="A222" s="38"/>
      <c r="B222" s="39"/>
      <c r="C222" s="214" t="s">
        <v>334</v>
      </c>
      <c r="D222" s="214" t="s">
        <v>125</v>
      </c>
      <c r="E222" s="215" t="s">
        <v>335</v>
      </c>
      <c r="F222" s="216" t="s">
        <v>336</v>
      </c>
      <c r="G222" s="217" t="s">
        <v>207</v>
      </c>
      <c r="H222" s="218">
        <v>43.460999999999999</v>
      </c>
      <c r="I222" s="219"/>
      <c r="J222" s="220">
        <f>ROUND(I222*H222,2)</f>
        <v>0</v>
      </c>
      <c r="K222" s="216" t="s">
        <v>129</v>
      </c>
      <c r="L222" s="44"/>
      <c r="M222" s="221" t="s">
        <v>1</v>
      </c>
      <c r="N222" s="222" t="s">
        <v>38</v>
      </c>
      <c r="O222" s="91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5" t="s">
        <v>130</v>
      </c>
      <c r="AT222" s="225" t="s">
        <v>125</v>
      </c>
      <c r="AU222" s="225" t="s">
        <v>83</v>
      </c>
      <c r="AY222" s="17" t="s">
        <v>123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7" t="s">
        <v>81</v>
      </c>
      <c r="BK222" s="226">
        <f>ROUND(I222*H222,2)</f>
        <v>0</v>
      </c>
      <c r="BL222" s="17" t="s">
        <v>130</v>
      </c>
      <c r="BM222" s="225" t="s">
        <v>337</v>
      </c>
    </row>
    <row r="223" s="2" customFormat="1" ht="24.15" customHeight="1">
      <c r="A223" s="38"/>
      <c r="B223" s="39"/>
      <c r="C223" s="214" t="s">
        <v>338</v>
      </c>
      <c r="D223" s="214" t="s">
        <v>125</v>
      </c>
      <c r="E223" s="215" t="s">
        <v>339</v>
      </c>
      <c r="F223" s="216" t="s">
        <v>340</v>
      </c>
      <c r="G223" s="217" t="s">
        <v>207</v>
      </c>
      <c r="H223" s="218">
        <v>43.460999999999999</v>
      </c>
      <c r="I223" s="219"/>
      <c r="J223" s="220">
        <f>ROUND(I223*H223,2)</f>
        <v>0</v>
      </c>
      <c r="K223" s="216" t="s">
        <v>129</v>
      </c>
      <c r="L223" s="44"/>
      <c r="M223" s="221" t="s">
        <v>1</v>
      </c>
      <c r="N223" s="222" t="s">
        <v>38</v>
      </c>
      <c r="O223" s="91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130</v>
      </c>
      <c r="AT223" s="225" t="s">
        <v>125</v>
      </c>
      <c r="AU223" s="225" t="s">
        <v>83</v>
      </c>
      <c r="AY223" s="17" t="s">
        <v>123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81</v>
      </c>
      <c r="BK223" s="226">
        <f>ROUND(I223*H223,2)</f>
        <v>0</v>
      </c>
      <c r="BL223" s="17" t="s">
        <v>130</v>
      </c>
      <c r="BM223" s="225" t="s">
        <v>341</v>
      </c>
    </row>
    <row r="224" s="2" customFormat="1" ht="24.15" customHeight="1">
      <c r="A224" s="38"/>
      <c r="B224" s="39"/>
      <c r="C224" s="214" t="s">
        <v>342</v>
      </c>
      <c r="D224" s="214" t="s">
        <v>125</v>
      </c>
      <c r="E224" s="215" t="s">
        <v>343</v>
      </c>
      <c r="F224" s="216" t="s">
        <v>344</v>
      </c>
      <c r="G224" s="217" t="s">
        <v>207</v>
      </c>
      <c r="H224" s="218">
        <v>43.460999999999999</v>
      </c>
      <c r="I224" s="219"/>
      <c r="J224" s="220">
        <f>ROUND(I224*H224,2)</f>
        <v>0</v>
      </c>
      <c r="K224" s="216" t="s">
        <v>129</v>
      </c>
      <c r="L224" s="44"/>
      <c r="M224" s="221" t="s">
        <v>1</v>
      </c>
      <c r="N224" s="222" t="s">
        <v>38</v>
      </c>
      <c r="O224" s="91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130</v>
      </c>
      <c r="AT224" s="225" t="s">
        <v>125</v>
      </c>
      <c r="AU224" s="225" t="s">
        <v>83</v>
      </c>
      <c r="AY224" s="17" t="s">
        <v>123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81</v>
      </c>
      <c r="BK224" s="226">
        <f>ROUND(I224*H224,2)</f>
        <v>0</v>
      </c>
      <c r="BL224" s="17" t="s">
        <v>130</v>
      </c>
      <c r="BM224" s="225" t="s">
        <v>345</v>
      </c>
    </row>
    <row r="225" s="2" customFormat="1" ht="33" customHeight="1">
      <c r="A225" s="38"/>
      <c r="B225" s="39"/>
      <c r="C225" s="214" t="s">
        <v>346</v>
      </c>
      <c r="D225" s="214" t="s">
        <v>125</v>
      </c>
      <c r="E225" s="215" t="s">
        <v>347</v>
      </c>
      <c r="F225" s="216" t="s">
        <v>348</v>
      </c>
      <c r="G225" s="217" t="s">
        <v>207</v>
      </c>
      <c r="H225" s="218">
        <v>32.322000000000003</v>
      </c>
      <c r="I225" s="219"/>
      <c r="J225" s="220">
        <f>ROUND(I225*H225,2)</f>
        <v>0</v>
      </c>
      <c r="K225" s="216" t="s">
        <v>129</v>
      </c>
      <c r="L225" s="44"/>
      <c r="M225" s="221" t="s">
        <v>1</v>
      </c>
      <c r="N225" s="222" t="s">
        <v>38</v>
      </c>
      <c r="O225" s="91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5" t="s">
        <v>130</v>
      </c>
      <c r="AT225" s="225" t="s">
        <v>125</v>
      </c>
      <c r="AU225" s="225" t="s">
        <v>83</v>
      </c>
      <c r="AY225" s="17" t="s">
        <v>123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7" t="s">
        <v>81</v>
      </c>
      <c r="BK225" s="226">
        <f>ROUND(I225*H225,2)</f>
        <v>0</v>
      </c>
      <c r="BL225" s="17" t="s">
        <v>130</v>
      </c>
      <c r="BM225" s="225" t="s">
        <v>349</v>
      </c>
    </row>
    <row r="226" s="2" customFormat="1" ht="44.25" customHeight="1">
      <c r="A226" s="38"/>
      <c r="B226" s="39"/>
      <c r="C226" s="214" t="s">
        <v>350</v>
      </c>
      <c r="D226" s="214" t="s">
        <v>125</v>
      </c>
      <c r="E226" s="215" t="s">
        <v>351</v>
      </c>
      <c r="F226" s="216" t="s">
        <v>352</v>
      </c>
      <c r="G226" s="217" t="s">
        <v>207</v>
      </c>
      <c r="H226" s="218">
        <v>0.88</v>
      </c>
      <c r="I226" s="219"/>
      <c r="J226" s="220">
        <f>ROUND(I226*H226,2)</f>
        <v>0</v>
      </c>
      <c r="K226" s="216" t="s">
        <v>129</v>
      </c>
      <c r="L226" s="44"/>
      <c r="M226" s="221" t="s">
        <v>1</v>
      </c>
      <c r="N226" s="222" t="s">
        <v>38</v>
      </c>
      <c r="O226" s="91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130</v>
      </c>
      <c r="AT226" s="225" t="s">
        <v>125</v>
      </c>
      <c r="AU226" s="225" t="s">
        <v>83</v>
      </c>
      <c r="AY226" s="17" t="s">
        <v>123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81</v>
      </c>
      <c r="BK226" s="226">
        <f>ROUND(I226*H226,2)</f>
        <v>0</v>
      </c>
      <c r="BL226" s="17" t="s">
        <v>130</v>
      </c>
      <c r="BM226" s="225" t="s">
        <v>353</v>
      </c>
    </row>
    <row r="227" s="12" customFormat="1" ht="22.8" customHeight="1">
      <c r="A227" s="12"/>
      <c r="B227" s="198"/>
      <c r="C227" s="199"/>
      <c r="D227" s="200" t="s">
        <v>72</v>
      </c>
      <c r="E227" s="212" t="s">
        <v>354</v>
      </c>
      <c r="F227" s="212" t="s">
        <v>355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SUM(P228:P229)</f>
        <v>0</v>
      </c>
      <c r="Q227" s="206"/>
      <c r="R227" s="207">
        <f>SUM(R228:R229)</f>
        <v>0</v>
      </c>
      <c r="S227" s="206"/>
      <c r="T227" s="208">
        <f>SUM(T228:T229)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81</v>
      </c>
      <c r="AT227" s="210" t="s">
        <v>72</v>
      </c>
      <c r="AU227" s="210" t="s">
        <v>81</v>
      </c>
      <c r="AY227" s="209" t="s">
        <v>123</v>
      </c>
      <c r="BK227" s="211">
        <f>SUM(BK228:BK229)</f>
        <v>0</v>
      </c>
    </row>
    <row r="228" s="2" customFormat="1" ht="16.5" customHeight="1">
      <c r="A228" s="38"/>
      <c r="B228" s="39"/>
      <c r="C228" s="214" t="s">
        <v>356</v>
      </c>
      <c r="D228" s="214" t="s">
        <v>125</v>
      </c>
      <c r="E228" s="215" t="s">
        <v>357</v>
      </c>
      <c r="F228" s="216" t="s">
        <v>358</v>
      </c>
      <c r="G228" s="217" t="s">
        <v>207</v>
      </c>
      <c r="H228" s="218">
        <v>67.707999999999998</v>
      </c>
      <c r="I228" s="219"/>
      <c r="J228" s="220">
        <f>ROUND(I228*H228,2)</f>
        <v>0</v>
      </c>
      <c r="K228" s="216" t="s">
        <v>129</v>
      </c>
      <c r="L228" s="44"/>
      <c r="M228" s="221" t="s">
        <v>1</v>
      </c>
      <c r="N228" s="222" t="s">
        <v>38</v>
      </c>
      <c r="O228" s="91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130</v>
      </c>
      <c r="AT228" s="225" t="s">
        <v>125</v>
      </c>
      <c r="AU228" s="225" t="s">
        <v>83</v>
      </c>
      <c r="AY228" s="17" t="s">
        <v>123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81</v>
      </c>
      <c r="BK228" s="226">
        <f>ROUND(I228*H228,2)</f>
        <v>0</v>
      </c>
      <c r="BL228" s="17" t="s">
        <v>130</v>
      </c>
      <c r="BM228" s="225" t="s">
        <v>359</v>
      </c>
    </row>
    <row r="229" s="2" customFormat="1" ht="24.15" customHeight="1">
      <c r="A229" s="38"/>
      <c r="B229" s="39"/>
      <c r="C229" s="214" t="s">
        <v>360</v>
      </c>
      <c r="D229" s="214" t="s">
        <v>125</v>
      </c>
      <c r="E229" s="215" t="s">
        <v>361</v>
      </c>
      <c r="F229" s="216" t="s">
        <v>362</v>
      </c>
      <c r="G229" s="217" t="s">
        <v>207</v>
      </c>
      <c r="H229" s="218">
        <v>67.707999999999998</v>
      </c>
      <c r="I229" s="219"/>
      <c r="J229" s="220">
        <f>ROUND(I229*H229,2)</f>
        <v>0</v>
      </c>
      <c r="K229" s="216" t="s">
        <v>129</v>
      </c>
      <c r="L229" s="44"/>
      <c r="M229" s="221" t="s">
        <v>1</v>
      </c>
      <c r="N229" s="222" t="s">
        <v>38</v>
      </c>
      <c r="O229" s="91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5" t="s">
        <v>130</v>
      </c>
      <c r="AT229" s="225" t="s">
        <v>125</v>
      </c>
      <c r="AU229" s="225" t="s">
        <v>83</v>
      </c>
      <c r="AY229" s="17" t="s">
        <v>123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81</v>
      </c>
      <c r="BK229" s="226">
        <f>ROUND(I229*H229,2)</f>
        <v>0</v>
      </c>
      <c r="BL229" s="17" t="s">
        <v>130</v>
      </c>
      <c r="BM229" s="225" t="s">
        <v>363</v>
      </c>
    </row>
    <row r="230" s="12" customFormat="1" ht="25.92" customHeight="1">
      <c r="A230" s="12"/>
      <c r="B230" s="198"/>
      <c r="C230" s="199"/>
      <c r="D230" s="200" t="s">
        <v>72</v>
      </c>
      <c r="E230" s="201" t="s">
        <v>364</v>
      </c>
      <c r="F230" s="201" t="s">
        <v>365</v>
      </c>
      <c r="G230" s="199"/>
      <c r="H230" s="199"/>
      <c r="I230" s="202"/>
      <c r="J230" s="203">
        <f>BK230</f>
        <v>0</v>
      </c>
      <c r="K230" s="199"/>
      <c r="L230" s="204"/>
      <c r="M230" s="205"/>
      <c r="N230" s="206"/>
      <c r="O230" s="206"/>
      <c r="P230" s="207">
        <f>P231+P270</f>
        <v>0</v>
      </c>
      <c r="Q230" s="206"/>
      <c r="R230" s="207">
        <f>R231+R270</f>
        <v>32.915829999999993</v>
      </c>
      <c r="S230" s="206"/>
      <c r="T230" s="208">
        <f>T231+T270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9" t="s">
        <v>83</v>
      </c>
      <c r="AT230" s="210" t="s">
        <v>72</v>
      </c>
      <c r="AU230" s="210" t="s">
        <v>73</v>
      </c>
      <c r="AY230" s="209" t="s">
        <v>123</v>
      </c>
      <c r="BK230" s="211">
        <f>BK231+BK270</f>
        <v>0</v>
      </c>
    </row>
    <row r="231" s="12" customFormat="1" ht="22.8" customHeight="1">
      <c r="A231" s="12"/>
      <c r="B231" s="198"/>
      <c r="C231" s="199"/>
      <c r="D231" s="200" t="s">
        <v>72</v>
      </c>
      <c r="E231" s="212" t="s">
        <v>366</v>
      </c>
      <c r="F231" s="212" t="s">
        <v>367</v>
      </c>
      <c r="G231" s="199"/>
      <c r="H231" s="199"/>
      <c r="I231" s="202"/>
      <c r="J231" s="213">
        <f>BK231</f>
        <v>0</v>
      </c>
      <c r="K231" s="199"/>
      <c r="L231" s="204"/>
      <c r="M231" s="205"/>
      <c r="N231" s="206"/>
      <c r="O231" s="206"/>
      <c r="P231" s="207">
        <f>SUM(P232:P269)</f>
        <v>0</v>
      </c>
      <c r="Q231" s="206"/>
      <c r="R231" s="207">
        <f>SUM(R232:R269)</f>
        <v>32.915549999999996</v>
      </c>
      <c r="S231" s="206"/>
      <c r="T231" s="208">
        <f>SUM(T232:T269)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9" t="s">
        <v>83</v>
      </c>
      <c r="AT231" s="210" t="s">
        <v>72</v>
      </c>
      <c r="AU231" s="210" t="s">
        <v>81</v>
      </c>
      <c r="AY231" s="209" t="s">
        <v>123</v>
      </c>
      <c r="BK231" s="211">
        <f>SUM(BK232:BK269)</f>
        <v>0</v>
      </c>
    </row>
    <row r="232" s="2" customFormat="1" ht="24.15" customHeight="1">
      <c r="A232" s="38"/>
      <c r="B232" s="39"/>
      <c r="C232" s="214" t="s">
        <v>304</v>
      </c>
      <c r="D232" s="214" t="s">
        <v>125</v>
      </c>
      <c r="E232" s="215" t="s">
        <v>368</v>
      </c>
      <c r="F232" s="216" t="s">
        <v>369</v>
      </c>
      <c r="G232" s="217" t="s">
        <v>212</v>
      </c>
      <c r="H232" s="218">
        <v>59</v>
      </c>
      <c r="I232" s="219"/>
      <c r="J232" s="220">
        <f>ROUND(I232*H232,2)</f>
        <v>0</v>
      </c>
      <c r="K232" s="216" t="s">
        <v>129</v>
      </c>
      <c r="L232" s="44"/>
      <c r="M232" s="221" t="s">
        <v>1</v>
      </c>
      <c r="N232" s="222" t="s">
        <v>38</v>
      </c>
      <c r="O232" s="91"/>
      <c r="P232" s="223">
        <f>O232*H232</f>
        <v>0</v>
      </c>
      <c r="Q232" s="223">
        <v>0.36435000000000001</v>
      </c>
      <c r="R232" s="223">
        <f>Q232*H232</f>
        <v>21.496649999999999</v>
      </c>
      <c r="S232" s="223">
        <v>0</v>
      </c>
      <c r="T232" s="22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130</v>
      </c>
      <c r="AT232" s="225" t="s">
        <v>125</v>
      </c>
      <c r="AU232" s="225" t="s">
        <v>83</v>
      </c>
      <c r="AY232" s="17" t="s">
        <v>123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81</v>
      </c>
      <c r="BK232" s="226">
        <f>ROUND(I232*H232,2)</f>
        <v>0</v>
      </c>
      <c r="BL232" s="17" t="s">
        <v>130</v>
      </c>
      <c r="BM232" s="225" t="s">
        <v>370</v>
      </c>
    </row>
    <row r="233" s="13" customFormat="1">
      <c r="A233" s="13"/>
      <c r="B233" s="227"/>
      <c r="C233" s="228"/>
      <c r="D233" s="229" t="s">
        <v>139</v>
      </c>
      <c r="E233" s="230" t="s">
        <v>1</v>
      </c>
      <c r="F233" s="231" t="s">
        <v>371</v>
      </c>
      <c r="G233" s="228"/>
      <c r="H233" s="230" t="s">
        <v>1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139</v>
      </c>
      <c r="AU233" s="237" t="s">
        <v>83</v>
      </c>
      <c r="AV233" s="13" t="s">
        <v>81</v>
      </c>
      <c r="AW233" s="13" t="s">
        <v>30</v>
      </c>
      <c r="AX233" s="13" t="s">
        <v>73</v>
      </c>
      <c r="AY233" s="237" t="s">
        <v>123</v>
      </c>
    </row>
    <row r="234" s="14" customFormat="1">
      <c r="A234" s="14"/>
      <c r="B234" s="238"/>
      <c r="C234" s="239"/>
      <c r="D234" s="229" t="s">
        <v>139</v>
      </c>
      <c r="E234" s="240" t="s">
        <v>1</v>
      </c>
      <c r="F234" s="241" t="s">
        <v>372</v>
      </c>
      <c r="G234" s="239"/>
      <c r="H234" s="242">
        <v>59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139</v>
      </c>
      <c r="AU234" s="248" t="s">
        <v>83</v>
      </c>
      <c r="AV234" s="14" t="s">
        <v>83</v>
      </c>
      <c r="AW234" s="14" t="s">
        <v>30</v>
      </c>
      <c r="AX234" s="14" t="s">
        <v>81</v>
      </c>
      <c r="AY234" s="248" t="s">
        <v>123</v>
      </c>
    </row>
    <row r="235" s="2" customFormat="1" ht="33" customHeight="1">
      <c r="A235" s="38"/>
      <c r="B235" s="39"/>
      <c r="C235" s="214" t="s">
        <v>373</v>
      </c>
      <c r="D235" s="214" t="s">
        <v>125</v>
      </c>
      <c r="E235" s="215" t="s">
        <v>374</v>
      </c>
      <c r="F235" s="216" t="s">
        <v>375</v>
      </c>
      <c r="G235" s="217" t="s">
        <v>212</v>
      </c>
      <c r="H235" s="218">
        <v>7</v>
      </c>
      <c r="I235" s="219"/>
      <c r="J235" s="220">
        <f>ROUND(I235*H235,2)</f>
        <v>0</v>
      </c>
      <c r="K235" s="216" t="s">
        <v>129</v>
      </c>
      <c r="L235" s="44"/>
      <c r="M235" s="221" t="s">
        <v>1</v>
      </c>
      <c r="N235" s="222" t="s">
        <v>38</v>
      </c>
      <c r="O235" s="91"/>
      <c r="P235" s="223">
        <f>O235*H235</f>
        <v>0</v>
      </c>
      <c r="Q235" s="223">
        <v>0.72870000000000001</v>
      </c>
      <c r="R235" s="223">
        <f>Q235*H235</f>
        <v>5.1009000000000002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130</v>
      </c>
      <c r="AT235" s="225" t="s">
        <v>125</v>
      </c>
      <c r="AU235" s="225" t="s">
        <v>83</v>
      </c>
      <c r="AY235" s="17" t="s">
        <v>123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81</v>
      </c>
      <c r="BK235" s="226">
        <f>ROUND(I235*H235,2)</f>
        <v>0</v>
      </c>
      <c r="BL235" s="17" t="s">
        <v>130</v>
      </c>
      <c r="BM235" s="225" t="s">
        <v>376</v>
      </c>
    </row>
    <row r="236" s="13" customFormat="1">
      <c r="A236" s="13"/>
      <c r="B236" s="227"/>
      <c r="C236" s="228"/>
      <c r="D236" s="229" t="s">
        <v>139</v>
      </c>
      <c r="E236" s="230" t="s">
        <v>1</v>
      </c>
      <c r="F236" s="231" t="s">
        <v>377</v>
      </c>
      <c r="G236" s="228"/>
      <c r="H236" s="230" t="s">
        <v>1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139</v>
      </c>
      <c r="AU236" s="237" t="s">
        <v>83</v>
      </c>
      <c r="AV236" s="13" t="s">
        <v>81</v>
      </c>
      <c r="AW236" s="13" t="s">
        <v>30</v>
      </c>
      <c r="AX236" s="13" t="s">
        <v>73</v>
      </c>
      <c r="AY236" s="237" t="s">
        <v>123</v>
      </c>
    </row>
    <row r="237" s="14" customFormat="1">
      <c r="A237" s="14"/>
      <c r="B237" s="238"/>
      <c r="C237" s="239"/>
      <c r="D237" s="229" t="s">
        <v>139</v>
      </c>
      <c r="E237" s="240" t="s">
        <v>1</v>
      </c>
      <c r="F237" s="241" t="s">
        <v>157</v>
      </c>
      <c r="G237" s="239"/>
      <c r="H237" s="242">
        <v>7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139</v>
      </c>
      <c r="AU237" s="248" t="s">
        <v>83</v>
      </c>
      <c r="AV237" s="14" t="s">
        <v>83</v>
      </c>
      <c r="AW237" s="14" t="s">
        <v>30</v>
      </c>
      <c r="AX237" s="14" t="s">
        <v>81</v>
      </c>
      <c r="AY237" s="248" t="s">
        <v>123</v>
      </c>
    </row>
    <row r="238" s="2" customFormat="1" ht="24.15" customHeight="1">
      <c r="A238" s="38"/>
      <c r="B238" s="39"/>
      <c r="C238" s="214" t="s">
        <v>378</v>
      </c>
      <c r="D238" s="214" t="s">
        <v>125</v>
      </c>
      <c r="E238" s="215" t="s">
        <v>379</v>
      </c>
      <c r="F238" s="216" t="s">
        <v>380</v>
      </c>
      <c r="G238" s="217" t="s">
        <v>212</v>
      </c>
      <c r="H238" s="218">
        <v>3</v>
      </c>
      <c r="I238" s="219"/>
      <c r="J238" s="220">
        <f>ROUND(I238*H238,2)</f>
        <v>0</v>
      </c>
      <c r="K238" s="216" t="s">
        <v>129</v>
      </c>
      <c r="L238" s="44"/>
      <c r="M238" s="221" t="s">
        <v>1</v>
      </c>
      <c r="N238" s="222" t="s">
        <v>38</v>
      </c>
      <c r="O238" s="91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5" t="s">
        <v>130</v>
      </c>
      <c r="AT238" s="225" t="s">
        <v>125</v>
      </c>
      <c r="AU238" s="225" t="s">
        <v>83</v>
      </c>
      <c r="AY238" s="17" t="s">
        <v>123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7" t="s">
        <v>81</v>
      </c>
      <c r="BK238" s="226">
        <f>ROUND(I238*H238,2)</f>
        <v>0</v>
      </c>
      <c r="BL238" s="17" t="s">
        <v>130</v>
      </c>
      <c r="BM238" s="225" t="s">
        <v>381</v>
      </c>
    </row>
    <row r="239" s="2" customFormat="1" ht="24.15" customHeight="1">
      <c r="A239" s="38"/>
      <c r="B239" s="39"/>
      <c r="C239" s="214" t="s">
        <v>315</v>
      </c>
      <c r="D239" s="214" t="s">
        <v>125</v>
      </c>
      <c r="E239" s="215" t="s">
        <v>382</v>
      </c>
      <c r="F239" s="216" t="s">
        <v>383</v>
      </c>
      <c r="G239" s="217" t="s">
        <v>212</v>
      </c>
      <c r="H239" s="218">
        <v>2</v>
      </c>
      <c r="I239" s="219"/>
      <c r="J239" s="220">
        <f>ROUND(I239*H239,2)</f>
        <v>0</v>
      </c>
      <c r="K239" s="216" t="s">
        <v>129</v>
      </c>
      <c r="L239" s="44"/>
      <c r="M239" s="221" t="s">
        <v>1</v>
      </c>
      <c r="N239" s="222" t="s">
        <v>38</v>
      </c>
      <c r="O239" s="91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130</v>
      </c>
      <c r="AT239" s="225" t="s">
        <v>125</v>
      </c>
      <c r="AU239" s="225" t="s">
        <v>83</v>
      </c>
      <c r="AY239" s="17" t="s">
        <v>123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81</v>
      </c>
      <c r="BK239" s="226">
        <f>ROUND(I239*H239,2)</f>
        <v>0</v>
      </c>
      <c r="BL239" s="17" t="s">
        <v>130</v>
      </c>
      <c r="BM239" s="225" t="s">
        <v>384</v>
      </c>
    </row>
    <row r="240" s="2" customFormat="1" ht="24.15" customHeight="1">
      <c r="A240" s="38"/>
      <c r="B240" s="39"/>
      <c r="C240" s="260" t="s">
        <v>385</v>
      </c>
      <c r="D240" s="260" t="s">
        <v>191</v>
      </c>
      <c r="E240" s="261" t="s">
        <v>386</v>
      </c>
      <c r="F240" s="262" t="s">
        <v>387</v>
      </c>
      <c r="G240" s="263" t="s">
        <v>212</v>
      </c>
      <c r="H240" s="264">
        <v>46</v>
      </c>
      <c r="I240" s="265"/>
      <c r="J240" s="266">
        <f>ROUND(I240*H240,2)</f>
        <v>0</v>
      </c>
      <c r="K240" s="262" t="s">
        <v>1</v>
      </c>
      <c r="L240" s="267"/>
      <c r="M240" s="268" t="s">
        <v>1</v>
      </c>
      <c r="N240" s="269" t="s">
        <v>38</v>
      </c>
      <c r="O240" s="91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163</v>
      </c>
      <c r="AT240" s="225" t="s">
        <v>191</v>
      </c>
      <c r="AU240" s="225" t="s">
        <v>83</v>
      </c>
      <c r="AY240" s="17" t="s">
        <v>123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81</v>
      </c>
      <c r="BK240" s="226">
        <f>ROUND(I240*H240,2)</f>
        <v>0</v>
      </c>
      <c r="BL240" s="17" t="s">
        <v>130</v>
      </c>
      <c r="BM240" s="225" t="s">
        <v>388</v>
      </c>
    </row>
    <row r="241" s="2" customFormat="1" ht="24.15" customHeight="1">
      <c r="A241" s="38"/>
      <c r="B241" s="39"/>
      <c r="C241" s="260" t="s">
        <v>389</v>
      </c>
      <c r="D241" s="260" t="s">
        <v>191</v>
      </c>
      <c r="E241" s="261" t="s">
        <v>390</v>
      </c>
      <c r="F241" s="262" t="s">
        <v>391</v>
      </c>
      <c r="G241" s="263" t="s">
        <v>212</v>
      </c>
      <c r="H241" s="264">
        <v>13</v>
      </c>
      <c r="I241" s="265"/>
      <c r="J241" s="266">
        <f>ROUND(I241*H241,2)</f>
        <v>0</v>
      </c>
      <c r="K241" s="262" t="s">
        <v>1</v>
      </c>
      <c r="L241" s="267"/>
      <c r="M241" s="268" t="s">
        <v>1</v>
      </c>
      <c r="N241" s="269" t="s">
        <v>38</v>
      </c>
      <c r="O241" s="91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163</v>
      </c>
      <c r="AT241" s="225" t="s">
        <v>191</v>
      </c>
      <c r="AU241" s="225" t="s">
        <v>83</v>
      </c>
      <c r="AY241" s="17" t="s">
        <v>123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81</v>
      </c>
      <c r="BK241" s="226">
        <f>ROUND(I241*H241,2)</f>
        <v>0</v>
      </c>
      <c r="BL241" s="17" t="s">
        <v>130</v>
      </c>
      <c r="BM241" s="225" t="s">
        <v>392</v>
      </c>
    </row>
    <row r="242" s="2" customFormat="1" ht="16.5" customHeight="1">
      <c r="A242" s="38"/>
      <c r="B242" s="39"/>
      <c r="C242" s="260" t="s">
        <v>393</v>
      </c>
      <c r="D242" s="260" t="s">
        <v>191</v>
      </c>
      <c r="E242" s="261" t="s">
        <v>394</v>
      </c>
      <c r="F242" s="262" t="s">
        <v>395</v>
      </c>
      <c r="G242" s="263" t="s">
        <v>212</v>
      </c>
      <c r="H242" s="264">
        <v>18</v>
      </c>
      <c r="I242" s="265"/>
      <c r="J242" s="266">
        <f>ROUND(I242*H242,2)</f>
        <v>0</v>
      </c>
      <c r="K242" s="262" t="s">
        <v>1</v>
      </c>
      <c r="L242" s="267"/>
      <c r="M242" s="268" t="s">
        <v>1</v>
      </c>
      <c r="N242" s="269" t="s">
        <v>38</v>
      </c>
      <c r="O242" s="91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163</v>
      </c>
      <c r="AT242" s="225" t="s">
        <v>191</v>
      </c>
      <c r="AU242" s="225" t="s">
        <v>83</v>
      </c>
      <c r="AY242" s="17" t="s">
        <v>123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81</v>
      </c>
      <c r="BK242" s="226">
        <f>ROUND(I242*H242,2)</f>
        <v>0</v>
      </c>
      <c r="BL242" s="17" t="s">
        <v>130</v>
      </c>
      <c r="BM242" s="225" t="s">
        <v>396</v>
      </c>
    </row>
    <row r="243" s="2" customFormat="1" ht="16.5" customHeight="1">
      <c r="A243" s="38"/>
      <c r="B243" s="39"/>
      <c r="C243" s="260" t="s">
        <v>397</v>
      </c>
      <c r="D243" s="260" t="s">
        <v>191</v>
      </c>
      <c r="E243" s="261" t="s">
        <v>398</v>
      </c>
      <c r="F243" s="262" t="s">
        <v>399</v>
      </c>
      <c r="G243" s="263" t="s">
        <v>212</v>
      </c>
      <c r="H243" s="264">
        <v>18</v>
      </c>
      <c r="I243" s="265"/>
      <c r="J243" s="266">
        <f>ROUND(I243*H243,2)</f>
        <v>0</v>
      </c>
      <c r="K243" s="262" t="s">
        <v>1</v>
      </c>
      <c r="L243" s="267"/>
      <c r="M243" s="268" t="s">
        <v>1</v>
      </c>
      <c r="N243" s="269" t="s">
        <v>38</v>
      </c>
      <c r="O243" s="91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163</v>
      </c>
      <c r="AT243" s="225" t="s">
        <v>191</v>
      </c>
      <c r="AU243" s="225" t="s">
        <v>83</v>
      </c>
      <c r="AY243" s="17" t="s">
        <v>123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81</v>
      </c>
      <c r="BK243" s="226">
        <f>ROUND(I243*H243,2)</f>
        <v>0</v>
      </c>
      <c r="BL243" s="17" t="s">
        <v>130</v>
      </c>
      <c r="BM243" s="225" t="s">
        <v>400</v>
      </c>
    </row>
    <row r="244" s="2" customFormat="1" ht="16.5" customHeight="1">
      <c r="A244" s="38"/>
      <c r="B244" s="39"/>
      <c r="C244" s="260" t="s">
        <v>401</v>
      </c>
      <c r="D244" s="260" t="s">
        <v>191</v>
      </c>
      <c r="E244" s="261" t="s">
        <v>402</v>
      </c>
      <c r="F244" s="262" t="s">
        <v>403</v>
      </c>
      <c r="G244" s="263" t="s">
        <v>212</v>
      </c>
      <c r="H244" s="264">
        <v>174</v>
      </c>
      <c r="I244" s="265"/>
      <c r="J244" s="266">
        <f>ROUND(I244*H244,2)</f>
        <v>0</v>
      </c>
      <c r="K244" s="262" t="s">
        <v>1</v>
      </c>
      <c r="L244" s="267"/>
      <c r="M244" s="268" t="s">
        <v>1</v>
      </c>
      <c r="N244" s="269" t="s">
        <v>38</v>
      </c>
      <c r="O244" s="91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5" t="s">
        <v>163</v>
      </c>
      <c r="AT244" s="225" t="s">
        <v>191</v>
      </c>
      <c r="AU244" s="225" t="s">
        <v>83</v>
      </c>
      <c r="AY244" s="17" t="s">
        <v>123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81</v>
      </c>
      <c r="BK244" s="226">
        <f>ROUND(I244*H244,2)</f>
        <v>0</v>
      </c>
      <c r="BL244" s="17" t="s">
        <v>130</v>
      </c>
      <c r="BM244" s="225" t="s">
        <v>404</v>
      </c>
    </row>
    <row r="245" s="2" customFormat="1" ht="16.5" customHeight="1">
      <c r="A245" s="38"/>
      <c r="B245" s="39"/>
      <c r="C245" s="260" t="s">
        <v>405</v>
      </c>
      <c r="D245" s="260" t="s">
        <v>191</v>
      </c>
      <c r="E245" s="261" t="s">
        <v>406</v>
      </c>
      <c r="F245" s="262" t="s">
        <v>407</v>
      </c>
      <c r="G245" s="263" t="s">
        <v>212</v>
      </c>
      <c r="H245" s="264">
        <v>6</v>
      </c>
      <c r="I245" s="265"/>
      <c r="J245" s="266">
        <f>ROUND(I245*H245,2)</f>
        <v>0</v>
      </c>
      <c r="K245" s="262" t="s">
        <v>1</v>
      </c>
      <c r="L245" s="267"/>
      <c r="M245" s="268" t="s">
        <v>1</v>
      </c>
      <c r="N245" s="269" t="s">
        <v>38</v>
      </c>
      <c r="O245" s="91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163</v>
      </c>
      <c r="AT245" s="225" t="s">
        <v>191</v>
      </c>
      <c r="AU245" s="225" t="s">
        <v>83</v>
      </c>
      <c r="AY245" s="17" t="s">
        <v>123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81</v>
      </c>
      <c r="BK245" s="226">
        <f>ROUND(I245*H245,2)</f>
        <v>0</v>
      </c>
      <c r="BL245" s="17" t="s">
        <v>130</v>
      </c>
      <c r="BM245" s="225" t="s">
        <v>408</v>
      </c>
    </row>
    <row r="246" s="2" customFormat="1" ht="16.5" customHeight="1">
      <c r="A246" s="38"/>
      <c r="B246" s="39"/>
      <c r="C246" s="260" t="s">
        <v>409</v>
      </c>
      <c r="D246" s="260" t="s">
        <v>191</v>
      </c>
      <c r="E246" s="261" t="s">
        <v>410</v>
      </c>
      <c r="F246" s="262" t="s">
        <v>411</v>
      </c>
      <c r="G246" s="263" t="s">
        <v>212</v>
      </c>
      <c r="H246" s="264">
        <v>130</v>
      </c>
      <c r="I246" s="265"/>
      <c r="J246" s="266">
        <f>ROUND(I246*H246,2)</f>
        <v>0</v>
      </c>
      <c r="K246" s="262" t="s">
        <v>1</v>
      </c>
      <c r="L246" s="267"/>
      <c r="M246" s="268" t="s">
        <v>1</v>
      </c>
      <c r="N246" s="269" t="s">
        <v>38</v>
      </c>
      <c r="O246" s="91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163</v>
      </c>
      <c r="AT246" s="225" t="s">
        <v>191</v>
      </c>
      <c r="AU246" s="225" t="s">
        <v>83</v>
      </c>
      <c r="AY246" s="17" t="s">
        <v>123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81</v>
      </c>
      <c r="BK246" s="226">
        <f>ROUND(I246*H246,2)</f>
        <v>0</v>
      </c>
      <c r="BL246" s="17" t="s">
        <v>130</v>
      </c>
      <c r="BM246" s="225" t="s">
        <v>412</v>
      </c>
    </row>
    <row r="247" s="2" customFormat="1" ht="16.5" customHeight="1">
      <c r="A247" s="38"/>
      <c r="B247" s="39"/>
      <c r="C247" s="260" t="s">
        <v>413</v>
      </c>
      <c r="D247" s="260" t="s">
        <v>191</v>
      </c>
      <c r="E247" s="261" t="s">
        <v>414</v>
      </c>
      <c r="F247" s="262" t="s">
        <v>415</v>
      </c>
      <c r="G247" s="263" t="s">
        <v>212</v>
      </c>
      <c r="H247" s="264">
        <v>6</v>
      </c>
      <c r="I247" s="265"/>
      <c r="J247" s="266">
        <f>ROUND(I247*H247,2)</f>
        <v>0</v>
      </c>
      <c r="K247" s="262" t="s">
        <v>1</v>
      </c>
      <c r="L247" s="267"/>
      <c r="M247" s="268" t="s">
        <v>1</v>
      </c>
      <c r="N247" s="269" t="s">
        <v>38</v>
      </c>
      <c r="O247" s="91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163</v>
      </c>
      <c r="AT247" s="225" t="s">
        <v>191</v>
      </c>
      <c r="AU247" s="225" t="s">
        <v>83</v>
      </c>
      <c r="AY247" s="17" t="s">
        <v>123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81</v>
      </c>
      <c r="BK247" s="226">
        <f>ROUND(I247*H247,2)</f>
        <v>0</v>
      </c>
      <c r="BL247" s="17" t="s">
        <v>130</v>
      </c>
      <c r="BM247" s="225" t="s">
        <v>416</v>
      </c>
    </row>
    <row r="248" s="2" customFormat="1" ht="24.15" customHeight="1">
      <c r="A248" s="38"/>
      <c r="B248" s="39"/>
      <c r="C248" s="260" t="s">
        <v>417</v>
      </c>
      <c r="D248" s="260" t="s">
        <v>191</v>
      </c>
      <c r="E248" s="261" t="s">
        <v>418</v>
      </c>
      <c r="F248" s="262" t="s">
        <v>419</v>
      </c>
      <c r="G248" s="263" t="s">
        <v>247</v>
      </c>
      <c r="H248" s="264">
        <v>1</v>
      </c>
      <c r="I248" s="265"/>
      <c r="J248" s="266">
        <f>ROUND(I248*H248,2)</f>
        <v>0</v>
      </c>
      <c r="K248" s="262" t="s">
        <v>1</v>
      </c>
      <c r="L248" s="267"/>
      <c r="M248" s="268" t="s">
        <v>1</v>
      </c>
      <c r="N248" s="269" t="s">
        <v>38</v>
      </c>
      <c r="O248" s="91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5" t="s">
        <v>163</v>
      </c>
      <c r="AT248" s="225" t="s">
        <v>191</v>
      </c>
      <c r="AU248" s="225" t="s">
        <v>83</v>
      </c>
      <c r="AY248" s="17" t="s">
        <v>123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81</v>
      </c>
      <c r="BK248" s="226">
        <f>ROUND(I248*H248,2)</f>
        <v>0</v>
      </c>
      <c r="BL248" s="17" t="s">
        <v>130</v>
      </c>
      <c r="BM248" s="225" t="s">
        <v>420</v>
      </c>
    </row>
    <row r="249" s="2" customFormat="1" ht="24.15" customHeight="1">
      <c r="A249" s="38"/>
      <c r="B249" s="39"/>
      <c r="C249" s="260" t="s">
        <v>421</v>
      </c>
      <c r="D249" s="260" t="s">
        <v>191</v>
      </c>
      <c r="E249" s="261" t="s">
        <v>422</v>
      </c>
      <c r="F249" s="262" t="s">
        <v>423</v>
      </c>
      <c r="G249" s="263" t="s">
        <v>247</v>
      </c>
      <c r="H249" s="264">
        <v>2</v>
      </c>
      <c r="I249" s="265"/>
      <c r="J249" s="266">
        <f>ROUND(I249*H249,2)</f>
        <v>0</v>
      </c>
      <c r="K249" s="262" t="s">
        <v>1</v>
      </c>
      <c r="L249" s="267"/>
      <c r="M249" s="268" t="s">
        <v>1</v>
      </c>
      <c r="N249" s="269" t="s">
        <v>38</v>
      </c>
      <c r="O249" s="91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5" t="s">
        <v>163</v>
      </c>
      <c r="AT249" s="225" t="s">
        <v>191</v>
      </c>
      <c r="AU249" s="225" t="s">
        <v>83</v>
      </c>
      <c r="AY249" s="17" t="s">
        <v>123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7" t="s">
        <v>81</v>
      </c>
      <c r="BK249" s="226">
        <f>ROUND(I249*H249,2)</f>
        <v>0</v>
      </c>
      <c r="BL249" s="17" t="s">
        <v>130</v>
      </c>
      <c r="BM249" s="225" t="s">
        <v>424</v>
      </c>
    </row>
    <row r="250" s="2" customFormat="1" ht="24.15" customHeight="1">
      <c r="A250" s="38"/>
      <c r="B250" s="39"/>
      <c r="C250" s="214" t="s">
        <v>425</v>
      </c>
      <c r="D250" s="214" t="s">
        <v>125</v>
      </c>
      <c r="E250" s="215" t="s">
        <v>426</v>
      </c>
      <c r="F250" s="216" t="s">
        <v>427</v>
      </c>
      <c r="G250" s="217" t="s">
        <v>212</v>
      </c>
      <c r="H250" s="218">
        <v>64</v>
      </c>
      <c r="I250" s="219"/>
      <c r="J250" s="220">
        <f>ROUND(I250*H250,2)</f>
        <v>0</v>
      </c>
      <c r="K250" s="216" t="s">
        <v>129</v>
      </c>
      <c r="L250" s="44"/>
      <c r="M250" s="221" t="s">
        <v>1</v>
      </c>
      <c r="N250" s="222" t="s">
        <v>38</v>
      </c>
      <c r="O250" s="91"/>
      <c r="P250" s="223">
        <f>O250*H250</f>
        <v>0</v>
      </c>
      <c r="Q250" s="223">
        <v>0.0011999999999999999</v>
      </c>
      <c r="R250" s="223">
        <f>Q250*H250</f>
        <v>0.076799999999999993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130</v>
      </c>
      <c r="AT250" s="225" t="s">
        <v>125</v>
      </c>
      <c r="AU250" s="225" t="s">
        <v>83</v>
      </c>
      <c r="AY250" s="17" t="s">
        <v>123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81</v>
      </c>
      <c r="BK250" s="226">
        <f>ROUND(I250*H250,2)</f>
        <v>0</v>
      </c>
      <c r="BL250" s="17" t="s">
        <v>130</v>
      </c>
      <c r="BM250" s="225" t="s">
        <v>428</v>
      </c>
    </row>
    <row r="251" s="2" customFormat="1" ht="24.15" customHeight="1">
      <c r="A251" s="38"/>
      <c r="B251" s="39"/>
      <c r="C251" s="214" t="s">
        <v>429</v>
      </c>
      <c r="D251" s="214" t="s">
        <v>125</v>
      </c>
      <c r="E251" s="215" t="s">
        <v>430</v>
      </c>
      <c r="F251" s="216" t="s">
        <v>431</v>
      </c>
      <c r="G251" s="217" t="s">
        <v>212</v>
      </c>
      <c r="H251" s="218">
        <v>1</v>
      </c>
      <c r="I251" s="219"/>
      <c r="J251" s="220">
        <f>ROUND(I251*H251,2)</f>
        <v>0</v>
      </c>
      <c r="K251" s="216" t="s">
        <v>1</v>
      </c>
      <c r="L251" s="44"/>
      <c r="M251" s="221" t="s">
        <v>1</v>
      </c>
      <c r="N251" s="222" t="s">
        <v>38</v>
      </c>
      <c r="O251" s="91"/>
      <c r="P251" s="223">
        <f>O251*H251</f>
        <v>0</v>
      </c>
      <c r="Q251" s="223">
        <v>0.0011999999999999999</v>
      </c>
      <c r="R251" s="223">
        <f>Q251*H251</f>
        <v>0.0011999999999999999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130</v>
      </c>
      <c r="AT251" s="225" t="s">
        <v>125</v>
      </c>
      <c r="AU251" s="225" t="s">
        <v>83</v>
      </c>
      <c r="AY251" s="17" t="s">
        <v>123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81</v>
      </c>
      <c r="BK251" s="226">
        <f>ROUND(I251*H251,2)</f>
        <v>0</v>
      </c>
      <c r="BL251" s="17" t="s">
        <v>130</v>
      </c>
      <c r="BM251" s="225" t="s">
        <v>432</v>
      </c>
    </row>
    <row r="252" s="2" customFormat="1" ht="16.5" customHeight="1">
      <c r="A252" s="38"/>
      <c r="B252" s="39"/>
      <c r="C252" s="260" t="s">
        <v>433</v>
      </c>
      <c r="D252" s="260" t="s">
        <v>191</v>
      </c>
      <c r="E252" s="261" t="s">
        <v>434</v>
      </c>
      <c r="F252" s="262" t="s">
        <v>435</v>
      </c>
      <c r="G252" s="263" t="s">
        <v>212</v>
      </c>
      <c r="H252" s="264">
        <v>64</v>
      </c>
      <c r="I252" s="265"/>
      <c r="J252" s="266">
        <f>ROUND(I252*H252,2)</f>
        <v>0</v>
      </c>
      <c r="K252" s="262" t="s">
        <v>1</v>
      </c>
      <c r="L252" s="267"/>
      <c r="M252" s="268" t="s">
        <v>1</v>
      </c>
      <c r="N252" s="269" t="s">
        <v>38</v>
      </c>
      <c r="O252" s="91"/>
      <c r="P252" s="223">
        <f>O252*H252</f>
        <v>0</v>
      </c>
      <c r="Q252" s="223">
        <v>0.096000000000000002</v>
      </c>
      <c r="R252" s="223">
        <f>Q252*H252</f>
        <v>6.1440000000000001</v>
      </c>
      <c r="S252" s="223">
        <v>0</v>
      </c>
      <c r="T252" s="22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163</v>
      </c>
      <c r="AT252" s="225" t="s">
        <v>191</v>
      </c>
      <c r="AU252" s="225" t="s">
        <v>83</v>
      </c>
      <c r="AY252" s="17" t="s">
        <v>123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81</v>
      </c>
      <c r="BK252" s="226">
        <f>ROUND(I252*H252,2)</f>
        <v>0</v>
      </c>
      <c r="BL252" s="17" t="s">
        <v>130</v>
      </c>
      <c r="BM252" s="225" t="s">
        <v>436</v>
      </c>
    </row>
    <row r="253" s="2" customFormat="1" ht="16.5" customHeight="1">
      <c r="A253" s="38"/>
      <c r="B253" s="39"/>
      <c r="C253" s="260" t="s">
        <v>437</v>
      </c>
      <c r="D253" s="260" t="s">
        <v>191</v>
      </c>
      <c r="E253" s="261" t="s">
        <v>438</v>
      </c>
      <c r="F253" s="262" t="s">
        <v>439</v>
      </c>
      <c r="G253" s="263" t="s">
        <v>212</v>
      </c>
      <c r="H253" s="264">
        <v>1</v>
      </c>
      <c r="I253" s="265"/>
      <c r="J253" s="266">
        <f>ROUND(I253*H253,2)</f>
        <v>0</v>
      </c>
      <c r="K253" s="262" t="s">
        <v>1</v>
      </c>
      <c r="L253" s="267"/>
      <c r="M253" s="268" t="s">
        <v>1</v>
      </c>
      <c r="N253" s="269" t="s">
        <v>38</v>
      </c>
      <c r="O253" s="91"/>
      <c r="P253" s="223">
        <f>O253*H253</f>
        <v>0</v>
      </c>
      <c r="Q253" s="223">
        <v>0.096000000000000002</v>
      </c>
      <c r="R253" s="223">
        <f>Q253*H253</f>
        <v>0.096000000000000002</v>
      </c>
      <c r="S253" s="223">
        <v>0</v>
      </c>
      <c r="T253" s="22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5" t="s">
        <v>163</v>
      </c>
      <c r="AT253" s="225" t="s">
        <v>191</v>
      </c>
      <c r="AU253" s="225" t="s">
        <v>83</v>
      </c>
      <c r="AY253" s="17" t="s">
        <v>123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81</v>
      </c>
      <c r="BK253" s="226">
        <f>ROUND(I253*H253,2)</f>
        <v>0</v>
      </c>
      <c r="BL253" s="17" t="s">
        <v>130</v>
      </c>
      <c r="BM253" s="225" t="s">
        <v>440</v>
      </c>
    </row>
    <row r="254" s="2" customFormat="1" ht="24.15" customHeight="1">
      <c r="A254" s="38"/>
      <c r="B254" s="39"/>
      <c r="C254" s="214" t="s">
        <v>441</v>
      </c>
      <c r="D254" s="214" t="s">
        <v>125</v>
      </c>
      <c r="E254" s="215" t="s">
        <v>442</v>
      </c>
      <c r="F254" s="216" t="s">
        <v>443</v>
      </c>
      <c r="G254" s="217" t="s">
        <v>148</v>
      </c>
      <c r="H254" s="218">
        <v>157.69499999999999</v>
      </c>
      <c r="I254" s="219"/>
      <c r="J254" s="220">
        <f>ROUND(I254*H254,2)</f>
        <v>0</v>
      </c>
      <c r="K254" s="216" t="s">
        <v>129</v>
      </c>
      <c r="L254" s="44"/>
      <c r="M254" s="221" t="s">
        <v>1</v>
      </c>
      <c r="N254" s="222" t="s">
        <v>38</v>
      </c>
      <c r="O254" s="91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130</v>
      </c>
      <c r="AT254" s="225" t="s">
        <v>125</v>
      </c>
      <c r="AU254" s="225" t="s">
        <v>83</v>
      </c>
      <c r="AY254" s="17" t="s">
        <v>123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81</v>
      </c>
      <c r="BK254" s="226">
        <f>ROUND(I254*H254,2)</f>
        <v>0</v>
      </c>
      <c r="BL254" s="17" t="s">
        <v>130</v>
      </c>
      <c r="BM254" s="225" t="s">
        <v>444</v>
      </c>
    </row>
    <row r="255" s="14" customFormat="1">
      <c r="A255" s="14"/>
      <c r="B255" s="238"/>
      <c r="C255" s="239"/>
      <c r="D255" s="229" t="s">
        <v>139</v>
      </c>
      <c r="E255" s="240" t="s">
        <v>1</v>
      </c>
      <c r="F255" s="241" t="s">
        <v>445</v>
      </c>
      <c r="G255" s="239"/>
      <c r="H255" s="242">
        <v>157.69499999999999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139</v>
      </c>
      <c r="AU255" s="248" t="s">
        <v>83</v>
      </c>
      <c r="AV255" s="14" t="s">
        <v>83</v>
      </c>
      <c r="AW255" s="14" t="s">
        <v>30</v>
      </c>
      <c r="AX255" s="14" t="s">
        <v>81</v>
      </c>
      <c r="AY255" s="248" t="s">
        <v>123</v>
      </c>
    </row>
    <row r="256" s="2" customFormat="1" ht="24.15" customHeight="1">
      <c r="A256" s="38"/>
      <c r="B256" s="39"/>
      <c r="C256" s="214" t="s">
        <v>446</v>
      </c>
      <c r="D256" s="214" t="s">
        <v>125</v>
      </c>
      <c r="E256" s="215" t="s">
        <v>447</v>
      </c>
      <c r="F256" s="216" t="s">
        <v>448</v>
      </c>
      <c r="G256" s="217" t="s">
        <v>148</v>
      </c>
      <c r="H256" s="218">
        <v>157.69499999999999</v>
      </c>
      <c r="I256" s="219"/>
      <c r="J256" s="220">
        <f>ROUND(I256*H256,2)</f>
        <v>0</v>
      </c>
      <c r="K256" s="216" t="s">
        <v>1</v>
      </c>
      <c r="L256" s="44"/>
      <c r="M256" s="221" t="s">
        <v>1</v>
      </c>
      <c r="N256" s="222" t="s">
        <v>38</v>
      </c>
      <c r="O256" s="91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130</v>
      </c>
      <c r="AT256" s="225" t="s">
        <v>125</v>
      </c>
      <c r="AU256" s="225" t="s">
        <v>83</v>
      </c>
      <c r="AY256" s="17" t="s">
        <v>123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81</v>
      </c>
      <c r="BK256" s="226">
        <f>ROUND(I256*H256,2)</f>
        <v>0</v>
      </c>
      <c r="BL256" s="17" t="s">
        <v>130</v>
      </c>
      <c r="BM256" s="225" t="s">
        <v>449</v>
      </c>
    </row>
    <row r="257" s="13" customFormat="1">
      <c r="A257" s="13"/>
      <c r="B257" s="227"/>
      <c r="C257" s="228"/>
      <c r="D257" s="229" t="s">
        <v>139</v>
      </c>
      <c r="E257" s="230" t="s">
        <v>1</v>
      </c>
      <c r="F257" s="231" t="s">
        <v>450</v>
      </c>
      <c r="G257" s="228"/>
      <c r="H257" s="230" t="s">
        <v>1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139</v>
      </c>
      <c r="AU257" s="237" t="s">
        <v>83</v>
      </c>
      <c r="AV257" s="13" t="s">
        <v>81</v>
      </c>
      <c r="AW257" s="13" t="s">
        <v>30</v>
      </c>
      <c r="AX257" s="13" t="s">
        <v>73</v>
      </c>
      <c r="AY257" s="237" t="s">
        <v>123</v>
      </c>
    </row>
    <row r="258" s="14" customFormat="1">
      <c r="A258" s="14"/>
      <c r="B258" s="238"/>
      <c r="C258" s="239"/>
      <c r="D258" s="229" t="s">
        <v>139</v>
      </c>
      <c r="E258" s="240" t="s">
        <v>1</v>
      </c>
      <c r="F258" s="241" t="s">
        <v>451</v>
      </c>
      <c r="G258" s="239"/>
      <c r="H258" s="242">
        <v>157.69499999999999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8" t="s">
        <v>139</v>
      </c>
      <c r="AU258" s="248" t="s">
        <v>83</v>
      </c>
      <c r="AV258" s="14" t="s">
        <v>83</v>
      </c>
      <c r="AW258" s="14" t="s">
        <v>30</v>
      </c>
      <c r="AX258" s="14" t="s">
        <v>81</v>
      </c>
      <c r="AY258" s="248" t="s">
        <v>123</v>
      </c>
    </row>
    <row r="259" s="2" customFormat="1" ht="21.75" customHeight="1">
      <c r="A259" s="38"/>
      <c r="B259" s="39"/>
      <c r="C259" s="214" t="s">
        <v>452</v>
      </c>
      <c r="D259" s="214" t="s">
        <v>125</v>
      </c>
      <c r="E259" s="215" t="s">
        <v>453</v>
      </c>
      <c r="F259" s="216" t="s">
        <v>454</v>
      </c>
      <c r="G259" s="217" t="s">
        <v>455</v>
      </c>
      <c r="H259" s="218">
        <v>182</v>
      </c>
      <c r="I259" s="219"/>
      <c r="J259" s="220">
        <f>ROUND(I259*H259,2)</f>
        <v>0</v>
      </c>
      <c r="K259" s="216" t="s">
        <v>1</v>
      </c>
      <c r="L259" s="44"/>
      <c r="M259" s="221" t="s">
        <v>1</v>
      </c>
      <c r="N259" s="222" t="s">
        <v>38</v>
      </c>
      <c r="O259" s="91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5" t="s">
        <v>130</v>
      </c>
      <c r="AT259" s="225" t="s">
        <v>125</v>
      </c>
      <c r="AU259" s="225" t="s">
        <v>83</v>
      </c>
      <c r="AY259" s="17" t="s">
        <v>123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7" t="s">
        <v>81</v>
      </c>
      <c r="BK259" s="226">
        <f>ROUND(I259*H259,2)</f>
        <v>0</v>
      </c>
      <c r="BL259" s="17" t="s">
        <v>130</v>
      </c>
      <c r="BM259" s="225" t="s">
        <v>456</v>
      </c>
    </row>
    <row r="260" s="13" customFormat="1">
      <c r="A260" s="13"/>
      <c r="B260" s="227"/>
      <c r="C260" s="228"/>
      <c r="D260" s="229" t="s">
        <v>139</v>
      </c>
      <c r="E260" s="230" t="s">
        <v>1</v>
      </c>
      <c r="F260" s="231" t="s">
        <v>457</v>
      </c>
      <c r="G260" s="228"/>
      <c r="H260" s="230" t="s">
        <v>1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139</v>
      </c>
      <c r="AU260" s="237" t="s">
        <v>83</v>
      </c>
      <c r="AV260" s="13" t="s">
        <v>81</v>
      </c>
      <c r="AW260" s="13" t="s">
        <v>30</v>
      </c>
      <c r="AX260" s="13" t="s">
        <v>73</v>
      </c>
      <c r="AY260" s="237" t="s">
        <v>123</v>
      </c>
    </row>
    <row r="261" s="14" customFormat="1">
      <c r="A261" s="14"/>
      <c r="B261" s="238"/>
      <c r="C261" s="239"/>
      <c r="D261" s="229" t="s">
        <v>139</v>
      </c>
      <c r="E261" s="240" t="s">
        <v>1</v>
      </c>
      <c r="F261" s="241" t="s">
        <v>445</v>
      </c>
      <c r="G261" s="239"/>
      <c r="H261" s="242">
        <v>157.69499999999999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8" t="s">
        <v>139</v>
      </c>
      <c r="AU261" s="248" t="s">
        <v>83</v>
      </c>
      <c r="AV261" s="14" t="s">
        <v>83</v>
      </c>
      <c r="AW261" s="14" t="s">
        <v>30</v>
      </c>
      <c r="AX261" s="14" t="s">
        <v>73</v>
      </c>
      <c r="AY261" s="248" t="s">
        <v>123</v>
      </c>
    </row>
    <row r="262" s="13" customFormat="1">
      <c r="A262" s="13"/>
      <c r="B262" s="227"/>
      <c r="C262" s="228"/>
      <c r="D262" s="229" t="s">
        <v>139</v>
      </c>
      <c r="E262" s="230" t="s">
        <v>1</v>
      </c>
      <c r="F262" s="231" t="s">
        <v>458</v>
      </c>
      <c r="G262" s="228"/>
      <c r="H262" s="230" t="s">
        <v>1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139</v>
      </c>
      <c r="AU262" s="237" t="s">
        <v>83</v>
      </c>
      <c r="AV262" s="13" t="s">
        <v>81</v>
      </c>
      <c r="AW262" s="13" t="s">
        <v>30</v>
      </c>
      <c r="AX262" s="13" t="s">
        <v>73</v>
      </c>
      <c r="AY262" s="237" t="s">
        <v>123</v>
      </c>
    </row>
    <row r="263" s="14" customFormat="1">
      <c r="A263" s="14"/>
      <c r="B263" s="238"/>
      <c r="C263" s="239"/>
      <c r="D263" s="229" t="s">
        <v>139</v>
      </c>
      <c r="E263" s="240" t="s">
        <v>1</v>
      </c>
      <c r="F263" s="241" t="s">
        <v>459</v>
      </c>
      <c r="G263" s="239"/>
      <c r="H263" s="242">
        <v>181.34899999999999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139</v>
      </c>
      <c r="AU263" s="248" t="s">
        <v>83</v>
      </c>
      <c r="AV263" s="14" t="s">
        <v>83</v>
      </c>
      <c r="AW263" s="14" t="s">
        <v>30</v>
      </c>
      <c r="AX263" s="14" t="s">
        <v>73</v>
      </c>
      <c r="AY263" s="248" t="s">
        <v>123</v>
      </c>
    </row>
    <row r="264" s="13" customFormat="1">
      <c r="A264" s="13"/>
      <c r="B264" s="227"/>
      <c r="C264" s="228"/>
      <c r="D264" s="229" t="s">
        <v>139</v>
      </c>
      <c r="E264" s="230" t="s">
        <v>1</v>
      </c>
      <c r="F264" s="231" t="s">
        <v>460</v>
      </c>
      <c r="G264" s="228"/>
      <c r="H264" s="230" t="s">
        <v>1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139</v>
      </c>
      <c r="AU264" s="237" t="s">
        <v>83</v>
      </c>
      <c r="AV264" s="13" t="s">
        <v>81</v>
      </c>
      <c r="AW264" s="13" t="s">
        <v>30</v>
      </c>
      <c r="AX264" s="13" t="s">
        <v>73</v>
      </c>
      <c r="AY264" s="237" t="s">
        <v>123</v>
      </c>
    </row>
    <row r="265" s="14" customFormat="1">
      <c r="A265" s="14"/>
      <c r="B265" s="238"/>
      <c r="C265" s="239"/>
      <c r="D265" s="229" t="s">
        <v>139</v>
      </c>
      <c r="E265" s="240" t="s">
        <v>1</v>
      </c>
      <c r="F265" s="241" t="s">
        <v>461</v>
      </c>
      <c r="G265" s="239"/>
      <c r="H265" s="242">
        <v>182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8" t="s">
        <v>139</v>
      </c>
      <c r="AU265" s="248" t="s">
        <v>83</v>
      </c>
      <c r="AV265" s="14" t="s">
        <v>83</v>
      </c>
      <c r="AW265" s="14" t="s">
        <v>30</v>
      </c>
      <c r="AX265" s="14" t="s">
        <v>81</v>
      </c>
      <c r="AY265" s="248" t="s">
        <v>123</v>
      </c>
    </row>
    <row r="266" s="2" customFormat="1" ht="33" customHeight="1">
      <c r="A266" s="38"/>
      <c r="B266" s="39"/>
      <c r="C266" s="214" t="s">
        <v>462</v>
      </c>
      <c r="D266" s="214" t="s">
        <v>125</v>
      </c>
      <c r="E266" s="215" t="s">
        <v>463</v>
      </c>
      <c r="F266" s="216" t="s">
        <v>464</v>
      </c>
      <c r="G266" s="217" t="s">
        <v>247</v>
      </c>
      <c r="H266" s="218">
        <v>1</v>
      </c>
      <c r="I266" s="219"/>
      <c r="J266" s="220">
        <f>ROUND(I266*H266,2)</f>
        <v>0</v>
      </c>
      <c r="K266" s="216" t="s">
        <v>1</v>
      </c>
      <c r="L266" s="44"/>
      <c r="M266" s="221" t="s">
        <v>1</v>
      </c>
      <c r="N266" s="222" t="s">
        <v>38</v>
      </c>
      <c r="O266" s="91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130</v>
      </c>
      <c r="AT266" s="225" t="s">
        <v>125</v>
      </c>
      <c r="AU266" s="225" t="s">
        <v>83</v>
      </c>
      <c r="AY266" s="17" t="s">
        <v>123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81</v>
      </c>
      <c r="BK266" s="226">
        <f>ROUND(I266*H266,2)</f>
        <v>0</v>
      </c>
      <c r="BL266" s="17" t="s">
        <v>130</v>
      </c>
      <c r="BM266" s="225" t="s">
        <v>465</v>
      </c>
    </row>
    <row r="267" s="2" customFormat="1" ht="24.15" customHeight="1">
      <c r="A267" s="38"/>
      <c r="B267" s="39"/>
      <c r="C267" s="214" t="s">
        <v>466</v>
      </c>
      <c r="D267" s="214" t="s">
        <v>125</v>
      </c>
      <c r="E267" s="215" t="s">
        <v>467</v>
      </c>
      <c r="F267" s="216" t="s">
        <v>468</v>
      </c>
      <c r="G267" s="217" t="s">
        <v>247</v>
      </c>
      <c r="H267" s="218">
        <v>1</v>
      </c>
      <c r="I267" s="219"/>
      <c r="J267" s="220">
        <f>ROUND(I267*H267,2)</f>
        <v>0</v>
      </c>
      <c r="K267" s="216" t="s">
        <v>1</v>
      </c>
      <c r="L267" s="44"/>
      <c r="M267" s="221" t="s">
        <v>1</v>
      </c>
      <c r="N267" s="222" t="s">
        <v>38</v>
      </c>
      <c r="O267" s="91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130</v>
      </c>
      <c r="AT267" s="225" t="s">
        <v>125</v>
      </c>
      <c r="AU267" s="225" t="s">
        <v>83</v>
      </c>
      <c r="AY267" s="17" t="s">
        <v>123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81</v>
      </c>
      <c r="BK267" s="226">
        <f>ROUND(I267*H267,2)</f>
        <v>0</v>
      </c>
      <c r="BL267" s="17" t="s">
        <v>130</v>
      </c>
      <c r="BM267" s="225" t="s">
        <v>469</v>
      </c>
    </row>
    <row r="268" s="2" customFormat="1" ht="24.15" customHeight="1">
      <c r="A268" s="38"/>
      <c r="B268" s="39"/>
      <c r="C268" s="214" t="s">
        <v>470</v>
      </c>
      <c r="D268" s="214" t="s">
        <v>125</v>
      </c>
      <c r="E268" s="215" t="s">
        <v>471</v>
      </c>
      <c r="F268" s="216" t="s">
        <v>472</v>
      </c>
      <c r="G268" s="217" t="s">
        <v>247</v>
      </c>
      <c r="H268" s="218">
        <v>1</v>
      </c>
      <c r="I268" s="219"/>
      <c r="J268" s="220">
        <f>ROUND(I268*H268,2)</f>
        <v>0</v>
      </c>
      <c r="K268" s="216" t="s">
        <v>1</v>
      </c>
      <c r="L268" s="44"/>
      <c r="M268" s="221" t="s">
        <v>1</v>
      </c>
      <c r="N268" s="222" t="s">
        <v>38</v>
      </c>
      <c r="O268" s="91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5" t="s">
        <v>130</v>
      </c>
      <c r="AT268" s="225" t="s">
        <v>125</v>
      </c>
      <c r="AU268" s="225" t="s">
        <v>83</v>
      </c>
      <c r="AY268" s="17" t="s">
        <v>123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7" t="s">
        <v>81</v>
      </c>
      <c r="BK268" s="226">
        <f>ROUND(I268*H268,2)</f>
        <v>0</v>
      </c>
      <c r="BL268" s="17" t="s">
        <v>130</v>
      </c>
      <c r="BM268" s="225" t="s">
        <v>473</v>
      </c>
    </row>
    <row r="269" s="2" customFormat="1" ht="24.15" customHeight="1">
      <c r="A269" s="38"/>
      <c r="B269" s="39"/>
      <c r="C269" s="214" t="s">
        <v>474</v>
      </c>
      <c r="D269" s="214" t="s">
        <v>125</v>
      </c>
      <c r="E269" s="215" t="s">
        <v>475</v>
      </c>
      <c r="F269" s="216" t="s">
        <v>476</v>
      </c>
      <c r="G269" s="217" t="s">
        <v>207</v>
      </c>
      <c r="H269" s="218">
        <v>9</v>
      </c>
      <c r="I269" s="219"/>
      <c r="J269" s="220">
        <f>ROUND(I269*H269,2)</f>
        <v>0</v>
      </c>
      <c r="K269" s="216" t="s">
        <v>129</v>
      </c>
      <c r="L269" s="44"/>
      <c r="M269" s="221" t="s">
        <v>1</v>
      </c>
      <c r="N269" s="222" t="s">
        <v>38</v>
      </c>
      <c r="O269" s="91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209</v>
      </c>
      <c r="AT269" s="225" t="s">
        <v>125</v>
      </c>
      <c r="AU269" s="225" t="s">
        <v>83</v>
      </c>
      <c r="AY269" s="17" t="s">
        <v>123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81</v>
      </c>
      <c r="BK269" s="226">
        <f>ROUND(I269*H269,2)</f>
        <v>0</v>
      </c>
      <c r="BL269" s="17" t="s">
        <v>209</v>
      </c>
      <c r="BM269" s="225" t="s">
        <v>477</v>
      </c>
    </row>
    <row r="270" s="12" customFormat="1" ht="22.8" customHeight="1">
      <c r="A270" s="12"/>
      <c r="B270" s="198"/>
      <c r="C270" s="199"/>
      <c r="D270" s="200" t="s">
        <v>72</v>
      </c>
      <c r="E270" s="212" t="s">
        <v>478</v>
      </c>
      <c r="F270" s="212" t="s">
        <v>479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SUM(P271:P273)</f>
        <v>0</v>
      </c>
      <c r="Q270" s="206"/>
      <c r="R270" s="207">
        <f>SUM(R271:R273)</f>
        <v>0.00027999999999999998</v>
      </c>
      <c r="S270" s="206"/>
      <c r="T270" s="208">
        <f>SUM(T271:T273)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83</v>
      </c>
      <c r="AT270" s="210" t="s">
        <v>72</v>
      </c>
      <c r="AU270" s="210" t="s">
        <v>81</v>
      </c>
      <c r="AY270" s="209" t="s">
        <v>123</v>
      </c>
      <c r="BK270" s="211">
        <f>SUM(BK271:BK273)</f>
        <v>0</v>
      </c>
    </row>
    <row r="271" s="2" customFormat="1" ht="24.15" customHeight="1">
      <c r="A271" s="38"/>
      <c r="B271" s="39"/>
      <c r="C271" s="214" t="s">
        <v>480</v>
      </c>
      <c r="D271" s="214" t="s">
        <v>125</v>
      </c>
      <c r="E271" s="215" t="s">
        <v>481</v>
      </c>
      <c r="F271" s="216" t="s">
        <v>482</v>
      </c>
      <c r="G271" s="217" t="s">
        <v>128</v>
      </c>
      <c r="H271" s="218">
        <v>2</v>
      </c>
      <c r="I271" s="219"/>
      <c r="J271" s="220">
        <f>ROUND(I271*H271,2)</f>
        <v>0</v>
      </c>
      <c r="K271" s="216" t="s">
        <v>129</v>
      </c>
      <c r="L271" s="44"/>
      <c r="M271" s="221" t="s">
        <v>1</v>
      </c>
      <c r="N271" s="222" t="s">
        <v>38</v>
      </c>
      <c r="O271" s="91"/>
      <c r="P271" s="223">
        <f>O271*H271</f>
        <v>0</v>
      </c>
      <c r="Q271" s="223">
        <v>0.00013999999999999999</v>
      </c>
      <c r="R271" s="223">
        <f>Q271*H271</f>
        <v>0.00027999999999999998</v>
      </c>
      <c r="S271" s="223">
        <v>0</v>
      </c>
      <c r="T271" s="22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5" t="s">
        <v>209</v>
      </c>
      <c r="AT271" s="225" t="s">
        <v>125</v>
      </c>
      <c r="AU271" s="225" t="s">
        <v>83</v>
      </c>
      <c r="AY271" s="17" t="s">
        <v>123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7" t="s">
        <v>81</v>
      </c>
      <c r="BK271" s="226">
        <f>ROUND(I271*H271,2)</f>
        <v>0</v>
      </c>
      <c r="BL271" s="17" t="s">
        <v>209</v>
      </c>
      <c r="BM271" s="225" t="s">
        <v>483</v>
      </c>
    </row>
    <row r="272" s="13" customFormat="1">
      <c r="A272" s="13"/>
      <c r="B272" s="227"/>
      <c r="C272" s="228"/>
      <c r="D272" s="229" t="s">
        <v>139</v>
      </c>
      <c r="E272" s="230" t="s">
        <v>1</v>
      </c>
      <c r="F272" s="231" t="s">
        <v>484</v>
      </c>
      <c r="G272" s="228"/>
      <c r="H272" s="230" t="s">
        <v>1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139</v>
      </c>
      <c r="AU272" s="237" t="s">
        <v>83</v>
      </c>
      <c r="AV272" s="13" t="s">
        <v>81</v>
      </c>
      <c r="AW272" s="13" t="s">
        <v>30</v>
      </c>
      <c r="AX272" s="13" t="s">
        <v>73</v>
      </c>
      <c r="AY272" s="237" t="s">
        <v>123</v>
      </c>
    </row>
    <row r="273" s="14" customFormat="1">
      <c r="A273" s="14"/>
      <c r="B273" s="238"/>
      <c r="C273" s="239"/>
      <c r="D273" s="229" t="s">
        <v>139</v>
      </c>
      <c r="E273" s="240" t="s">
        <v>1</v>
      </c>
      <c r="F273" s="241" t="s">
        <v>83</v>
      </c>
      <c r="G273" s="239"/>
      <c r="H273" s="242">
        <v>2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139</v>
      </c>
      <c r="AU273" s="248" t="s">
        <v>83</v>
      </c>
      <c r="AV273" s="14" t="s">
        <v>83</v>
      </c>
      <c r="AW273" s="14" t="s">
        <v>30</v>
      </c>
      <c r="AX273" s="14" t="s">
        <v>81</v>
      </c>
      <c r="AY273" s="248" t="s">
        <v>123</v>
      </c>
    </row>
    <row r="274" s="12" customFormat="1" ht="25.92" customHeight="1">
      <c r="A274" s="12"/>
      <c r="B274" s="198"/>
      <c r="C274" s="199"/>
      <c r="D274" s="200" t="s">
        <v>72</v>
      </c>
      <c r="E274" s="201" t="s">
        <v>485</v>
      </c>
      <c r="F274" s="201" t="s">
        <v>486</v>
      </c>
      <c r="G274" s="199"/>
      <c r="H274" s="199"/>
      <c r="I274" s="202"/>
      <c r="J274" s="203">
        <f>BK274</f>
        <v>0</v>
      </c>
      <c r="K274" s="199"/>
      <c r="L274" s="204"/>
      <c r="M274" s="205"/>
      <c r="N274" s="206"/>
      <c r="O274" s="206"/>
      <c r="P274" s="207">
        <f>P275+P278+P281+P283</f>
        <v>0</v>
      </c>
      <c r="Q274" s="206"/>
      <c r="R274" s="207">
        <f>R275+R278+R281+R283</f>
        <v>0</v>
      </c>
      <c r="S274" s="206"/>
      <c r="T274" s="208">
        <f>T275+T278+T281+T283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9" t="s">
        <v>145</v>
      </c>
      <c r="AT274" s="210" t="s">
        <v>72</v>
      </c>
      <c r="AU274" s="210" t="s">
        <v>73</v>
      </c>
      <c r="AY274" s="209" t="s">
        <v>123</v>
      </c>
      <c r="BK274" s="211">
        <f>BK275+BK278+BK281+BK283</f>
        <v>0</v>
      </c>
    </row>
    <row r="275" s="12" customFormat="1" ht="22.8" customHeight="1">
      <c r="A275" s="12"/>
      <c r="B275" s="198"/>
      <c r="C275" s="199"/>
      <c r="D275" s="200" t="s">
        <v>72</v>
      </c>
      <c r="E275" s="212" t="s">
        <v>487</v>
      </c>
      <c r="F275" s="212" t="s">
        <v>488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SUM(P276:P277)</f>
        <v>0</v>
      </c>
      <c r="Q275" s="206"/>
      <c r="R275" s="207">
        <f>SUM(R276:R277)</f>
        <v>0</v>
      </c>
      <c r="S275" s="206"/>
      <c r="T275" s="208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145</v>
      </c>
      <c r="AT275" s="210" t="s">
        <v>72</v>
      </c>
      <c r="AU275" s="210" t="s">
        <v>81</v>
      </c>
      <c r="AY275" s="209" t="s">
        <v>123</v>
      </c>
      <c r="BK275" s="211">
        <f>SUM(BK276:BK277)</f>
        <v>0</v>
      </c>
    </row>
    <row r="276" s="2" customFormat="1" ht="16.5" customHeight="1">
      <c r="A276" s="38"/>
      <c r="B276" s="39"/>
      <c r="C276" s="214" t="s">
        <v>141</v>
      </c>
      <c r="D276" s="214" t="s">
        <v>125</v>
      </c>
      <c r="E276" s="215" t="s">
        <v>489</v>
      </c>
      <c r="F276" s="216" t="s">
        <v>490</v>
      </c>
      <c r="G276" s="217" t="s">
        <v>247</v>
      </c>
      <c r="H276" s="218">
        <v>1</v>
      </c>
      <c r="I276" s="219"/>
      <c r="J276" s="220">
        <f>ROUND(I276*H276,2)</f>
        <v>0</v>
      </c>
      <c r="K276" s="216" t="s">
        <v>129</v>
      </c>
      <c r="L276" s="44"/>
      <c r="M276" s="221" t="s">
        <v>1</v>
      </c>
      <c r="N276" s="222" t="s">
        <v>38</v>
      </c>
      <c r="O276" s="91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491</v>
      </c>
      <c r="AT276" s="225" t="s">
        <v>125</v>
      </c>
      <c r="AU276" s="225" t="s">
        <v>83</v>
      </c>
      <c r="AY276" s="17" t="s">
        <v>123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81</v>
      </c>
      <c r="BK276" s="226">
        <f>ROUND(I276*H276,2)</f>
        <v>0</v>
      </c>
      <c r="BL276" s="17" t="s">
        <v>491</v>
      </c>
      <c r="BM276" s="225" t="s">
        <v>492</v>
      </c>
    </row>
    <row r="277" s="2" customFormat="1" ht="16.5" customHeight="1">
      <c r="A277" s="38"/>
      <c r="B277" s="39"/>
      <c r="C277" s="214" t="s">
        <v>493</v>
      </c>
      <c r="D277" s="214" t="s">
        <v>125</v>
      </c>
      <c r="E277" s="215" t="s">
        <v>494</v>
      </c>
      <c r="F277" s="216" t="s">
        <v>495</v>
      </c>
      <c r="G277" s="217" t="s">
        <v>247</v>
      </c>
      <c r="H277" s="218">
        <v>1</v>
      </c>
      <c r="I277" s="219"/>
      <c r="J277" s="220">
        <f>ROUND(I277*H277,2)</f>
        <v>0</v>
      </c>
      <c r="K277" s="216" t="s">
        <v>129</v>
      </c>
      <c r="L277" s="44"/>
      <c r="M277" s="221" t="s">
        <v>1</v>
      </c>
      <c r="N277" s="222" t="s">
        <v>38</v>
      </c>
      <c r="O277" s="91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5" t="s">
        <v>491</v>
      </c>
      <c r="AT277" s="225" t="s">
        <v>125</v>
      </c>
      <c r="AU277" s="225" t="s">
        <v>83</v>
      </c>
      <c r="AY277" s="17" t="s">
        <v>123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7" t="s">
        <v>81</v>
      </c>
      <c r="BK277" s="226">
        <f>ROUND(I277*H277,2)</f>
        <v>0</v>
      </c>
      <c r="BL277" s="17" t="s">
        <v>491</v>
      </c>
      <c r="BM277" s="225" t="s">
        <v>496</v>
      </c>
    </row>
    <row r="278" s="12" customFormat="1" ht="22.8" customHeight="1">
      <c r="A278" s="12"/>
      <c r="B278" s="198"/>
      <c r="C278" s="199"/>
      <c r="D278" s="200" t="s">
        <v>72</v>
      </c>
      <c r="E278" s="212" t="s">
        <v>497</v>
      </c>
      <c r="F278" s="212" t="s">
        <v>498</v>
      </c>
      <c r="G278" s="199"/>
      <c r="H278" s="199"/>
      <c r="I278" s="202"/>
      <c r="J278" s="213">
        <f>BK278</f>
        <v>0</v>
      </c>
      <c r="K278" s="199"/>
      <c r="L278" s="204"/>
      <c r="M278" s="205"/>
      <c r="N278" s="206"/>
      <c r="O278" s="206"/>
      <c r="P278" s="207">
        <f>SUM(P279:P280)</f>
        <v>0</v>
      </c>
      <c r="Q278" s="206"/>
      <c r="R278" s="207">
        <f>SUM(R279:R280)</f>
        <v>0</v>
      </c>
      <c r="S278" s="206"/>
      <c r="T278" s="208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9" t="s">
        <v>145</v>
      </c>
      <c r="AT278" s="210" t="s">
        <v>72</v>
      </c>
      <c r="AU278" s="210" t="s">
        <v>81</v>
      </c>
      <c r="AY278" s="209" t="s">
        <v>123</v>
      </c>
      <c r="BK278" s="211">
        <f>SUM(BK279:BK280)</f>
        <v>0</v>
      </c>
    </row>
    <row r="279" s="2" customFormat="1" ht="16.5" customHeight="1">
      <c r="A279" s="38"/>
      <c r="B279" s="39"/>
      <c r="C279" s="214" t="s">
        <v>499</v>
      </c>
      <c r="D279" s="214" t="s">
        <v>125</v>
      </c>
      <c r="E279" s="215" t="s">
        <v>500</v>
      </c>
      <c r="F279" s="216" t="s">
        <v>501</v>
      </c>
      <c r="G279" s="217" t="s">
        <v>247</v>
      </c>
      <c r="H279" s="218">
        <v>1</v>
      </c>
      <c r="I279" s="219"/>
      <c r="J279" s="220">
        <f>ROUND(I279*H279,2)</f>
        <v>0</v>
      </c>
      <c r="K279" s="216" t="s">
        <v>129</v>
      </c>
      <c r="L279" s="44"/>
      <c r="M279" s="221" t="s">
        <v>1</v>
      </c>
      <c r="N279" s="222" t="s">
        <v>38</v>
      </c>
      <c r="O279" s="91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491</v>
      </c>
      <c r="AT279" s="225" t="s">
        <v>125</v>
      </c>
      <c r="AU279" s="225" t="s">
        <v>83</v>
      </c>
      <c r="AY279" s="17" t="s">
        <v>123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81</v>
      </c>
      <c r="BK279" s="226">
        <f>ROUND(I279*H279,2)</f>
        <v>0</v>
      </c>
      <c r="BL279" s="17" t="s">
        <v>491</v>
      </c>
      <c r="BM279" s="225" t="s">
        <v>502</v>
      </c>
    </row>
    <row r="280" s="2" customFormat="1" ht="16.5" customHeight="1">
      <c r="A280" s="38"/>
      <c r="B280" s="39"/>
      <c r="C280" s="214" t="s">
        <v>503</v>
      </c>
      <c r="D280" s="214" t="s">
        <v>125</v>
      </c>
      <c r="E280" s="215" t="s">
        <v>504</v>
      </c>
      <c r="F280" s="216" t="s">
        <v>505</v>
      </c>
      <c r="G280" s="217" t="s">
        <v>247</v>
      </c>
      <c r="H280" s="218">
        <v>1</v>
      </c>
      <c r="I280" s="219"/>
      <c r="J280" s="220">
        <f>ROUND(I280*H280,2)</f>
        <v>0</v>
      </c>
      <c r="K280" s="216" t="s">
        <v>129</v>
      </c>
      <c r="L280" s="44"/>
      <c r="M280" s="221" t="s">
        <v>1</v>
      </c>
      <c r="N280" s="222" t="s">
        <v>38</v>
      </c>
      <c r="O280" s="91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5" t="s">
        <v>491</v>
      </c>
      <c r="AT280" s="225" t="s">
        <v>125</v>
      </c>
      <c r="AU280" s="225" t="s">
        <v>83</v>
      </c>
      <c r="AY280" s="17" t="s">
        <v>123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7" t="s">
        <v>81</v>
      </c>
      <c r="BK280" s="226">
        <f>ROUND(I280*H280,2)</f>
        <v>0</v>
      </c>
      <c r="BL280" s="17" t="s">
        <v>491</v>
      </c>
      <c r="BM280" s="225" t="s">
        <v>506</v>
      </c>
    </row>
    <row r="281" s="12" customFormat="1" ht="22.8" customHeight="1">
      <c r="A281" s="12"/>
      <c r="B281" s="198"/>
      <c r="C281" s="199"/>
      <c r="D281" s="200" t="s">
        <v>72</v>
      </c>
      <c r="E281" s="212" t="s">
        <v>507</v>
      </c>
      <c r="F281" s="212" t="s">
        <v>508</v>
      </c>
      <c r="G281" s="199"/>
      <c r="H281" s="199"/>
      <c r="I281" s="202"/>
      <c r="J281" s="213">
        <f>BK281</f>
        <v>0</v>
      </c>
      <c r="K281" s="199"/>
      <c r="L281" s="204"/>
      <c r="M281" s="205"/>
      <c r="N281" s="206"/>
      <c r="O281" s="206"/>
      <c r="P281" s="207">
        <f>P282</f>
        <v>0</v>
      </c>
      <c r="Q281" s="206"/>
      <c r="R281" s="207">
        <f>R282</f>
        <v>0</v>
      </c>
      <c r="S281" s="206"/>
      <c r="T281" s="208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9" t="s">
        <v>145</v>
      </c>
      <c r="AT281" s="210" t="s">
        <v>72</v>
      </c>
      <c r="AU281" s="210" t="s">
        <v>81</v>
      </c>
      <c r="AY281" s="209" t="s">
        <v>123</v>
      </c>
      <c r="BK281" s="211">
        <f>BK282</f>
        <v>0</v>
      </c>
    </row>
    <row r="282" s="2" customFormat="1" ht="16.5" customHeight="1">
      <c r="A282" s="38"/>
      <c r="B282" s="39"/>
      <c r="C282" s="214" t="s">
        <v>509</v>
      </c>
      <c r="D282" s="214" t="s">
        <v>125</v>
      </c>
      <c r="E282" s="215" t="s">
        <v>510</v>
      </c>
      <c r="F282" s="216" t="s">
        <v>511</v>
      </c>
      <c r="G282" s="217" t="s">
        <v>247</v>
      </c>
      <c r="H282" s="218">
        <v>1</v>
      </c>
      <c r="I282" s="219"/>
      <c r="J282" s="220">
        <f>ROUND(I282*H282,2)</f>
        <v>0</v>
      </c>
      <c r="K282" s="216" t="s">
        <v>129</v>
      </c>
      <c r="L282" s="44"/>
      <c r="M282" s="221" t="s">
        <v>1</v>
      </c>
      <c r="N282" s="222" t="s">
        <v>38</v>
      </c>
      <c r="O282" s="91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5" t="s">
        <v>491</v>
      </c>
      <c r="AT282" s="225" t="s">
        <v>125</v>
      </c>
      <c r="AU282" s="225" t="s">
        <v>83</v>
      </c>
      <c r="AY282" s="17" t="s">
        <v>123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81</v>
      </c>
      <c r="BK282" s="226">
        <f>ROUND(I282*H282,2)</f>
        <v>0</v>
      </c>
      <c r="BL282" s="17" t="s">
        <v>491</v>
      </c>
      <c r="BM282" s="225" t="s">
        <v>512</v>
      </c>
    </row>
    <row r="283" s="12" customFormat="1" ht="22.8" customHeight="1">
      <c r="A283" s="12"/>
      <c r="B283" s="198"/>
      <c r="C283" s="199"/>
      <c r="D283" s="200" t="s">
        <v>72</v>
      </c>
      <c r="E283" s="212" t="s">
        <v>513</v>
      </c>
      <c r="F283" s="212" t="s">
        <v>514</v>
      </c>
      <c r="G283" s="199"/>
      <c r="H283" s="199"/>
      <c r="I283" s="202"/>
      <c r="J283" s="213">
        <f>BK283</f>
        <v>0</v>
      </c>
      <c r="K283" s="199"/>
      <c r="L283" s="204"/>
      <c r="M283" s="205"/>
      <c r="N283" s="206"/>
      <c r="O283" s="206"/>
      <c r="P283" s="207">
        <f>SUM(P284:P295)</f>
        <v>0</v>
      </c>
      <c r="Q283" s="206"/>
      <c r="R283" s="207">
        <f>SUM(R284:R295)</f>
        <v>0</v>
      </c>
      <c r="S283" s="206"/>
      <c r="T283" s="208">
        <f>SUM(T284:T295)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9" t="s">
        <v>145</v>
      </c>
      <c r="AT283" s="210" t="s">
        <v>72</v>
      </c>
      <c r="AU283" s="210" t="s">
        <v>81</v>
      </c>
      <c r="AY283" s="209" t="s">
        <v>123</v>
      </c>
      <c r="BK283" s="211">
        <f>SUM(BK284:BK295)</f>
        <v>0</v>
      </c>
    </row>
    <row r="284" s="2" customFormat="1" ht="33" customHeight="1">
      <c r="A284" s="38"/>
      <c r="B284" s="39"/>
      <c r="C284" s="214" t="s">
        <v>515</v>
      </c>
      <c r="D284" s="214" t="s">
        <v>125</v>
      </c>
      <c r="E284" s="215" t="s">
        <v>516</v>
      </c>
      <c r="F284" s="216" t="s">
        <v>517</v>
      </c>
      <c r="G284" s="217" t="s">
        <v>518</v>
      </c>
      <c r="H284" s="218">
        <v>23</v>
      </c>
      <c r="I284" s="219"/>
      <c r="J284" s="220">
        <f>ROUND(I284*H284,2)</f>
        <v>0</v>
      </c>
      <c r="K284" s="216" t="s">
        <v>1</v>
      </c>
      <c r="L284" s="44"/>
      <c r="M284" s="221" t="s">
        <v>1</v>
      </c>
      <c r="N284" s="222" t="s">
        <v>38</v>
      </c>
      <c r="O284" s="91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5" t="s">
        <v>491</v>
      </c>
      <c r="AT284" s="225" t="s">
        <v>125</v>
      </c>
      <c r="AU284" s="225" t="s">
        <v>83</v>
      </c>
      <c r="AY284" s="17" t="s">
        <v>123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81</v>
      </c>
      <c r="BK284" s="226">
        <f>ROUND(I284*H284,2)</f>
        <v>0</v>
      </c>
      <c r="BL284" s="17" t="s">
        <v>491</v>
      </c>
      <c r="BM284" s="225" t="s">
        <v>519</v>
      </c>
    </row>
    <row r="285" s="13" customFormat="1">
      <c r="A285" s="13"/>
      <c r="B285" s="227"/>
      <c r="C285" s="228"/>
      <c r="D285" s="229" t="s">
        <v>139</v>
      </c>
      <c r="E285" s="230" t="s">
        <v>1</v>
      </c>
      <c r="F285" s="231" t="s">
        <v>520</v>
      </c>
      <c r="G285" s="228"/>
      <c r="H285" s="230" t="s">
        <v>1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139</v>
      </c>
      <c r="AU285" s="237" t="s">
        <v>83</v>
      </c>
      <c r="AV285" s="13" t="s">
        <v>81</v>
      </c>
      <c r="AW285" s="13" t="s">
        <v>30</v>
      </c>
      <c r="AX285" s="13" t="s">
        <v>73</v>
      </c>
      <c r="AY285" s="237" t="s">
        <v>123</v>
      </c>
    </row>
    <row r="286" s="13" customFormat="1">
      <c r="A286" s="13"/>
      <c r="B286" s="227"/>
      <c r="C286" s="228"/>
      <c r="D286" s="229" t="s">
        <v>139</v>
      </c>
      <c r="E286" s="230" t="s">
        <v>1</v>
      </c>
      <c r="F286" s="231" t="s">
        <v>521</v>
      </c>
      <c r="G286" s="228"/>
      <c r="H286" s="230" t="s">
        <v>1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139</v>
      </c>
      <c r="AU286" s="237" t="s">
        <v>83</v>
      </c>
      <c r="AV286" s="13" t="s">
        <v>81</v>
      </c>
      <c r="AW286" s="13" t="s">
        <v>30</v>
      </c>
      <c r="AX286" s="13" t="s">
        <v>73</v>
      </c>
      <c r="AY286" s="237" t="s">
        <v>123</v>
      </c>
    </row>
    <row r="287" s="14" customFormat="1">
      <c r="A287" s="14"/>
      <c r="B287" s="238"/>
      <c r="C287" s="239"/>
      <c r="D287" s="229" t="s">
        <v>139</v>
      </c>
      <c r="E287" s="240" t="s">
        <v>1</v>
      </c>
      <c r="F287" s="241" t="s">
        <v>522</v>
      </c>
      <c r="G287" s="239"/>
      <c r="H287" s="242">
        <v>0.5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8" t="s">
        <v>139</v>
      </c>
      <c r="AU287" s="248" t="s">
        <v>83</v>
      </c>
      <c r="AV287" s="14" t="s">
        <v>83</v>
      </c>
      <c r="AW287" s="14" t="s">
        <v>30</v>
      </c>
      <c r="AX287" s="14" t="s">
        <v>73</v>
      </c>
      <c r="AY287" s="248" t="s">
        <v>123</v>
      </c>
    </row>
    <row r="288" s="13" customFormat="1">
      <c r="A288" s="13"/>
      <c r="B288" s="227"/>
      <c r="C288" s="228"/>
      <c r="D288" s="229" t="s">
        <v>139</v>
      </c>
      <c r="E288" s="230" t="s">
        <v>1</v>
      </c>
      <c r="F288" s="231" t="s">
        <v>523</v>
      </c>
      <c r="G288" s="228"/>
      <c r="H288" s="230" t="s">
        <v>1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139</v>
      </c>
      <c r="AU288" s="237" t="s">
        <v>83</v>
      </c>
      <c r="AV288" s="13" t="s">
        <v>81</v>
      </c>
      <c r="AW288" s="13" t="s">
        <v>30</v>
      </c>
      <c r="AX288" s="13" t="s">
        <v>73</v>
      </c>
      <c r="AY288" s="237" t="s">
        <v>123</v>
      </c>
    </row>
    <row r="289" s="13" customFormat="1">
      <c r="A289" s="13"/>
      <c r="B289" s="227"/>
      <c r="C289" s="228"/>
      <c r="D289" s="229" t="s">
        <v>139</v>
      </c>
      <c r="E289" s="230" t="s">
        <v>1</v>
      </c>
      <c r="F289" s="231" t="s">
        <v>524</v>
      </c>
      <c r="G289" s="228"/>
      <c r="H289" s="230" t="s">
        <v>1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139</v>
      </c>
      <c r="AU289" s="237" t="s">
        <v>83</v>
      </c>
      <c r="AV289" s="13" t="s">
        <v>81</v>
      </c>
      <c r="AW289" s="13" t="s">
        <v>30</v>
      </c>
      <c r="AX289" s="13" t="s">
        <v>73</v>
      </c>
      <c r="AY289" s="237" t="s">
        <v>123</v>
      </c>
    </row>
    <row r="290" s="14" customFormat="1">
      <c r="A290" s="14"/>
      <c r="B290" s="238"/>
      <c r="C290" s="239"/>
      <c r="D290" s="229" t="s">
        <v>139</v>
      </c>
      <c r="E290" s="240" t="s">
        <v>1</v>
      </c>
      <c r="F290" s="241" t="s">
        <v>525</v>
      </c>
      <c r="G290" s="239"/>
      <c r="H290" s="242">
        <v>12.5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139</v>
      </c>
      <c r="AU290" s="248" t="s">
        <v>83</v>
      </c>
      <c r="AV290" s="14" t="s">
        <v>83</v>
      </c>
      <c r="AW290" s="14" t="s">
        <v>30</v>
      </c>
      <c r="AX290" s="14" t="s">
        <v>73</v>
      </c>
      <c r="AY290" s="248" t="s">
        <v>123</v>
      </c>
    </row>
    <row r="291" s="13" customFormat="1">
      <c r="A291" s="13"/>
      <c r="B291" s="227"/>
      <c r="C291" s="228"/>
      <c r="D291" s="229" t="s">
        <v>139</v>
      </c>
      <c r="E291" s="230" t="s">
        <v>1</v>
      </c>
      <c r="F291" s="231" t="s">
        <v>526</v>
      </c>
      <c r="G291" s="228"/>
      <c r="H291" s="230" t="s">
        <v>1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139</v>
      </c>
      <c r="AU291" s="237" t="s">
        <v>83</v>
      </c>
      <c r="AV291" s="13" t="s">
        <v>81</v>
      </c>
      <c r="AW291" s="13" t="s">
        <v>30</v>
      </c>
      <c r="AX291" s="13" t="s">
        <v>73</v>
      </c>
      <c r="AY291" s="237" t="s">
        <v>123</v>
      </c>
    </row>
    <row r="292" s="13" customFormat="1">
      <c r="A292" s="13"/>
      <c r="B292" s="227"/>
      <c r="C292" s="228"/>
      <c r="D292" s="229" t="s">
        <v>139</v>
      </c>
      <c r="E292" s="230" t="s">
        <v>1</v>
      </c>
      <c r="F292" s="231" t="s">
        <v>527</v>
      </c>
      <c r="G292" s="228"/>
      <c r="H292" s="230" t="s">
        <v>1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139</v>
      </c>
      <c r="AU292" s="237" t="s">
        <v>83</v>
      </c>
      <c r="AV292" s="13" t="s">
        <v>81</v>
      </c>
      <c r="AW292" s="13" t="s">
        <v>30</v>
      </c>
      <c r="AX292" s="13" t="s">
        <v>73</v>
      </c>
      <c r="AY292" s="237" t="s">
        <v>123</v>
      </c>
    </row>
    <row r="293" s="13" customFormat="1">
      <c r="A293" s="13"/>
      <c r="B293" s="227"/>
      <c r="C293" s="228"/>
      <c r="D293" s="229" t="s">
        <v>139</v>
      </c>
      <c r="E293" s="230" t="s">
        <v>1</v>
      </c>
      <c r="F293" s="231" t="s">
        <v>528</v>
      </c>
      <c r="G293" s="228"/>
      <c r="H293" s="230" t="s">
        <v>1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139</v>
      </c>
      <c r="AU293" s="237" t="s">
        <v>83</v>
      </c>
      <c r="AV293" s="13" t="s">
        <v>81</v>
      </c>
      <c r="AW293" s="13" t="s">
        <v>30</v>
      </c>
      <c r="AX293" s="13" t="s">
        <v>73</v>
      </c>
      <c r="AY293" s="237" t="s">
        <v>123</v>
      </c>
    </row>
    <row r="294" s="14" customFormat="1">
      <c r="A294" s="14"/>
      <c r="B294" s="238"/>
      <c r="C294" s="239"/>
      <c r="D294" s="229" t="s">
        <v>139</v>
      </c>
      <c r="E294" s="240" t="s">
        <v>1</v>
      </c>
      <c r="F294" s="241" t="s">
        <v>529</v>
      </c>
      <c r="G294" s="239"/>
      <c r="H294" s="242">
        <v>10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139</v>
      </c>
      <c r="AU294" s="248" t="s">
        <v>83</v>
      </c>
      <c r="AV294" s="14" t="s">
        <v>83</v>
      </c>
      <c r="AW294" s="14" t="s">
        <v>30</v>
      </c>
      <c r="AX294" s="14" t="s">
        <v>73</v>
      </c>
      <c r="AY294" s="248" t="s">
        <v>123</v>
      </c>
    </row>
    <row r="295" s="15" customFormat="1">
      <c r="A295" s="15"/>
      <c r="B295" s="249"/>
      <c r="C295" s="250"/>
      <c r="D295" s="229" t="s">
        <v>139</v>
      </c>
      <c r="E295" s="251" t="s">
        <v>1</v>
      </c>
      <c r="F295" s="252" t="s">
        <v>173</v>
      </c>
      <c r="G295" s="250"/>
      <c r="H295" s="253">
        <v>23</v>
      </c>
      <c r="I295" s="254"/>
      <c r="J295" s="250"/>
      <c r="K295" s="250"/>
      <c r="L295" s="255"/>
      <c r="M295" s="270"/>
      <c r="N295" s="271"/>
      <c r="O295" s="271"/>
      <c r="P295" s="271"/>
      <c r="Q295" s="271"/>
      <c r="R295" s="271"/>
      <c r="S295" s="271"/>
      <c r="T295" s="27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9" t="s">
        <v>139</v>
      </c>
      <c r="AU295" s="259" t="s">
        <v>83</v>
      </c>
      <c r="AV295" s="15" t="s">
        <v>130</v>
      </c>
      <c r="AW295" s="15" t="s">
        <v>30</v>
      </c>
      <c r="AX295" s="15" t="s">
        <v>81</v>
      </c>
      <c r="AY295" s="259" t="s">
        <v>123</v>
      </c>
    </row>
    <row r="296" s="2" customFormat="1" ht="6.96" customHeight="1">
      <c r="A296" s="38"/>
      <c r="B296" s="66"/>
      <c r="C296" s="67"/>
      <c r="D296" s="67"/>
      <c r="E296" s="67"/>
      <c r="F296" s="67"/>
      <c r="G296" s="67"/>
      <c r="H296" s="67"/>
      <c r="I296" s="67"/>
      <c r="J296" s="67"/>
      <c r="K296" s="67"/>
      <c r="L296" s="44"/>
      <c r="M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</sheetData>
  <sheetProtection sheet="1" autoFilter="0" formatColumns="0" formatRows="0" objects="1" scenarios="1" spinCount="100000" saltValue="ZjFhj8m9CJC4Qi83BNhcab0Obi8VQ5Vmq+PP0qfpMP0QA4FQxjuAxgOJY1nV5hOoMiHFug3+5rPdRxOwxZ8TrQ==" hashValue="1YNBgVEYkLjSWkMR3oGODNx4JcfKPaHhed5emYGCC9qfe4BTt2qeX1s5nqNgWf1j6s7DcaNSu+DWGiiKcR2oiw==" algorithmName="SHA-512" password="CC35"/>
  <autoFilter ref="C131:K295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PROJEKCE1\Projekce_1</dc:creator>
  <cp:lastModifiedBy>PROJEKCE1\Projekce_1</cp:lastModifiedBy>
  <dcterms:created xsi:type="dcterms:W3CDTF">2025-02-17T12:30:01Z</dcterms:created>
  <dcterms:modified xsi:type="dcterms:W3CDTF">2025-02-17T12:30:02Z</dcterms:modified>
</cp:coreProperties>
</file>