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0000000. Březina UMRTNÍ LIST\Vlasta\1. ZŠ PROVAZNICKÁ\"/>
    </mc:Choice>
  </mc:AlternateContent>
  <xr:revisionPtr revIDLastSave="0" documentId="13_ncr:1_{A15936AD-7997-4AD1-8347-C0C6E72942D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Pol'!$A$1:$Y$97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BA85" i="12"/>
  <c r="BA5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11" i="12"/>
  <c r="I11" i="12"/>
  <c r="K11" i="12"/>
  <c r="M11" i="12"/>
  <c r="O11" i="12"/>
  <c r="O8" i="12" s="1"/>
  <c r="Q11" i="12"/>
  <c r="V11" i="12"/>
  <c r="V8" i="12" s="1"/>
  <c r="G13" i="12"/>
  <c r="G14" i="12"/>
  <c r="I14" i="12"/>
  <c r="I13" i="12" s="1"/>
  <c r="K14" i="12"/>
  <c r="K13" i="12" s="1"/>
  <c r="M14" i="12"/>
  <c r="O14" i="12"/>
  <c r="O13" i="12" s="1"/>
  <c r="Q14" i="12"/>
  <c r="Q13" i="12" s="1"/>
  <c r="V14" i="12"/>
  <c r="G15" i="12"/>
  <c r="I15" i="12"/>
  <c r="K15" i="12"/>
  <c r="M15" i="12"/>
  <c r="O15" i="12"/>
  <c r="Q15" i="12"/>
  <c r="V15" i="12"/>
  <c r="V13" i="12" s="1"/>
  <c r="G18" i="12"/>
  <c r="I18" i="12"/>
  <c r="K18" i="12"/>
  <c r="M18" i="12"/>
  <c r="M13" i="12" s="1"/>
  <c r="O18" i="12"/>
  <c r="Q18" i="12"/>
  <c r="V18" i="12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K27" i="12"/>
  <c r="V27" i="12"/>
  <c r="G28" i="12"/>
  <c r="G27" i="12" s="1"/>
  <c r="I28" i="12"/>
  <c r="I27" i="12" s="1"/>
  <c r="K28" i="12"/>
  <c r="M28" i="12"/>
  <c r="M27" i="12" s="1"/>
  <c r="O28" i="12"/>
  <c r="O27" i="12" s="1"/>
  <c r="Q28" i="12"/>
  <c r="Q27" i="12" s="1"/>
  <c r="V28" i="12"/>
  <c r="G31" i="12"/>
  <c r="M31" i="12" s="1"/>
  <c r="I31" i="12"/>
  <c r="I30" i="12" s="1"/>
  <c r="K31" i="12"/>
  <c r="K30" i="12" s="1"/>
  <c r="O31" i="12"/>
  <c r="Q31" i="12"/>
  <c r="Q30" i="12" s="1"/>
  <c r="V31" i="12"/>
  <c r="G33" i="12"/>
  <c r="I33" i="12"/>
  <c r="K33" i="12"/>
  <c r="M33" i="12"/>
  <c r="O33" i="12"/>
  <c r="O30" i="12" s="1"/>
  <c r="Q33" i="12"/>
  <c r="V33" i="12"/>
  <c r="V30" i="12" s="1"/>
  <c r="G34" i="12"/>
  <c r="G30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I37" i="12"/>
  <c r="Q37" i="12"/>
  <c r="G38" i="12"/>
  <c r="G37" i="12" s="1"/>
  <c r="I38" i="12"/>
  <c r="K38" i="12"/>
  <c r="K37" i="12" s="1"/>
  <c r="M38" i="12"/>
  <c r="M37" i="12" s="1"/>
  <c r="O38" i="12"/>
  <c r="O37" i="12" s="1"/>
  <c r="Q38" i="12"/>
  <c r="V38" i="12"/>
  <c r="V37" i="12" s="1"/>
  <c r="Q39" i="12"/>
  <c r="V39" i="12"/>
  <c r="G40" i="12"/>
  <c r="M40" i="12" s="1"/>
  <c r="M39" i="12" s="1"/>
  <c r="I40" i="12"/>
  <c r="I39" i="12" s="1"/>
  <c r="K40" i="12"/>
  <c r="K39" i="12" s="1"/>
  <c r="O40" i="12"/>
  <c r="O39" i="12" s="1"/>
  <c r="Q40" i="12"/>
  <c r="V40" i="12"/>
  <c r="V41" i="12"/>
  <c r="G42" i="12"/>
  <c r="M42" i="12" s="1"/>
  <c r="I42" i="12"/>
  <c r="K42" i="12"/>
  <c r="K41" i="12" s="1"/>
  <c r="O42" i="12"/>
  <c r="Q42" i="12"/>
  <c r="V42" i="12"/>
  <c r="G45" i="12"/>
  <c r="I45" i="12"/>
  <c r="I41" i="12" s="1"/>
  <c r="K45" i="12"/>
  <c r="M45" i="12"/>
  <c r="O45" i="12"/>
  <c r="O41" i="12" s="1"/>
  <c r="Q45" i="12"/>
  <c r="V45" i="12"/>
  <c r="G46" i="12"/>
  <c r="G41" i="12" s="1"/>
  <c r="I46" i="12"/>
  <c r="K46" i="12"/>
  <c r="O46" i="12"/>
  <c r="Q46" i="12"/>
  <c r="V46" i="12"/>
  <c r="G47" i="12"/>
  <c r="M47" i="12" s="1"/>
  <c r="I47" i="12"/>
  <c r="K47" i="12"/>
  <c r="O47" i="12"/>
  <c r="Q47" i="12"/>
  <c r="Q41" i="12" s="1"/>
  <c r="V47" i="12"/>
  <c r="I48" i="12"/>
  <c r="K48" i="12"/>
  <c r="O48" i="12"/>
  <c r="Q48" i="12"/>
  <c r="V48" i="12"/>
  <c r="G49" i="12"/>
  <c r="M49" i="12" s="1"/>
  <c r="M48" i="12" s="1"/>
  <c r="I49" i="12"/>
  <c r="K49" i="12"/>
  <c r="O49" i="12"/>
  <c r="Q49" i="12"/>
  <c r="V49" i="12"/>
  <c r="G54" i="12"/>
  <c r="O54" i="12"/>
  <c r="Q54" i="12"/>
  <c r="G55" i="12"/>
  <c r="I55" i="12"/>
  <c r="I54" i="12" s="1"/>
  <c r="K55" i="12"/>
  <c r="M55" i="12"/>
  <c r="O55" i="12"/>
  <c r="Q55" i="12"/>
  <c r="V55" i="12"/>
  <c r="G56" i="12"/>
  <c r="I56" i="12"/>
  <c r="K56" i="12"/>
  <c r="K54" i="12" s="1"/>
  <c r="M56" i="12"/>
  <c r="M54" i="12" s="1"/>
  <c r="O56" i="12"/>
  <c r="Q56" i="12"/>
  <c r="V56" i="12"/>
  <c r="V54" i="12" s="1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Q60" i="12"/>
  <c r="V60" i="12"/>
  <c r="G61" i="12"/>
  <c r="I61" i="12"/>
  <c r="Q61" i="12"/>
  <c r="V61" i="12"/>
  <c r="G62" i="12"/>
  <c r="M62" i="12" s="1"/>
  <c r="I62" i="12"/>
  <c r="K62" i="12"/>
  <c r="K61" i="12" s="1"/>
  <c r="O62" i="12"/>
  <c r="O61" i="12" s="1"/>
  <c r="Q62" i="12"/>
  <c r="V62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G74" i="12"/>
  <c r="M74" i="12" s="1"/>
  <c r="M73" i="12" s="1"/>
  <c r="I74" i="12"/>
  <c r="I73" i="12" s="1"/>
  <c r="K74" i="12"/>
  <c r="K73" i="12" s="1"/>
  <c r="O74" i="12"/>
  <c r="O73" i="12" s="1"/>
  <c r="Q74" i="12"/>
  <c r="Q73" i="12" s="1"/>
  <c r="V74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V73" i="12" s="1"/>
  <c r="G78" i="12"/>
  <c r="I78" i="12"/>
  <c r="K78" i="12"/>
  <c r="M78" i="12"/>
  <c r="O78" i="12"/>
  <c r="Q78" i="12"/>
  <c r="V78" i="12"/>
  <c r="G79" i="12"/>
  <c r="I79" i="12"/>
  <c r="O79" i="12"/>
  <c r="G80" i="12"/>
  <c r="M80" i="12" s="1"/>
  <c r="I80" i="12"/>
  <c r="K80" i="12"/>
  <c r="K79" i="12" s="1"/>
  <c r="O80" i="12"/>
  <c r="Q80" i="12"/>
  <c r="Q79" i="12" s="1"/>
  <c r="V80" i="12"/>
  <c r="V79" i="12" s="1"/>
  <c r="G82" i="12"/>
  <c r="M82" i="12" s="1"/>
  <c r="I82" i="12"/>
  <c r="K82" i="12"/>
  <c r="O82" i="12"/>
  <c r="Q82" i="12"/>
  <c r="V82" i="12"/>
  <c r="AE87" i="12"/>
  <c r="F40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F39" i="1" l="1"/>
  <c r="F41" i="1"/>
  <c r="M79" i="12"/>
  <c r="M61" i="12"/>
  <c r="AF87" i="12"/>
  <c r="M46" i="12"/>
  <c r="M41" i="12" s="1"/>
  <c r="G48" i="12"/>
  <c r="G39" i="12"/>
  <c r="M34" i="12"/>
  <c r="M30" i="12" s="1"/>
  <c r="G8" i="12"/>
  <c r="H41" i="1" l="1"/>
  <c r="I41" i="1" s="1"/>
  <c r="G41" i="1"/>
  <c r="G39" i="1"/>
  <c r="G40" i="1"/>
  <c r="H40" i="1" s="1"/>
  <c r="I40" i="1" s="1"/>
  <c r="H39" i="1"/>
  <c r="H42" i="1" s="1"/>
  <c r="F42" i="1"/>
  <c r="I49" i="1"/>
  <c r="G87" i="12"/>
  <c r="J41" i="1"/>
  <c r="J39" i="1"/>
  <c r="J42" i="1" s="1"/>
  <c r="J40" i="1"/>
  <c r="I16" i="1" l="1"/>
  <c r="I21" i="1" s="1"/>
  <c r="I61" i="1"/>
  <c r="G42" i="1"/>
  <c r="G25" i="1" s="1"/>
  <c r="A25" i="1" s="1"/>
  <c r="I39" i="1"/>
  <c r="I42" i="1" s="1"/>
  <c r="G23" i="1"/>
  <c r="A23" i="1" s="1"/>
  <c r="G26" i="1" l="1"/>
  <c r="A26" i="1"/>
  <c r="A24" i="1"/>
  <c r="G24" i="1"/>
  <c r="A27" i="1" s="1"/>
  <c r="G28" i="1"/>
  <c r="J60" i="1"/>
  <c r="J52" i="1"/>
  <c r="J49" i="1"/>
  <c r="J57" i="1"/>
  <c r="J53" i="1"/>
  <c r="J50" i="1"/>
  <c r="J51" i="1"/>
  <c r="J54" i="1"/>
  <c r="J56" i="1"/>
  <c r="J55" i="1"/>
  <c r="J58" i="1"/>
  <c r="J59" i="1"/>
  <c r="G29" i="1" l="1"/>
  <c r="G27" i="1" s="1"/>
  <c r="A29" i="1"/>
  <c r="J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6FD1544B-912E-4AF2-B147-E9C0FCFA58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A2D7620-11B9-4745-8740-F9003C330CE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<sst xmlns="http://schemas.openxmlformats.org/spreadsheetml/2006/main" count="550" uniqueCount="231">
  <si>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</si>
  <si>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</si>
  <si>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</si>
  <si>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</si>
  <si>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</si>
  <si>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</si>
  <si>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</si>
  <si>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</si>
  <si>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</si>
  <si>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</si>
  <si>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</si>
  <si>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</si>
  <si>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</si>
  <si>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</si>
  <si>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</si>
  <si>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</si>
  <si>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</si>
  <si>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</si>
  <si>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</si>
  <si>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</si>
  <si>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</si>
  <si>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</si>
  <si>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</si>
  <si>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</si>
  <si>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</si>
  <si>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</si>
  <si>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</si>
  <si>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</si>
  <si>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</si>
  <si>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</si>
  <si>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</si>
  <si>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</si>
  <si>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</si>
  <si>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</si>
  <si>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</si>
  <si>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</si>
  <si>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</si>
  <si>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</si>
  <si>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</si>
  <si>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</si>
  <si>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</si>
  <si>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</si>
  <si>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</si>
  <si>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</si>
  <si>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</si>
  <si>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</si>
  <si>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Oprava podlahy na chodbě 2NP</t>
  </si>
  <si>
    <t>Objekt:</t>
  </si>
  <si>
    <t>Rozpočet:</t>
  </si>
  <si>
    <t>W94-2025</t>
  </si>
  <si>
    <t>ZŠ Provaznická 6, Ostrava - Hrabůvka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</si>
  <si>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</si>
  <si>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</si>
  <si>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</si>
  <si>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</si>
  <si>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</si>
  <si>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</si>
  <si>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</si>
  <si>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</si>
  <si>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</si>
  <si>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</si>
  <si>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</si>
  <si>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</si>
  <si>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</si>
  <si>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</si>
  <si>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</si>
  <si>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</si>
  <si>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</si>
  <si>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</si>
  <si>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</si>
  <si>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775</t>
  </si>
  <si>
    <t>Podlahy vlysové a parketové</t>
  </si>
  <si>
    <t>776</t>
  </si>
  <si>
    <t>Podlahy povlakové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</si>
  <si>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</si>
  <si>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</si>
  <si>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</si>
  <si>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</si>
  <si>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</si>
  <si>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</si>
  <si>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</si>
  <si>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</si>
  <si>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</si>
  <si>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</si>
  <si>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</si>
  <si>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</si>
  <si>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</si>
  <si>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</si>
  <si>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</si>
  <si>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</si>
  <si>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</si>
  <si>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</si>
  <si>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</si>
  <si>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</si>
  <si>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</si>
  <si>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</si>
  <si>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</si>
  <si>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</si>
  <si>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</si>
  <si>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</si>
  <si>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</si>
  <si>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</si>
  <si>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</si>
  <si>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</si>
  <si>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</si>
  <si>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</si>
  <si>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</si>
  <si>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</si>
  <si>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</si>
  <si>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602031101R00</t>
  </si>
  <si>
    <t xml:space="preserve">Přilnavostní a penetrační nátěr stěn </t>
  </si>
  <si>
    <t>m2</t>
  </si>
  <si>
    <t>RTS 24/ II</t>
  </si>
  <si>
    <t>Práce</t>
  </si>
  <si>
    <t>Běžná</t>
  </si>
  <si>
    <t>POL1_</t>
  </si>
  <si>
    <t>soklový pásek : (134,2+13,8)*0,2</t>
  </si>
  <si>
    <t>VV</t>
  </si>
  <si>
    <t>612421637R00</t>
  </si>
  <si>
    <t>Omítka vnitřní zdiva, MVC, štuková</t>
  </si>
  <si>
    <t>631317105R00</t>
  </si>
  <si>
    <t>Řezání dilatační spáry hl. 0-50 mm, tl. 25 mm, beton prostý</t>
  </si>
  <si>
    <t>m</t>
  </si>
  <si>
    <t>631343891R00</t>
  </si>
  <si>
    <t xml:space="preserve">Penetrace hloubková </t>
  </si>
  <si>
    <t>"A" : 241,5</t>
  </si>
  <si>
    <t>"B" : 31</t>
  </si>
  <si>
    <t>632411110R00</t>
  </si>
  <si>
    <t>Samonivelační stěrka, ruční zpracování tl. 10 mm</t>
  </si>
  <si>
    <t>632411150RU1</t>
  </si>
  <si>
    <t>Potěr ze SMS, ruční zpracování, tl. 50 mm</t>
  </si>
  <si>
    <t>713191221R00</t>
  </si>
  <si>
    <t>Dilatační pásek podél stěn včetně dodávky</t>
  </si>
  <si>
    <t>(134,2+13,8)</t>
  </si>
  <si>
    <t>632411110R0X</t>
  </si>
  <si>
    <t>Samonivelační stěrka,vyztužena vlákny, penetrace</t>
  </si>
  <si>
    <t>Vlastní</t>
  </si>
  <si>
    <t>RTS 24/ I</t>
  </si>
  <si>
    <t>952901111R00</t>
  </si>
  <si>
    <t>Vyčištění budov o výšce podlaží do 4 m</t>
  </si>
  <si>
    <t>241,5+31</t>
  </si>
  <si>
    <t>965042141RT1</t>
  </si>
  <si>
    <t>Bourání mazanin betonových tl. 10 cm, nad 4 m2 ručně tl. mazaniny 5 - 8 cm</t>
  </si>
  <si>
    <t>m3</t>
  </si>
  <si>
    <t>tl. 30 mm : 272,5*0,03</t>
  </si>
  <si>
    <t>965081713RT1</t>
  </si>
  <si>
    <t>Bourání dlažeb keramických tl.10 mm, nad 1 m2 ručně, dlaždice keramické</t>
  </si>
  <si>
    <t>965081702R00</t>
  </si>
  <si>
    <t xml:space="preserve">Bourání soklíků z dlažeb keramických </t>
  </si>
  <si>
    <t>978013191R00</t>
  </si>
  <si>
    <t>Otlučení omítek vnitřních stěn v rozsahu do 100 %</t>
  </si>
  <si>
    <t>999281105R00</t>
  </si>
  <si>
    <t>Přesun hmot pro opravy a údržbu do výšky 6 m</t>
  </si>
  <si>
    <t>t</t>
  </si>
  <si>
    <t>Přesun hmot</t>
  </si>
  <si>
    <t>POL7_</t>
  </si>
  <si>
    <t>711140101R00</t>
  </si>
  <si>
    <t>Odstranění izolace proti vlhkosti na ploše vodorovné, asfaltové pásy přitavením, 1 vrstva</t>
  </si>
  <si>
    <t>766662811R00</t>
  </si>
  <si>
    <t>Demontáž prahů dveří 1křídlových</t>
  </si>
  <si>
    <t>kus</t>
  </si>
  <si>
    <t>pro zpětné použití vč. uskladnění : 3</t>
  </si>
  <si>
    <t>ostatní : 15</t>
  </si>
  <si>
    <t>766695213R00</t>
  </si>
  <si>
    <t xml:space="preserve">Montáž prahů dveří jednokřídlových </t>
  </si>
  <si>
    <t>611871035R</t>
  </si>
  <si>
    <t xml:space="preserve">Práh dubový </t>
  </si>
  <si>
    <t>SPCM</t>
  </si>
  <si>
    <t>Specifikace</t>
  </si>
  <si>
    <t>POL3_</t>
  </si>
  <si>
    <t>998766101R00</t>
  </si>
  <si>
    <t>Přesun hmot pro truhlářské konstr., výšky do 6 m</t>
  </si>
  <si>
    <t>775540040RAC</t>
  </si>
  <si>
    <t>D+M podlaha vinylová lepená vč. soklové lišty</t>
  </si>
  <si>
    <t>Agregovaná položka</t>
  </si>
  <si>
    <t>POL2_</t>
  </si>
  <si>
    <t>- vinylová podlaha , R10, klasifikace 33, tl. 2,2-2,5 mm, nášlapná vrstva 0,5-0,6 mm</t>
  </si>
  <si>
    <t>POP</t>
  </si>
  <si>
    <t>- soklová lišta MDF 40 mm ... 134,2 m</t>
  </si>
  <si>
    <t>- minimání cena krytiny 750,-/m2</t>
  </si>
  <si>
    <t>766-002.RXX</t>
  </si>
  <si>
    <t>D+M dilatační šípová lišta z tvrzenéh mmo PVC v.25 mm</t>
  </si>
  <si>
    <t>Indiv</t>
  </si>
  <si>
    <t>766-003.RXX</t>
  </si>
  <si>
    <t xml:space="preserve">D+M zásuvná lišta elox. hliník </t>
  </si>
  <si>
    <t>776520030RAB</t>
  </si>
  <si>
    <t>Podlaha povlaková z PVC antistatická, soklík podlahovina tl. 2,0 mm</t>
  </si>
  <si>
    <t>PVC s požadavkem elektrostaticky vodivé provedení, nášlapná vrstva 0,8 mm, tř. 34 vč. soklové lišty MDF folie v. 40 mm v barvě krytiny.... 31 m.</t>
  </si>
  <si>
    <t>998776201R00</t>
  </si>
  <si>
    <t>Přesun hmot pro podlahy povlakové, výšky do 6 m</t>
  </si>
  <si>
    <t>783626020R00</t>
  </si>
  <si>
    <t>Nátěr syntetický truhlářských výrobků 2x lakování</t>
  </si>
  <si>
    <t>včetně montáže, dodávkya demontáže lešení.</t>
  </si>
  <si>
    <t>dubové prahy : 18*0,4</t>
  </si>
  <si>
    <t>783812190R00</t>
  </si>
  <si>
    <t>Nátěr olejový omítek stěn, napuštění</t>
  </si>
  <si>
    <t>soklový pásek : (134,2+13,8)*0,5</t>
  </si>
  <si>
    <t>783814110R00</t>
  </si>
  <si>
    <t>Nátěr olejový omyvatelný dvojnásobný bílý</t>
  </si>
  <si>
    <t>soklový pásek : (134,2+13,8)*0,5*1/2</t>
  </si>
  <si>
    <t>783814130R00</t>
  </si>
  <si>
    <t>Nátěr olejový omyvatelný dvojnásobný barevný oranžový</t>
  </si>
  <si>
    <t>783950010RAB</t>
  </si>
  <si>
    <t>Oprava nátěrů kovových konstrukcí syntet. lakem odstranění, odrezivění, 1x krycí + 1x email</t>
  </si>
  <si>
    <t>ocelová dilatace : 15,4*0,3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</si>
  <si>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</si>
  <si>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</si>
  <si>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</si>
  <si>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</si>
  <si>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</si>
  <si>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</si>
  <si>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</si>
  <si>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</si>
  <si>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</si>
  <si>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</si>
  <si>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</si>
  <si>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</si>
  <si>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</si>
  <si>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</si>
  <si>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</si>
  <si>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</si>
  <si>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vč. zabezpečení.</t>
  </si>
  <si>
    <t>005124010R</t>
  </si>
  <si>
    <t>Koordinační a kompletační činnost</t>
  </si>
  <si>
    <t>Koordinace stavebních a technologických dodávek stavby.</t>
  </si>
  <si>
    <t/>
  </si>
  <si>
    <t>Kompletační činnost (dodržování BOZP, úklid, vzorkování, dokumentace skutečného provední stavby, aj..)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</si>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</sst>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24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4637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23</v>
      </c>
      <c r="D5" s="227"/>
      <c r="E5" s="228"/>
      <c r="F5" s="228"/>
      <c r="G5" s="22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6"/>
      <c r="E11" s="246"/>
      <c r="F11" s="246"/>
      <c r="G11" s="246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5"/>
      <c r="F15" s="245"/>
      <c r="G15" s="247"/>
      <c r="H15" s="247"/>
      <c r="I15" s="247" t="s">
        <v>31</v>
      </c>
      <c r="J15" s="248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SUMIF(F49:F60,A16,I49:I60)+SUMIF(F49:F60,"PSU",I49:I60)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SUMIF(F49:F60,A17,I49:I60)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SUMIF(F49:F60,A18,I49:I60)</f>
        <v>0</v>
      </c>
      <c r="J18" s="212"/>
    </row>
    <row r="19" spans="1:10" ht="23.25" customHeight="1" x14ac:dyDescent="0.2">
      <c r="A19" s="139" t="s">
        <v>79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SUMIF(F49:F60,A19,I49:I60)</f>
        <v>0</v>
      </c>
      <c r="J19" s="212"/>
    </row>
    <row r="20" spans="1:10" ht="23.25" customHeight="1" x14ac:dyDescent="0.2">
      <c r="A20" s="139" t="s">
        <v>80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SUMIF(F49:F60,A20,I49:I60)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0"/>
      <c r="D39" s="200"/>
      <c r="E39" s="200"/>
      <c r="F39" s="99">
        <f>'SO 01 01 Pol'!AE87</f>
        <v>0</v>
      </c>
      <c r="G39" s="100">
        <f>'SO 01 01 Pol'!AF87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1" t="s">
        <v>46</v>
      </c>
      <c r="D40" s="201"/>
      <c r="E40" s="201"/>
      <c r="F40" s="104">
        <f>'SO 01 01 Pol'!AE87</f>
        <v>0</v>
      </c>
      <c r="G40" s="105">
        <f>'SO 01 01 Pol'!AF87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0" t="s">
        <v>44</v>
      </c>
      <c r="D41" s="200"/>
      <c r="E41" s="200"/>
      <c r="F41" s="108">
        <f>'SO 01 01 Pol'!AE87</f>
        <v>0</v>
      </c>
      <c r="G41" s="101">
        <f>'SO 01 01 Pol'!AF87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2" t="s">
        <v>52</v>
      </c>
      <c r="C42" s="203"/>
      <c r="D42" s="203"/>
      <c r="E42" s="20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8" t="s">
        <v>57</v>
      </c>
      <c r="D49" s="199"/>
      <c r="E49" s="199"/>
      <c r="F49" s="135" t="s">
        <v>26</v>
      </c>
      <c r="G49" s="136"/>
      <c r="H49" s="136"/>
      <c r="I49" s="136">
        <f>'SO 01 01 Pol'!G8</f>
        <v>0</v>
      </c>
      <c r="J49" s="132" t="str">
        <f>IF(I61=0,"",I49/I61*100)</f>
        <v/>
      </c>
    </row>
    <row r="50" spans="1:10" ht="36.75" customHeight="1" x14ac:dyDescent="0.2">
      <c r="A50" s="123"/>
      <c r="B50" s="128" t="s">
        <v>58</v>
      </c>
      <c r="C50" s="198" t="s">
        <v>59</v>
      </c>
      <c r="D50" s="199"/>
      <c r="E50" s="199"/>
      <c r="F50" s="135" t="s">
        <v>26</v>
      </c>
      <c r="G50" s="136"/>
      <c r="H50" s="136"/>
      <c r="I50" s="136">
        <f>'SO 01 01 Pol'!G13</f>
        <v>0</v>
      </c>
      <c r="J50" s="132" t="str">
        <f>IF(I61=0,"",I50/I61*100)</f>
        <v/>
      </c>
    </row>
    <row r="51" spans="1:10" ht="36.75" customHeight="1" x14ac:dyDescent="0.2">
      <c r="A51" s="123"/>
      <c r="B51" s="128" t="s">
        <v>60</v>
      </c>
      <c r="C51" s="198" t="s">
        <v>61</v>
      </c>
      <c r="D51" s="199"/>
      <c r="E51" s="199"/>
      <c r="F51" s="135" t="s">
        <v>26</v>
      </c>
      <c r="G51" s="136"/>
      <c r="H51" s="136"/>
      <c r="I51" s="136">
        <f>'SO 01 01 Pol'!G27</f>
        <v>0</v>
      </c>
      <c r="J51" s="132" t="str">
        <f>IF(I61=0,"",I51/I61*100)</f>
        <v/>
      </c>
    </row>
    <row r="52" spans="1:10" ht="36.75" customHeight="1" x14ac:dyDescent="0.2">
      <c r="A52" s="123"/>
      <c r="B52" s="128" t="s">
        <v>62</v>
      </c>
      <c r="C52" s="198" t="s">
        <v>63</v>
      </c>
      <c r="D52" s="199"/>
      <c r="E52" s="199"/>
      <c r="F52" s="135" t="s">
        <v>26</v>
      </c>
      <c r="G52" s="136"/>
      <c r="H52" s="136"/>
      <c r="I52" s="136">
        <f>'SO 01 01 Pol'!G30</f>
        <v>0</v>
      </c>
      <c r="J52" s="132" t="str">
        <f>IF(I61=0,"",I52/I61*100)</f>
        <v/>
      </c>
    </row>
    <row r="53" spans="1:10" ht="36.75" customHeight="1" x14ac:dyDescent="0.2">
      <c r="A53" s="123"/>
      <c r="B53" s="128" t="s">
        <v>64</v>
      </c>
      <c r="C53" s="198" t="s">
        <v>65</v>
      </c>
      <c r="D53" s="199"/>
      <c r="E53" s="199"/>
      <c r="F53" s="135" t="s">
        <v>26</v>
      </c>
      <c r="G53" s="136"/>
      <c r="H53" s="136"/>
      <c r="I53" s="136">
        <f>'SO 01 01 Pol'!G37</f>
        <v>0</v>
      </c>
      <c r="J53" s="132" t="str">
        <f>IF(I61=0,"",I53/I61*100)</f>
        <v/>
      </c>
    </row>
    <row r="54" spans="1:10" ht="36.75" customHeight="1" x14ac:dyDescent="0.2">
      <c r="A54" s="123"/>
      <c r="B54" s="128" t="s">
        <v>66</v>
      </c>
      <c r="C54" s="198" t="s">
        <v>67</v>
      </c>
      <c r="D54" s="199"/>
      <c r="E54" s="199"/>
      <c r="F54" s="135" t="s">
        <v>27</v>
      </c>
      <c r="G54" s="136"/>
      <c r="H54" s="136"/>
      <c r="I54" s="136">
        <f>'SO 01 01 Pol'!G39</f>
        <v>0</v>
      </c>
      <c r="J54" s="132" t="str">
        <f>IF(I61=0,"",I54/I61*100)</f>
        <v/>
      </c>
    </row>
    <row r="55" spans="1:10" ht="36.75" customHeight="1" x14ac:dyDescent="0.2">
      <c r="A55" s="123"/>
      <c r="B55" s="128" t="s">
        <v>68</v>
      </c>
      <c r="C55" s="198" t="s">
        <v>69</v>
      </c>
      <c r="D55" s="199"/>
      <c r="E55" s="199"/>
      <c r="F55" s="135" t="s">
        <v>27</v>
      </c>
      <c r="G55" s="136"/>
      <c r="H55" s="136"/>
      <c r="I55" s="136">
        <f>'SO 01 01 Pol'!G41</f>
        <v>0</v>
      </c>
      <c r="J55" s="132" t="str">
        <f>IF(I61=0,"",I55/I61*100)</f>
        <v/>
      </c>
    </row>
    <row r="56" spans="1:10" ht="36.75" customHeight="1" x14ac:dyDescent="0.2">
      <c r="A56" s="123"/>
      <c r="B56" s="128" t="s">
        <v>70</v>
      </c>
      <c r="C56" s="198" t="s">
        <v>71</v>
      </c>
      <c r="D56" s="199"/>
      <c r="E56" s="199"/>
      <c r="F56" s="135" t="s">
        <v>27</v>
      </c>
      <c r="G56" s="136"/>
      <c r="H56" s="136"/>
      <c r="I56" s="136">
        <f>'SO 01 01 Pol'!G48</f>
        <v>0</v>
      </c>
      <c r="J56" s="132" t="str">
        <f>IF(I61=0,"",I56/I61*100)</f>
        <v/>
      </c>
    </row>
    <row r="57" spans="1:10" ht="36.75" customHeight="1" x14ac:dyDescent="0.2">
      <c r="A57" s="123"/>
      <c r="B57" s="128" t="s">
        <v>72</v>
      </c>
      <c r="C57" s="198" t="s">
        <v>73</v>
      </c>
      <c r="D57" s="199"/>
      <c r="E57" s="199"/>
      <c r="F57" s="135" t="s">
        <v>27</v>
      </c>
      <c r="G57" s="136"/>
      <c r="H57" s="136"/>
      <c r="I57" s="136">
        <f>'SO 01 01 Pol'!G54</f>
        <v>0</v>
      </c>
      <c r="J57" s="132" t="str">
        <f>IF(I61=0,"",I57/I61*100)</f>
        <v/>
      </c>
    </row>
    <row r="58" spans="1:10" ht="36.75" customHeight="1" x14ac:dyDescent="0.2">
      <c r="A58" s="123"/>
      <c r="B58" s="128" t="s">
        <v>74</v>
      </c>
      <c r="C58" s="198" t="s">
        <v>75</v>
      </c>
      <c r="D58" s="199"/>
      <c r="E58" s="199"/>
      <c r="F58" s="135" t="s">
        <v>27</v>
      </c>
      <c r="G58" s="136"/>
      <c r="H58" s="136"/>
      <c r="I58" s="136">
        <f>'SO 01 01 Pol'!G61</f>
        <v>0</v>
      </c>
      <c r="J58" s="132" t="str">
        <f>IF(I61=0,"",I58/I61*100)</f>
        <v/>
      </c>
    </row>
    <row r="59" spans="1:10" ht="36.75" customHeight="1" x14ac:dyDescent="0.2">
      <c r="A59" s="123"/>
      <c r="B59" s="128" t="s">
        <v>76</v>
      </c>
      <c r="C59" s="198" t="s">
        <v>77</v>
      </c>
      <c r="D59" s="199"/>
      <c r="E59" s="199"/>
      <c r="F59" s="135" t="s">
        <v>78</v>
      </c>
      <c r="G59" s="136"/>
      <c r="H59" s="136"/>
      <c r="I59" s="136">
        <f>'SO 01 01 Pol'!G73</f>
        <v>0</v>
      </c>
      <c r="J59" s="132" t="str">
        <f>IF(I61=0,"",I59/I61*100)</f>
        <v/>
      </c>
    </row>
    <row r="60" spans="1:10" ht="36.75" customHeight="1" x14ac:dyDescent="0.2">
      <c r="A60" s="123"/>
      <c r="B60" s="128" t="s">
        <v>79</v>
      </c>
      <c r="C60" s="198" t="s">
        <v>29</v>
      </c>
      <c r="D60" s="199"/>
      <c r="E60" s="199"/>
      <c r="F60" s="135" t="s">
        <v>79</v>
      </c>
      <c r="G60" s="136"/>
      <c r="H60" s="136"/>
      <c r="I60" s="136">
        <f>'SO 01 01 Pol'!G79</f>
        <v>0</v>
      </c>
      <c r="J60" s="132" t="str">
        <f>IF(I61=0,"",I60/I61*100)</f>
        <v/>
      </c>
    </row>
    <row r="61" spans="1:10" ht="25.5" customHeight="1" x14ac:dyDescent="0.2">
      <c r="A61" s="124"/>
      <c r="B61" s="129" t="s">
        <v>1</v>
      </c>
      <c r="C61" s="130"/>
      <c r="D61" s="131"/>
      <c r="E61" s="131"/>
      <c r="F61" s="137"/>
      <c r="G61" s="138"/>
      <c r="H61" s="138"/>
      <c r="I61" s="138">
        <f>SUM(I49:I60)</f>
        <v>0</v>
      </c>
      <c r="J61" s="133">
        <f>SUM(J49:J60)</f>
        <v>0</v>
      </c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  <row r="64" spans="1:10" x14ac:dyDescent="0.2">
      <c r="F64" s="87"/>
      <c r="G64" s="87"/>
      <c r="H64" s="87"/>
      <c r="I64" s="87"/>
      <c r="J64" s="134"/>
    </row>
  </sheetData>
  <sheetProtection algorithmName="SHA-512" hashValue="imPNAVg90IeN0XJeypbqCDSqAPBLB3HIoJ7XKhpud/9n6mOvdljkfotzjOibjbCB4lfmuGusr+xhc4LkwbNKgA==" saltValue="wsNIYrnqm7blOfnIn1MXr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8075E-51D0-48FE-B64D-252B789153E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81</v>
      </c>
    </row>
    <row r="2" spans="1:60" ht="24.95" customHeight="1" x14ac:dyDescent="0.2">
      <c r="A2" s="50" t="s">
        <v>8</v>
      </c>
      <c r="B2" s="49" t="s">
        <v>49</v>
      </c>
      <c r="C2" s="259" t="s">
        <v>50</v>
      </c>
      <c r="D2" s="260"/>
      <c r="E2" s="260"/>
      <c r="F2" s="260"/>
      <c r="G2" s="261"/>
      <c r="AG2" t="s">
        <v>82</v>
      </c>
    </row>
    <row r="3" spans="1:60" ht="24.95" customHeight="1" x14ac:dyDescent="0.2">
      <c r="A3" s="50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1" t="s">
        <v>82</v>
      </c>
      <c r="AG3" t="s">
        <v>83</v>
      </c>
    </row>
    <row r="4" spans="1:60" ht="24.95" customHeight="1" x14ac:dyDescent="0.2">
      <c r="A4" s="140" t="s">
        <v>10</v>
      </c>
      <c r="B4" s="141" t="s">
        <v>43</v>
      </c>
      <c r="C4" s="262" t="s">
        <v>44</v>
      </c>
      <c r="D4" s="263"/>
      <c r="E4" s="263"/>
      <c r="F4" s="263"/>
      <c r="G4" s="264"/>
      <c r="AG4" t="s">
        <v>84</v>
      </c>
    </row>
    <row r="5" spans="1:60" x14ac:dyDescent="0.2">
      <c r="D5" s="10"/>
    </row>
    <row r="6" spans="1:60" ht="38.25" x14ac:dyDescent="0.2">
      <c r="A6" s="143" t="s">
        <v>85</v>
      </c>
      <c r="B6" s="145" t="s">
        <v>86</v>
      </c>
      <c r="C6" s="145" t="s">
        <v>87</v>
      </c>
      <c r="D6" s="144" t="s">
        <v>88</v>
      </c>
      <c r="E6" s="143" t="s">
        <v>89</v>
      </c>
      <c r="F6" s="142" t="s">
        <v>90</v>
      </c>
      <c r="G6" s="143" t="s">
        <v>31</v>
      </c>
      <c r="H6" s="146" t="s">
        <v>32</v>
      </c>
      <c r="I6" s="146" t="s">
        <v>91</v>
      </c>
      <c r="J6" s="146" t="s">
        <v>33</v>
      </c>
      <c r="K6" s="146" t="s">
        <v>92</v>
      </c>
      <c r="L6" s="146" t="s">
        <v>93</v>
      </c>
      <c r="M6" s="146" t="s">
        <v>94</v>
      </c>
      <c r="N6" s="146" t="s">
        <v>95</v>
      </c>
      <c r="O6" s="146" t="s">
        <v>96</v>
      </c>
      <c r="P6" s="146" t="s">
        <v>97</v>
      </c>
      <c r="Q6" s="146" t="s">
        <v>98</v>
      </c>
      <c r="R6" s="146" t="s">
        <v>99</v>
      </c>
      <c r="S6" s="146" t="s">
        <v>100</v>
      </c>
      <c r="T6" s="146" t="s">
        <v>101</v>
      </c>
      <c r="U6" s="146" t="s">
        <v>102</v>
      </c>
      <c r="V6" s="146" t="s">
        <v>103</v>
      </c>
      <c r="W6" s="146" t="s">
        <v>104</v>
      </c>
      <c r="X6" s="146" t="s">
        <v>105</v>
      </c>
      <c r="Y6" s="146" t="s">
        <v>106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7" t="s">
        <v>107</v>
      </c>
      <c r="B8" s="168" t="s">
        <v>56</v>
      </c>
      <c r="C8" s="188" t="s">
        <v>57</v>
      </c>
      <c r="D8" s="169"/>
      <c r="E8" s="170"/>
      <c r="F8" s="171"/>
      <c r="G8" s="172">
        <f>SUMIF(AG9:AG12,"&lt;&gt;NOR",G9:G12)</f>
        <v>0</v>
      </c>
      <c r="H8" s="166"/>
      <c r="I8" s="166">
        <f>SUM(I9:I12)</f>
        <v>0</v>
      </c>
      <c r="J8" s="166"/>
      <c r="K8" s="166">
        <f>SUM(K9:K12)</f>
        <v>0</v>
      </c>
      <c r="L8" s="166"/>
      <c r="M8" s="166">
        <f>SUM(M9:M12)</f>
        <v>0</v>
      </c>
      <c r="N8" s="165"/>
      <c r="O8" s="165">
        <f>SUM(O9:O12)</f>
        <v>1.75</v>
      </c>
      <c r="P8" s="165"/>
      <c r="Q8" s="165">
        <f>SUM(Q9:Q12)</f>
        <v>0</v>
      </c>
      <c r="R8" s="166"/>
      <c r="S8" s="166"/>
      <c r="T8" s="166"/>
      <c r="U8" s="166"/>
      <c r="V8" s="166">
        <f>SUM(V9:V12)</f>
        <v>27.82</v>
      </c>
      <c r="W8" s="166"/>
      <c r="X8" s="166"/>
      <c r="Y8" s="166"/>
      <c r="AG8" t="s">
        <v>108</v>
      </c>
    </row>
    <row r="9" spans="1:60" outlineLevel="1" x14ac:dyDescent="0.2">
      <c r="A9" s="174">
        <v>1</v>
      </c>
      <c r="B9" s="175" t="s">
        <v>109</v>
      </c>
      <c r="C9" s="189" t="s">
        <v>110</v>
      </c>
      <c r="D9" s="176" t="s">
        <v>111</v>
      </c>
      <c r="E9" s="177">
        <v>29.6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1.155E-2</v>
      </c>
      <c r="O9" s="157">
        <f>ROUND(E9*N9,2)</f>
        <v>0.34</v>
      </c>
      <c r="P9" s="157">
        <v>0</v>
      </c>
      <c r="Q9" s="157">
        <f>ROUND(E9*P9,2)</f>
        <v>0</v>
      </c>
      <c r="R9" s="158"/>
      <c r="S9" s="158" t="s">
        <v>112</v>
      </c>
      <c r="T9" s="158" t="s">
        <v>112</v>
      </c>
      <c r="U9" s="158">
        <v>0.1</v>
      </c>
      <c r="V9" s="158">
        <f>ROUND(E9*U9,2)</f>
        <v>2.96</v>
      </c>
      <c r="W9" s="158"/>
      <c r="X9" s="158" t="s">
        <v>113</v>
      </c>
      <c r="Y9" s="158" t="s">
        <v>114</v>
      </c>
      <c r="Z9" s="147"/>
      <c r="AA9" s="147"/>
      <c r="AB9" s="147"/>
      <c r="AC9" s="147"/>
      <c r="AD9" s="147"/>
      <c r="AE9" s="147"/>
      <c r="AF9" s="147"/>
      <c r="AG9" s="147" t="s">
        <v>115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0" t="s">
        <v>116</v>
      </c>
      <c r="D10" s="160"/>
      <c r="E10" s="161">
        <v>29.6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117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4">
        <v>2</v>
      </c>
      <c r="B11" s="175" t="s">
        <v>118</v>
      </c>
      <c r="C11" s="189" t="s">
        <v>119</v>
      </c>
      <c r="D11" s="176" t="s">
        <v>111</v>
      </c>
      <c r="E11" s="177">
        <v>29.6</v>
      </c>
      <c r="F11" s="178"/>
      <c r="G11" s="179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4.7660000000000001E-2</v>
      </c>
      <c r="O11" s="157">
        <f>ROUND(E11*N11,2)</f>
        <v>1.41</v>
      </c>
      <c r="P11" s="157">
        <v>0</v>
      </c>
      <c r="Q11" s="157">
        <f>ROUND(E11*P11,2)</f>
        <v>0</v>
      </c>
      <c r="R11" s="158"/>
      <c r="S11" s="158" t="s">
        <v>112</v>
      </c>
      <c r="T11" s="158" t="s">
        <v>112</v>
      </c>
      <c r="U11" s="158">
        <v>0.84</v>
      </c>
      <c r="V11" s="158">
        <f>ROUND(E11*U11,2)</f>
        <v>24.86</v>
      </c>
      <c r="W11" s="158"/>
      <c r="X11" s="158" t="s">
        <v>113</v>
      </c>
      <c r="Y11" s="158" t="s">
        <v>114</v>
      </c>
      <c r="Z11" s="147"/>
      <c r="AA11" s="147"/>
      <c r="AB11" s="147"/>
      <c r="AC11" s="147"/>
      <c r="AD11" s="147"/>
      <c r="AE11" s="147"/>
      <c r="AF11" s="147"/>
      <c r="AG11" s="147" t="s">
        <v>115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90" t="s">
        <v>116</v>
      </c>
      <c r="D12" s="160"/>
      <c r="E12" s="161">
        <v>29.6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117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67" t="s">
        <v>107</v>
      </c>
      <c r="B13" s="168" t="s">
        <v>58</v>
      </c>
      <c r="C13" s="188" t="s">
        <v>59</v>
      </c>
      <c r="D13" s="169"/>
      <c r="E13" s="170"/>
      <c r="F13" s="171"/>
      <c r="G13" s="172">
        <f>SUMIF(AG14:AG26,"&lt;&gt;NOR",G14:G26)</f>
        <v>0</v>
      </c>
      <c r="H13" s="166"/>
      <c r="I13" s="166">
        <f>SUM(I14:I26)</f>
        <v>0</v>
      </c>
      <c r="J13" s="166"/>
      <c r="K13" s="166">
        <f>SUM(K14:K26)</f>
        <v>0</v>
      </c>
      <c r="L13" s="166"/>
      <c r="M13" s="166">
        <f>SUM(M14:M26)</f>
        <v>0</v>
      </c>
      <c r="N13" s="165"/>
      <c r="O13" s="165">
        <f>SUM(O14:O26)</f>
        <v>30.669999999999998</v>
      </c>
      <c r="P13" s="165"/>
      <c r="Q13" s="165">
        <f>SUM(Q14:Q26)</f>
        <v>0</v>
      </c>
      <c r="R13" s="166"/>
      <c r="S13" s="166"/>
      <c r="T13" s="166"/>
      <c r="U13" s="166"/>
      <c r="V13" s="166">
        <f>SUM(V14:V26)</f>
        <v>227.81000000000003</v>
      </c>
      <c r="W13" s="166"/>
      <c r="X13" s="166"/>
      <c r="Y13" s="166"/>
      <c r="AG13" t="s">
        <v>108</v>
      </c>
    </row>
    <row r="14" spans="1:60" ht="22.5" outlineLevel="1" x14ac:dyDescent="0.2">
      <c r="A14" s="180">
        <v>3</v>
      </c>
      <c r="B14" s="181" t="s">
        <v>120</v>
      </c>
      <c r="C14" s="191" t="s">
        <v>121</v>
      </c>
      <c r="D14" s="182" t="s">
        <v>122</v>
      </c>
      <c r="E14" s="183">
        <v>60</v>
      </c>
      <c r="F14" s="184"/>
      <c r="G14" s="185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21</v>
      </c>
      <c r="M14" s="158">
        <f>G14*(1+L14/100)</f>
        <v>0</v>
      </c>
      <c r="N14" s="157">
        <v>0</v>
      </c>
      <c r="O14" s="157">
        <f>ROUND(E14*N14,2)</f>
        <v>0</v>
      </c>
      <c r="P14" s="157">
        <v>0</v>
      </c>
      <c r="Q14" s="157">
        <f>ROUND(E14*P14,2)</f>
        <v>0</v>
      </c>
      <c r="R14" s="158"/>
      <c r="S14" s="158" t="s">
        <v>112</v>
      </c>
      <c r="T14" s="158" t="s">
        <v>112</v>
      </c>
      <c r="U14" s="158">
        <v>0.04</v>
      </c>
      <c r="V14" s="158">
        <f>ROUND(E14*U14,2)</f>
        <v>2.4</v>
      </c>
      <c r="W14" s="158"/>
      <c r="X14" s="158" t="s">
        <v>113</v>
      </c>
      <c r="Y14" s="158" t="s">
        <v>114</v>
      </c>
      <c r="Z14" s="147"/>
      <c r="AA14" s="147"/>
      <c r="AB14" s="147"/>
      <c r="AC14" s="147"/>
      <c r="AD14" s="147"/>
      <c r="AE14" s="147"/>
      <c r="AF14" s="147"/>
      <c r="AG14" s="147" t="s">
        <v>115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4">
        <v>4</v>
      </c>
      <c r="B15" s="175" t="s">
        <v>123</v>
      </c>
      <c r="C15" s="189" t="s">
        <v>124</v>
      </c>
      <c r="D15" s="176" t="s">
        <v>111</v>
      </c>
      <c r="E15" s="177">
        <v>272.5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2.1000000000000001E-4</v>
      </c>
      <c r="O15" s="157">
        <f>ROUND(E15*N15,2)</f>
        <v>0.06</v>
      </c>
      <c r="P15" s="157">
        <v>0</v>
      </c>
      <c r="Q15" s="157">
        <f>ROUND(E15*P15,2)</f>
        <v>0</v>
      </c>
      <c r="R15" s="158"/>
      <c r="S15" s="158" t="s">
        <v>112</v>
      </c>
      <c r="T15" s="158" t="s">
        <v>112</v>
      </c>
      <c r="U15" s="158">
        <v>0.09</v>
      </c>
      <c r="V15" s="158">
        <f>ROUND(E15*U15,2)</f>
        <v>24.53</v>
      </c>
      <c r="W15" s="158"/>
      <c r="X15" s="158" t="s">
        <v>113</v>
      </c>
      <c r="Y15" s="158" t="s">
        <v>114</v>
      </c>
      <c r="Z15" s="147"/>
      <c r="AA15" s="147"/>
      <c r="AB15" s="147"/>
      <c r="AC15" s="147"/>
      <c r="AD15" s="147"/>
      <c r="AE15" s="147"/>
      <c r="AF15" s="147"/>
      <c r="AG15" s="147" t="s">
        <v>115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90" t="s">
        <v>125</v>
      </c>
      <c r="D16" s="160"/>
      <c r="E16" s="161">
        <v>241.5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117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90" t="s">
        <v>126</v>
      </c>
      <c r="D17" s="160"/>
      <c r="E17" s="161">
        <v>31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117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4">
        <v>5</v>
      </c>
      <c r="B18" s="175" t="s">
        <v>127</v>
      </c>
      <c r="C18" s="189" t="s">
        <v>128</v>
      </c>
      <c r="D18" s="176" t="s">
        <v>111</v>
      </c>
      <c r="E18" s="177">
        <v>241.5</v>
      </c>
      <c r="F18" s="178"/>
      <c r="G18" s="179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1.7850000000000001E-2</v>
      </c>
      <c r="O18" s="157">
        <f>ROUND(E18*N18,2)</f>
        <v>4.3099999999999996</v>
      </c>
      <c r="P18" s="157">
        <v>0</v>
      </c>
      <c r="Q18" s="157">
        <f>ROUND(E18*P18,2)</f>
        <v>0</v>
      </c>
      <c r="R18" s="158"/>
      <c r="S18" s="158" t="s">
        <v>112</v>
      </c>
      <c r="T18" s="158" t="s">
        <v>112</v>
      </c>
      <c r="U18" s="158">
        <v>0.28000000000000003</v>
      </c>
      <c r="V18" s="158">
        <f>ROUND(E18*U18,2)</f>
        <v>67.62</v>
      </c>
      <c r="W18" s="158"/>
      <c r="X18" s="158" t="s">
        <v>113</v>
      </c>
      <c r="Y18" s="158" t="s">
        <v>114</v>
      </c>
      <c r="Z18" s="147"/>
      <c r="AA18" s="147"/>
      <c r="AB18" s="147"/>
      <c r="AC18" s="147"/>
      <c r="AD18" s="147"/>
      <c r="AE18" s="147"/>
      <c r="AF18" s="147"/>
      <c r="AG18" s="147" t="s">
        <v>115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90" t="s">
        <v>125</v>
      </c>
      <c r="D19" s="160"/>
      <c r="E19" s="161">
        <v>241.5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117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4">
        <v>6</v>
      </c>
      <c r="B20" s="175" t="s">
        <v>129</v>
      </c>
      <c r="C20" s="189" t="s">
        <v>130</v>
      </c>
      <c r="D20" s="176" t="s">
        <v>111</v>
      </c>
      <c r="E20" s="177">
        <v>272.5</v>
      </c>
      <c r="F20" s="178"/>
      <c r="G20" s="179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9.4500000000000001E-2</v>
      </c>
      <c r="O20" s="157">
        <f>ROUND(E20*N20,2)</f>
        <v>25.75</v>
      </c>
      <c r="P20" s="157">
        <v>0</v>
      </c>
      <c r="Q20" s="157">
        <f>ROUND(E20*P20,2)</f>
        <v>0</v>
      </c>
      <c r="R20" s="158"/>
      <c r="S20" s="158" t="s">
        <v>112</v>
      </c>
      <c r="T20" s="158" t="s">
        <v>112</v>
      </c>
      <c r="U20" s="158">
        <v>0.43</v>
      </c>
      <c r="V20" s="158">
        <f>ROUND(E20*U20,2)</f>
        <v>117.18</v>
      </c>
      <c r="W20" s="158"/>
      <c r="X20" s="158" t="s">
        <v>113</v>
      </c>
      <c r="Y20" s="158" t="s">
        <v>114</v>
      </c>
      <c r="Z20" s="147"/>
      <c r="AA20" s="147"/>
      <c r="AB20" s="147"/>
      <c r="AC20" s="147"/>
      <c r="AD20" s="147"/>
      <c r="AE20" s="147"/>
      <c r="AF20" s="147"/>
      <c r="AG20" s="147" t="s">
        <v>115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90" t="s">
        <v>125</v>
      </c>
      <c r="D21" s="160"/>
      <c r="E21" s="161">
        <v>241.5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117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90" t="s">
        <v>126</v>
      </c>
      <c r="D22" s="160"/>
      <c r="E22" s="161">
        <v>31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117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4">
        <v>7</v>
      </c>
      <c r="B23" s="175" t="s">
        <v>131</v>
      </c>
      <c r="C23" s="189" t="s">
        <v>132</v>
      </c>
      <c r="D23" s="176" t="s">
        <v>122</v>
      </c>
      <c r="E23" s="177">
        <v>148</v>
      </c>
      <c r="F23" s="178"/>
      <c r="G23" s="179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8"/>
      <c r="S23" s="158" t="s">
        <v>112</v>
      </c>
      <c r="T23" s="158" t="s">
        <v>112</v>
      </c>
      <c r="U23" s="158">
        <v>0.05</v>
      </c>
      <c r="V23" s="158">
        <f>ROUND(E23*U23,2)</f>
        <v>7.4</v>
      </c>
      <c r="W23" s="158"/>
      <c r="X23" s="158" t="s">
        <v>113</v>
      </c>
      <c r="Y23" s="158" t="s">
        <v>114</v>
      </c>
      <c r="Z23" s="147"/>
      <c r="AA23" s="147"/>
      <c r="AB23" s="147"/>
      <c r="AC23" s="147"/>
      <c r="AD23" s="147"/>
      <c r="AE23" s="147"/>
      <c r="AF23" s="147"/>
      <c r="AG23" s="147" t="s">
        <v>115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90" t="s">
        <v>133</v>
      </c>
      <c r="D24" s="160"/>
      <c r="E24" s="161">
        <v>148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117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4">
        <v>8</v>
      </c>
      <c r="B25" s="175" t="s">
        <v>134</v>
      </c>
      <c r="C25" s="189" t="s">
        <v>135</v>
      </c>
      <c r="D25" s="176" t="s">
        <v>111</v>
      </c>
      <c r="E25" s="177">
        <v>31</v>
      </c>
      <c r="F25" s="178"/>
      <c r="G25" s="179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1.7850000000000001E-2</v>
      </c>
      <c r="O25" s="157">
        <f>ROUND(E25*N25,2)</f>
        <v>0.55000000000000004</v>
      </c>
      <c r="P25" s="157">
        <v>0</v>
      </c>
      <c r="Q25" s="157">
        <f>ROUND(E25*P25,2)</f>
        <v>0</v>
      </c>
      <c r="R25" s="158"/>
      <c r="S25" s="158" t="s">
        <v>136</v>
      </c>
      <c r="T25" s="158" t="s">
        <v>137</v>
      </c>
      <c r="U25" s="158">
        <v>0.28000000000000003</v>
      </c>
      <c r="V25" s="158">
        <f>ROUND(E25*U25,2)</f>
        <v>8.68</v>
      </c>
      <c r="W25" s="158"/>
      <c r="X25" s="158" t="s">
        <v>113</v>
      </c>
      <c r="Y25" s="158" t="s">
        <v>114</v>
      </c>
      <c r="Z25" s="147"/>
      <c r="AA25" s="147"/>
      <c r="AB25" s="147"/>
      <c r="AC25" s="147"/>
      <c r="AD25" s="147"/>
      <c r="AE25" s="147"/>
      <c r="AF25" s="147"/>
      <c r="AG25" s="147" t="s">
        <v>115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90" t="s">
        <v>126</v>
      </c>
      <c r="D26" s="160"/>
      <c r="E26" s="161">
        <v>31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117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5.5" x14ac:dyDescent="0.2">
      <c r="A27" s="167" t="s">
        <v>107</v>
      </c>
      <c r="B27" s="168" t="s">
        <v>60</v>
      </c>
      <c r="C27" s="188" t="s">
        <v>61</v>
      </c>
      <c r="D27" s="169"/>
      <c r="E27" s="170"/>
      <c r="F27" s="171"/>
      <c r="G27" s="172">
        <f>SUMIF(AG28:AG29,"&lt;&gt;NOR",G28:G29)</f>
        <v>0</v>
      </c>
      <c r="H27" s="166"/>
      <c r="I27" s="166">
        <f>SUM(I28:I29)</f>
        <v>0</v>
      </c>
      <c r="J27" s="166"/>
      <c r="K27" s="166">
        <f>SUM(K28:K29)</f>
        <v>0</v>
      </c>
      <c r="L27" s="166"/>
      <c r="M27" s="166">
        <f>SUM(M28:M29)</f>
        <v>0</v>
      </c>
      <c r="N27" s="165"/>
      <c r="O27" s="165">
        <f>SUM(O28:O29)</f>
        <v>0.01</v>
      </c>
      <c r="P27" s="165"/>
      <c r="Q27" s="165">
        <f>SUM(Q28:Q29)</f>
        <v>0</v>
      </c>
      <c r="R27" s="166"/>
      <c r="S27" s="166"/>
      <c r="T27" s="166"/>
      <c r="U27" s="166"/>
      <c r="V27" s="166">
        <f>SUM(V28:V29)</f>
        <v>84.48</v>
      </c>
      <c r="W27" s="166"/>
      <c r="X27" s="166"/>
      <c r="Y27" s="166"/>
      <c r="AG27" t="s">
        <v>108</v>
      </c>
    </row>
    <row r="28" spans="1:60" outlineLevel="1" x14ac:dyDescent="0.2">
      <c r="A28" s="174">
        <v>9</v>
      </c>
      <c r="B28" s="175" t="s">
        <v>138</v>
      </c>
      <c r="C28" s="189" t="s">
        <v>139</v>
      </c>
      <c r="D28" s="176" t="s">
        <v>111</v>
      </c>
      <c r="E28" s="177">
        <v>272.5</v>
      </c>
      <c r="F28" s="178"/>
      <c r="G28" s="179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4.0000000000000003E-5</v>
      </c>
      <c r="O28" s="157">
        <f>ROUND(E28*N28,2)</f>
        <v>0.01</v>
      </c>
      <c r="P28" s="157">
        <v>0</v>
      </c>
      <c r="Q28" s="157">
        <f>ROUND(E28*P28,2)</f>
        <v>0</v>
      </c>
      <c r="R28" s="158"/>
      <c r="S28" s="158" t="s">
        <v>112</v>
      </c>
      <c r="T28" s="158" t="s">
        <v>112</v>
      </c>
      <c r="U28" s="158">
        <v>0.31</v>
      </c>
      <c r="V28" s="158">
        <f>ROUND(E28*U28,2)</f>
        <v>84.48</v>
      </c>
      <c r="W28" s="158"/>
      <c r="X28" s="158" t="s">
        <v>113</v>
      </c>
      <c r="Y28" s="158" t="s">
        <v>114</v>
      </c>
      <c r="Z28" s="147"/>
      <c r="AA28" s="147"/>
      <c r="AB28" s="147"/>
      <c r="AC28" s="147"/>
      <c r="AD28" s="147"/>
      <c r="AE28" s="147"/>
      <c r="AF28" s="147"/>
      <c r="AG28" s="147" t="s">
        <v>115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90" t="s">
        <v>140</v>
      </c>
      <c r="D29" s="160"/>
      <c r="E29" s="161">
        <v>272.5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117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67" t="s">
        <v>107</v>
      </c>
      <c r="B30" s="168" t="s">
        <v>62</v>
      </c>
      <c r="C30" s="188" t="s">
        <v>63</v>
      </c>
      <c r="D30" s="169"/>
      <c r="E30" s="170"/>
      <c r="F30" s="171"/>
      <c r="G30" s="172">
        <f>SUMIF(AG31:AG36,"&lt;&gt;NOR",G31:G36)</f>
        <v>0</v>
      </c>
      <c r="H30" s="166"/>
      <c r="I30" s="166">
        <f>SUM(I31:I36)</f>
        <v>0</v>
      </c>
      <c r="J30" s="166"/>
      <c r="K30" s="166">
        <f>SUM(K31:K36)</f>
        <v>0</v>
      </c>
      <c r="L30" s="166"/>
      <c r="M30" s="166">
        <f>SUM(M31:M36)</f>
        <v>0</v>
      </c>
      <c r="N30" s="165"/>
      <c r="O30" s="165">
        <f>SUM(O31:O36)</f>
        <v>0</v>
      </c>
      <c r="P30" s="165"/>
      <c r="Q30" s="165">
        <f>SUM(Q31:Q36)</f>
        <v>24.859999999999996</v>
      </c>
      <c r="R30" s="166"/>
      <c r="S30" s="166"/>
      <c r="T30" s="166"/>
      <c r="U30" s="166"/>
      <c r="V30" s="166">
        <f>SUM(V31:V36)</f>
        <v>171.07</v>
      </c>
      <c r="W30" s="166"/>
      <c r="X30" s="166"/>
      <c r="Y30" s="166"/>
      <c r="AG30" t="s">
        <v>108</v>
      </c>
    </row>
    <row r="31" spans="1:60" ht="22.5" outlineLevel="1" x14ac:dyDescent="0.2">
      <c r="A31" s="174">
        <v>10</v>
      </c>
      <c r="B31" s="175" t="s">
        <v>141</v>
      </c>
      <c r="C31" s="189" t="s">
        <v>142</v>
      </c>
      <c r="D31" s="176" t="s">
        <v>143</v>
      </c>
      <c r="E31" s="177">
        <v>8.1750000000000007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0</v>
      </c>
      <c r="O31" s="157">
        <f>ROUND(E31*N31,2)</f>
        <v>0</v>
      </c>
      <c r="P31" s="157">
        <v>2.2000000000000002</v>
      </c>
      <c r="Q31" s="157">
        <f>ROUND(E31*P31,2)</f>
        <v>17.989999999999998</v>
      </c>
      <c r="R31" s="158"/>
      <c r="S31" s="158" t="s">
        <v>112</v>
      </c>
      <c r="T31" s="158" t="s">
        <v>112</v>
      </c>
      <c r="U31" s="158">
        <v>11.05</v>
      </c>
      <c r="V31" s="158">
        <f>ROUND(E31*U31,2)</f>
        <v>90.33</v>
      </c>
      <c r="W31" s="158"/>
      <c r="X31" s="158" t="s">
        <v>113</v>
      </c>
      <c r="Y31" s="158" t="s">
        <v>114</v>
      </c>
      <c r="Z31" s="147"/>
      <c r="AA31" s="147"/>
      <c r="AB31" s="147"/>
      <c r="AC31" s="147"/>
      <c r="AD31" s="147"/>
      <c r="AE31" s="147"/>
      <c r="AF31" s="147"/>
      <c r="AG31" s="147" t="s">
        <v>115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90" t="s">
        <v>144</v>
      </c>
      <c r="D32" s="160"/>
      <c r="E32" s="161">
        <v>8.1750000000000007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117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80">
        <v>11</v>
      </c>
      <c r="B33" s="181" t="s">
        <v>145</v>
      </c>
      <c r="C33" s="191" t="s">
        <v>146</v>
      </c>
      <c r="D33" s="182" t="s">
        <v>111</v>
      </c>
      <c r="E33" s="183">
        <v>272.5</v>
      </c>
      <c r="F33" s="184"/>
      <c r="G33" s="185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0</v>
      </c>
      <c r="O33" s="157">
        <f>ROUND(E33*N33,2)</f>
        <v>0</v>
      </c>
      <c r="P33" s="157">
        <v>0.02</v>
      </c>
      <c r="Q33" s="157">
        <f>ROUND(E33*P33,2)</f>
        <v>5.45</v>
      </c>
      <c r="R33" s="158"/>
      <c r="S33" s="158" t="s">
        <v>112</v>
      </c>
      <c r="T33" s="158" t="s">
        <v>112</v>
      </c>
      <c r="U33" s="158">
        <v>0.23</v>
      </c>
      <c r="V33" s="158">
        <f>ROUND(E33*U33,2)</f>
        <v>62.68</v>
      </c>
      <c r="W33" s="158"/>
      <c r="X33" s="158" t="s">
        <v>113</v>
      </c>
      <c r="Y33" s="158" t="s">
        <v>114</v>
      </c>
      <c r="Z33" s="147"/>
      <c r="AA33" s="147"/>
      <c r="AB33" s="147"/>
      <c r="AC33" s="147"/>
      <c r="AD33" s="147"/>
      <c r="AE33" s="147"/>
      <c r="AF33" s="147"/>
      <c r="AG33" s="147" t="s">
        <v>115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80">
        <v>12</v>
      </c>
      <c r="B34" s="181" t="s">
        <v>147</v>
      </c>
      <c r="C34" s="191" t="s">
        <v>148</v>
      </c>
      <c r="D34" s="182" t="s">
        <v>122</v>
      </c>
      <c r="E34" s="183">
        <v>148</v>
      </c>
      <c r="F34" s="184"/>
      <c r="G34" s="185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0</v>
      </c>
      <c r="O34" s="157">
        <f>ROUND(E34*N34,2)</f>
        <v>0</v>
      </c>
      <c r="P34" s="157">
        <v>4.0000000000000002E-4</v>
      </c>
      <c r="Q34" s="157">
        <f>ROUND(E34*P34,2)</f>
        <v>0.06</v>
      </c>
      <c r="R34" s="158"/>
      <c r="S34" s="158" t="s">
        <v>112</v>
      </c>
      <c r="T34" s="158" t="s">
        <v>112</v>
      </c>
      <c r="U34" s="158">
        <v>7.0000000000000007E-2</v>
      </c>
      <c r="V34" s="158">
        <f>ROUND(E34*U34,2)</f>
        <v>10.36</v>
      </c>
      <c r="W34" s="158"/>
      <c r="X34" s="158" t="s">
        <v>113</v>
      </c>
      <c r="Y34" s="158" t="s">
        <v>114</v>
      </c>
      <c r="Z34" s="147"/>
      <c r="AA34" s="147"/>
      <c r="AB34" s="147"/>
      <c r="AC34" s="147"/>
      <c r="AD34" s="147"/>
      <c r="AE34" s="147"/>
      <c r="AF34" s="147"/>
      <c r="AG34" s="147" t="s">
        <v>115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4">
        <v>13</v>
      </c>
      <c r="B35" s="175" t="s">
        <v>149</v>
      </c>
      <c r="C35" s="189" t="s">
        <v>150</v>
      </c>
      <c r="D35" s="176" t="s">
        <v>111</v>
      </c>
      <c r="E35" s="177">
        <v>29.6</v>
      </c>
      <c r="F35" s="178"/>
      <c r="G35" s="179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0</v>
      </c>
      <c r="O35" s="157">
        <f>ROUND(E35*N35,2)</f>
        <v>0</v>
      </c>
      <c r="P35" s="157">
        <v>4.5999999999999999E-2</v>
      </c>
      <c r="Q35" s="157">
        <f>ROUND(E35*P35,2)</f>
        <v>1.36</v>
      </c>
      <c r="R35" s="158"/>
      <c r="S35" s="158" t="s">
        <v>112</v>
      </c>
      <c r="T35" s="158" t="s">
        <v>112</v>
      </c>
      <c r="U35" s="158">
        <v>0.26</v>
      </c>
      <c r="V35" s="158">
        <f>ROUND(E35*U35,2)</f>
        <v>7.7</v>
      </c>
      <c r="W35" s="158"/>
      <c r="X35" s="158" t="s">
        <v>113</v>
      </c>
      <c r="Y35" s="158" t="s">
        <v>114</v>
      </c>
      <c r="Z35" s="147"/>
      <c r="AA35" s="147"/>
      <c r="AB35" s="147"/>
      <c r="AC35" s="147"/>
      <c r="AD35" s="147"/>
      <c r="AE35" s="147"/>
      <c r="AF35" s="147"/>
      <c r="AG35" s="147" t="s">
        <v>115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90" t="s">
        <v>116</v>
      </c>
      <c r="D36" s="160"/>
      <c r="E36" s="161">
        <v>29.6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117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67" t="s">
        <v>107</v>
      </c>
      <c r="B37" s="168" t="s">
        <v>64</v>
      </c>
      <c r="C37" s="188" t="s">
        <v>65</v>
      </c>
      <c r="D37" s="169"/>
      <c r="E37" s="170"/>
      <c r="F37" s="171"/>
      <c r="G37" s="172">
        <f>SUMIF(AG38:AG38,"&lt;&gt;NOR",G38:G38)</f>
        <v>0</v>
      </c>
      <c r="H37" s="166"/>
      <c r="I37" s="166">
        <f>SUM(I38:I38)</f>
        <v>0</v>
      </c>
      <c r="J37" s="166"/>
      <c r="K37" s="166">
        <f>SUM(K38:K38)</f>
        <v>0</v>
      </c>
      <c r="L37" s="166"/>
      <c r="M37" s="166">
        <f>SUM(M38:M38)</f>
        <v>0</v>
      </c>
      <c r="N37" s="165"/>
      <c r="O37" s="165">
        <f>SUM(O38:O38)</f>
        <v>0</v>
      </c>
      <c r="P37" s="165"/>
      <c r="Q37" s="165">
        <f>SUM(Q38:Q38)</f>
        <v>0</v>
      </c>
      <c r="R37" s="166"/>
      <c r="S37" s="166"/>
      <c r="T37" s="166"/>
      <c r="U37" s="166"/>
      <c r="V37" s="166">
        <f>SUM(V38:V38)</f>
        <v>30.44</v>
      </c>
      <c r="W37" s="166"/>
      <c r="X37" s="166"/>
      <c r="Y37" s="166"/>
      <c r="AG37" t="s">
        <v>108</v>
      </c>
    </row>
    <row r="38" spans="1:60" outlineLevel="1" x14ac:dyDescent="0.2">
      <c r="A38" s="180">
        <v>14</v>
      </c>
      <c r="B38" s="181" t="s">
        <v>151</v>
      </c>
      <c r="C38" s="191" t="s">
        <v>152</v>
      </c>
      <c r="D38" s="182" t="s">
        <v>153</v>
      </c>
      <c r="E38" s="183">
        <v>32.436120000000003</v>
      </c>
      <c r="F38" s="184"/>
      <c r="G38" s="185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8"/>
      <c r="S38" s="158" t="s">
        <v>112</v>
      </c>
      <c r="T38" s="158" t="s">
        <v>112</v>
      </c>
      <c r="U38" s="158">
        <v>0.9385</v>
      </c>
      <c r="V38" s="158">
        <f>ROUND(E38*U38,2)</f>
        <v>30.44</v>
      </c>
      <c r="W38" s="158"/>
      <c r="X38" s="158" t="s">
        <v>154</v>
      </c>
      <c r="Y38" s="158" t="s">
        <v>114</v>
      </c>
      <c r="Z38" s="147"/>
      <c r="AA38" s="147"/>
      <c r="AB38" s="147"/>
      <c r="AC38" s="147"/>
      <c r="AD38" s="147"/>
      <c r="AE38" s="147"/>
      <c r="AF38" s="147"/>
      <c r="AG38" s="147" t="s">
        <v>155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7" t="s">
        <v>107</v>
      </c>
      <c r="B39" s="168" t="s">
        <v>66</v>
      </c>
      <c r="C39" s="188" t="s">
        <v>67</v>
      </c>
      <c r="D39" s="169"/>
      <c r="E39" s="170"/>
      <c r="F39" s="171"/>
      <c r="G39" s="172">
        <f>SUMIF(AG40:AG40,"&lt;&gt;NOR",G40:G40)</f>
        <v>0</v>
      </c>
      <c r="H39" s="166"/>
      <c r="I39" s="166">
        <f>SUM(I40:I40)</f>
        <v>0</v>
      </c>
      <c r="J39" s="166"/>
      <c r="K39" s="166">
        <f>SUM(K40:K40)</f>
        <v>0</v>
      </c>
      <c r="L39" s="166"/>
      <c r="M39" s="166">
        <f>SUM(M40:M40)</f>
        <v>0</v>
      </c>
      <c r="N39" s="165"/>
      <c r="O39" s="165">
        <f>SUM(O40:O40)</f>
        <v>0</v>
      </c>
      <c r="P39" s="165"/>
      <c r="Q39" s="165">
        <f>SUM(Q40:Q40)</f>
        <v>1.33</v>
      </c>
      <c r="R39" s="166"/>
      <c r="S39" s="166"/>
      <c r="T39" s="166"/>
      <c r="U39" s="166"/>
      <c r="V39" s="166">
        <f>SUM(V40:V40)</f>
        <v>11.17</v>
      </c>
      <c r="W39" s="166"/>
      <c r="X39" s="166"/>
      <c r="Y39" s="166"/>
      <c r="AG39" t="s">
        <v>108</v>
      </c>
    </row>
    <row r="40" spans="1:60" ht="22.5" outlineLevel="1" x14ac:dyDescent="0.2">
      <c r="A40" s="180">
        <v>15</v>
      </c>
      <c r="B40" s="181" t="s">
        <v>156</v>
      </c>
      <c r="C40" s="191" t="s">
        <v>157</v>
      </c>
      <c r="D40" s="182" t="s">
        <v>111</v>
      </c>
      <c r="E40" s="183">
        <v>272.5</v>
      </c>
      <c r="F40" s="184"/>
      <c r="G40" s="185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57">
        <v>0</v>
      </c>
      <c r="O40" s="157">
        <f>ROUND(E40*N40,2)</f>
        <v>0</v>
      </c>
      <c r="P40" s="157">
        <v>4.8700000000000002E-3</v>
      </c>
      <c r="Q40" s="157">
        <f>ROUND(E40*P40,2)</f>
        <v>1.33</v>
      </c>
      <c r="R40" s="158"/>
      <c r="S40" s="158" t="s">
        <v>112</v>
      </c>
      <c r="T40" s="158" t="s">
        <v>112</v>
      </c>
      <c r="U40" s="158">
        <v>4.1000000000000002E-2</v>
      </c>
      <c r="V40" s="158">
        <f>ROUND(E40*U40,2)</f>
        <v>11.17</v>
      </c>
      <c r="W40" s="158"/>
      <c r="X40" s="158" t="s">
        <v>113</v>
      </c>
      <c r="Y40" s="158" t="s">
        <v>114</v>
      </c>
      <c r="Z40" s="147"/>
      <c r="AA40" s="147"/>
      <c r="AB40" s="147"/>
      <c r="AC40" s="147"/>
      <c r="AD40" s="147"/>
      <c r="AE40" s="147"/>
      <c r="AF40" s="147"/>
      <c r="AG40" s="147" t="s">
        <v>115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2">
      <c r="A41" s="167" t="s">
        <v>107</v>
      </c>
      <c r="B41" s="168" t="s">
        <v>68</v>
      </c>
      <c r="C41" s="188" t="s">
        <v>69</v>
      </c>
      <c r="D41" s="169"/>
      <c r="E41" s="170"/>
      <c r="F41" s="171"/>
      <c r="G41" s="172">
        <f>SUMIF(AG42:AG47,"&lt;&gt;NOR",G42:G47)</f>
        <v>0</v>
      </c>
      <c r="H41" s="166"/>
      <c r="I41" s="166">
        <f>SUM(I42:I47)</f>
        <v>0</v>
      </c>
      <c r="J41" s="166"/>
      <c r="K41" s="166">
        <f>SUM(K42:K47)</f>
        <v>0</v>
      </c>
      <c r="L41" s="166"/>
      <c r="M41" s="166">
        <f>SUM(M42:M47)</f>
        <v>0</v>
      </c>
      <c r="N41" s="165"/>
      <c r="O41" s="165">
        <f>SUM(O42:O47)</f>
        <v>0.06</v>
      </c>
      <c r="P41" s="165"/>
      <c r="Q41" s="165">
        <f>SUM(Q42:Q47)</f>
        <v>0.03</v>
      </c>
      <c r="R41" s="166"/>
      <c r="S41" s="166"/>
      <c r="T41" s="166"/>
      <c r="U41" s="166"/>
      <c r="V41" s="166">
        <f>SUM(V42:V47)</f>
        <v>7.1599999999999993</v>
      </c>
      <c r="W41" s="166"/>
      <c r="X41" s="166"/>
      <c r="Y41" s="166"/>
      <c r="AG41" t="s">
        <v>108</v>
      </c>
    </row>
    <row r="42" spans="1:60" outlineLevel="1" x14ac:dyDescent="0.2">
      <c r="A42" s="174">
        <v>16</v>
      </c>
      <c r="B42" s="175" t="s">
        <v>158</v>
      </c>
      <c r="C42" s="189" t="s">
        <v>159</v>
      </c>
      <c r="D42" s="176" t="s">
        <v>160</v>
      </c>
      <c r="E42" s="177">
        <v>18</v>
      </c>
      <c r="F42" s="178"/>
      <c r="G42" s="179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21</v>
      </c>
      <c r="M42" s="158">
        <f>G42*(1+L42/100)</f>
        <v>0</v>
      </c>
      <c r="N42" s="157">
        <v>1.8E-3</v>
      </c>
      <c r="O42" s="157">
        <f>ROUND(E42*N42,2)</f>
        <v>0.03</v>
      </c>
      <c r="P42" s="157">
        <v>1.8E-3</v>
      </c>
      <c r="Q42" s="157">
        <f>ROUND(E42*P42,2)</f>
        <v>0.03</v>
      </c>
      <c r="R42" s="158"/>
      <c r="S42" s="158" t="s">
        <v>112</v>
      </c>
      <c r="T42" s="158" t="s">
        <v>112</v>
      </c>
      <c r="U42" s="158">
        <v>0.11</v>
      </c>
      <c r="V42" s="158">
        <f>ROUND(E42*U42,2)</f>
        <v>1.98</v>
      </c>
      <c r="W42" s="158"/>
      <c r="X42" s="158" t="s">
        <v>113</v>
      </c>
      <c r="Y42" s="158" t="s">
        <v>114</v>
      </c>
      <c r="Z42" s="147"/>
      <c r="AA42" s="147"/>
      <c r="AB42" s="147"/>
      <c r="AC42" s="147"/>
      <c r="AD42" s="147"/>
      <c r="AE42" s="147"/>
      <c r="AF42" s="147"/>
      <c r="AG42" s="147" t="s">
        <v>115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">
      <c r="A43" s="154"/>
      <c r="B43" s="155"/>
      <c r="C43" s="190" t="s">
        <v>161</v>
      </c>
      <c r="D43" s="160"/>
      <c r="E43" s="161">
        <v>3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117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90" t="s">
        <v>162</v>
      </c>
      <c r="D44" s="160"/>
      <c r="E44" s="161">
        <v>15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117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80">
        <v>17</v>
      </c>
      <c r="B45" s="181" t="s">
        <v>163</v>
      </c>
      <c r="C45" s="191" t="s">
        <v>164</v>
      </c>
      <c r="D45" s="182" t="s">
        <v>160</v>
      </c>
      <c r="E45" s="183">
        <v>18</v>
      </c>
      <c r="F45" s="184"/>
      <c r="G45" s="185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1.0000000000000001E-5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112</v>
      </c>
      <c r="T45" s="158" t="s">
        <v>112</v>
      </c>
      <c r="U45" s="158">
        <v>0.28000000000000003</v>
      </c>
      <c r="V45" s="158">
        <f>ROUND(E45*U45,2)</f>
        <v>5.04</v>
      </c>
      <c r="W45" s="158"/>
      <c r="X45" s="158" t="s">
        <v>113</v>
      </c>
      <c r="Y45" s="158" t="s">
        <v>114</v>
      </c>
      <c r="Z45" s="147"/>
      <c r="AA45" s="147"/>
      <c r="AB45" s="147"/>
      <c r="AC45" s="147"/>
      <c r="AD45" s="147"/>
      <c r="AE45" s="147"/>
      <c r="AF45" s="147"/>
      <c r="AG45" s="147" t="s">
        <v>115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80">
        <v>18</v>
      </c>
      <c r="B46" s="181" t="s">
        <v>165</v>
      </c>
      <c r="C46" s="191" t="s">
        <v>166</v>
      </c>
      <c r="D46" s="182" t="s">
        <v>122</v>
      </c>
      <c r="E46" s="183">
        <v>15</v>
      </c>
      <c r="F46" s="184"/>
      <c r="G46" s="185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2E-3</v>
      </c>
      <c r="O46" s="157">
        <f>ROUND(E46*N46,2)</f>
        <v>0.03</v>
      </c>
      <c r="P46" s="157">
        <v>0</v>
      </c>
      <c r="Q46" s="157">
        <f>ROUND(E46*P46,2)</f>
        <v>0</v>
      </c>
      <c r="R46" s="158" t="s">
        <v>167</v>
      </c>
      <c r="S46" s="158" t="s">
        <v>112</v>
      </c>
      <c r="T46" s="158" t="s">
        <v>112</v>
      </c>
      <c r="U46" s="158">
        <v>0</v>
      </c>
      <c r="V46" s="158">
        <f>ROUND(E46*U46,2)</f>
        <v>0</v>
      </c>
      <c r="W46" s="158"/>
      <c r="X46" s="158" t="s">
        <v>168</v>
      </c>
      <c r="Y46" s="158" t="s">
        <v>114</v>
      </c>
      <c r="Z46" s="147"/>
      <c r="AA46" s="147"/>
      <c r="AB46" s="147"/>
      <c r="AC46" s="147"/>
      <c r="AD46" s="147"/>
      <c r="AE46" s="147"/>
      <c r="AF46" s="147"/>
      <c r="AG46" s="147" t="s">
        <v>169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80">
        <v>19</v>
      </c>
      <c r="B47" s="181" t="s">
        <v>170</v>
      </c>
      <c r="C47" s="191" t="s">
        <v>171</v>
      </c>
      <c r="D47" s="182" t="s">
        <v>153</v>
      </c>
      <c r="E47" s="183">
        <v>6.2579999999999997E-2</v>
      </c>
      <c r="F47" s="184"/>
      <c r="G47" s="185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112</v>
      </c>
      <c r="T47" s="158" t="s">
        <v>112</v>
      </c>
      <c r="U47" s="158">
        <v>2.2549999999999999</v>
      </c>
      <c r="V47" s="158">
        <f>ROUND(E47*U47,2)</f>
        <v>0.14000000000000001</v>
      </c>
      <c r="W47" s="158"/>
      <c r="X47" s="158" t="s">
        <v>154</v>
      </c>
      <c r="Y47" s="158" t="s">
        <v>114</v>
      </c>
      <c r="Z47" s="147"/>
      <c r="AA47" s="147"/>
      <c r="AB47" s="147"/>
      <c r="AC47" s="147"/>
      <c r="AD47" s="147"/>
      <c r="AE47" s="147"/>
      <c r="AF47" s="147"/>
      <c r="AG47" s="147" t="s">
        <v>155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">
      <c r="A48" s="167" t="s">
        <v>107</v>
      </c>
      <c r="B48" s="168" t="s">
        <v>70</v>
      </c>
      <c r="C48" s="188" t="s">
        <v>71</v>
      </c>
      <c r="D48" s="169"/>
      <c r="E48" s="170"/>
      <c r="F48" s="171"/>
      <c r="G48" s="172">
        <f>SUMIF(AG49:AG53,"&lt;&gt;NOR",G49:G53)</f>
        <v>0</v>
      </c>
      <c r="H48" s="166"/>
      <c r="I48" s="166">
        <f>SUM(I49:I53)</f>
        <v>0</v>
      </c>
      <c r="J48" s="166"/>
      <c r="K48" s="166">
        <f>SUM(K49:K53)</f>
        <v>0</v>
      </c>
      <c r="L48" s="166"/>
      <c r="M48" s="166">
        <f>SUM(M49:M53)</f>
        <v>0</v>
      </c>
      <c r="N48" s="165"/>
      <c r="O48" s="165">
        <f>SUM(O49:O53)</f>
        <v>2.34</v>
      </c>
      <c r="P48" s="165"/>
      <c r="Q48" s="165">
        <f>SUM(Q49:Q53)</f>
        <v>0</v>
      </c>
      <c r="R48" s="166"/>
      <c r="S48" s="166"/>
      <c r="T48" s="166"/>
      <c r="U48" s="166"/>
      <c r="V48" s="166">
        <f>SUM(V49:V53)</f>
        <v>0</v>
      </c>
      <c r="W48" s="166"/>
      <c r="X48" s="166"/>
      <c r="Y48" s="166"/>
      <c r="AG48" t="s">
        <v>108</v>
      </c>
    </row>
    <row r="49" spans="1:60" outlineLevel="1" x14ac:dyDescent="0.2">
      <c r="A49" s="174">
        <v>20</v>
      </c>
      <c r="B49" s="175" t="s">
        <v>172</v>
      </c>
      <c r="C49" s="189" t="s">
        <v>173</v>
      </c>
      <c r="D49" s="176" t="s">
        <v>111</v>
      </c>
      <c r="E49" s="177">
        <v>241.5</v>
      </c>
      <c r="F49" s="178"/>
      <c r="G49" s="179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7">
        <v>9.6900000000000007E-3</v>
      </c>
      <c r="O49" s="157">
        <f>ROUND(E49*N49,2)</f>
        <v>2.34</v>
      </c>
      <c r="P49" s="157">
        <v>0</v>
      </c>
      <c r="Q49" s="157">
        <f>ROUND(E49*P49,2)</f>
        <v>0</v>
      </c>
      <c r="R49" s="158"/>
      <c r="S49" s="158" t="s">
        <v>112</v>
      </c>
      <c r="T49" s="158" t="s">
        <v>112</v>
      </c>
      <c r="U49" s="158">
        <v>0</v>
      </c>
      <c r="V49" s="158">
        <f>ROUND(E49*U49,2)</f>
        <v>0</v>
      </c>
      <c r="W49" s="158"/>
      <c r="X49" s="158" t="s">
        <v>174</v>
      </c>
      <c r="Y49" s="158" t="s">
        <v>114</v>
      </c>
      <c r="Z49" s="147"/>
      <c r="AA49" s="147"/>
      <c r="AB49" s="147"/>
      <c r="AC49" s="147"/>
      <c r="AD49" s="147"/>
      <c r="AE49" s="147"/>
      <c r="AF49" s="147"/>
      <c r="AG49" s="147" t="s">
        <v>175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254" t="s">
        <v>176</v>
      </c>
      <c r="D50" s="255"/>
      <c r="E50" s="255"/>
      <c r="F50" s="255"/>
      <c r="G50" s="255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177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256" t="s">
        <v>178</v>
      </c>
      <c r="D51" s="257"/>
      <c r="E51" s="257"/>
      <c r="F51" s="257"/>
      <c r="G51" s="257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177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256" t="s">
        <v>179</v>
      </c>
      <c r="D52" s="257"/>
      <c r="E52" s="257"/>
      <c r="F52" s="257"/>
      <c r="G52" s="257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177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4"/>
      <c r="B53" s="155"/>
      <c r="C53" s="190" t="s">
        <v>125</v>
      </c>
      <c r="D53" s="160"/>
      <c r="E53" s="161">
        <v>241.5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117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x14ac:dyDescent="0.2">
      <c r="A54" s="167" t="s">
        <v>107</v>
      </c>
      <c r="B54" s="168" t="s">
        <v>72</v>
      </c>
      <c r="C54" s="188" t="s">
        <v>73</v>
      </c>
      <c r="D54" s="169"/>
      <c r="E54" s="170"/>
      <c r="F54" s="171"/>
      <c r="G54" s="172">
        <f>SUMIF(AG55:AG60,"&lt;&gt;NOR",G55:G60)</f>
        <v>0</v>
      </c>
      <c r="H54" s="166"/>
      <c r="I54" s="166">
        <f>SUM(I55:I60)</f>
        <v>0</v>
      </c>
      <c r="J54" s="166"/>
      <c r="K54" s="166">
        <f>SUM(K55:K60)</f>
        <v>0</v>
      </c>
      <c r="L54" s="166"/>
      <c r="M54" s="166">
        <f>SUM(M55:M60)</f>
        <v>0</v>
      </c>
      <c r="N54" s="165"/>
      <c r="O54" s="165">
        <f>SUM(O55:O60)</f>
        <v>0.11</v>
      </c>
      <c r="P54" s="165"/>
      <c r="Q54" s="165">
        <f>SUM(Q55:Q60)</f>
        <v>0</v>
      </c>
      <c r="R54" s="166"/>
      <c r="S54" s="166"/>
      <c r="T54" s="166"/>
      <c r="U54" s="166"/>
      <c r="V54" s="166">
        <f>SUM(V55:V60)</f>
        <v>0</v>
      </c>
      <c r="W54" s="166"/>
      <c r="X54" s="166"/>
      <c r="Y54" s="166"/>
      <c r="AG54" t="s">
        <v>108</v>
      </c>
    </row>
    <row r="55" spans="1:60" ht="22.5" outlineLevel="1" x14ac:dyDescent="0.2">
      <c r="A55" s="180">
        <v>21</v>
      </c>
      <c r="B55" s="181" t="s">
        <v>180</v>
      </c>
      <c r="C55" s="191" t="s">
        <v>181</v>
      </c>
      <c r="D55" s="182" t="s">
        <v>122</v>
      </c>
      <c r="E55" s="183">
        <v>13.2</v>
      </c>
      <c r="F55" s="184"/>
      <c r="G55" s="185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8"/>
      <c r="S55" s="158" t="s">
        <v>136</v>
      </c>
      <c r="T55" s="158" t="s">
        <v>182</v>
      </c>
      <c r="U55" s="158">
        <v>0</v>
      </c>
      <c r="V55" s="158">
        <f>ROUND(E55*U55,2)</f>
        <v>0</v>
      </c>
      <c r="W55" s="158"/>
      <c r="X55" s="158" t="s">
        <v>113</v>
      </c>
      <c r="Y55" s="158" t="s">
        <v>114</v>
      </c>
      <c r="Z55" s="147"/>
      <c r="AA55" s="147"/>
      <c r="AB55" s="147"/>
      <c r="AC55" s="147"/>
      <c r="AD55" s="147"/>
      <c r="AE55" s="147"/>
      <c r="AF55" s="147"/>
      <c r="AG55" s="147" t="s">
        <v>115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80">
        <v>22</v>
      </c>
      <c r="B56" s="181" t="s">
        <v>183</v>
      </c>
      <c r="C56" s="191" t="s">
        <v>184</v>
      </c>
      <c r="D56" s="182" t="s">
        <v>122</v>
      </c>
      <c r="E56" s="183">
        <v>28</v>
      </c>
      <c r="F56" s="184"/>
      <c r="G56" s="185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7">
        <v>0</v>
      </c>
      <c r="O56" s="157">
        <f>ROUND(E56*N56,2)</f>
        <v>0</v>
      </c>
      <c r="P56" s="157">
        <v>0</v>
      </c>
      <c r="Q56" s="157">
        <f>ROUND(E56*P56,2)</f>
        <v>0</v>
      </c>
      <c r="R56" s="158"/>
      <c r="S56" s="158" t="s">
        <v>136</v>
      </c>
      <c r="T56" s="158" t="s">
        <v>182</v>
      </c>
      <c r="U56" s="158">
        <v>0</v>
      </c>
      <c r="V56" s="158">
        <f>ROUND(E56*U56,2)</f>
        <v>0</v>
      </c>
      <c r="W56" s="158"/>
      <c r="X56" s="158" t="s">
        <v>113</v>
      </c>
      <c r="Y56" s="158" t="s">
        <v>114</v>
      </c>
      <c r="Z56" s="147"/>
      <c r="AA56" s="147"/>
      <c r="AB56" s="147"/>
      <c r="AC56" s="147"/>
      <c r="AD56" s="147"/>
      <c r="AE56" s="147"/>
      <c r="AF56" s="147"/>
      <c r="AG56" s="147" t="s">
        <v>115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4">
        <v>23</v>
      </c>
      <c r="B57" s="175" t="s">
        <v>185</v>
      </c>
      <c r="C57" s="189" t="s">
        <v>186</v>
      </c>
      <c r="D57" s="176" t="s">
        <v>111</v>
      </c>
      <c r="E57" s="177">
        <v>31</v>
      </c>
      <c r="F57" s="178"/>
      <c r="G57" s="179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7">
        <v>3.5999999999999999E-3</v>
      </c>
      <c r="O57" s="157">
        <f>ROUND(E57*N57,2)</f>
        <v>0.11</v>
      </c>
      <c r="P57" s="157">
        <v>0</v>
      </c>
      <c r="Q57" s="157">
        <f>ROUND(E57*P57,2)</f>
        <v>0</v>
      </c>
      <c r="R57" s="158"/>
      <c r="S57" s="158" t="s">
        <v>112</v>
      </c>
      <c r="T57" s="158" t="s">
        <v>112</v>
      </c>
      <c r="U57" s="158">
        <v>0</v>
      </c>
      <c r="V57" s="158">
        <f>ROUND(E57*U57,2)</f>
        <v>0</v>
      </c>
      <c r="W57" s="158"/>
      <c r="X57" s="158" t="s">
        <v>174</v>
      </c>
      <c r="Y57" s="158" t="s">
        <v>114</v>
      </c>
      <c r="Z57" s="147"/>
      <c r="AA57" s="147"/>
      <c r="AB57" s="147"/>
      <c r="AC57" s="147"/>
      <c r="AD57" s="147"/>
      <c r="AE57" s="147"/>
      <c r="AF57" s="147"/>
      <c r="AG57" s="147" t="s">
        <v>175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2" x14ac:dyDescent="0.2">
      <c r="A58" s="154"/>
      <c r="B58" s="155"/>
      <c r="C58" s="254" t="s">
        <v>187</v>
      </c>
      <c r="D58" s="255"/>
      <c r="E58" s="255"/>
      <c r="F58" s="255"/>
      <c r="G58" s="255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177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86" t="str">
        <f>C58</f>
        <v>PVC s požadavkem elektrostaticky vodivé provedení, nášlapná vrstva 0,8 mm, tř. 34 vč. soklové lišty MDF folie v. 40 mm v barvě krytiny.... 31 m.</v>
      </c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90" t="s">
        <v>126</v>
      </c>
      <c r="D59" s="160"/>
      <c r="E59" s="161">
        <v>31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117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>
        <v>24</v>
      </c>
      <c r="B60" s="155" t="s">
        <v>188</v>
      </c>
      <c r="C60" s="192" t="s">
        <v>189</v>
      </c>
      <c r="D60" s="156" t="s">
        <v>0</v>
      </c>
      <c r="E60" s="187"/>
      <c r="F60" s="159"/>
      <c r="G60" s="158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7">
        <v>0</v>
      </c>
      <c r="O60" s="157">
        <f>ROUND(E60*N60,2)</f>
        <v>0</v>
      </c>
      <c r="P60" s="157">
        <v>0</v>
      </c>
      <c r="Q60" s="157">
        <f>ROUND(E60*P60,2)</f>
        <v>0</v>
      </c>
      <c r="R60" s="158"/>
      <c r="S60" s="158" t="s">
        <v>112</v>
      </c>
      <c r="T60" s="158" t="s">
        <v>112</v>
      </c>
      <c r="U60" s="158">
        <v>0</v>
      </c>
      <c r="V60" s="158">
        <f>ROUND(E60*U60,2)</f>
        <v>0</v>
      </c>
      <c r="W60" s="158"/>
      <c r="X60" s="158" t="s">
        <v>154</v>
      </c>
      <c r="Y60" s="158" t="s">
        <v>114</v>
      </c>
      <c r="Z60" s="147"/>
      <c r="AA60" s="147"/>
      <c r="AB60" s="147"/>
      <c r="AC60" s="147"/>
      <c r="AD60" s="147"/>
      <c r="AE60" s="147"/>
      <c r="AF60" s="147"/>
      <c r="AG60" s="147" t="s">
        <v>155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x14ac:dyDescent="0.2">
      <c r="A61" s="167" t="s">
        <v>107</v>
      </c>
      <c r="B61" s="168" t="s">
        <v>74</v>
      </c>
      <c r="C61" s="188" t="s">
        <v>75</v>
      </c>
      <c r="D61" s="169"/>
      <c r="E61" s="170"/>
      <c r="F61" s="171"/>
      <c r="G61" s="172">
        <f>SUMIF(AG62:AG72,"&lt;&gt;NOR",G62:G72)</f>
        <v>0</v>
      </c>
      <c r="H61" s="166"/>
      <c r="I61" s="166">
        <f>SUM(I62:I72)</f>
        <v>0</v>
      </c>
      <c r="J61" s="166"/>
      <c r="K61" s="166">
        <f>SUM(K62:K72)</f>
        <v>0</v>
      </c>
      <c r="L61" s="166"/>
      <c r="M61" s="166">
        <f>SUM(M62:M72)</f>
        <v>0</v>
      </c>
      <c r="N61" s="165"/>
      <c r="O61" s="165">
        <f>SUM(O62:O72)</f>
        <v>0.06</v>
      </c>
      <c r="P61" s="165"/>
      <c r="Q61" s="165">
        <f>SUM(Q62:Q72)</f>
        <v>0</v>
      </c>
      <c r="R61" s="166"/>
      <c r="S61" s="166"/>
      <c r="T61" s="166"/>
      <c r="U61" s="166"/>
      <c r="V61" s="166">
        <f>SUM(V62:V72)</f>
        <v>30.95</v>
      </c>
      <c r="W61" s="166"/>
      <c r="X61" s="166"/>
      <c r="Y61" s="166"/>
      <c r="AG61" t="s">
        <v>108</v>
      </c>
    </row>
    <row r="62" spans="1:60" outlineLevel="1" x14ac:dyDescent="0.2">
      <c r="A62" s="174">
        <v>25</v>
      </c>
      <c r="B62" s="175" t="s">
        <v>190</v>
      </c>
      <c r="C62" s="189" t="s">
        <v>191</v>
      </c>
      <c r="D62" s="176" t="s">
        <v>111</v>
      </c>
      <c r="E62" s="177">
        <v>7.2</v>
      </c>
      <c r="F62" s="178"/>
      <c r="G62" s="179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57">
        <v>3.4000000000000002E-4</v>
      </c>
      <c r="O62" s="157">
        <f>ROUND(E62*N62,2)</f>
        <v>0</v>
      </c>
      <c r="P62" s="157">
        <v>0</v>
      </c>
      <c r="Q62" s="157">
        <f>ROUND(E62*P62,2)</f>
        <v>0</v>
      </c>
      <c r="R62" s="158"/>
      <c r="S62" s="158" t="s">
        <v>112</v>
      </c>
      <c r="T62" s="158" t="s">
        <v>112</v>
      </c>
      <c r="U62" s="158">
        <v>0.34100000000000003</v>
      </c>
      <c r="V62" s="158">
        <f>ROUND(E62*U62,2)</f>
        <v>2.46</v>
      </c>
      <c r="W62" s="158"/>
      <c r="X62" s="158" t="s">
        <v>113</v>
      </c>
      <c r="Y62" s="158" t="s">
        <v>114</v>
      </c>
      <c r="Z62" s="147"/>
      <c r="AA62" s="147"/>
      <c r="AB62" s="147"/>
      <c r="AC62" s="147"/>
      <c r="AD62" s="147"/>
      <c r="AE62" s="147"/>
      <c r="AF62" s="147"/>
      <c r="AG62" s="147" t="s">
        <v>115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4"/>
      <c r="B63" s="155"/>
      <c r="C63" s="254" t="s">
        <v>192</v>
      </c>
      <c r="D63" s="255"/>
      <c r="E63" s="255"/>
      <c r="F63" s="255"/>
      <c r="G63" s="255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177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">
      <c r="A64" s="154"/>
      <c r="B64" s="155"/>
      <c r="C64" s="190" t="s">
        <v>193</v>
      </c>
      <c r="D64" s="160"/>
      <c r="E64" s="161">
        <v>7.2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117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4">
        <v>26</v>
      </c>
      <c r="B65" s="175" t="s">
        <v>194</v>
      </c>
      <c r="C65" s="189" t="s">
        <v>195</v>
      </c>
      <c r="D65" s="176" t="s">
        <v>111</v>
      </c>
      <c r="E65" s="177">
        <v>74</v>
      </c>
      <c r="F65" s="178"/>
      <c r="G65" s="179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7">
        <v>1.9000000000000001E-4</v>
      </c>
      <c r="O65" s="157">
        <f>ROUND(E65*N65,2)</f>
        <v>0.01</v>
      </c>
      <c r="P65" s="157">
        <v>0</v>
      </c>
      <c r="Q65" s="157">
        <f>ROUND(E65*P65,2)</f>
        <v>0</v>
      </c>
      <c r="R65" s="158"/>
      <c r="S65" s="158" t="s">
        <v>112</v>
      </c>
      <c r="T65" s="158" t="s">
        <v>112</v>
      </c>
      <c r="U65" s="158">
        <v>7.0000000000000007E-2</v>
      </c>
      <c r="V65" s="158">
        <f>ROUND(E65*U65,2)</f>
        <v>5.18</v>
      </c>
      <c r="W65" s="158"/>
      <c r="X65" s="158" t="s">
        <v>113</v>
      </c>
      <c r="Y65" s="158" t="s">
        <v>114</v>
      </c>
      <c r="Z65" s="147"/>
      <c r="AA65" s="147"/>
      <c r="AB65" s="147"/>
      <c r="AC65" s="147"/>
      <c r="AD65" s="147"/>
      <c r="AE65" s="147"/>
      <c r="AF65" s="147"/>
      <c r="AG65" s="147" t="s">
        <v>115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90" t="s">
        <v>196</v>
      </c>
      <c r="D66" s="160"/>
      <c r="E66" s="161">
        <v>74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117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4">
        <v>27</v>
      </c>
      <c r="B67" s="175" t="s">
        <v>197</v>
      </c>
      <c r="C67" s="189" t="s">
        <v>198</v>
      </c>
      <c r="D67" s="176" t="s">
        <v>111</v>
      </c>
      <c r="E67" s="177">
        <v>37</v>
      </c>
      <c r="F67" s="178"/>
      <c r="G67" s="179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6.2E-4</v>
      </c>
      <c r="O67" s="157">
        <f>ROUND(E67*N67,2)</f>
        <v>0.02</v>
      </c>
      <c r="P67" s="157">
        <v>0</v>
      </c>
      <c r="Q67" s="157">
        <f>ROUND(E67*P67,2)</f>
        <v>0</v>
      </c>
      <c r="R67" s="158"/>
      <c r="S67" s="158" t="s">
        <v>112</v>
      </c>
      <c r="T67" s="158" t="s">
        <v>112</v>
      </c>
      <c r="U67" s="158">
        <v>0.28000000000000003</v>
      </c>
      <c r="V67" s="158">
        <f>ROUND(E67*U67,2)</f>
        <v>10.36</v>
      </c>
      <c r="W67" s="158"/>
      <c r="X67" s="158" t="s">
        <v>113</v>
      </c>
      <c r="Y67" s="158" t="s">
        <v>114</v>
      </c>
      <c r="Z67" s="147"/>
      <c r="AA67" s="147"/>
      <c r="AB67" s="147"/>
      <c r="AC67" s="147"/>
      <c r="AD67" s="147"/>
      <c r="AE67" s="147"/>
      <c r="AF67" s="147"/>
      <c r="AG67" s="147" t="s">
        <v>115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190" t="s">
        <v>199</v>
      </c>
      <c r="D68" s="160"/>
      <c r="E68" s="161">
        <v>37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117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2.5" outlineLevel="1" x14ac:dyDescent="0.2">
      <c r="A69" s="174">
        <v>28</v>
      </c>
      <c r="B69" s="175" t="s">
        <v>200</v>
      </c>
      <c r="C69" s="189" t="s">
        <v>201</v>
      </c>
      <c r="D69" s="176" t="s">
        <v>111</v>
      </c>
      <c r="E69" s="177">
        <v>37</v>
      </c>
      <c r="F69" s="178"/>
      <c r="G69" s="179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7">
        <v>7.2000000000000005E-4</v>
      </c>
      <c r="O69" s="157">
        <f>ROUND(E69*N69,2)</f>
        <v>0.03</v>
      </c>
      <c r="P69" s="157">
        <v>0</v>
      </c>
      <c r="Q69" s="157">
        <f>ROUND(E69*P69,2)</f>
        <v>0</v>
      </c>
      <c r="R69" s="158"/>
      <c r="S69" s="158" t="s">
        <v>112</v>
      </c>
      <c r="T69" s="158" t="s">
        <v>112</v>
      </c>
      <c r="U69" s="158">
        <v>0.35</v>
      </c>
      <c r="V69" s="158">
        <f>ROUND(E69*U69,2)</f>
        <v>12.95</v>
      </c>
      <c r="W69" s="158"/>
      <c r="X69" s="158" t="s">
        <v>113</v>
      </c>
      <c r="Y69" s="158" t="s">
        <v>114</v>
      </c>
      <c r="Z69" s="147"/>
      <c r="AA69" s="147"/>
      <c r="AB69" s="147"/>
      <c r="AC69" s="147"/>
      <c r="AD69" s="147"/>
      <c r="AE69" s="147"/>
      <c r="AF69" s="147"/>
      <c r="AG69" s="147" t="s">
        <v>115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90" t="s">
        <v>199</v>
      </c>
      <c r="D70" s="160"/>
      <c r="E70" s="161">
        <v>37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117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2.5" outlineLevel="1" x14ac:dyDescent="0.2">
      <c r="A71" s="174">
        <v>29</v>
      </c>
      <c r="B71" s="175" t="s">
        <v>202</v>
      </c>
      <c r="C71" s="189" t="s">
        <v>203</v>
      </c>
      <c r="D71" s="176" t="s">
        <v>111</v>
      </c>
      <c r="E71" s="177">
        <v>4.62</v>
      </c>
      <c r="F71" s="178"/>
      <c r="G71" s="179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21</v>
      </c>
      <c r="M71" s="158">
        <f>G71*(1+L71/100)</f>
        <v>0</v>
      </c>
      <c r="N71" s="157">
        <v>6.0999999999999997E-4</v>
      </c>
      <c r="O71" s="157">
        <f>ROUND(E71*N71,2)</f>
        <v>0</v>
      </c>
      <c r="P71" s="157">
        <v>0</v>
      </c>
      <c r="Q71" s="157">
        <f>ROUND(E71*P71,2)</f>
        <v>0</v>
      </c>
      <c r="R71" s="158"/>
      <c r="S71" s="158" t="s">
        <v>112</v>
      </c>
      <c r="T71" s="158" t="s">
        <v>112</v>
      </c>
      <c r="U71" s="158">
        <v>0</v>
      </c>
      <c r="V71" s="158">
        <f>ROUND(E71*U71,2)</f>
        <v>0</v>
      </c>
      <c r="W71" s="158"/>
      <c r="X71" s="158" t="s">
        <v>174</v>
      </c>
      <c r="Y71" s="158" t="s">
        <v>114</v>
      </c>
      <c r="Z71" s="147"/>
      <c r="AA71" s="147"/>
      <c r="AB71" s="147"/>
      <c r="AC71" s="147"/>
      <c r="AD71" s="147"/>
      <c r="AE71" s="147"/>
      <c r="AF71" s="147"/>
      <c r="AG71" s="147" t="s">
        <v>175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">
      <c r="A72" s="154"/>
      <c r="B72" s="155"/>
      <c r="C72" s="190" t="s">
        <v>204</v>
      </c>
      <c r="D72" s="160"/>
      <c r="E72" s="161">
        <v>4.62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117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x14ac:dyDescent="0.2">
      <c r="A73" s="167" t="s">
        <v>107</v>
      </c>
      <c r="B73" s="168" t="s">
        <v>76</v>
      </c>
      <c r="C73" s="188" t="s">
        <v>77</v>
      </c>
      <c r="D73" s="169"/>
      <c r="E73" s="170"/>
      <c r="F73" s="171"/>
      <c r="G73" s="172">
        <f>SUMIF(AG74:AG78,"&lt;&gt;NOR",G74:G78)</f>
        <v>0</v>
      </c>
      <c r="H73" s="166"/>
      <c r="I73" s="166">
        <f>SUM(I74:I78)</f>
        <v>0</v>
      </c>
      <c r="J73" s="166"/>
      <c r="K73" s="166">
        <f>SUM(K74:K78)</f>
        <v>0</v>
      </c>
      <c r="L73" s="166"/>
      <c r="M73" s="166">
        <f>SUM(M74:M78)</f>
        <v>0</v>
      </c>
      <c r="N73" s="165"/>
      <c r="O73" s="165">
        <f>SUM(O74:O78)</f>
        <v>0</v>
      </c>
      <c r="P73" s="165"/>
      <c r="Q73" s="165">
        <f>SUM(Q74:Q78)</f>
        <v>0</v>
      </c>
      <c r="R73" s="166"/>
      <c r="S73" s="166"/>
      <c r="T73" s="166"/>
      <c r="U73" s="166"/>
      <c r="V73" s="166">
        <f>SUM(V74:V78)</f>
        <v>37.54</v>
      </c>
      <c r="W73" s="166"/>
      <c r="X73" s="166"/>
      <c r="Y73" s="166"/>
      <c r="AG73" t="s">
        <v>108</v>
      </c>
    </row>
    <row r="74" spans="1:60" outlineLevel="1" x14ac:dyDescent="0.2">
      <c r="A74" s="174">
        <v>30</v>
      </c>
      <c r="B74" s="175" t="s">
        <v>205</v>
      </c>
      <c r="C74" s="189" t="s">
        <v>206</v>
      </c>
      <c r="D74" s="176" t="s">
        <v>153</v>
      </c>
      <c r="E74" s="177">
        <v>26.21528</v>
      </c>
      <c r="F74" s="178"/>
      <c r="G74" s="179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8"/>
      <c r="S74" s="158" t="s">
        <v>112</v>
      </c>
      <c r="T74" s="158" t="s">
        <v>112</v>
      </c>
      <c r="U74" s="158">
        <v>0.49</v>
      </c>
      <c r="V74" s="158">
        <f>ROUND(E74*U74,2)</f>
        <v>12.85</v>
      </c>
      <c r="W74" s="158"/>
      <c r="X74" s="158" t="s">
        <v>207</v>
      </c>
      <c r="Y74" s="158" t="s">
        <v>114</v>
      </c>
      <c r="Z74" s="147"/>
      <c r="AA74" s="147"/>
      <c r="AB74" s="147"/>
      <c r="AC74" s="147"/>
      <c r="AD74" s="147"/>
      <c r="AE74" s="147"/>
      <c r="AF74" s="147"/>
      <c r="AG74" s="147" t="s">
        <v>208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4"/>
      <c r="B75" s="155"/>
      <c r="C75" s="254" t="s">
        <v>209</v>
      </c>
      <c r="D75" s="255"/>
      <c r="E75" s="255"/>
      <c r="F75" s="255"/>
      <c r="G75" s="255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177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80">
        <v>31</v>
      </c>
      <c r="B76" s="181" t="s">
        <v>210</v>
      </c>
      <c r="C76" s="191" t="s">
        <v>211</v>
      </c>
      <c r="D76" s="182" t="s">
        <v>153</v>
      </c>
      <c r="E76" s="183">
        <v>498.09023000000002</v>
      </c>
      <c r="F76" s="184"/>
      <c r="G76" s="185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112</v>
      </c>
      <c r="T76" s="158" t="s">
        <v>112</v>
      </c>
      <c r="U76" s="158">
        <v>0</v>
      </c>
      <c r="V76" s="158">
        <f>ROUND(E76*U76,2)</f>
        <v>0</v>
      </c>
      <c r="W76" s="158"/>
      <c r="X76" s="158" t="s">
        <v>207</v>
      </c>
      <c r="Y76" s="158" t="s">
        <v>114</v>
      </c>
      <c r="Z76" s="147"/>
      <c r="AA76" s="147"/>
      <c r="AB76" s="147"/>
      <c r="AC76" s="147"/>
      <c r="AD76" s="147"/>
      <c r="AE76" s="147"/>
      <c r="AF76" s="147"/>
      <c r="AG76" s="147" t="s">
        <v>208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80">
        <v>32</v>
      </c>
      <c r="B77" s="181" t="s">
        <v>212</v>
      </c>
      <c r="C77" s="191" t="s">
        <v>213</v>
      </c>
      <c r="D77" s="182" t="s">
        <v>153</v>
      </c>
      <c r="E77" s="183">
        <v>26.21528</v>
      </c>
      <c r="F77" s="184"/>
      <c r="G77" s="185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112</v>
      </c>
      <c r="T77" s="158" t="s">
        <v>112</v>
      </c>
      <c r="U77" s="158">
        <v>0.94199999999999995</v>
      </c>
      <c r="V77" s="158">
        <f>ROUND(E77*U77,2)</f>
        <v>24.69</v>
      </c>
      <c r="W77" s="158"/>
      <c r="X77" s="158" t="s">
        <v>207</v>
      </c>
      <c r="Y77" s="158" t="s">
        <v>114</v>
      </c>
      <c r="Z77" s="147"/>
      <c r="AA77" s="147"/>
      <c r="AB77" s="147"/>
      <c r="AC77" s="147"/>
      <c r="AD77" s="147"/>
      <c r="AE77" s="147"/>
      <c r="AF77" s="147"/>
      <c r="AG77" s="147" t="s">
        <v>208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80">
        <v>33</v>
      </c>
      <c r="B78" s="181" t="s">
        <v>214</v>
      </c>
      <c r="C78" s="191" t="s">
        <v>215</v>
      </c>
      <c r="D78" s="182" t="s">
        <v>153</v>
      </c>
      <c r="E78" s="183">
        <v>26.21528</v>
      </c>
      <c r="F78" s="184"/>
      <c r="G78" s="185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112</v>
      </c>
      <c r="T78" s="158" t="s">
        <v>112</v>
      </c>
      <c r="U78" s="158">
        <v>0</v>
      </c>
      <c r="V78" s="158">
        <f>ROUND(E78*U78,2)</f>
        <v>0</v>
      </c>
      <c r="W78" s="158"/>
      <c r="X78" s="158" t="s">
        <v>207</v>
      </c>
      <c r="Y78" s="158" t="s">
        <v>114</v>
      </c>
      <c r="Z78" s="147"/>
      <c r="AA78" s="147"/>
      <c r="AB78" s="147"/>
      <c r="AC78" s="147"/>
      <c r="AD78" s="147"/>
      <c r="AE78" s="147"/>
      <c r="AF78" s="147"/>
      <c r="AG78" s="147" t="s">
        <v>208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x14ac:dyDescent="0.2">
      <c r="A79" s="167" t="s">
        <v>107</v>
      </c>
      <c r="B79" s="168" t="s">
        <v>79</v>
      </c>
      <c r="C79" s="188" t="s">
        <v>29</v>
      </c>
      <c r="D79" s="169"/>
      <c r="E79" s="170"/>
      <c r="F79" s="171"/>
      <c r="G79" s="172">
        <f>SUMIF(AG80:AG85,"&lt;&gt;NOR",G80:G85)</f>
        <v>0</v>
      </c>
      <c r="H79" s="166"/>
      <c r="I79" s="166">
        <f>SUM(I80:I85)</f>
        <v>0</v>
      </c>
      <c r="J79" s="166"/>
      <c r="K79" s="166">
        <f>SUM(K80:K85)</f>
        <v>0</v>
      </c>
      <c r="L79" s="166"/>
      <c r="M79" s="166">
        <f>SUM(M80:M85)</f>
        <v>0</v>
      </c>
      <c r="N79" s="165"/>
      <c r="O79" s="165">
        <f>SUM(O80:O85)</f>
        <v>0</v>
      </c>
      <c r="P79" s="165"/>
      <c r="Q79" s="165">
        <f>SUM(Q80:Q85)</f>
        <v>0</v>
      </c>
      <c r="R79" s="166"/>
      <c r="S79" s="166"/>
      <c r="T79" s="166"/>
      <c r="U79" s="166"/>
      <c r="V79" s="166">
        <f>SUM(V80:V85)</f>
        <v>0</v>
      </c>
      <c r="W79" s="166"/>
      <c r="X79" s="166"/>
      <c r="Y79" s="166"/>
      <c r="AG79" t="s">
        <v>108</v>
      </c>
    </row>
    <row r="80" spans="1:60" outlineLevel="1" x14ac:dyDescent="0.2">
      <c r="A80" s="174">
        <v>34</v>
      </c>
      <c r="B80" s="175" t="s">
        <v>216</v>
      </c>
      <c r="C80" s="189" t="s">
        <v>217</v>
      </c>
      <c r="D80" s="176" t="s">
        <v>218</v>
      </c>
      <c r="E80" s="177">
        <v>1</v>
      </c>
      <c r="F80" s="178"/>
      <c r="G80" s="179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7">
        <v>0</v>
      </c>
      <c r="O80" s="157">
        <f>ROUND(E80*N80,2)</f>
        <v>0</v>
      </c>
      <c r="P80" s="157">
        <v>0</v>
      </c>
      <c r="Q80" s="157">
        <f>ROUND(E80*P80,2)</f>
        <v>0</v>
      </c>
      <c r="R80" s="158"/>
      <c r="S80" s="158" t="s">
        <v>112</v>
      </c>
      <c r="T80" s="158" t="s">
        <v>182</v>
      </c>
      <c r="U80" s="158">
        <v>0</v>
      </c>
      <c r="V80" s="158">
        <f>ROUND(E80*U80,2)</f>
        <v>0</v>
      </c>
      <c r="W80" s="158"/>
      <c r="X80" s="158" t="s">
        <v>219</v>
      </c>
      <c r="Y80" s="158" t="s">
        <v>114</v>
      </c>
      <c r="Z80" s="147"/>
      <c r="AA80" s="147"/>
      <c r="AB80" s="147"/>
      <c r="AC80" s="147"/>
      <c r="AD80" s="147"/>
      <c r="AE80" s="147"/>
      <c r="AF80" s="147"/>
      <c r="AG80" s="147" t="s">
        <v>220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254" t="s">
        <v>221</v>
      </c>
      <c r="D81" s="255"/>
      <c r="E81" s="255"/>
      <c r="F81" s="255"/>
      <c r="G81" s="255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177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4">
        <v>35</v>
      </c>
      <c r="B82" s="175" t="s">
        <v>222</v>
      </c>
      <c r="C82" s="189" t="s">
        <v>223</v>
      </c>
      <c r="D82" s="176" t="s">
        <v>218</v>
      </c>
      <c r="E82" s="177">
        <v>1</v>
      </c>
      <c r="F82" s="178"/>
      <c r="G82" s="179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8"/>
      <c r="S82" s="158" t="s">
        <v>112</v>
      </c>
      <c r="T82" s="158" t="s">
        <v>182</v>
      </c>
      <c r="U82" s="158">
        <v>0</v>
      </c>
      <c r="V82" s="158">
        <f>ROUND(E82*U82,2)</f>
        <v>0</v>
      </c>
      <c r="W82" s="158"/>
      <c r="X82" s="158" t="s">
        <v>219</v>
      </c>
      <c r="Y82" s="158" t="s">
        <v>114</v>
      </c>
      <c r="Z82" s="147"/>
      <c r="AA82" s="147"/>
      <c r="AB82" s="147"/>
      <c r="AC82" s="147"/>
      <c r="AD82" s="147"/>
      <c r="AE82" s="147"/>
      <c r="AF82" s="147"/>
      <c r="AG82" s="147" t="s">
        <v>220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254" t="s">
        <v>224</v>
      </c>
      <c r="D83" s="255"/>
      <c r="E83" s="255"/>
      <c r="F83" s="255"/>
      <c r="G83" s="255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177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93" t="s">
        <v>225</v>
      </c>
      <c r="D84" s="162"/>
      <c r="E84" s="163"/>
      <c r="F84" s="164"/>
      <c r="G84" s="164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177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22.5" outlineLevel="3" x14ac:dyDescent="0.2">
      <c r="A85" s="154"/>
      <c r="B85" s="155"/>
      <c r="C85" s="256" t="s">
        <v>226</v>
      </c>
      <c r="D85" s="257"/>
      <c r="E85" s="257"/>
      <c r="F85" s="257"/>
      <c r="G85" s="257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177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86" t="str">
        <f>C85</f>
        <v>Kompletační činnost (dodržování BOZP, úklid, vzorkování, dokumentace skutečného provední stavby, aj..)</v>
      </c>
      <c r="BB85" s="147"/>
      <c r="BC85" s="147"/>
      <c r="BD85" s="147"/>
      <c r="BE85" s="147"/>
      <c r="BF85" s="147"/>
      <c r="BG85" s="147"/>
      <c r="BH85" s="147"/>
    </row>
    <row r="86" spans="1:60" x14ac:dyDescent="0.2">
      <c r="A86" s="3"/>
      <c r="B86" s="4"/>
      <c r="C86" s="194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v>12</v>
      </c>
      <c r="AF86">
        <v>21</v>
      </c>
      <c r="AG86" t="s">
        <v>93</v>
      </c>
    </row>
    <row r="87" spans="1:60" x14ac:dyDescent="0.2">
      <c r="A87" s="150"/>
      <c r="B87" s="151" t="s">
        <v>31</v>
      </c>
      <c r="C87" s="195"/>
      <c r="D87" s="152"/>
      <c r="E87" s="153"/>
      <c r="F87" s="153"/>
      <c r="G87" s="173">
        <f>G8+G13+G27+G30+G37+G39+G41+G48+G54+G61+G73+G79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E87">
        <f>SUMIF(L7:L85,AE86,G7:G85)</f>
        <v>0</v>
      </c>
      <c r="AF87">
        <f>SUMIF(L7:L85,AF86,G7:G85)</f>
        <v>0</v>
      </c>
      <c r="AG87" t="s">
        <v>227</v>
      </c>
    </row>
    <row r="88" spans="1:60" x14ac:dyDescent="0.2">
      <c r="A88" s="3"/>
      <c r="B88" s="4"/>
      <c r="C88" s="194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3"/>
      <c r="B89" s="4"/>
      <c r="C89" s="194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65" t="s">
        <v>228</v>
      </c>
      <c r="B90" s="265"/>
      <c r="C90" s="266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67"/>
      <c r="B91" s="268"/>
      <c r="C91" s="269"/>
      <c r="D91" s="268"/>
      <c r="E91" s="268"/>
      <c r="F91" s="268"/>
      <c r="G91" s="270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G91" t="s">
        <v>229</v>
      </c>
    </row>
    <row r="92" spans="1:60" x14ac:dyDescent="0.2">
      <c r="A92" s="271"/>
      <c r="B92" s="272"/>
      <c r="C92" s="273"/>
      <c r="D92" s="272"/>
      <c r="E92" s="272"/>
      <c r="F92" s="272"/>
      <c r="G92" s="274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271"/>
      <c r="B93" s="272"/>
      <c r="C93" s="273"/>
      <c r="D93" s="272"/>
      <c r="E93" s="272"/>
      <c r="F93" s="272"/>
      <c r="G93" s="274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A94" s="271"/>
      <c r="B94" s="272"/>
      <c r="C94" s="273"/>
      <c r="D94" s="272"/>
      <c r="E94" s="272"/>
      <c r="F94" s="272"/>
      <c r="G94" s="274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275"/>
      <c r="B95" s="276"/>
      <c r="C95" s="277"/>
      <c r="D95" s="276"/>
      <c r="E95" s="276"/>
      <c r="F95" s="276"/>
      <c r="G95" s="27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3"/>
      <c r="B96" s="4"/>
      <c r="C96" s="194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3:33" x14ac:dyDescent="0.2">
      <c r="C97" s="196"/>
      <c r="D97" s="10"/>
      <c r="AG97" t="s">
        <v>230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53oWTN7HPKRLy8glRTQIePmpcsMhqBoPeOh89Psv2vZjCqnlEk3f8Ie+zfs425Ad6S0goO/yI9dgs3yKG62Rg==" saltValue="6q7uwQc9Qf1+T/ASQUN/oQ==" spinCount="100000" sheet="1" objects="1" scenarios="1"/>
  <protectedRanges>
    <protectedRange sqref="F9:F82" name="Oblast2"/>
    <protectedRange algorithmName="SHA-512" hashValue="25GJ+Kj5Guu255g13hQR8FRptaGhk3DeOgQ+iG3rCQpmGn0slUES4D2L2TNTRDI9yadSUhh84nROS8QfdU0eDw==" saltValue="sw4KZXr6y7o6vzJsw6020w==" spinCount="100000" sqref="A1:G1048576" name="Oblast1"/>
  </protectedRanges>
  <mergeCells count="15">
    <mergeCell ref="A91:G95"/>
    <mergeCell ref="C50:G50"/>
    <mergeCell ref="C51:G51"/>
    <mergeCell ref="C52:G52"/>
    <mergeCell ref="C58:G58"/>
    <mergeCell ref="A1:G1"/>
    <mergeCell ref="C2:G2"/>
    <mergeCell ref="C3:G3"/>
    <mergeCell ref="C4:G4"/>
    <mergeCell ref="A90:C90"/>
    <mergeCell ref="C63:G63"/>
    <mergeCell ref="C75:G75"/>
    <mergeCell ref="C81:G81"/>
    <mergeCell ref="C83:G83"/>
    <mergeCell ref="C85:G8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HP</cp:lastModifiedBy>
  <cp:lastPrinted>2019-03-19T12:27:02Z</cp:lastPrinted>
  <dcterms:created xsi:type="dcterms:W3CDTF">2009-04-08T07:15:50Z</dcterms:created>
  <dcterms:modified xsi:type="dcterms:W3CDTF">2025-03-17T08:32:36Z</dcterms:modified>
</cp:coreProperties>
</file>