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3 SPA\"/>
    </mc:Choice>
  </mc:AlternateContent>
  <xr:revisionPtr revIDLastSave="0" documentId="8_{B75255A3-4895-4470-9BA0-FE23CD52A07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Pol'!$A$1:$W$130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2" l="1"/>
  <c r="G79" i="12" l="1"/>
  <c r="I79" i="12"/>
  <c r="K79" i="12"/>
  <c r="G26" i="12" l="1"/>
  <c r="G25" i="12"/>
  <c r="G72" i="12"/>
  <c r="G38" i="12"/>
  <c r="G24" i="12" l="1"/>
  <c r="G9" i="12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I15" i="12"/>
  <c r="K15" i="12"/>
  <c r="O15" i="12"/>
  <c r="Q15" i="12"/>
  <c r="V15" i="12"/>
  <c r="G18" i="12"/>
  <c r="M18" i="12" s="1"/>
  <c r="I18" i="12"/>
  <c r="K18" i="12"/>
  <c r="O18" i="12"/>
  <c r="Q18" i="12"/>
  <c r="V18" i="12"/>
  <c r="G20" i="12"/>
  <c r="M20" i="12" s="1"/>
  <c r="M19" i="12" s="1"/>
  <c r="I20" i="12"/>
  <c r="I19" i="12" s="1"/>
  <c r="K20" i="12"/>
  <c r="K19" i="12" s="1"/>
  <c r="O20" i="12"/>
  <c r="O19" i="12" s="1"/>
  <c r="Q20" i="12"/>
  <c r="Q19" i="12" s="1"/>
  <c r="V20" i="12"/>
  <c r="V19" i="12" s="1"/>
  <c r="G23" i="12"/>
  <c r="G22" i="12" s="1"/>
  <c r="I51" i="1" s="1"/>
  <c r="I23" i="12"/>
  <c r="I22" i="12" s="1"/>
  <c r="K23" i="12"/>
  <c r="K22" i="12" s="1"/>
  <c r="O23" i="12"/>
  <c r="O22" i="12" s="1"/>
  <c r="Q23" i="12"/>
  <c r="Q22" i="12" s="1"/>
  <c r="V23" i="12"/>
  <c r="V22" i="12" s="1"/>
  <c r="G28" i="12"/>
  <c r="M28" i="12" s="1"/>
  <c r="I28" i="12"/>
  <c r="K28" i="12"/>
  <c r="O28" i="12"/>
  <c r="Q28" i="12"/>
  <c r="V28" i="12"/>
  <c r="G30" i="12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40" i="12"/>
  <c r="M40" i="12" s="1"/>
  <c r="M39" i="12" s="1"/>
  <c r="I40" i="12"/>
  <c r="I39" i="12" s="1"/>
  <c r="K40" i="12"/>
  <c r="K39" i="12" s="1"/>
  <c r="O40" i="12"/>
  <c r="O39" i="12" s="1"/>
  <c r="Q40" i="12"/>
  <c r="Q39" i="12" s="1"/>
  <c r="V40" i="12"/>
  <c r="V39" i="12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6" i="12"/>
  <c r="M46" i="12" s="1"/>
  <c r="I46" i="12"/>
  <c r="K46" i="12"/>
  <c r="O46" i="12"/>
  <c r="Q46" i="12"/>
  <c r="V46" i="12"/>
  <c r="G47" i="12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3" i="12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5" i="12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4" i="12"/>
  <c r="G83" i="12" s="1"/>
  <c r="I59" i="1" s="1"/>
  <c r="I84" i="12"/>
  <c r="I83" i="12" s="1"/>
  <c r="K84" i="12"/>
  <c r="K83" i="12" s="1"/>
  <c r="O84" i="12"/>
  <c r="O83" i="12" s="1"/>
  <c r="Q84" i="12"/>
  <c r="Q83" i="12" s="1"/>
  <c r="V84" i="12"/>
  <c r="V83" i="12" s="1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5" i="12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M106" i="12" s="1"/>
  <c r="I107" i="12"/>
  <c r="I106" i="12" s="1"/>
  <c r="K107" i="12"/>
  <c r="K106" i="12" s="1"/>
  <c r="O107" i="12"/>
  <c r="O106" i="12" s="1"/>
  <c r="Q107" i="12"/>
  <c r="Q106" i="12" s="1"/>
  <c r="V107" i="12"/>
  <c r="V106" i="12" s="1"/>
  <c r="G109" i="12"/>
  <c r="M109" i="12" s="1"/>
  <c r="I109" i="12"/>
  <c r="K109" i="12"/>
  <c r="O109" i="12"/>
  <c r="Q109" i="12"/>
  <c r="V109" i="12"/>
  <c r="G110" i="12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AF120" i="12"/>
  <c r="I20" i="1"/>
  <c r="V64" i="12" l="1"/>
  <c r="G39" i="12"/>
  <c r="I53" i="1" s="1"/>
  <c r="G45" i="12"/>
  <c r="I55" i="1" s="1"/>
  <c r="Q115" i="12"/>
  <c r="V103" i="12"/>
  <c r="K85" i="12"/>
  <c r="K94" i="12"/>
  <c r="M23" i="12"/>
  <c r="M22" i="12" s="1"/>
  <c r="K103" i="12"/>
  <c r="Q52" i="12"/>
  <c r="I108" i="12"/>
  <c r="I115" i="12"/>
  <c r="K108" i="12"/>
  <c r="G69" i="12"/>
  <c r="I58" i="1" s="1"/>
  <c r="G64" i="12"/>
  <c r="I57" i="1" s="1"/>
  <c r="G52" i="12"/>
  <c r="I56" i="1" s="1"/>
  <c r="G27" i="12"/>
  <c r="I52" i="1" s="1"/>
  <c r="K8" i="12"/>
  <c r="O45" i="12"/>
  <c r="V27" i="12"/>
  <c r="O115" i="12"/>
  <c r="Q108" i="12"/>
  <c r="G41" i="1"/>
  <c r="G39" i="1"/>
  <c r="G42" i="1" s="1"/>
  <c r="G25" i="1" s="1"/>
  <c r="A25" i="1" s="1"/>
  <c r="A26" i="1" s="1"/>
  <c r="G26" i="1" s="1"/>
  <c r="K115" i="12"/>
  <c r="G106" i="12"/>
  <c r="I63" i="1" s="1"/>
  <c r="I18" i="1" s="1"/>
  <c r="V94" i="12"/>
  <c r="V85" i="12"/>
  <c r="O69" i="12"/>
  <c r="I52" i="12"/>
  <c r="O52" i="12"/>
  <c r="O8" i="12"/>
  <c r="G40" i="1"/>
  <c r="V115" i="12"/>
  <c r="V108" i="12"/>
  <c r="M103" i="12"/>
  <c r="G94" i="12"/>
  <c r="I61" i="1" s="1"/>
  <c r="K69" i="12"/>
  <c r="Q69" i="12"/>
  <c r="I69" i="12"/>
  <c r="Q64" i="12"/>
  <c r="I64" i="12"/>
  <c r="O64" i="12"/>
  <c r="K52" i="12"/>
  <c r="K45" i="12"/>
  <c r="Q45" i="12"/>
  <c r="I45" i="12"/>
  <c r="G41" i="12"/>
  <c r="I54" i="1" s="1"/>
  <c r="O27" i="12"/>
  <c r="G19" i="12"/>
  <c r="I50" i="1" s="1"/>
  <c r="V8" i="12"/>
  <c r="I8" i="12"/>
  <c r="O108" i="12"/>
  <c r="G108" i="12"/>
  <c r="I64" i="1" s="1"/>
  <c r="Q103" i="12"/>
  <c r="I103" i="12"/>
  <c r="O103" i="12"/>
  <c r="Q94" i="12"/>
  <c r="I94" i="12"/>
  <c r="O94" i="12"/>
  <c r="Q85" i="12"/>
  <c r="I85" i="12"/>
  <c r="O85" i="12"/>
  <c r="V69" i="12"/>
  <c r="K64" i="12"/>
  <c r="V52" i="12"/>
  <c r="V45" i="12"/>
  <c r="K27" i="12"/>
  <c r="Q27" i="12"/>
  <c r="I27" i="12"/>
  <c r="G8" i="12"/>
  <c r="Q8" i="12"/>
  <c r="M85" i="12"/>
  <c r="M115" i="12"/>
  <c r="AE120" i="12"/>
  <c r="G115" i="12"/>
  <c r="I65" i="1" s="1"/>
  <c r="I19" i="1" s="1"/>
  <c r="M110" i="12"/>
  <c r="M108" i="12" s="1"/>
  <c r="G103" i="12"/>
  <c r="I62" i="1" s="1"/>
  <c r="M95" i="12"/>
  <c r="M94" i="12" s="1"/>
  <c r="G85" i="12"/>
  <c r="I60" i="1" s="1"/>
  <c r="M84" i="12"/>
  <c r="M83" i="12" s="1"/>
  <c r="M65" i="12"/>
  <c r="M64" i="12" s="1"/>
  <c r="M53" i="12"/>
  <c r="M52" i="12" s="1"/>
  <c r="M30" i="12"/>
  <c r="M27" i="12" s="1"/>
  <c r="M15" i="12"/>
  <c r="M8" i="12" s="1"/>
  <c r="M69" i="12"/>
  <c r="M47" i="12"/>
  <c r="M45" i="12" s="1"/>
  <c r="J28" i="1"/>
  <c r="J26" i="1"/>
  <c r="G38" i="1"/>
  <c r="F38" i="1"/>
  <c r="H32" i="1"/>
  <c r="J23" i="1"/>
  <c r="J24" i="1"/>
  <c r="J25" i="1"/>
  <c r="J27" i="1"/>
  <c r="E24" i="1"/>
  <c r="E26" i="1"/>
  <c r="I17" i="1" l="1"/>
  <c r="I49" i="1"/>
  <c r="G120" i="12"/>
  <c r="F40" i="1"/>
  <c r="H40" i="1" s="1"/>
  <c r="I40" i="1" s="1"/>
  <c r="F39" i="1"/>
  <c r="F41" i="1"/>
  <c r="H41" i="1" s="1"/>
  <c r="I41" i="1" s="1"/>
  <c r="I16" i="1" l="1"/>
  <c r="I21" i="1" s="1"/>
  <c r="I66" i="1"/>
  <c r="F42" i="1"/>
  <c r="H39" i="1"/>
  <c r="I39" i="1" l="1"/>
  <c r="I42" i="1" s="1"/>
  <c r="H42" i="1"/>
  <c r="G23" i="1"/>
  <c r="A23" i="1" s="1"/>
  <c r="A24" i="1" s="1"/>
  <c r="G24" i="1" s="1"/>
  <c r="A27" i="1" s="1"/>
  <c r="A29" i="1" s="1"/>
  <c r="G29" i="1" s="1"/>
  <c r="G27" i="1" s="1"/>
  <c r="G28" i="1"/>
  <c r="J65" i="1"/>
  <c r="J53" i="1"/>
  <c r="J58" i="1"/>
  <c r="J50" i="1"/>
  <c r="J60" i="1"/>
  <c r="J54" i="1"/>
  <c r="J63" i="1"/>
  <c r="J51" i="1"/>
  <c r="J59" i="1"/>
  <c r="J52" i="1"/>
  <c r="J62" i="1"/>
  <c r="J57" i="1"/>
  <c r="J61" i="1"/>
  <c r="J64" i="1"/>
  <c r="J55" i="1"/>
  <c r="J49" i="1"/>
  <c r="J56" i="1"/>
  <c r="J66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<sst xmlns="http://schemas.openxmlformats.org/spreadsheetml/2006/main" count="716" uniqueCount="316">
  <si>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</si>
  <si>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</si>
  <si>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</si>
  <si>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</si>
  <si>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</si>
  <si>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</si>
  <si>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</si>
  <si>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</si>
  <si>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</si>
  <si>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</si>
  <si>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</si>
  <si>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</si>
  <si>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</si>
  <si>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</si>
  <si>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</si>
  <si>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</si>
  <si>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</si>
  <si>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</si>
  <si>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</si>
  <si>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</si>
  <si>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</si>
  <si>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</si>
  <si>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</si>
  <si>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</si>
  <si>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</si>
  <si>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</si>
  <si>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</si>
  <si>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</si>
  <si>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</si>
  <si>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</si>
  <si>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</si>
  <si>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</si>
  <si>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</si>
  <si>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</si>
  <si>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</si>
  <si>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</si>
  <si>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</si>
  <si>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</si>
  <si>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</si>
  <si>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</si>
  <si>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</si>
  <si>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</si>
  <si>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</si>
  <si>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</si>
  <si>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</si>
  <si>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</si>
  <si>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</si>
  <si>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</si>
  <si>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</si>
  <si>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</si>
  <si>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</si>
  <si>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</si>
  <si>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</si>
  <si>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</si>
  <si>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</si>
  <si>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</si>
  <si>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</si>
  <si>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</si>
  <si>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</si>
  <si>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</si>
  <si>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</si>
  <si>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</si>
  <si>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</si>
  <si>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</si>
  <si>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</si>
  <si>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</si>
  <si>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</si>
  <si>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</si>
  <si>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</si>
  <si>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</si>
  <si>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</si>
  <si>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</si>
  <si>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</si>
  <si>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</si>
  <si>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</si>
  <si>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</si>
  <si>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</si>
  <si>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</si>
  <si>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</si>
  <si>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</si>
  <si>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</si>
  <si>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</si>
  <si>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</si>
  <si>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</si>
  <si>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</si>
  <si>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</si>
  <si>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</si>
  <si>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</si>
  <si>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</si>
  <si>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</si>
  <si>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</si>
  <si>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</si>
  <si>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</si>
  <si>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</si>
  <si>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</si>
  <si>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</si>
  <si>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</si>
  <si>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</si>
  <si>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</si>
  <si>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</si>
  <si>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</si>
  <si>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</si>
  <si>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</si>
  <si>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</si>
  <si>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</si>
  <si>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</si>
  <si>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</si>
  <si>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</si>
  <si>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</si>
  <si>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</si>
  <si>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</si>
  <si>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</si>
  <si>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</si>
  <si>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</si>
  <si>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</si>
  <si>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</si>
  <si>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</si>
  <si>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</si>
  <si>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</si>
  <si>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</si>
  <si>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</si>
  <si>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</si>
  <si>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</si>
  <si>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</si>
  <si>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</si>
  <si>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</si>
  <si>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342264051</t>
  </si>
  <si>
    <t>1,5*1,5</t>
  </si>
  <si>
    <t>0,86*1,1</t>
  </si>
  <si>
    <t>342265196</t>
  </si>
  <si>
    <t>Příplatek za otvor ve stěně podkroví pl. 1,00 m2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</si>
  <si>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</si>
  <si>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</si>
  <si>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</si>
  <si>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</si>
  <si>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</si>
  <si>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</si>
  <si>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</si>
  <si>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</si>
  <si>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</si>
  <si>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</si>
  <si>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</si>
  <si>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</si>
  <si>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</si>
  <si>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</si>
  <si>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</si>
  <si>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</si>
  <si>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</si>
  <si>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</si>
  <si>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</si>
  <si>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</si>
  <si>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</si>
  <si>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</si>
  <si>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</si>
  <si>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</si>
  <si>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</si>
  <si>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</si>
  <si>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</si>
  <si>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</si>
  <si>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</si>
  <si>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</si>
  <si>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</si>
  <si>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</si>
  <si>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</si>
  <si>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</si>
  <si>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</si>
  <si>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</si>
  <si>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</si>
  <si>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</si>
  <si>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</si>
  <si>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</si>
  <si>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</si>
  <si>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</si>
  <si>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</si>
  <si>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</si>
  <si>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</si>
  <si>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</si>
  <si>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</si>
  <si>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</si>
  <si>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</si>
  <si>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</si>
  <si>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</si>
  <si>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</si>
  <si>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</si>
  <si>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</si>
  <si>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</si>
  <si>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</si>
  <si>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</si>
  <si>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</si>
  <si>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</si>
  <si>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</si>
  <si>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</si>
  <si>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</si>
  <si>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</si>
  <si>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</si>
  <si>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</si>
  <si>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</si>
  <si>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</si>
  <si>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</si>
  <si>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</si>
  <si>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</si>
  <si>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</si>
  <si>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</si>
  <si>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</si>
  <si>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</si>
  <si>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</si>
  <si>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</si>
  <si>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</si>
  <si>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</si>
  <si>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725819402</t>
  </si>
  <si>
    <t>Montáž ventilu rohového bez trubičky G 1/2</t>
  </si>
  <si>
    <t>725860107</t>
  </si>
  <si>
    <t>725860180</t>
  </si>
  <si>
    <t>Sifon pračkový HL400, D 40/50 mm nerezový</t>
  </si>
  <si>
    <t>725860213</t>
  </si>
  <si>
    <t>725pc01</t>
  </si>
  <si>
    <t>725pc02</t>
  </si>
  <si>
    <t>Ventil</t>
  </si>
  <si>
    <t>WC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</si>
  <si>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</si>
  <si>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</si>
  <si>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</si>
  <si>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</si>
  <si>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</si>
  <si>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</si>
  <si>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</si>
  <si>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</si>
  <si>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</si>
  <si>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</si>
  <si>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</si>
  <si>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</si>
  <si>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</si>
  <si>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</si>
  <si>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</si>
  <si>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</si>
  <si>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</si>
  <si>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</si>
  <si>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</si>
  <si>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24*1,1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</si>
  <si>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</si>
  <si>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</si>
  <si>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</si>
  <si>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</si>
  <si>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</si>
  <si>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</si>
  <si>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</si>
  <si>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</si>
  <si>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</si>
  <si>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</si>
  <si>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</si>
  <si>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</si>
  <si>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</si>
  <si>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</si>
  <si>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</si>
  <si>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</si>
  <si>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</si>
  <si>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</si>
  <si>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</si>
  <si>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</si>
  <si>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</si>
  <si>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</si>
  <si>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</si>
  <si>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</si>
  <si>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</si>
  <si>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</si>
  <si>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</si>
  <si>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</si>
  <si>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</si>
  <si>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</si>
  <si>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</si>
  <si>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</si>
  <si>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</si>
  <si>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</si>
  <si>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</si>
  <si>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</si>
  <si>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</si>
  <si>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</si>
  <si>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22+6</t>
  </si>
  <si>
    <t>Montáž výztužné sítě (perlinky) do stěrky - vnit.stěny</t>
  </si>
  <si>
    <t>Malba bílá, bez penetrace, 2 x</t>
  </si>
  <si>
    <t>Příplatek za spárovací hmotu-plošně, pórovin.obklad, malta např.Keracolor FF (Mapei)</t>
  </si>
  <si>
    <t>Příplatek za spárovací hmotu - plošně, keram.dlažba, malta např.Keracolor FF (Mapei)</t>
  </si>
  <si>
    <t>Montáž podlah keram. ,hladké, tmel, 30x30 cm, Unifix 2K (Schomburg)</t>
  </si>
  <si>
    <t>D+M Flexi napojení  WC d=110mm</t>
  </si>
  <si>
    <t>Podhled sádrokartonový na zavěšenou ocel. konstr., parozábrana</t>
  </si>
  <si>
    <t>Revize 2x, vpuštění plynu</t>
  </si>
  <si>
    <t>D+M Revizní dvířka dvoukřídlá do SDK příčky, včetně rámu, 800x900 mm, lamino, dekor dle obkladu</t>
  </si>
  <si>
    <t>Sanita</t>
  </si>
  <si>
    <t>D+M Dvířka kontrolní dle obkladu, na magnet</t>
  </si>
  <si>
    <t>725849203</t>
  </si>
  <si>
    <t>Montáž baterií sprchových nást.difer.G 3/4xg1</t>
  </si>
  <si>
    <t>Sifon umývadlový HL132, D 32, 40 mm, lahvový, nerezový, automatická zátka</t>
  </si>
  <si>
    <t>Umývadlo např.JIKA s otvorem pro stojánkovou baterii (55cm), uzavírání clik clak</t>
  </si>
  <si>
    <t>D+M zárubní a dveří např.SAPELLI - odhad, povrchová úprava CPL laminát, dle výběru stavebníka</t>
  </si>
  <si>
    <t>Dlažba keramická např.Samba, Mexico, Paradyz, min. 30x30cm, dle výběru objednatele</t>
  </si>
  <si>
    <t>Obklad vnitř.stěn, keram.režný, hladký, MC, dle výběru objednatele</t>
  </si>
  <si>
    <t>Montáž lišt k obkladům, rohových, koutových i dilatačních, včetně dodávky ELOX AL</t>
  </si>
  <si>
    <t>Obkládačka pórov. 400x200, 300x200x6,8 dle výběru objednatele</t>
  </si>
  <si>
    <t>D+M elektroinstalačních prací, včetně 2x revize (podrobný popis v technické zprávě)</t>
  </si>
  <si>
    <t>95</t>
  </si>
  <si>
    <t>Dokončovací konstrukce na pozemních stavbách</t>
  </si>
  <si>
    <t>95R01</t>
  </si>
  <si>
    <t>D+M dopojení flexI hadicí odvětrání z koupelny a WC do VZT potrubí v instalační šachtici</t>
  </si>
  <si>
    <t>kpl</t>
  </si>
  <si>
    <t>95R02</t>
  </si>
  <si>
    <t>D+M ventilátorů (koupelna, WC)</t>
  </si>
  <si>
    <t>725pc03</t>
  </si>
  <si>
    <t>Baterie vysoká dřezová, záruka min.5 let, s dlouhým flexibilním elastickým ramenem - stojánková, otočná, výška cca 300 mm, barva černá</t>
  </si>
  <si>
    <t>Baterie umývadlová, záruka min.5 let, český výrobce, stojánkové, s delší pípou</t>
  </si>
  <si>
    <t>725pc04</t>
  </si>
  <si>
    <t>Rekonstrukce G57, P.Lumumby, Ostrava-Zábřeh</t>
  </si>
  <si>
    <t>Rozpočet - P.Lumumby 12/2330 - sprchový kout</t>
  </si>
  <si>
    <t>P.Lumumby 12/2330 - sprchový kut</t>
  </si>
  <si>
    <t>WC KOMBI, duální splachování, včetně krycí manžety na odpad do IŠ</t>
  </si>
  <si>
    <t>Dřez kuchyňský, granitový s odkapávačem a otvorem pro dřezovou stojánkovou baterii,barva černá</t>
  </si>
  <si>
    <t>VZ 53/2025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</si>
</sst>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49" fontId="16" fillId="0" borderId="45" xfId="0" applyNumberFormat="1" applyFont="1" applyBorder="1" applyAlignment="1">
      <alignment vertical="center"/>
    </xf>
    <xf numFmtId="49" fontId="16" fillId="0" borderId="45" xfId="0" applyNumberFormat="1" applyFont="1" applyBorder="1" applyAlignment="1">
      <alignment horizontal="left" vertical="center" wrapText="1"/>
    </xf>
    <xf numFmtId="164" fontId="16" fillId="0" borderId="45" xfId="0" applyNumberFormat="1" applyFont="1" applyBorder="1" applyAlignment="1">
      <alignment vertical="center" shrinkToFit="1"/>
    </xf>
    <xf numFmtId="4" fontId="16" fillId="4" borderId="45" xfId="0" applyNumberFormat="1" applyFont="1" applyFill="1" applyBorder="1" applyAlignment="1" applyProtection="1">
      <alignment vertical="center" shrinkToFit="1"/>
      <protection locked="0"/>
    </xf>
    <xf numFmtId="4" fontId="16" fillId="0" borderId="46" xfId="0" applyNumberFormat="1" applyFont="1" applyBorder="1" applyAlignment="1">
      <alignment vertical="center" shrinkToFit="1"/>
    </xf>
    <xf numFmtId="49" fontId="16" fillId="0" borderId="42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horizontal="left" vertical="center" wrapText="1"/>
    </xf>
    <xf numFmtId="164" fontId="16" fillId="0" borderId="42" xfId="0" applyNumberFormat="1" applyFont="1" applyBorder="1" applyAlignment="1">
      <alignment vertical="center" shrinkToFit="1"/>
    </xf>
    <xf numFmtId="4" fontId="16" fillId="4" borderId="42" xfId="0" applyNumberFormat="1" applyFont="1" applyFill="1" applyBorder="1" applyAlignment="1" applyProtection="1">
      <alignment vertical="center" shrinkToFit="1"/>
      <protection locked="0"/>
    </xf>
    <xf numFmtId="4" fontId="16" fillId="0" borderId="43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vertical="center" wrapText="1" shrinkToFit="1"/>
    </xf>
    <xf numFmtId="4" fontId="16" fillId="0" borderId="0" xfId="0" applyNumberFormat="1" applyFont="1" applyAlignment="1">
      <alignment vertical="center" shrinkToFit="1"/>
    </xf>
    <xf numFmtId="0" fontId="5" fillId="3" borderId="29" xfId="0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40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164" fontId="16" fillId="4" borderId="0" xfId="0" applyNumberFormat="1" applyFont="1" applyFill="1" applyAlignment="1" applyProtection="1">
      <alignment vertical="center" shrinkToFit="1"/>
      <protection locked="0"/>
    </xf>
    <xf numFmtId="4" fontId="16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16" fillId="0" borderId="44" xfId="0" applyFont="1" applyBorder="1" applyAlignment="1">
      <alignment horizontal="center" vertical="center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20" fillId="3" borderId="36" xfId="2" applyFont="1" applyFill="1" applyBorder="1"/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horizontal="center" vertical="top"/>
    </xf>
    <xf numFmtId="49" fontId="16" fillId="0" borderId="42" xfId="0" applyNumberFormat="1" applyFont="1" applyBorder="1" applyAlignment="1">
      <alignment vertical="top"/>
    </xf>
    <xf numFmtId="49" fontId="16" fillId="0" borderId="42" xfId="0" applyNumberFormat="1" applyFont="1" applyBorder="1" applyAlignment="1">
      <alignment horizontal="left" vertical="top" wrapText="1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8" fillId="0" borderId="12" xfId="0" applyNumberFormat="1" applyFont="1" applyBorder="1" applyAlignment="1">
      <alignment vertical="center"/>
    </xf>
    <xf numFmtId="0" fontId="11" fillId="3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203" t="s">
        <v>41</v>
      </c>
      <c r="B2" s="203"/>
      <c r="C2" s="203"/>
      <c r="D2" s="203"/>
      <c r="E2" s="203"/>
      <c r="F2" s="203"/>
      <c r="G2" s="20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abSelected="1" topLeftCell="B1" zoomScaleNormal="100" zoomScaleSheetLayoutView="75" workbookViewId="0">
      <selection activeCell="D2" sqref="D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04" t="s">
        <v>4</v>
      </c>
      <c r="C1" s="205"/>
      <c r="D1" s="205"/>
      <c r="E1" s="205"/>
      <c r="F1" s="205"/>
      <c r="G1" s="205"/>
      <c r="H1" s="205"/>
      <c r="I1" s="205"/>
      <c r="J1" s="206"/>
    </row>
    <row r="2" spans="1:15" ht="36" customHeight="1" x14ac:dyDescent="0.2">
      <c r="A2" s="2"/>
      <c r="B2" s="69" t="s">
        <v>24</v>
      </c>
      <c r="C2" s="70"/>
      <c r="D2" s="202" t="s">
        <v>315</v>
      </c>
      <c r="E2" s="213" t="s">
        <v>310</v>
      </c>
      <c r="F2" s="214"/>
      <c r="G2" s="214"/>
      <c r="H2" s="214"/>
      <c r="I2" s="214"/>
      <c r="J2" s="215"/>
      <c r="O2" s="1"/>
    </row>
    <row r="3" spans="1:15" ht="27" customHeight="1" x14ac:dyDescent="0.2">
      <c r="A3" s="2"/>
      <c r="B3" s="71" t="s">
        <v>47</v>
      </c>
      <c r="C3" s="70"/>
      <c r="D3" s="72" t="s">
        <v>45</v>
      </c>
      <c r="E3" s="216" t="s">
        <v>46</v>
      </c>
      <c r="F3" s="217"/>
      <c r="G3" s="217"/>
      <c r="H3" s="217"/>
      <c r="I3" s="217"/>
      <c r="J3" s="218"/>
    </row>
    <row r="4" spans="1:15" ht="23.25" customHeight="1" x14ac:dyDescent="0.2">
      <c r="A4" s="68">
        <v>1014</v>
      </c>
      <c r="B4" s="73" t="s">
        <v>48</v>
      </c>
      <c r="C4" s="74"/>
      <c r="D4" s="75" t="s">
        <v>43</v>
      </c>
      <c r="E4" s="227" t="s">
        <v>312</v>
      </c>
      <c r="F4" s="228"/>
      <c r="G4" s="228"/>
      <c r="H4" s="228"/>
      <c r="I4" s="228"/>
      <c r="J4" s="22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0"/>
      <c r="E11" s="220"/>
      <c r="F11" s="220"/>
      <c r="G11" s="220"/>
      <c r="H11" s="24" t="s">
        <v>42</v>
      </c>
      <c r="I11" s="77"/>
      <c r="J11" s="8"/>
    </row>
    <row r="12" spans="1:15" ht="15.75" customHeight="1" x14ac:dyDescent="0.2">
      <c r="A12" s="2"/>
      <c r="B12" s="35"/>
      <c r="C12" s="22"/>
      <c r="D12" s="225"/>
      <c r="E12" s="225"/>
      <c r="F12" s="225"/>
      <c r="G12" s="225"/>
      <c r="H12" s="24" t="s">
        <v>36</v>
      </c>
      <c r="I12" s="77"/>
      <c r="J12" s="8"/>
    </row>
    <row r="13" spans="1:15" ht="15.75" customHeight="1" x14ac:dyDescent="0.2">
      <c r="A13" s="2"/>
      <c r="B13" s="36"/>
      <c r="C13" s="76"/>
      <c r="D13" s="226"/>
      <c r="E13" s="226"/>
      <c r="F13" s="226"/>
      <c r="G13" s="22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19"/>
      <c r="F15" s="219"/>
      <c r="G15" s="221"/>
      <c r="H15" s="221"/>
      <c r="I15" s="221" t="s">
        <v>31</v>
      </c>
      <c r="J15" s="222"/>
    </row>
    <row r="16" spans="1:15" ht="23.25" customHeight="1" x14ac:dyDescent="0.2">
      <c r="A16" s="128" t="s">
        <v>26</v>
      </c>
      <c r="B16" s="46" t="s">
        <v>26</v>
      </c>
      <c r="C16" s="47"/>
      <c r="D16" s="48"/>
      <c r="E16" s="210"/>
      <c r="F16" s="211"/>
      <c r="G16" s="210"/>
      <c r="H16" s="211"/>
      <c r="I16" s="210">
        <f>SUMIF(F49:F65,A16,I49:I65)+SUMIF(F49:F65,"PSU",I49:I65)</f>
        <v>0</v>
      </c>
      <c r="J16" s="212"/>
    </row>
    <row r="17" spans="1:10" ht="23.25" customHeight="1" x14ac:dyDescent="0.2">
      <c r="A17" s="128" t="s">
        <v>27</v>
      </c>
      <c r="B17" s="46" t="s">
        <v>27</v>
      </c>
      <c r="C17" s="47"/>
      <c r="D17" s="48"/>
      <c r="E17" s="210"/>
      <c r="F17" s="211"/>
      <c r="G17" s="210"/>
      <c r="H17" s="211"/>
      <c r="I17" s="210">
        <f>SUMIF(F49:F65,A17,I49:I65)</f>
        <v>0</v>
      </c>
      <c r="J17" s="212"/>
    </row>
    <row r="18" spans="1:10" ht="23.25" customHeight="1" x14ac:dyDescent="0.2">
      <c r="A18" s="128" t="s">
        <v>28</v>
      </c>
      <c r="B18" s="46" t="s">
        <v>28</v>
      </c>
      <c r="C18" s="47"/>
      <c r="D18" s="48"/>
      <c r="E18" s="210"/>
      <c r="F18" s="211"/>
      <c r="G18" s="210"/>
      <c r="H18" s="211"/>
      <c r="I18" s="210">
        <f>SUMIF(F49:F65,A18,I49:I65)</f>
        <v>0</v>
      </c>
      <c r="J18" s="212"/>
    </row>
    <row r="19" spans="1:10" ht="23.25" customHeight="1" x14ac:dyDescent="0.2">
      <c r="A19" s="128" t="s">
        <v>88</v>
      </c>
      <c r="B19" s="46" t="s">
        <v>29</v>
      </c>
      <c r="C19" s="47"/>
      <c r="D19" s="48"/>
      <c r="E19" s="210"/>
      <c r="F19" s="211"/>
      <c r="G19" s="210"/>
      <c r="H19" s="211"/>
      <c r="I19" s="210">
        <f>SUMIF(F49:F65,A19,I49:I65)</f>
        <v>0</v>
      </c>
      <c r="J19" s="212"/>
    </row>
    <row r="20" spans="1:10" ht="23.25" customHeight="1" x14ac:dyDescent="0.2">
      <c r="A20" s="128" t="s">
        <v>89</v>
      </c>
      <c r="B20" s="46" t="s">
        <v>30</v>
      </c>
      <c r="C20" s="47"/>
      <c r="D20" s="48"/>
      <c r="E20" s="210"/>
      <c r="F20" s="211"/>
      <c r="G20" s="210"/>
      <c r="H20" s="211"/>
      <c r="I20" s="210">
        <f>SUMIF(F49:F65,A20,I49:I65)</f>
        <v>0</v>
      </c>
      <c r="J20" s="212"/>
    </row>
    <row r="21" spans="1:10" ht="23.25" customHeight="1" x14ac:dyDescent="0.2">
      <c r="A21" s="2"/>
      <c r="B21" s="63" t="s">
        <v>31</v>
      </c>
      <c r="C21" s="64"/>
      <c r="D21" s="65"/>
      <c r="E21" s="223"/>
      <c r="F21" s="224"/>
      <c r="G21" s="223"/>
      <c r="H21" s="224"/>
      <c r="I21" s="223">
        <f>SUM(I16:J20)</f>
        <v>0</v>
      </c>
      <c r="J21" s="235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33">
        <f>ZakladDPHSniVypocet</f>
        <v>0</v>
      </c>
      <c r="H23" s="234"/>
      <c r="I23" s="234"/>
      <c r="J23" s="51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31">
        <f>IF(A24&gt;50, ROUNDUP(A23, 0), ROUNDDOWN(A23, 0))</f>
        <v>0</v>
      </c>
      <c r="H24" s="232"/>
      <c r="I24" s="232"/>
      <c r="J24" s="51" t="str">
        <f t="shared" si="0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33">
        <f>ZakladDPHZaklVypocet</f>
        <v>0</v>
      </c>
      <c r="H25" s="234"/>
      <c r="I25" s="234"/>
      <c r="J25" s="51" t="str">
        <f t="shared" si="0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207">
        <f>IF(A26&gt;50, ROUNDUP(A25, 0), ROUNDDOWN(A25, 0))</f>
        <v>0</v>
      </c>
      <c r="H26" s="208"/>
      <c r="I26" s="208"/>
      <c r="J26" s="4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09">
        <f>CenaCelkem-(ZakladDPHSni+DPHSni+ZakladDPHZakl+DPHZakl)</f>
        <v>0</v>
      </c>
      <c r="H27" s="209"/>
      <c r="I27" s="209"/>
      <c r="J27" s="52" t="str">
        <f t="shared" si="0"/>
        <v>CZK</v>
      </c>
    </row>
    <row r="28" spans="1:10" ht="27.75" hidden="1" customHeight="1" thickBot="1" x14ac:dyDescent="0.25">
      <c r="A28" s="2"/>
      <c r="B28" s="105" t="s">
        <v>25</v>
      </c>
      <c r="C28" s="106"/>
      <c r="D28" s="106"/>
      <c r="E28" s="107"/>
      <c r="F28" s="108"/>
      <c r="G28" s="237">
        <f>ZakladDPHSniVypocet+ZakladDPHZaklVypocet</f>
        <v>0</v>
      </c>
      <c r="H28" s="237"/>
      <c r="I28" s="237"/>
      <c r="J28" s="10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5" t="s">
        <v>37</v>
      </c>
      <c r="C29" s="110"/>
      <c r="D29" s="110"/>
      <c r="E29" s="110"/>
      <c r="F29" s="110"/>
      <c r="G29" s="236">
        <f>IF(A29&gt;50, ROUNDUP(A27, 0), ROUNDDOWN(A27, 0))</f>
        <v>0</v>
      </c>
      <c r="H29" s="236"/>
      <c r="I29" s="236"/>
      <c r="J29" s="111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45748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30" t="s">
        <v>2</v>
      </c>
      <c r="E35" s="230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2" t="s">
        <v>17</v>
      </c>
      <c r="C37" s="83"/>
      <c r="D37" s="83"/>
      <c r="E37" s="83"/>
      <c r="F37" s="84"/>
      <c r="G37" s="84"/>
      <c r="H37" s="84"/>
      <c r="I37" s="84"/>
      <c r="J37" s="83"/>
    </row>
    <row r="38" spans="1:10" ht="25.5" hidden="1" customHeight="1" x14ac:dyDescent="0.2">
      <c r="A38" s="81" t="s">
        <v>39</v>
      </c>
      <c r="B38" s="85" t="s">
        <v>18</v>
      </c>
      <c r="C38" s="86" t="s">
        <v>6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19</v>
      </c>
      <c r="I38" s="89" t="s">
        <v>1</v>
      </c>
      <c r="J38" s="90" t="s">
        <v>0</v>
      </c>
    </row>
    <row r="39" spans="1:10" ht="25.5" hidden="1" customHeight="1" x14ac:dyDescent="0.2">
      <c r="A39" s="81">
        <v>1</v>
      </c>
      <c r="B39" s="91" t="s">
        <v>50</v>
      </c>
      <c r="C39" s="238"/>
      <c r="D39" s="239"/>
      <c r="E39" s="239"/>
      <c r="F39" s="92">
        <f>'01 02 Pol'!AE120</f>
        <v>0</v>
      </c>
      <c r="G39" s="93">
        <f>'01 02 Pol'!AF120</f>
        <v>0</v>
      </c>
      <c r="H39" s="94">
        <f>(F39*SazbaDPH1/100)+(G39*SazbaDPH2/100)</f>
        <v>0</v>
      </c>
      <c r="I39" s="94">
        <f>F39+G39+H39</f>
        <v>0</v>
      </c>
      <c r="J39" s="95" t="str">
        <f>IF(CenaCelkemVypocet=0,"",I39/CenaCelkemVypocet*100)</f>
        <v/>
      </c>
    </row>
    <row r="40" spans="1:10" ht="25.5" hidden="1" customHeight="1" x14ac:dyDescent="0.2">
      <c r="A40" s="81">
        <v>2</v>
      </c>
      <c r="B40" s="96" t="s">
        <v>45</v>
      </c>
      <c r="C40" s="240" t="s">
        <v>46</v>
      </c>
      <c r="D40" s="241"/>
      <c r="E40" s="241"/>
      <c r="F40" s="97">
        <f>'01 02 Pol'!AE120</f>
        <v>0</v>
      </c>
      <c r="G40" s="98">
        <f>'01 02 Pol'!AF120</f>
        <v>0</v>
      </c>
      <c r="H40" s="98">
        <f>(F40*SazbaDPH1/100)+(G40*SazbaDPH2/100)</f>
        <v>0</v>
      </c>
      <c r="I40" s="98">
        <f>F40+G40+H40</f>
        <v>0</v>
      </c>
      <c r="J40" s="99" t="str">
        <f>IF(CenaCelkemVypocet=0,"",I40/CenaCelkemVypocet*100)</f>
        <v/>
      </c>
    </row>
    <row r="41" spans="1:10" ht="25.5" hidden="1" customHeight="1" x14ac:dyDescent="0.2">
      <c r="A41" s="81">
        <v>3</v>
      </c>
      <c r="B41" s="100" t="s">
        <v>43</v>
      </c>
      <c r="C41" s="238" t="s">
        <v>44</v>
      </c>
      <c r="D41" s="239"/>
      <c r="E41" s="239"/>
      <c r="F41" s="101">
        <f>'01 02 Pol'!AE120</f>
        <v>0</v>
      </c>
      <c r="G41" s="94">
        <f>'01 02 Pol'!AF120</f>
        <v>0</v>
      </c>
      <c r="H41" s="94">
        <f>(F41*SazbaDPH1/100)+(G41*SazbaDPH2/100)</f>
        <v>0</v>
      </c>
      <c r="I41" s="94">
        <f>F41+G41+H41</f>
        <v>0</v>
      </c>
      <c r="J41" s="95" t="str">
        <f>IF(CenaCelkemVypocet=0,"",I41/CenaCelkemVypocet*100)</f>
        <v/>
      </c>
    </row>
    <row r="42" spans="1:10" ht="25.5" hidden="1" customHeight="1" x14ac:dyDescent="0.2">
      <c r="A42" s="81"/>
      <c r="B42" s="242" t="s">
        <v>51</v>
      </c>
      <c r="C42" s="243"/>
      <c r="D42" s="243"/>
      <c r="E42" s="244"/>
      <c r="F42" s="102">
        <f>SUMIF(A39:A41,"=1",F39:F41)</f>
        <v>0</v>
      </c>
      <c r="G42" s="103">
        <f>SUMIF(A39:A41,"=1",G39:G41)</f>
        <v>0</v>
      </c>
      <c r="H42" s="103">
        <f>SUMIF(A39:A41,"=1",H39:H41)</f>
        <v>0</v>
      </c>
      <c r="I42" s="103">
        <f>SUMIF(A39:A41,"=1",I39:I41)</f>
        <v>0</v>
      </c>
      <c r="J42" s="104">
        <f>SUMIF(A39:A41,"=1",J39:J41)</f>
        <v>0</v>
      </c>
    </row>
    <row r="46" spans="1:10" ht="15.75" x14ac:dyDescent="0.25">
      <c r="B46" s="112" t="s">
        <v>53</v>
      </c>
    </row>
    <row r="48" spans="1:10" ht="25.5" customHeight="1" x14ac:dyDescent="0.2">
      <c r="A48" s="113"/>
      <c r="B48" s="116" t="s">
        <v>18</v>
      </c>
      <c r="C48" s="116" t="s">
        <v>6</v>
      </c>
      <c r="D48" s="117"/>
      <c r="E48" s="117"/>
      <c r="F48" s="118" t="s">
        <v>54</v>
      </c>
      <c r="G48" s="118"/>
      <c r="H48" s="118"/>
      <c r="I48" s="118" t="s">
        <v>31</v>
      </c>
      <c r="J48" s="118" t="s">
        <v>0</v>
      </c>
    </row>
    <row r="49" spans="1:10" ht="25.5" customHeight="1" x14ac:dyDescent="0.2">
      <c r="A49" s="114"/>
      <c r="B49" s="119" t="s">
        <v>55</v>
      </c>
      <c r="C49" s="245" t="s">
        <v>56</v>
      </c>
      <c r="D49" s="246"/>
      <c r="E49" s="246"/>
      <c r="F49" s="124" t="s">
        <v>26</v>
      </c>
      <c r="G49" s="125"/>
      <c r="H49" s="125"/>
      <c r="I49" s="125">
        <f>'01 02 Pol'!G8</f>
        <v>0</v>
      </c>
      <c r="J49" s="122" t="str">
        <f>IF(I66=0,"",I49/I66*100)</f>
        <v/>
      </c>
    </row>
    <row r="50" spans="1:10" ht="25.5" customHeight="1" x14ac:dyDescent="0.2">
      <c r="A50" s="114"/>
      <c r="B50" s="119" t="s">
        <v>57</v>
      </c>
      <c r="C50" s="245" t="s">
        <v>58</v>
      </c>
      <c r="D50" s="246"/>
      <c r="E50" s="246"/>
      <c r="F50" s="124" t="s">
        <v>26</v>
      </c>
      <c r="G50" s="125"/>
      <c r="H50" s="125"/>
      <c r="I50" s="125">
        <f>'01 02 Pol'!G19</f>
        <v>0</v>
      </c>
      <c r="J50" s="122" t="str">
        <f>IF(I66=0,"",I50/I66*100)</f>
        <v/>
      </c>
    </row>
    <row r="51" spans="1:10" ht="25.5" customHeight="1" x14ac:dyDescent="0.2">
      <c r="A51" s="114"/>
      <c r="B51" s="119" t="s">
        <v>59</v>
      </c>
      <c r="C51" s="245" t="s">
        <v>60</v>
      </c>
      <c r="D51" s="246"/>
      <c r="E51" s="246"/>
      <c r="F51" s="124" t="s">
        <v>26</v>
      </c>
      <c r="G51" s="125"/>
      <c r="H51" s="125"/>
      <c r="I51" s="125">
        <f>'01 02 Pol'!G22</f>
        <v>0</v>
      </c>
      <c r="J51" s="122" t="str">
        <f>IF(I66=0,"",I51/I66*100)</f>
        <v/>
      </c>
    </row>
    <row r="52" spans="1:10" ht="25.5" customHeight="1" x14ac:dyDescent="0.2">
      <c r="A52" s="114"/>
      <c r="B52" s="119" t="s">
        <v>61</v>
      </c>
      <c r="C52" s="245" t="s">
        <v>62</v>
      </c>
      <c r="D52" s="246"/>
      <c r="E52" s="246"/>
      <c r="F52" s="124" t="s">
        <v>26</v>
      </c>
      <c r="G52" s="125"/>
      <c r="H52" s="125"/>
      <c r="I52" s="125">
        <f>'01 02 Pol'!G27</f>
        <v>0</v>
      </c>
      <c r="J52" s="122" t="str">
        <f>IF(I66=0,"",I52/I66*100)</f>
        <v/>
      </c>
    </row>
    <row r="53" spans="1:10" ht="25.5" customHeight="1" x14ac:dyDescent="0.2">
      <c r="A53" s="114"/>
      <c r="B53" s="119" t="s">
        <v>63</v>
      </c>
      <c r="C53" s="245" t="s">
        <v>64</v>
      </c>
      <c r="D53" s="246"/>
      <c r="E53" s="246"/>
      <c r="F53" s="124" t="s">
        <v>26</v>
      </c>
      <c r="G53" s="125"/>
      <c r="H53" s="125"/>
      <c r="I53" s="125">
        <f>'01 02 Pol'!G39</f>
        <v>0</v>
      </c>
      <c r="J53" s="122" t="str">
        <f>IF(I66=0,"",I53/I66*100)</f>
        <v/>
      </c>
    </row>
    <row r="54" spans="1:10" ht="25.5" customHeight="1" x14ac:dyDescent="0.2">
      <c r="A54" s="114"/>
      <c r="B54" s="119" t="s">
        <v>65</v>
      </c>
      <c r="C54" s="245" t="s">
        <v>66</v>
      </c>
      <c r="D54" s="246"/>
      <c r="E54" s="246"/>
      <c r="F54" s="124" t="s">
        <v>27</v>
      </c>
      <c r="G54" s="125"/>
      <c r="H54" s="125"/>
      <c r="I54" s="125">
        <f>'01 02 Pol'!G41</f>
        <v>0</v>
      </c>
      <c r="J54" s="122" t="str">
        <f>IF(I66=0,"",I54/I66*100)</f>
        <v/>
      </c>
    </row>
    <row r="55" spans="1:10" ht="25.5" customHeight="1" x14ac:dyDescent="0.2">
      <c r="A55" s="114"/>
      <c r="B55" s="119" t="s">
        <v>67</v>
      </c>
      <c r="C55" s="245" t="s">
        <v>68</v>
      </c>
      <c r="D55" s="246"/>
      <c r="E55" s="246"/>
      <c r="F55" s="124" t="s">
        <v>27</v>
      </c>
      <c r="G55" s="125"/>
      <c r="H55" s="125"/>
      <c r="I55" s="125">
        <f>'01 02 Pol'!G45</f>
        <v>0</v>
      </c>
      <c r="J55" s="122" t="str">
        <f>IF(I66=0,"",I55/I66*100)</f>
        <v/>
      </c>
    </row>
    <row r="56" spans="1:10" ht="25.5" customHeight="1" x14ac:dyDescent="0.2">
      <c r="A56" s="114"/>
      <c r="B56" s="119" t="s">
        <v>69</v>
      </c>
      <c r="C56" s="245" t="s">
        <v>70</v>
      </c>
      <c r="D56" s="246"/>
      <c r="E56" s="246"/>
      <c r="F56" s="124" t="s">
        <v>27</v>
      </c>
      <c r="G56" s="125"/>
      <c r="H56" s="125"/>
      <c r="I56" s="125">
        <f>'01 02 Pol'!G52</f>
        <v>0</v>
      </c>
      <c r="J56" s="122" t="str">
        <f>IF(I66=0,"",I56/I66*100)</f>
        <v/>
      </c>
    </row>
    <row r="57" spans="1:10" ht="25.5" customHeight="1" x14ac:dyDescent="0.2">
      <c r="A57" s="114"/>
      <c r="B57" s="119" t="s">
        <v>71</v>
      </c>
      <c r="C57" s="245" t="s">
        <v>72</v>
      </c>
      <c r="D57" s="246"/>
      <c r="E57" s="246"/>
      <c r="F57" s="124" t="s">
        <v>27</v>
      </c>
      <c r="G57" s="125"/>
      <c r="H57" s="125"/>
      <c r="I57" s="125">
        <f>'01 02 Pol'!G64</f>
        <v>0</v>
      </c>
      <c r="J57" s="122" t="str">
        <f>IF(I66=0,"",I57/I66*100)</f>
        <v/>
      </c>
    </row>
    <row r="58" spans="1:10" ht="25.5" customHeight="1" x14ac:dyDescent="0.2">
      <c r="A58" s="114"/>
      <c r="B58" s="119" t="s">
        <v>73</v>
      </c>
      <c r="C58" s="245" t="s">
        <v>74</v>
      </c>
      <c r="D58" s="246"/>
      <c r="E58" s="246"/>
      <c r="F58" s="124" t="s">
        <v>27</v>
      </c>
      <c r="G58" s="125"/>
      <c r="H58" s="125"/>
      <c r="I58" s="125">
        <f>'01 02 Pol'!G69</f>
        <v>0</v>
      </c>
      <c r="J58" s="122" t="str">
        <f>IF(I66=0,"",I58/I66*100)</f>
        <v/>
      </c>
    </row>
    <row r="59" spans="1:10" ht="25.5" customHeight="1" x14ac:dyDescent="0.2">
      <c r="A59" s="114"/>
      <c r="B59" s="119" t="s">
        <v>75</v>
      </c>
      <c r="C59" s="245" t="s">
        <v>76</v>
      </c>
      <c r="D59" s="246"/>
      <c r="E59" s="246"/>
      <c r="F59" s="124" t="s">
        <v>27</v>
      </c>
      <c r="G59" s="125"/>
      <c r="H59" s="125"/>
      <c r="I59" s="125">
        <f>'01 02 Pol'!G83</f>
        <v>0</v>
      </c>
      <c r="J59" s="122" t="str">
        <f>IF(I66=0,"",I59/I66*100)</f>
        <v/>
      </c>
    </row>
    <row r="60" spans="1:10" ht="25.5" customHeight="1" x14ac:dyDescent="0.2">
      <c r="A60" s="114"/>
      <c r="B60" s="119" t="s">
        <v>77</v>
      </c>
      <c r="C60" s="245" t="s">
        <v>78</v>
      </c>
      <c r="D60" s="246"/>
      <c r="E60" s="246"/>
      <c r="F60" s="124" t="s">
        <v>27</v>
      </c>
      <c r="G60" s="125"/>
      <c r="H60" s="125"/>
      <c r="I60" s="125">
        <f>'01 02 Pol'!G85</f>
        <v>0</v>
      </c>
      <c r="J60" s="122" t="str">
        <f>IF(I66=0,"",I60/I66*100)</f>
        <v/>
      </c>
    </row>
    <row r="61" spans="1:10" ht="25.5" customHeight="1" x14ac:dyDescent="0.2">
      <c r="A61" s="114"/>
      <c r="B61" s="119" t="s">
        <v>79</v>
      </c>
      <c r="C61" s="245" t="s">
        <v>80</v>
      </c>
      <c r="D61" s="246"/>
      <c r="E61" s="246"/>
      <c r="F61" s="124" t="s">
        <v>27</v>
      </c>
      <c r="G61" s="125"/>
      <c r="H61" s="125"/>
      <c r="I61" s="125">
        <f>'01 02 Pol'!G94</f>
        <v>0</v>
      </c>
      <c r="J61" s="122" t="str">
        <f>IF(I66=0,"",I61/I66*100)</f>
        <v/>
      </c>
    </row>
    <row r="62" spans="1:10" ht="25.5" customHeight="1" x14ac:dyDescent="0.2">
      <c r="A62" s="114"/>
      <c r="B62" s="119" t="s">
        <v>81</v>
      </c>
      <c r="C62" s="245" t="s">
        <v>82</v>
      </c>
      <c r="D62" s="246"/>
      <c r="E62" s="246"/>
      <c r="F62" s="124" t="s">
        <v>27</v>
      </c>
      <c r="G62" s="125"/>
      <c r="H62" s="125"/>
      <c r="I62" s="125">
        <f>'01 02 Pol'!G103</f>
        <v>0</v>
      </c>
      <c r="J62" s="122" t="str">
        <f>IF(I66=0,"",I62/I66*100)</f>
        <v/>
      </c>
    </row>
    <row r="63" spans="1:10" ht="25.5" customHeight="1" x14ac:dyDescent="0.2">
      <c r="A63" s="114"/>
      <c r="B63" s="119" t="s">
        <v>83</v>
      </c>
      <c r="C63" s="245" t="s">
        <v>84</v>
      </c>
      <c r="D63" s="246"/>
      <c r="E63" s="246"/>
      <c r="F63" s="124" t="s">
        <v>28</v>
      </c>
      <c r="G63" s="125"/>
      <c r="H63" s="125"/>
      <c r="I63" s="125">
        <f>'01 02 Pol'!G106</f>
        <v>0</v>
      </c>
      <c r="J63" s="122" t="str">
        <f>IF(I66=0,"",I63/I66*100)</f>
        <v/>
      </c>
    </row>
    <row r="64" spans="1:10" ht="25.5" customHeight="1" x14ac:dyDescent="0.2">
      <c r="A64" s="114"/>
      <c r="B64" s="119" t="s">
        <v>85</v>
      </c>
      <c r="C64" s="245" t="s">
        <v>86</v>
      </c>
      <c r="D64" s="246"/>
      <c r="E64" s="246"/>
      <c r="F64" s="124" t="s">
        <v>87</v>
      </c>
      <c r="G64" s="125"/>
      <c r="H64" s="125"/>
      <c r="I64" s="125">
        <f>'01 02 Pol'!G108</f>
        <v>0</v>
      </c>
      <c r="J64" s="122" t="str">
        <f>IF(I66=0,"",I64/I66*100)</f>
        <v/>
      </c>
    </row>
    <row r="65" spans="1:10" ht="25.5" customHeight="1" x14ac:dyDescent="0.2">
      <c r="A65" s="114"/>
      <c r="B65" s="119" t="s">
        <v>88</v>
      </c>
      <c r="C65" s="245" t="s">
        <v>29</v>
      </c>
      <c r="D65" s="246"/>
      <c r="E65" s="246"/>
      <c r="F65" s="124" t="s">
        <v>88</v>
      </c>
      <c r="G65" s="125"/>
      <c r="H65" s="125"/>
      <c r="I65" s="125">
        <f>'01 02 Pol'!G115</f>
        <v>0</v>
      </c>
      <c r="J65" s="122" t="str">
        <f>IF(I66=0,"",I65/I66*100)</f>
        <v/>
      </c>
    </row>
    <row r="66" spans="1:10" ht="25.5" customHeight="1" x14ac:dyDescent="0.2">
      <c r="A66" s="115"/>
      <c r="B66" s="120" t="s">
        <v>1</v>
      </c>
      <c r="C66" s="120"/>
      <c r="D66" s="121"/>
      <c r="E66" s="121"/>
      <c r="F66" s="126"/>
      <c r="G66" s="127"/>
      <c r="H66" s="127"/>
      <c r="I66" s="127">
        <f>SUM(I49:I65)</f>
        <v>0</v>
      </c>
      <c r="J66" s="123">
        <f>SUM(J49:J65)</f>
        <v>0</v>
      </c>
    </row>
    <row r="67" spans="1:10" x14ac:dyDescent="0.2">
      <c r="F67" s="79"/>
      <c r="G67" s="79"/>
      <c r="H67" s="79"/>
      <c r="I67" s="79"/>
      <c r="J67" s="80"/>
    </row>
    <row r="68" spans="1:10" x14ac:dyDescent="0.2">
      <c r="F68" s="79"/>
      <c r="G68" s="79"/>
      <c r="H68" s="79"/>
      <c r="I68" s="79"/>
      <c r="J68" s="80"/>
    </row>
    <row r="69" spans="1:10" x14ac:dyDescent="0.2">
      <c r="F69" s="79"/>
      <c r="G69" s="79"/>
      <c r="H69" s="79"/>
      <c r="I69" s="79"/>
      <c r="J69" s="8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5:E65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7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67" t="s">
        <v>8</v>
      </c>
      <c r="B2" s="66"/>
      <c r="C2" s="249"/>
      <c r="D2" s="249"/>
      <c r="E2" s="249"/>
      <c r="F2" s="249"/>
      <c r="G2" s="250"/>
    </row>
    <row r="3" spans="1:7" ht="24.95" customHeight="1" x14ac:dyDescent="0.2">
      <c r="A3" s="67" t="s">
        <v>9</v>
      </c>
      <c r="B3" s="66"/>
      <c r="C3" s="249"/>
      <c r="D3" s="249"/>
      <c r="E3" s="249"/>
      <c r="F3" s="249"/>
      <c r="G3" s="250"/>
    </row>
    <row r="4" spans="1:7" ht="24.95" customHeight="1" x14ac:dyDescent="0.2">
      <c r="A4" s="67" t="s">
        <v>10</v>
      </c>
      <c r="B4" s="66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5"/>
  <sheetViews>
    <sheetView workbookViewId="0">
      <pane ySplit="7" topLeftCell="A8" activePane="bottomLeft" state="frozen"/>
      <selection pane="bottomLeft" activeCell="B2" sqref="B2"/>
    </sheetView>
  </sheetViews>
  <sheetFormatPr defaultRowHeight="12.75" outlineLevelRow="1" x14ac:dyDescent="0.2"/>
  <cols>
    <col min="1" max="1" width="3.42578125" customWidth="1"/>
    <col min="2" max="2" width="12.5703125" style="78" customWidth="1"/>
    <col min="3" max="3" width="38.28515625" style="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3" t="s">
        <v>7</v>
      </c>
      <c r="B1" s="263"/>
      <c r="C1" s="263"/>
      <c r="D1" s="263"/>
      <c r="E1" s="263"/>
      <c r="F1" s="263"/>
      <c r="G1" s="263"/>
      <c r="AG1" t="s">
        <v>90</v>
      </c>
    </row>
    <row r="2" spans="1:60" ht="24.95" customHeight="1" x14ac:dyDescent="0.2">
      <c r="A2" s="129" t="s">
        <v>8</v>
      </c>
      <c r="B2" s="201" t="s">
        <v>315</v>
      </c>
      <c r="C2" s="264" t="s">
        <v>310</v>
      </c>
      <c r="D2" s="265"/>
      <c r="E2" s="265"/>
      <c r="F2" s="265"/>
      <c r="G2" s="266"/>
      <c r="AG2" t="s">
        <v>91</v>
      </c>
    </row>
    <row r="3" spans="1:60" ht="24.95" customHeight="1" x14ac:dyDescent="0.2">
      <c r="A3" s="129" t="s">
        <v>9</v>
      </c>
      <c r="B3" s="66" t="s">
        <v>45</v>
      </c>
      <c r="C3" s="264" t="s">
        <v>46</v>
      </c>
      <c r="D3" s="265"/>
      <c r="E3" s="265"/>
      <c r="F3" s="265"/>
      <c r="G3" s="266"/>
      <c r="AC3" s="78" t="s">
        <v>91</v>
      </c>
      <c r="AG3" t="s">
        <v>92</v>
      </c>
    </row>
    <row r="4" spans="1:60" ht="24.95" customHeight="1" x14ac:dyDescent="0.2">
      <c r="A4" s="130" t="s">
        <v>10</v>
      </c>
      <c r="B4" s="131" t="s">
        <v>43</v>
      </c>
      <c r="C4" s="267" t="s">
        <v>311</v>
      </c>
      <c r="D4" s="268"/>
      <c r="E4" s="268"/>
      <c r="F4" s="268"/>
      <c r="G4" s="269"/>
      <c r="AG4" t="s">
        <v>93</v>
      </c>
    </row>
    <row r="5" spans="1:60" x14ac:dyDescent="0.2">
      <c r="D5" s="10"/>
    </row>
    <row r="6" spans="1:60" ht="38.25" x14ac:dyDescent="0.2">
      <c r="A6" s="133" t="s">
        <v>94</v>
      </c>
      <c r="B6" s="135" t="s">
        <v>95</v>
      </c>
      <c r="C6" s="135" t="s">
        <v>96</v>
      </c>
      <c r="D6" s="134" t="s">
        <v>97</v>
      </c>
      <c r="E6" s="133" t="s">
        <v>98</v>
      </c>
      <c r="F6" s="132" t="s">
        <v>99</v>
      </c>
      <c r="G6" s="133" t="s">
        <v>31</v>
      </c>
      <c r="H6" s="136" t="s">
        <v>32</v>
      </c>
      <c r="I6" s="136" t="s">
        <v>100</v>
      </c>
      <c r="J6" s="136" t="s">
        <v>33</v>
      </c>
      <c r="K6" s="136" t="s">
        <v>101</v>
      </c>
      <c r="L6" s="136" t="s">
        <v>102</v>
      </c>
      <c r="M6" s="136" t="s">
        <v>103</v>
      </c>
      <c r="N6" s="136" t="s">
        <v>104</v>
      </c>
      <c r="O6" s="136" t="s">
        <v>105</v>
      </c>
      <c r="P6" s="136" t="s">
        <v>106</v>
      </c>
      <c r="Q6" s="136" t="s">
        <v>107</v>
      </c>
      <c r="R6" s="136" t="s">
        <v>108</v>
      </c>
      <c r="S6" s="136" t="s">
        <v>109</v>
      </c>
      <c r="T6" s="136" t="s">
        <v>110</v>
      </c>
      <c r="U6" s="136" t="s">
        <v>111</v>
      </c>
      <c r="V6" s="136" t="s">
        <v>112</v>
      </c>
      <c r="W6" s="136" t="s">
        <v>113</v>
      </c>
    </row>
    <row r="7" spans="1:60" hidden="1" x14ac:dyDescent="0.2">
      <c r="A7" s="3"/>
      <c r="B7" s="4"/>
      <c r="C7" s="4"/>
      <c r="D7" s="6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60" x14ac:dyDescent="0.2">
      <c r="A8" s="170" t="s">
        <v>114</v>
      </c>
      <c r="B8" s="171" t="s">
        <v>55</v>
      </c>
      <c r="C8" s="172" t="s">
        <v>56</v>
      </c>
      <c r="D8" s="173"/>
      <c r="E8" s="174"/>
      <c r="F8" s="175"/>
      <c r="G8" s="176">
        <f>SUMIF(AG9:AG18,"&lt;&gt;NOR",G9:G18)</f>
        <v>0</v>
      </c>
      <c r="H8" s="146"/>
      <c r="I8" s="146">
        <f>SUM(I9:I18)</f>
        <v>0</v>
      </c>
      <c r="J8" s="146"/>
      <c r="K8" s="146">
        <f>SUM(K9:K18)</f>
        <v>0</v>
      </c>
      <c r="L8" s="146"/>
      <c r="M8" s="146">
        <f>SUM(M9:M18)</f>
        <v>0</v>
      </c>
      <c r="N8" s="146"/>
      <c r="O8" s="146">
        <f>SUM(O9:O18)</f>
        <v>0.46</v>
      </c>
      <c r="P8" s="146"/>
      <c r="Q8" s="146">
        <f>SUM(Q9:Q18)</f>
        <v>0</v>
      </c>
      <c r="R8" s="146"/>
      <c r="S8" s="146"/>
      <c r="T8" s="146"/>
      <c r="U8" s="146"/>
      <c r="V8" s="146">
        <f>SUM(V9:V18)</f>
        <v>25.120000000000005</v>
      </c>
      <c r="W8" s="146"/>
      <c r="AG8" t="s">
        <v>115</v>
      </c>
    </row>
    <row r="9" spans="1:60" ht="22.5" outlineLevel="1" x14ac:dyDescent="0.2">
      <c r="A9" s="199">
        <v>1</v>
      </c>
      <c r="B9" s="159" t="s">
        <v>116</v>
      </c>
      <c r="C9" s="160" t="s">
        <v>275</v>
      </c>
      <c r="D9" s="151" t="s">
        <v>271</v>
      </c>
      <c r="E9" s="161">
        <v>8.2149999999999999</v>
      </c>
      <c r="F9" s="162"/>
      <c r="G9" s="163">
        <f>ROUND(E9*F9,2)</f>
        <v>0</v>
      </c>
      <c r="H9" s="145"/>
      <c r="I9" s="144">
        <f>ROUND(E9*H9,2)</f>
        <v>0</v>
      </c>
      <c r="J9" s="145"/>
      <c r="K9" s="144">
        <f>ROUND(E9*J9,2)</f>
        <v>0</v>
      </c>
      <c r="L9" s="144">
        <v>15</v>
      </c>
      <c r="M9" s="144">
        <f>G9*(1+L9/100)</f>
        <v>0</v>
      </c>
      <c r="N9" s="144">
        <v>2.383E-2</v>
      </c>
      <c r="O9" s="144">
        <f>ROUND(E9*N9,2)</f>
        <v>0.2</v>
      </c>
      <c r="P9" s="144">
        <v>0</v>
      </c>
      <c r="Q9" s="144">
        <f>ROUND(E9*P9,2)</f>
        <v>0</v>
      </c>
      <c r="R9" s="144"/>
      <c r="S9" s="144" t="s">
        <v>117</v>
      </c>
      <c r="T9" s="144" t="s">
        <v>117</v>
      </c>
      <c r="U9" s="144">
        <v>1.194</v>
      </c>
      <c r="V9" s="144">
        <f>ROUND(E9*U9,2)</f>
        <v>9.81</v>
      </c>
      <c r="W9" s="144"/>
      <c r="X9" s="137"/>
      <c r="Y9" s="137"/>
      <c r="Z9" s="137"/>
      <c r="AA9" s="137"/>
      <c r="AB9" s="137"/>
      <c r="AC9" s="137"/>
      <c r="AD9" s="137"/>
      <c r="AE9" s="137"/>
      <c r="AF9" s="137"/>
      <c r="AG9" s="137" t="s">
        <v>118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">
      <c r="A10" s="200"/>
      <c r="B10" s="165"/>
      <c r="C10" s="166" t="s">
        <v>119</v>
      </c>
      <c r="D10" s="167"/>
      <c r="E10" s="168">
        <v>4.399</v>
      </c>
      <c r="F10" s="169"/>
      <c r="G10" s="169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7"/>
      <c r="Y10" s="137"/>
      <c r="Z10" s="137"/>
      <c r="AA10" s="137"/>
      <c r="AB10" s="137"/>
      <c r="AC10" s="137"/>
      <c r="AD10" s="137"/>
      <c r="AE10" s="137"/>
      <c r="AF10" s="137"/>
      <c r="AG10" s="137" t="s">
        <v>120</v>
      </c>
      <c r="AH10" s="137">
        <v>0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">
      <c r="A11" s="200"/>
      <c r="B11" s="165"/>
      <c r="C11" s="166" t="s">
        <v>121</v>
      </c>
      <c r="D11" s="167"/>
      <c r="E11" s="168">
        <v>3.8159999999999998</v>
      </c>
      <c r="F11" s="169"/>
      <c r="G11" s="169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7"/>
      <c r="Y11" s="137"/>
      <c r="Z11" s="137"/>
      <c r="AA11" s="137"/>
      <c r="AB11" s="137"/>
      <c r="AC11" s="137"/>
      <c r="AD11" s="137"/>
      <c r="AE11" s="137"/>
      <c r="AF11" s="137"/>
      <c r="AG11" s="137" t="s">
        <v>120</v>
      </c>
      <c r="AH11" s="137">
        <v>0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99">
        <v>2</v>
      </c>
      <c r="B12" s="159" t="s">
        <v>122</v>
      </c>
      <c r="C12" s="160" t="s">
        <v>276</v>
      </c>
      <c r="D12" s="151" t="s">
        <v>271</v>
      </c>
      <c r="E12" s="161">
        <v>8.48</v>
      </c>
      <c r="F12" s="162"/>
      <c r="G12" s="163">
        <f>ROUND(E12*F12,2)</f>
        <v>0</v>
      </c>
      <c r="H12" s="145"/>
      <c r="I12" s="144">
        <f>ROUND(E12*H12,2)</f>
        <v>0</v>
      </c>
      <c r="J12" s="145"/>
      <c r="K12" s="144">
        <f>ROUND(E12*J12,2)</f>
        <v>0</v>
      </c>
      <c r="L12" s="144">
        <v>15</v>
      </c>
      <c r="M12" s="144">
        <f>G12*(1+L12/100)</f>
        <v>0</v>
      </c>
      <c r="N12" s="144">
        <v>2.5420000000000002E-2</v>
      </c>
      <c r="O12" s="144">
        <f>ROUND(E12*N12,2)</f>
        <v>0.22</v>
      </c>
      <c r="P12" s="144">
        <v>0</v>
      </c>
      <c r="Q12" s="144">
        <f>ROUND(E12*P12,2)</f>
        <v>0</v>
      </c>
      <c r="R12" s="144"/>
      <c r="S12" s="144" t="s">
        <v>117</v>
      </c>
      <c r="T12" s="144" t="s">
        <v>117</v>
      </c>
      <c r="U12" s="144">
        <v>1.2250000000000001</v>
      </c>
      <c r="V12" s="144">
        <f>ROUND(E12*U12,2)</f>
        <v>10.39</v>
      </c>
      <c r="W12" s="144"/>
      <c r="X12" s="137"/>
      <c r="Y12" s="137"/>
      <c r="Z12" s="137"/>
      <c r="AA12" s="137"/>
      <c r="AB12" s="137"/>
      <c r="AC12" s="137"/>
      <c r="AD12" s="137"/>
      <c r="AE12" s="137"/>
      <c r="AF12" s="137"/>
      <c r="AG12" s="137" t="s">
        <v>123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200"/>
      <c r="B13" s="165"/>
      <c r="C13" s="166" t="s">
        <v>124</v>
      </c>
      <c r="D13" s="167"/>
      <c r="E13" s="168">
        <v>1.855</v>
      </c>
      <c r="F13" s="169"/>
      <c r="G13" s="169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7"/>
      <c r="Y13" s="137"/>
      <c r="Z13" s="137"/>
      <c r="AA13" s="137"/>
      <c r="AB13" s="137"/>
      <c r="AC13" s="137"/>
      <c r="AD13" s="137"/>
      <c r="AE13" s="137"/>
      <c r="AF13" s="137"/>
      <c r="AG13" s="137" t="s">
        <v>120</v>
      </c>
      <c r="AH13" s="137">
        <v>0</v>
      </c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">
      <c r="A14" s="200"/>
      <c r="B14" s="165"/>
      <c r="C14" s="166" t="s">
        <v>125</v>
      </c>
      <c r="D14" s="167"/>
      <c r="E14" s="168">
        <v>6.625</v>
      </c>
      <c r="F14" s="169"/>
      <c r="G14" s="169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7"/>
      <c r="Y14" s="137"/>
      <c r="Z14" s="137"/>
      <c r="AA14" s="137"/>
      <c r="AB14" s="137"/>
      <c r="AC14" s="137"/>
      <c r="AD14" s="137"/>
      <c r="AE14" s="137"/>
      <c r="AF14" s="137"/>
      <c r="AG14" s="137" t="s">
        <v>120</v>
      </c>
      <c r="AH14" s="137">
        <v>0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99">
        <v>3</v>
      </c>
      <c r="B15" s="159" t="s">
        <v>126</v>
      </c>
      <c r="C15" s="160" t="s">
        <v>284</v>
      </c>
      <c r="D15" s="151" t="s">
        <v>271</v>
      </c>
      <c r="E15" s="161">
        <v>3.1960000000000002</v>
      </c>
      <c r="F15" s="162"/>
      <c r="G15" s="163">
        <f>ROUND(E15*F15,2)</f>
        <v>0</v>
      </c>
      <c r="H15" s="145"/>
      <c r="I15" s="144">
        <f>ROUND(E15*H15,2)</f>
        <v>0</v>
      </c>
      <c r="J15" s="145"/>
      <c r="K15" s="144">
        <f>ROUND(E15*J15,2)</f>
        <v>0</v>
      </c>
      <c r="L15" s="144">
        <v>15</v>
      </c>
      <c r="M15" s="144">
        <f>G15*(1+L15/100)</f>
        <v>0</v>
      </c>
      <c r="N15" s="144">
        <v>1.2149999999999999E-2</v>
      </c>
      <c r="O15" s="144">
        <f>ROUND(E15*N15,2)</f>
        <v>0.04</v>
      </c>
      <c r="P15" s="144">
        <v>0</v>
      </c>
      <c r="Q15" s="144">
        <f>ROUND(E15*P15,2)</f>
        <v>0</v>
      </c>
      <c r="R15" s="144"/>
      <c r="S15" s="144" t="s">
        <v>117</v>
      </c>
      <c r="T15" s="144" t="s">
        <v>117</v>
      </c>
      <c r="U15" s="144">
        <v>1.0109999999999999</v>
      </c>
      <c r="V15" s="144">
        <f>ROUND(E15*U15,2)</f>
        <v>3.23</v>
      </c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 t="s">
        <v>118</v>
      </c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200"/>
      <c r="B16" s="165"/>
      <c r="C16" s="166" t="s">
        <v>127</v>
      </c>
      <c r="D16" s="167"/>
      <c r="E16" s="168">
        <v>2.25</v>
      </c>
      <c r="F16" s="169"/>
      <c r="G16" s="169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 t="s">
        <v>120</v>
      </c>
      <c r="AH16" s="137">
        <v>0</v>
      </c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200"/>
      <c r="B17" s="165"/>
      <c r="C17" s="166" t="s">
        <v>128</v>
      </c>
      <c r="D17" s="167"/>
      <c r="E17" s="168">
        <v>0.94599999999999995</v>
      </c>
      <c r="F17" s="169"/>
      <c r="G17" s="169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37"/>
      <c r="Y17" s="137"/>
      <c r="Z17" s="137"/>
      <c r="AA17" s="137"/>
      <c r="AB17" s="137"/>
      <c r="AC17" s="137"/>
      <c r="AD17" s="137"/>
      <c r="AE17" s="137"/>
      <c r="AF17" s="137"/>
      <c r="AG17" s="137" t="s">
        <v>120</v>
      </c>
      <c r="AH17" s="137">
        <v>0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84">
        <v>4</v>
      </c>
      <c r="B18" s="154" t="s">
        <v>129</v>
      </c>
      <c r="C18" s="155" t="s">
        <v>130</v>
      </c>
      <c r="D18" s="152" t="s">
        <v>131</v>
      </c>
      <c r="E18" s="156">
        <v>1</v>
      </c>
      <c r="F18" s="157"/>
      <c r="G18" s="158">
        <f>ROUND(E18*F18,2)</f>
        <v>0</v>
      </c>
      <c r="H18" s="145"/>
      <c r="I18" s="144">
        <f>ROUND(E18*H18,2)</f>
        <v>0</v>
      </c>
      <c r="J18" s="145"/>
      <c r="K18" s="144">
        <f>ROUND(E18*J18,2)</f>
        <v>0</v>
      </c>
      <c r="L18" s="144">
        <v>15</v>
      </c>
      <c r="M18" s="144">
        <f>G18*(1+L18/100)</f>
        <v>0</v>
      </c>
      <c r="N18" s="144">
        <v>0</v>
      </c>
      <c r="O18" s="144">
        <f>ROUND(E18*N18,2)</f>
        <v>0</v>
      </c>
      <c r="P18" s="144">
        <v>0</v>
      </c>
      <c r="Q18" s="144">
        <f>ROUND(E18*P18,2)</f>
        <v>0</v>
      </c>
      <c r="R18" s="144"/>
      <c r="S18" s="144" t="s">
        <v>117</v>
      </c>
      <c r="T18" s="144" t="s">
        <v>117</v>
      </c>
      <c r="U18" s="144">
        <v>1.6850000000000001</v>
      </c>
      <c r="V18" s="144">
        <f>ROUND(E18*U18,2)</f>
        <v>1.69</v>
      </c>
      <c r="W18" s="144"/>
      <c r="X18" s="137"/>
      <c r="Y18" s="137"/>
      <c r="Z18" s="137"/>
      <c r="AA18" s="137"/>
      <c r="AB18" s="137"/>
      <c r="AC18" s="137"/>
      <c r="AD18" s="137"/>
      <c r="AE18" s="137"/>
      <c r="AF18" s="137"/>
      <c r="AG18" s="137" t="s">
        <v>118</v>
      </c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x14ac:dyDescent="0.2">
      <c r="A19" s="170" t="s">
        <v>114</v>
      </c>
      <c r="B19" s="171" t="s">
        <v>57</v>
      </c>
      <c r="C19" s="172" t="s">
        <v>58</v>
      </c>
      <c r="D19" s="173"/>
      <c r="E19" s="174"/>
      <c r="F19" s="175"/>
      <c r="G19" s="176">
        <f>SUMIF(AG20:AG21,"&lt;&gt;NOR",G20:G21)</f>
        <v>0</v>
      </c>
      <c r="H19" s="146"/>
      <c r="I19" s="146">
        <f>SUM(I20:I21)</f>
        <v>0</v>
      </c>
      <c r="J19" s="146"/>
      <c r="K19" s="146">
        <f>SUM(K20:K21)</f>
        <v>0</v>
      </c>
      <c r="L19" s="146"/>
      <c r="M19" s="146">
        <f>SUM(M20:M21)</f>
        <v>0</v>
      </c>
      <c r="N19" s="146"/>
      <c r="O19" s="146">
        <f>SUM(O20:O21)</f>
        <v>0</v>
      </c>
      <c r="P19" s="146"/>
      <c r="Q19" s="146">
        <f>SUM(Q20:Q21)</f>
        <v>0</v>
      </c>
      <c r="R19" s="146"/>
      <c r="S19" s="146"/>
      <c r="T19" s="146"/>
      <c r="U19" s="146"/>
      <c r="V19" s="146">
        <f>SUM(V20:V21)</f>
        <v>0.33</v>
      </c>
      <c r="W19" s="146"/>
      <c r="AG19" t="s">
        <v>115</v>
      </c>
    </row>
    <row r="20" spans="1:60" ht="16.5" customHeight="1" outlineLevel="1" x14ac:dyDescent="0.2">
      <c r="A20" s="199">
        <v>5</v>
      </c>
      <c r="B20" s="159" t="s">
        <v>132</v>
      </c>
      <c r="C20" s="160" t="s">
        <v>278</v>
      </c>
      <c r="D20" s="151" t="s">
        <v>271</v>
      </c>
      <c r="E20" s="161">
        <v>0.9</v>
      </c>
      <c r="F20" s="162"/>
      <c r="G20" s="163">
        <f>ROUND(E20*F20,2)</f>
        <v>0</v>
      </c>
      <c r="H20" s="145"/>
      <c r="I20" s="144">
        <f>ROUND(E20*H20,2)</f>
        <v>0</v>
      </c>
      <c r="J20" s="145"/>
      <c r="K20" s="144">
        <f>ROUND(E20*J20,2)</f>
        <v>0</v>
      </c>
      <c r="L20" s="144">
        <v>15</v>
      </c>
      <c r="M20" s="144">
        <f>G20*(1+L20/100)</f>
        <v>0</v>
      </c>
      <c r="N20" s="144">
        <v>0</v>
      </c>
      <c r="O20" s="144">
        <f>ROUND(E20*N20,2)</f>
        <v>0</v>
      </c>
      <c r="P20" s="144">
        <v>0</v>
      </c>
      <c r="Q20" s="144">
        <f>ROUND(E20*P20,2)</f>
        <v>0</v>
      </c>
      <c r="R20" s="144"/>
      <c r="S20" s="144" t="s">
        <v>117</v>
      </c>
      <c r="T20" s="144" t="s">
        <v>117</v>
      </c>
      <c r="U20" s="144">
        <v>0.36199999999999999</v>
      </c>
      <c r="V20" s="144">
        <f>ROUND(E20*U20,2)</f>
        <v>0.33</v>
      </c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 t="s">
        <v>118</v>
      </c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outlineLevel="1" x14ac:dyDescent="0.2">
      <c r="A21" s="164"/>
      <c r="B21" s="165"/>
      <c r="C21" s="166" t="s">
        <v>133</v>
      </c>
      <c r="D21" s="167"/>
      <c r="E21" s="168">
        <v>0.9</v>
      </c>
      <c r="F21" s="169"/>
      <c r="G21" s="169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37"/>
      <c r="Y21" s="137"/>
      <c r="Z21" s="137"/>
      <c r="AA21" s="137"/>
      <c r="AB21" s="137"/>
      <c r="AC21" s="137"/>
      <c r="AD21" s="137"/>
      <c r="AE21" s="137"/>
      <c r="AF21" s="137"/>
      <c r="AG21" s="137" t="s">
        <v>120</v>
      </c>
      <c r="AH21" s="137">
        <v>0</v>
      </c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</row>
    <row r="22" spans="1:60" x14ac:dyDescent="0.2">
      <c r="A22" s="170" t="s">
        <v>114</v>
      </c>
      <c r="B22" s="171" t="s">
        <v>59</v>
      </c>
      <c r="C22" s="172" t="s">
        <v>60</v>
      </c>
      <c r="D22" s="173"/>
      <c r="E22" s="174"/>
      <c r="F22" s="175"/>
      <c r="G22" s="176">
        <f>SUMIF(AG23:AG23,"&lt;&gt;NOR",G23:G23)</f>
        <v>0</v>
      </c>
      <c r="H22" s="146"/>
      <c r="I22" s="146">
        <f>SUM(I23:I23)</f>
        <v>0</v>
      </c>
      <c r="J22" s="146"/>
      <c r="K22" s="146">
        <f>SUM(K23:K23)</f>
        <v>0</v>
      </c>
      <c r="L22" s="146"/>
      <c r="M22" s="146">
        <f>SUM(M23:M23)</f>
        <v>0</v>
      </c>
      <c r="N22" s="146"/>
      <c r="O22" s="146">
        <f>SUM(O23:O23)</f>
        <v>0</v>
      </c>
      <c r="P22" s="146"/>
      <c r="Q22" s="146">
        <f>SUM(Q23:Q23)</f>
        <v>0</v>
      </c>
      <c r="R22" s="146"/>
      <c r="S22" s="146"/>
      <c r="T22" s="146"/>
      <c r="U22" s="146"/>
      <c r="V22" s="146">
        <f>SUM(V23:V23)</f>
        <v>0.56999999999999995</v>
      </c>
      <c r="W22" s="146"/>
      <c r="AG22" t="s">
        <v>115</v>
      </c>
    </row>
    <row r="23" spans="1:60" outlineLevel="1" x14ac:dyDescent="0.2">
      <c r="A23" s="184">
        <v>6</v>
      </c>
      <c r="B23" s="154" t="s">
        <v>134</v>
      </c>
      <c r="C23" s="155" t="s">
        <v>135</v>
      </c>
      <c r="D23" s="151" t="s">
        <v>271</v>
      </c>
      <c r="E23" s="156">
        <v>3.1960000000000002</v>
      </c>
      <c r="F23" s="157"/>
      <c r="G23" s="158">
        <f>ROUND(E23*F23,2)</f>
        <v>0</v>
      </c>
      <c r="H23" s="145"/>
      <c r="I23" s="144">
        <f>ROUND(E23*H23,2)</f>
        <v>0</v>
      </c>
      <c r="J23" s="145"/>
      <c r="K23" s="144">
        <f>ROUND(E23*J23,2)</f>
        <v>0</v>
      </c>
      <c r="L23" s="144">
        <v>15</v>
      </c>
      <c r="M23" s="144">
        <f>G23*(1+L23/100)</f>
        <v>0</v>
      </c>
      <c r="N23" s="144">
        <v>1.2099999999999999E-3</v>
      </c>
      <c r="O23" s="144">
        <f>ROUND(E23*N23,2)</f>
        <v>0</v>
      </c>
      <c r="P23" s="144">
        <v>0</v>
      </c>
      <c r="Q23" s="144">
        <f>ROUND(E23*P23,2)</f>
        <v>0</v>
      </c>
      <c r="R23" s="144"/>
      <c r="S23" s="144" t="s">
        <v>117</v>
      </c>
      <c r="T23" s="144" t="s">
        <v>117</v>
      </c>
      <c r="U23" s="144">
        <v>0.17699999999999999</v>
      </c>
      <c r="V23" s="144">
        <f>ROUND(E23*U23,2)</f>
        <v>0.56999999999999995</v>
      </c>
      <c r="W23" s="144"/>
      <c r="X23" s="137"/>
      <c r="Y23" s="137"/>
      <c r="Z23" s="137"/>
      <c r="AA23" s="137"/>
      <c r="AB23" s="137"/>
      <c r="AC23" s="137"/>
      <c r="AD23" s="137"/>
      <c r="AE23" s="137"/>
      <c r="AF23" s="137"/>
      <c r="AG23" s="137" t="s">
        <v>118</v>
      </c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outlineLevel="1" x14ac:dyDescent="0.2">
      <c r="A24" s="185" t="s">
        <v>114</v>
      </c>
      <c r="B24" s="186" t="s">
        <v>299</v>
      </c>
      <c r="C24" s="187" t="s">
        <v>300</v>
      </c>
      <c r="D24" s="188"/>
      <c r="E24" s="189"/>
      <c r="F24" s="190"/>
      <c r="G24" s="191">
        <f>SUM(G26+G25)</f>
        <v>0</v>
      </c>
      <c r="H24" s="145"/>
      <c r="I24" s="144"/>
      <c r="J24" s="145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</row>
    <row r="25" spans="1:60" ht="22.5" outlineLevel="1" x14ac:dyDescent="0.2">
      <c r="A25" s="192">
        <v>7</v>
      </c>
      <c r="B25" s="193" t="s">
        <v>301</v>
      </c>
      <c r="C25" s="194" t="s">
        <v>302</v>
      </c>
      <c r="D25" s="195" t="s">
        <v>303</v>
      </c>
      <c r="E25" s="196">
        <v>1</v>
      </c>
      <c r="F25" s="197"/>
      <c r="G25" s="198">
        <f>ROUND(E25*F25,2)</f>
        <v>0</v>
      </c>
      <c r="H25" s="145"/>
      <c r="I25" s="144"/>
      <c r="J25" s="145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outlineLevel="1" x14ac:dyDescent="0.2">
      <c r="A26" s="192">
        <v>8</v>
      </c>
      <c r="B26" s="193" t="s">
        <v>304</v>
      </c>
      <c r="C26" s="194" t="s">
        <v>305</v>
      </c>
      <c r="D26" s="195" t="s">
        <v>131</v>
      </c>
      <c r="E26" s="196">
        <v>2</v>
      </c>
      <c r="F26" s="197"/>
      <c r="G26" s="198">
        <f>ROUND(E26*F26,2)</f>
        <v>0</v>
      </c>
      <c r="H26" s="145"/>
      <c r="I26" s="144"/>
      <c r="J26" s="145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</row>
    <row r="27" spans="1:60" x14ac:dyDescent="0.2">
      <c r="A27" s="170" t="s">
        <v>114</v>
      </c>
      <c r="B27" s="171" t="s">
        <v>61</v>
      </c>
      <c r="C27" s="172" t="s">
        <v>62</v>
      </c>
      <c r="D27" s="173"/>
      <c r="E27" s="174"/>
      <c r="F27" s="175"/>
      <c r="G27" s="176">
        <f>SUMIF(AG28:AG37,"&lt;&gt;NOR",G28:G37)</f>
        <v>0</v>
      </c>
      <c r="H27" s="146"/>
      <c r="I27" s="146">
        <f>SUM(I28:I37)</f>
        <v>0</v>
      </c>
      <c r="J27" s="146"/>
      <c r="K27" s="146">
        <f>SUM(K28:K37)</f>
        <v>0</v>
      </c>
      <c r="L27" s="146"/>
      <c r="M27" s="146">
        <f>SUM(M28:M37)</f>
        <v>0</v>
      </c>
      <c r="N27" s="146"/>
      <c r="O27" s="146">
        <f>SUM(O28:O37)</f>
        <v>0.02</v>
      </c>
      <c r="P27" s="146"/>
      <c r="Q27" s="146">
        <f>SUM(Q28:Q37)</f>
        <v>1.77</v>
      </c>
      <c r="R27" s="146"/>
      <c r="S27" s="146"/>
      <c r="T27" s="146"/>
      <c r="U27" s="146"/>
      <c r="V27" s="146">
        <f>SUM(V28:V37)</f>
        <v>20.81</v>
      </c>
      <c r="W27" s="146"/>
      <c r="AG27" t="s">
        <v>115</v>
      </c>
    </row>
    <row r="28" spans="1:60" outlineLevel="1" x14ac:dyDescent="0.2">
      <c r="A28" s="199">
        <v>9</v>
      </c>
      <c r="B28" s="159" t="s">
        <v>136</v>
      </c>
      <c r="C28" s="160" t="s">
        <v>137</v>
      </c>
      <c r="D28" s="151" t="s">
        <v>271</v>
      </c>
      <c r="E28" s="161">
        <v>18.100000000000001</v>
      </c>
      <c r="F28" s="162"/>
      <c r="G28" s="163">
        <f>ROUND(E28*F28,2)</f>
        <v>0</v>
      </c>
      <c r="H28" s="145"/>
      <c r="I28" s="144">
        <f>ROUND(E28*H28,2)</f>
        <v>0</v>
      </c>
      <c r="J28" s="145"/>
      <c r="K28" s="144">
        <f>ROUND(E28*J28,2)</f>
        <v>0</v>
      </c>
      <c r="L28" s="144">
        <v>15</v>
      </c>
      <c r="M28" s="144">
        <f>G28*(1+L28/100)</f>
        <v>0</v>
      </c>
      <c r="N28" s="144">
        <v>4.0000000000000003E-5</v>
      </c>
      <c r="O28" s="144">
        <f>ROUND(E28*N28,2)</f>
        <v>0</v>
      </c>
      <c r="P28" s="144">
        <v>0</v>
      </c>
      <c r="Q28" s="144">
        <f>ROUND(E28*P28,2)</f>
        <v>0</v>
      </c>
      <c r="R28" s="144"/>
      <c r="S28" s="144" t="s">
        <v>117</v>
      </c>
      <c r="T28" s="144" t="s">
        <v>117</v>
      </c>
      <c r="U28" s="144">
        <v>0.308</v>
      </c>
      <c r="V28" s="144">
        <f>ROUND(E28*U28,2)</f>
        <v>5.57</v>
      </c>
      <c r="W28" s="144"/>
      <c r="X28" s="137"/>
      <c r="Y28" s="137"/>
      <c r="Z28" s="137"/>
      <c r="AA28" s="137"/>
      <c r="AB28" s="137"/>
      <c r="AC28" s="137"/>
      <c r="AD28" s="137"/>
      <c r="AE28" s="137"/>
      <c r="AF28" s="137"/>
      <c r="AG28" s="137" t="s">
        <v>118</v>
      </c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outlineLevel="1" x14ac:dyDescent="0.2">
      <c r="A29" s="200"/>
      <c r="B29" s="165"/>
      <c r="C29" s="166" t="s">
        <v>138</v>
      </c>
      <c r="D29" s="167"/>
      <c r="E29" s="168">
        <v>18.100000000000001</v>
      </c>
      <c r="F29" s="169"/>
      <c r="G29" s="169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37"/>
      <c r="Y29" s="137"/>
      <c r="Z29" s="137"/>
      <c r="AA29" s="137"/>
      <c r="AB29" s="137"/>
      <c r="AC29" s="137"/>
      <c r="AD29" s="137"/>
      <c r="AE29" s="137"/>
      <c r="AF29" s="137"/>
      <c r="AG29" s="137" t="s">
        <v>120</v>
      </c>
      <c r="AH29" s="137">
        <v>0</v>
      </c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ht="22.5" outlineLevel="1" x14ac:dyDescent="0.2">
      <c r="A30" s="184">
        <v>10</v>
      </c>
      <c r="B30" s="154" t="s">
        <v>139</v>
      </c>
      <c r="C30" s="155" t="s">
        <v>140</v>
      </c>
      <c r="D30" s="151" t="s">
        <v>271</v>
      </c>
      <c r="E30" s="156">
        <v>2</v>
      </c>
      <c r="F30" s="157"/>
      <c r="G30" s="158">
        <f>ROUND(E30*F30,2)</f>
        <v>0</v>
      </c>
      <c r="H30" s="145"/>
      <c r="I30" s="144">
        <f>ROUND(E30*H30,2)</f>
        <v>0</v>
      </c>
      <c r="J30" s="145"/>
      <c r="K30" s="144">
        <f>ROUND(E30*J30,2)</f>
        <v>0</v>
      </c>
      <c r="L30" s="144">
        <v>15</v>
      </c>
      <c r="M30" s="144">
        <f>G30*(1+L30/100)</f>
        <v>0</v>
      </c>
      <c r="N30" s="144">
        <v>0</v>
      </c>
      <c r="O30" s="144">
        <f>ROUND(E30*N30,2)</f>
        <v>0</v>
      </c>
      <c r="P30" s="144">
        <v>6.6000000000000003E-2</v>
      </c>
      <c r="Q30" s="144">
        <f>ROUND(E30*P30,2)</f>
        <v>0.13</v>
      </c>
      <c r="R30" s="144"/>
      <c r="S30" s="144" t="s">
        <v>117</v>
      </c>
      <c r="T30" s="144" t="s">
        <v>117</v>
      </c>
      <c r="U30" s="144">
        <v>2.3519999999999999</v>
      </c>
      <c r="V30" s="144">
        <f>ROUND(E30*U30,2)</f>
        <v>4.7</v>
      </c>
      <c r="W30" s="144"/>
      <c r="X30" s="137"/>
      <c r="Y30" s="137"/>
      <c r="Z30" s="137"/>
      <c r="AA30" s="137"/>
      <c r="AB30" s="137"/>
      <c r="AC30" s="137"/>
      <c r="AD30" s="137"/>
      <c r="AE30" s="137"/>
      <c r="AF30" s="137"/>
      <c r="AG30" s="137" t="s">
        <v>118</v>
      </c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outlineLevel="1" x14ac:dyDescent="0.2">
      <c r="A31" s="184">
        <v>11</v>
      </c>
      <c r="B31" s="154" t="s">
        <v>141</v>
      </c>
      <c r="C31" s="155" t="s">
        <v>142</v>
      </c>
      <c r="D31" s="152" t="s">
        <v>143</v>
      </c>
      <c r="E31" s="156">
        <v>5</v>
      </c>
      <c r="F31" s="157"/>
      <c r="G31" s="158">
        <f>ROUND(E31*F31,2)</f>
        <v>0</v>
      </c>
      <c r="H31" s="145"/>
      <c r="I31" s="144">
        <f>ROUND(E31*H31,2)</f>
        <v>0</v>
      </c>
      <c r="J31" s="145"/>
      <c r="K31" s="144">
        <f>ROUND(E31*J31,2)</f>
        <v>0</v>
      </c>
      <c r="L31" s="144">
        <v>15</v>
      </c>
      <c r="M31" s="144">
        <f>G31*(1+L31/100)</f>
        <v>0</v>
      </c>
      <c r="N31" s="144">
        <v>4.8999999999999998E-4</v>
      </c>
      <c r="O31" s="144">
        <f>ROUND(E31*N31,2)</f>
        <v>0</v>
      </c>
      <c r="P31" s="144">
        <v>2E-3</v>
      </c>
      <c r="Q31" s="144">
        <f>ROUND(E31*P31,2)</f>
        <v>0.01</v>
      </c>
      <c r="R31" s="144"/>
      <c r="S31" s="144" t="s">
        <v>117</v>
      </c>
      <c r="T31" s="144" t="s">
        <v>117</v>
      </c>
      <c r="U31" s="144">
        <v>0.40899999999999997</v>
      </c>
      <c r="V31" s="144">
        <f>ROUND(E31*U31,2)</f>
        <v>2.0499999999999998</v>
      </c>
      <c r="W31" s="144"/>
      <c r="X31" s="137"/>
      <c r="Y31" s="137"/>
      <c r="Z31" s="137"/>
      <c r="AA31" s="137"/>
      <c r="AB31" s="137"/>
      <c r="AC31" s="137"/>
      <c r="AD31" s="137"/>
      <c r="AE31" s="137"/>
      <c r="AF31" s="137"/>
      <c r="AG31" s="137" t="s">
        <v>118</v>
      </c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">
      <c r="A32" s="199">
        <v>12</v>
      </c>
      <c r="B32" s="159" t="s">
        <v>144</v>
      </c>
      <c r="C32" s="160" t="s">
        <v>273</v>
      </c>
      <c r="D32" s="151" t="s">
        <v>271</v>
      </c>
      <c r="E32" s="161">
        <v>24</v>
      </c>
      <c r="F32" s="162"/>
      <c r="G32" s="163">
        <f>ROUND(E32*F32,2)</f>
        <v>0</v>
      </c>
      <c r="H32" s="145"/>
      <c r="I32" s="144">
        <f>ROUND(E32*H32,2)</f>
        <v>0</v>
      </c>
      <c r="J32" s="145"/>
      <c r="K32" s="144">
        <f>ROUND(E32*J32,2)</f>
        <v>0</v>
      </c>
      <c r="L32" s="144">
        <v>15</v>
      </c>
      <c r="M32" s="144">
        <f>G32*(1+L32/100)</f>
        <v>0</v>
      </c>
      <c r="N32" s="144">
        <v>0</v>
      </c>
      <c r="O32" s="144">
        <f>ROUND(E32*N32,2)</f>
        <v>0</v>
      </c>
      <c r="P32" s="144">
        <v>6.8000000000000005E-2</v>
      </c>
      <c r="Q32" s="144">
        <f>ROUND(E32*P32,2)</f>
        <v>1.63</v>
      </c>
      <c r="R32" s="144"/>
      <c r="S32" s="144" t="s">
        <v>117</v>
      </c>
      <c r="T32" s="144" t="s">
        <v>117</v>
      </c>
      <c r="U32" s="144">
        <v>0.3</v>
      </c>
      <c r="V32" s="144">
        <f>ROUND(E32*U32,2)</f>
        <v>7.2</v>
      </c>
      <c r="W32" s="144"/>
      <c r="X32" s="137"/>
      <c r="Y32" s="137"/>
      <c r="Z32" s="137"/>
      <c r="AA32" s="137"/>
      <c r="AB32" s="137"/>
      <c r="AC32" s="137"/>
      <c r="AD32" s="137"/>
      <c r="AE32" s="137"/>
      <c r="AF32" s="137"/>
      <c r="AG32" s="137" t="s">
        <v>118</v>
      </c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200"/>
      <c r="B33" s="165"/>
      <c r="C33" s="166" t="s">
        <v>145</v>
      </c>
      <c r="D33" s="167"/>
      <c r="E33" s="168">
        <v>24</v>
      </c>
      <c r="F33" s="169"/>
      <c r="G33" s="169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37"/>
      <c r="Y33" s="137"/>
      <c r="Z33" s="137"/>
      <c r="AA33" s="137"/>
      <c r="AB33" s="137"/>
      <c r="AC33" s="137"/>
      <c r="AD33" s="137"/>
      <c r="AE33" s="137"/>
      <c r="AF33" s="137"/>
      <c r="AG33" s="137" t="s">
        <v>120</v>
      </c>
      <c r="AH33" s="137">
        <v>0</v>
      </c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84">
        <v>13</v>
      </c>
      <c r="B34" s="154" t="s">
        <v>146</v>
      </c>
      <c r="C34" s="155" t="s">
        <v>147</v>
      </c>
      <c r="D34" s="152" t="s">
        <v>131</v>
      </c>
      <c r="E34" s="156">
        <v>1</v>
      </c>
      <c r="F34" s="157"/>
      <c r="G34" s="158">
        <f>ROUND(E34*F34,2)</f>
        <v>0</v>
      </c>
      <c r="H34" s="145"/>
      <c r="I34" s="144">
        <f>ROUND(E34*H34,2)</f>
        <v>0</v>
      </c>
      <c r="J34" s="145"/>
      <c r="K34" s="144">
        <f>ROUND(E34*J34,2)</f>
        <v>0</v>
      </c>
      <c r="L34" s="144">
        <v>15</v>
      </c>
      <c r="M34" s="144">
        <f>G34*(1+L34/100)</f>
        <v>0</v>
      </c>
      <c r="N34" s="144">
        <v>0</v>
      </c>
      <c r="O34" s="144">
        <f>ROUND(E34*N34,2)</f>
        <v>0</v>
      </c>
      <c r="P34" s="144">
        <v>0</v>
      </c>
      <c r="Q34" s="144">
        <f>ROUND(E34*P34,2)</f>
        <v>0</v>
      </c>
      <c r="R34" s="144"/>
      <c r="S34" s="144" t="s">
        <v>148</v>
      </c>
      <c r="T34" s="144" t="s">
        <v>149</v>
      </c>
      <c r="U34" s="144">
        <v>0</v>
      </c>
      <c r="V34" s="144">
        <f>ROUND(E34*U34,2)</f>
        <v>0</v>
      </c>
      <c r="W34" s="144"/>
      <c r="X34" s="137"/>
      <c r="Y34" s="137"/>
      <c r="Z34" s="137"/>
      <c r="AA34" s="137"/>
      <c r="AB34" s="137"/>
      <c r="AC34" s="137"/>
      <c r="AD34" s="137"/>
      <c r="AE34" s="137"/>
      <c r="AF34" s="137"/>
      <c r="AG34" s="137" t="s">
        <v>118</v>
      </c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84">
        <v>14</v>
      </c>
      <c r="B35" s="154" t="s">
        <v>150</v>
      </c>
      <c r="C35" s="155" t="s">
        <v>151</v>
      </c>
      <c r="D35" s="152" t="s">
        <v>152</v>
      </c>
      <c r="E35" s="156">
        <v>1</v>
      </c>
      <c r="F35" s="157"/>
      <c r="G35" s="158">
        <f>ROUND(E35*F35,2)</f>
        <v>0</v>
      </c>
      <c r="H35" s="145"/>
      <c r="I35" s="144">
        <f>ROUND(E35*H35,2)</f>
        <v>0</v>
      </c>
      <c r="J35" s="145"/>
      <c r="K35" s="144">
        <f>ROUND(E35*J35,2)</f>
        <v>0</v>
      </c>
      <c r="L35" s="144">
        <v>15</v>
      </c>
      <c r="M35" s="144">
        <f>G35*(1+L35/100)</f>
        <v>0</v>
      </c>
      <c r="N35" s="144">
        <v>0</v>
      </c>
      <c r="O35" s="144">
        <f>ROUND(E35*N35,2)</f>
        <v>0</v>
      </c>
      <c r="P35" s="144">
        <v>0</v>
      </c>
      <c r="Q35" s="144">
        <f>ROUND(E35*P35,2)</f>
        <v>0</v>
      </c>
      <c r="R35" s="144"/>
      <c r="S35" s="144" t="s">
        <v>148</v>
      </c>
      <c r="T35" s="144" t="s">
        <v>149</v>
      </c>
      <c r="U35" s="144">
        <v>0</v>
      </c>
      <c r="V35" s="144">
        <f>ROUND(E35*U35,2)</f>
        <v>0</v>
      </c>
      <c r="W35" s="144"/>
      <c r="X35" s="137"/>
      <c r="Y35" s="137"/>
      <c r="Z35" s="137"/>
      <c r="AA35" s="137"/>
      <c r="AB35" s="137"/>
      <c r="AC35" s="137"/>
      <c r="AD35" s="137"/>
      <c r="AE35" s="137"/>
      <c r="AF35" s="137"/>
      <c r="AG35" s="137" t="s">
        <v>118</v>
      </c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outlineLevel="1" x14ac:dyDescent="0.2">
      <c r="A36" s="184">
        <v>15</v>
      </c>
      <c r="B36" s="154" t="s">
        <v>153</v>
      </c>
      <c r="C36" s="155" t="s">
        <v>154</v>
      </c>
      <c r="D36" s="152" t="s">
        <v>152</v>
      </c>
      <c r="E36" s="156">
        <v>1</v>
      </c>
      <c r="F36" s="157"/>
      <c r="G36" s="158">
        <f>ROUND(E36*F36,2)</f>
        <v>0</v>
      </c>
      <c r="H36" s="145"/>
      <c r="I36" s="144">
        <f>ROUND(E36*H36,2)</f>
        <v>0</v>
      </c>
      <c r="J36" s="145"/>
      <c r="K36" s="144">
        <f>ROUND(E36*J36,2)</f>
        <v>0</v>
      </c>
      <c r="L36" s="144">
        <v>15</v>
      </c>
      <c r="M36" s="144">
        <f>G36*(1+L36/100)</f>
        <v>0</v>
      </c>
      <c r="N36" s="144">
        <v>0</v>
      </c>
      <c r="O36" s="144">
        <f>ROUND(E36*N36,2)</f>
        <v>0</v>
      </c>
      <c r="P36" s="144">
        <v>0</v>
      </c>
      <c r="Q36" s="144">
        <f>ROUND(E36*P36,2)</f>
        <v>0</v>
      </c>
      <c r="R36" s="144"/>
      <c r="S36" s="144" t="s">
        <v>148</v>
      </c>
      <c r="T36" s="144" t="s">
        <v>155</v>
      </c>
      <c r="U36" s="144">
        <v>0</v>
      </c>
      <c r="V36" s="144">
        <f>ROUND(E36*U36,2)</f>
        <v>0</v>
      </c>
      <c r="W36" s="144"/>
      <c r="X36" s="137"/>
      <c r="Y36" s="137"/>
      <c r="Z36" s="137"/>
      <c r="AA36" s="137"/>
      <c r="AB36" s="137"/>
      <c r="AC36" s="137"/>
      <c r="AD36" s="137"/>
      <c r="AE36" s="137"/>
      <c r="AF36" s="137"/>
      <c r="AG36" s="137" t="s">
        <v>118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ht="22.5" outlineLevel="1" x14ac:dyDescent="0.2">
      <c r="A37" s="184">
        <v>16</v>
      </c>
      <c r="B37" s="154" t="s">
        <v>156</v>
      </c>
      <c r="C37" s="155" t="s">
        <v>286</v>
      </c>
      <c r="D37" s="152" t="s">
        <v>131</v>
      </c>
      <c r="E37" s="156">
        <v>1</v>
      </c>
      <c r="F37" s="157"/>
      <c r="G37" s="158">
        <f>ROUND(E37*F37,2)</f>
        <v>0</v>
      </c>
      <c r="H37" s="145"/>
      <c r="I37" s="144">
        <f>ROUND(E37*H37,2)</f>
        <v>0</v>
      </c>
      <c r="J37" s="145"/>
      <c r="K37" s="144">
        <f>ROUND(E37*J37,2)</f>
        <v>0</v>
      </c>
      <c r="L37" s="144">
        <v>15</v>
      </c>
      <c r="M37" s="144">
        <f>G37*(1+L37/100)</f>
        <v>0</v>
      </c>
      <c r="N37" s="144">
        <v>2.1250000000000002E-2</v>
      </c>
      <c r="O37" s="144">
        <f>ROUND(E37*N37,2)</f>
        <v>0.02</v>
      </c>
      <c r="P37" s="144">
        <v>0</v>
      </c>
      <c r="Q37" s="144">
        <f>ROUND(E37*P37,2)</f>
        <v>0</v>
      </c>
      <c r="R37" s="144"/>
      <c r="S37" s="144" t="s">
        <v>148</v>
      </c>
      <c r="T37" s="144" t="s">
        <v>149</v>
      </c>
      <c r="U37" s="144">
        <v>1.29</v>
      </c>
      <c r="V37" s="144">
        <f>ROUND(E37*U37,2)</f>
        <v>1.29</v>
      </c>
      <c r="W37" s="144"/>
      <c r="X37" s="137"/>
      <c r="Y37" s="137"/>
      <c r="Z37" s="137"/>
      <c r="AA37" s="137"/>
      <c r="AB37" s="137"/>
      <c r="AC37" s="137"/>
      <c r="AD37" s="137"/>
      <c r="AE37" s="137"/>
      <c r="AF37" s="137"/>
      <c r="AG37" s="137" t="s">
        <v>123</v>
      </c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outlineLevel="1" x14ac:dyDescent="0.2">
      <c r="A38" s="184">
        <v>17</v>
      </c>
      <c r="B38" s="154" t="s">
        <v>287</v>
      </c>
      <c r="C38" s="155" t="s">
        <v>288</v>
      </c>
      <c r="D38" s="152" t="s">
        <v>131</v>
      </c>
      <c r="E38" s="156">
        <v>1</v>
      </c>
      <c r="F38" s="157"/>
      <c r="G38" s="158">
        <f>ROUND(E38*F38,2)</f>
        <v>0</v>
      </c>
      <c r="H38" s="145"/>
      <c r="I38" s="144"/>
      <c r="J38" s="145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</row>
    <row r="39" spans="1:60" x14ac:dyDescent="0.2">
      <c r="A39" s="170" t="s">
        <v>114</v>
      </c>
      <c r="B39" s="171" t="s">
        <v>63</v>
      </c>
      <c r="C39" s="172" t="s">
        <v>64</v>
      </c>
      <c r="D39" s="173"/>
      <c r="E39" s="174"/>
      <c r="F39" s="175"/>
      <c r="G39" s="176">
        <f>SUMIF(AG40:AG40,"&lt;&gt;NOR",G40:G40)</f>
        <v>0</v>
      </c>
      <c r="H39" s="146"/>
      <c r="I39" s="146">
        <f>SUM(I40:I40)</f>
        <v>0</v>
      </c>
      <c r="J39" s="146"/>
      <c r="K39" s="146">
        <f>SUM(K40:K40)</f>
        <v>0</v>
      </c>
      <c r="L39" s="146"/>
      <c r="M39" s="146">
        <f>SUM(M40:M40)</f>
        <v>0</v>
      </c>
      <c r="N39" s="146"/>
      <c r="O39" s="146">
        <f>SUM(O40:O40)</f>
        <v>0</v>
      </c>
      <c r="P39" s="146"/>
      <c r="Q39" s="146">
        <f>SUM(Q40:Q40)</f>
        <v>0</v>
      </c>
      <c r="R39" s="146"/>
      <c r="S39" s="146"/>
      <c r="T39" s="146"/>
      <c r="U39" s="146"/>
      <c r="V39" s="146">
        <f>SUM(V40:V40)</f>
        <v>1.3</v>
      </c>
      <c r="W39" s="146"/>
      <c r="AG39" t="s">
        <v>115</v>
      </c>
    </row>
    <row r="40" spans="1:60" outlineLevel="1" x14ac:dyDescent="0.2">
      <c r="A40" s="184">
        <v>18</v>
      </c>
      <c r="B40" s="154" t="s">
        <v>157</v>
      </c>
      <c r="C40" s="155" t="s">
        <v>158</v>
      </c>
      <c r="D40" s="152" t="s">
        <v>159</v>
      </c>
      <c r="E40" s="156">
        <v>0.50178</v>
      </c>
      <c r="F40" s="157"/>
      <c r="G40" s="158">
        <f>ROUND(E40*F40,2)</f>
        <v>0</v>
      </c>
      <c r="H40" s="145"/>
      <c r="I40" s="144">
        <f>ROUND(E40*H40,2)</f>
        <v>0</v>
      </c>
      <c r="J40" s="145"/>
      <c r="K40" s="144">
        <f>ROUND(E40*J40,2)</f>
        <v>0</v>
      </c>
      <c r="L40" s="144">
        <v>15</v>
      </c>
      <c r="M40" s="144">
        <f>G40*(1+L40/100)</f>
        <v>0</v>
      </c>
      <c r="N40" s="144">
        <v>0</v>
      </c>
      <c r="O40" s="144">
        <f>ROUND(E40*N40,2)</f>
        <v>0</v>
      </c>
      <c r="P40" s="144">
        <v>0</v>
      </c>
      <c r="Q40" s="144">
        <f>ROUND(E40*P40,2)</f>
        <v>0</v>
      </c>
      <c r="R40" s="144"/>
      <c r="S40" s="144" t="s">
        <v>117</v>
      </c>
      <c r="T40" s="144" t="s">
        <v>117</v>
      </c>
      <c r="U40" s="144">
        <v>2.5979999999999999</v>
      </c>
      <c r="V40" s="144">
        <f>ROUND(E40*U40,2)</f>
        <v>1.3</v>
      </c>
      <c r="W40" s="144"/>
      <c r="X40" s="137"/>
      <c r="Y40" s="137"/>
      <c r="Z40" s="137"/>
      <c r="AA40" s="137"/>
      <c r="AB40" s="137"/>
      <c r="AC40" s="137"/>
      <c r="AD40" s="137"/>
      <c r="AE40" s="137"/>
      <c r="AF40" s="137"/>
      <c r="AG40" s="137" t="s">
        <v>160</v>
      </c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</row>
    <row r="41" spans="1:60" x14ac:dyDescent="0.2">
      <c r="A41" s="170" t="s">
        <v>114</v>
      </c>
      <c r="B41" s="171" t="s">
        <v>65</v>
      </c>
      <c r="C41" s="172" t="s">
        <v>66</v>
      </c>
      <c r="D41" s="173"/>
      <c r="E41" s="174"/>
      <c r="F41" s="175"/>
      <c r="G41" s="176">
        <f>SUMIF(AG42:AG44,"&lt;&gt;NOR",G42:G44)</f>
        <v>0</v>
      </c>
      <c r="H41" s="146"/>
      <c r="I41" s="146">
        <f>SUM(I42:I44)</f>
        <v>0</v>
      </c>
      <c r="J41" s="146"/>
      <c r="K41" s="146">
        <f>SUM(K42:K44)</f>
        <v>0</v>
      </c>
      <c r="L41" s="146"/>
      <c r="M41" s="146">
        <f>SUM(M42:M44)</f>
        <v>0</v>
      </c>
      <c r="N41" s="146"/>
      <c r="O41" s="146">
        <f>SUM(O42:O44)</f>
        <v>0.04</v>
      </c>
      <c r="P41" s="146"/>
      <c r="Q41" s="146">
        <f>SUM(Q42:Q44)</f>
        <v>0</v>
      </c>
      <c r="R41" s="146"/>
      <c r="S41" s="146"/>
      <c r="T41" s="146"/>
      <c r="U41" s="146"/>
      <c r="V41" s="146">
        <f>SUM(V42:V44)</f>
        <v>4.71</v>
      </c>
      <c r="W41" s="146"/>
      <c r="AG41" t="s">
        <v>115</v>
      </c>
    </row>
    <row r="42" spans="1:60" ht="22.5" outlineLevel="1" x14ac:dyDescent="0.2">
      <c r="A42" s="199">
        <v>19</v>
      </c>
      <c r="B42" s="159" t="s">
        <v>161</v>
      </c>
      <c r="C42" s="160" t="s">
        <v>162</v>
      </c>
      <c r="D42" s="151" t="s">
        <v>271</v>
      </c>
      <c r="E42" s="161">
        <v>11.25</v>
      </c>
      <c r="F42" s="162"/>
      <c r="G42" s="163">
        <f>ROUND(E42*F42,2)</f>
        <v>0</v>
      </c>
      <c r="H42" s="145"/>
      <c r="I42" s="144">
        <f>ROUND(E42*H42,2)</f>
        <v>0</v>
      </c>
      <c r="J42" s="145"/>
      <c r="K42" s="144">
        <f>ROUND(E42*J42,2)</f>
        <v>0</v>
      </c>
      <c r="L42" s="144">
        <v>15</v>
      </c>
      <c r="M42" s="144">
        <f>G42*(1+L42/100)</f>
        <v>0</v>
      </c>
      <c r="N42" s="144">
        <v>3.7799999999999999E-3</v>
      </c>
      <c r="O42" s="144">
        <f>ROUND(E42*N42,2)</f>
        <v>0.04</v>
      </c>
      <c r="P42" s="144">
        <v>0</v>
      </c>
      <c r="Q42" s="144">
        <f>ROUND(E42*P42,2)</f>
        <v>0</v>
      </c>
      <c r="R42" s="144"/>
      <c r="S42" s="144" t="s">
        <v>117</v>
      </c>
      <c r="T42" s="144" t="s">
        <v>117</v>
      </c>
      <c r="U42" s="144">
        <v>0.41865000000000002</v>
      </c>
      <c r="V42" s="144">
        <f>ROUND(E42*U42,2)</f>
        <v>4.71</v>
      </c>
      <c r="W42" s="144"/>
      <c r="X42" s="137"/>
      <c r="Y42" s="137"/>
      <c r="Z42" s="137"/>
      <c r="AA42" s="137"/>
      <c r="AB42" s="137"/>
      <c r="AC42" s="137"/>
      <c r="AD42" s="137"/>
      <c r="AE42" s="137"/>
      <c r="AF42" s="137"/>
      <c r="AG42" s="137" t="s">
        <v>163</v>
      </c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64"/>
      <c r="B43" s="165"/>
      <c r="C43" s="166" t="s">
        <v>164</v>
      </c>
      <c r="D43" s="167"/>
      <c r="E43" s="168">
        <v>2.1459999999999999</v>
      </c>
      <c r="F43" s="169"/>
      <c r="G43" s="169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7"/>
      <c r="Y43" s="137"/>
      <c r="Z43" s="137"/>
      <c r="AA43" s="137"/>
      <c r="AB43" s="137"/>
      <c r="AC43" s="137"/>
      <c r="AD43" s="137"/>
      <c r="AE43" s="137"/>
      <c r="AF43" s="137"/>
      <c r="AG43" s="137" t="s">
        <v>120</v>
      </c>
      <c r="AH43" s="137">
        <v>0</v>
      </c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outlineLevel="1" x14ac:dyDescent="0.2">
      <c r="A44" s="164"/>
      <c r="B44" s="165"/>
      <c r="C44" s="166" t="s">
        <v>165</v>
      </c>
      <c r="D44" s="167"/>
      <c r="E44" s="168">
        <v>2.556</v>
      </c>
      <c r="F44" s="169"/>
      <c r="G44" s="169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37"/>
      <c r="Y44" s="137"/>
      <c r="Z44" s="137"/>
      <c r="AA44" s="137"/>
      <c r="AB44" s="137"/>
      <c r="AC44" s="137"/>
      <c r="AD44" s="137"/>
      <c r="AE44" s="137"/>
      <c r="AF44" s="137"/>
      <c r="AG44" s="137" t="s">
        <v>120</v>
      </c>
      <c r="AH44" s="137">
        <v>0</v>
      </c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</row>
    <row r="45" spans="1:60" x14ac:dyDescent="0.2">
      <c r="A45" s="170" t="s">
        <v>114</v>
      </c>
      <c r="B45" s="171" t="s">
        <v>67</v>
      </c>
      <c r="C45" s="172" t="s">
        <v>68</v>
      </c>
      <c r="D45" s="173"/>
      <c r="E45" s="174"/>
      <c r="F45" s="175"/>
      <c r="G45" s="176">
        <f>SUMIF(AG46:AG51,"&lt;&gt;NOR",G46:G51)</f>
        <v>0</v>
      </c>
      <c r="H45" s="146"/>
      <c r="I45" s="146">
        <f>SUM(I46:I51)</f>
        <v>0</v>
      </c>
      <c r="J45" s="146"/>
      <c r="K45" s="146">
        <f>SUM(K46:K51)</f>
        <v>0</v>
      </c>
      <c r="L45" s="146"/>
      <c r="M45" s="146">
        <f>SUM(M46:M51)</f>
        <v>0</v>
      </c>
      <c r="N45" s="146"/>
      <c r="O45" s="146">
        <f>SUM(O46:O51)</f>
        <v>0</v>
      </c>
      <c r="P45" s="146"/>
      <c r="Q45" s="146">
        <f>SUM(Q46:Q51)</f>
        <v>0</v>
      </c>
      <c r="R45" s="146"/>
      <c r="S45" s="146"/>
      <c r="T45" s="146"/>
      <c r="U45" s="146"/>
      <c r="V45" s="146">
        <f>SUM(V46:V51)</f>
        <v>2.0099999999999998</v>
      </c>
      <c r="W45" s="146"/>
      <c r="AG45" t="s">
        <v>115</v>
      </c>
    </row>
    <row r="46" spans="1:60" outlineLevel="1" x14ac:dyDescent="0.2">
      <c r="A46" s="184">
        <v>20</v>
      </c>
      <c r="B46" s="154" t="s">
        <v>166</v>
      </c>
      <c r="C46" s="155" t="s">
        <v>167</v>
      </c>
      <c r="D46" s="152" t="s">
        <v>143</v>
      </c>
      <c r="E46" s="156">
        <v>1</v>
      </c>
      <c r="F46" s="157"/>
      <c r="G46" s="158">
        <f t="shared" ref="G46:G51" si="0">ROUND(E46*F46,2)</f>
        <v>0</v>
      </c>
      <c r="H46" s="145"/>
      <c r="I46" s="144">
        <f t="shared" ref="I46:I51" si="1">ROUND(E46*H46,2)</f>
        <v>0</v>
      </c>
      <c r="J46" s="145"/>
      <c r="K46" s="144">
        <f t="shared" ref="K46:K51" si="2">ROUND(E46*J46,2)</f>
        <v>0</v>
      </c>
      <c r="L46" s="144">
        <v>15</v>
      </c>
      <c r="M46" s="144">
        <f t="shared" ref="M46:M51" si="3">G46*(1+L46/100)</f>
        <v>0</v>
      </c>
      <c r="N46" s="144">
        <v>3.8000000000000002E-4</v>
      </c>
      <c r="O46" s="144">
        <f t="shared" ref="O46:O51" si="4">ROUND(E46*N46,2)</f>
        <v>0</v>
      </c>
      <c r="P46" s="144">
        <v>0</v>
      </c>
      <c r="Q46" s="144">
        <f t="shared" ref="Q46:Q51" si="5">ROUND(E46*P46,2)</f>
        <v>0</v>
      </c>
      <c r="R46" s="144"/>
      <c r="S46" s="144" t="s">
        <v>117</v>
      </c>
      <c r="T46" s="144" t="s">
        <v>117</v>
      </c>
      <c r="U46" s="144">
        <v>0.32</v>
      </c>
      <c r="V46" s="144">
        <f t="shared" ref="V46:V51" si="6">ROUND(E46*U46,2)</f>
        <v>0.32</v>
      </c>
      <c r="W46" s="144"/>
      <c r="X46" s="137"/>
      <c r="Y46" s="137"/>
      <c r="Z46" s="137"/>
      <c r="AA46" s="137"/>
      <c r="AB46" s="137"/>
      <c r="AC46" s="137"/>
      <c r="AD46" s="137"/>
      <c r="AE46" s="137"/>
      <c r="AF46" s="137"/>
      <c r="AG46" s="137" t="s">
        <v>168</v>
      </c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 x14ac:dyDescent="0.2">
      <c r="A47" s="184">
        <v>21</v>
      </c>
      <c r="B47" s="154" t="s">
        <v>169</v>
      </c>
      <c r="C47" s="155" t="s">
        <v>170</v>
      </c>
      <c r="D47" s="152" t="s">
        <v>143</v>
      </c>
      <c r="E47" s="156">
        <v>2</v>
      </c>
      <c r="F47" s="157"/>
      <c r="G47" s="158">
        <f t="shared" si="0"/>
        <v>0</v>
      </c>
      <c r="H47" s="145"/>
      <c r="I47" s="144">
        <f t="shared" si="1"/>
        <v>0</v>
      </c>
      <c r="J47" s="145"/>
      <c r="K47" s="144">
        <f t="shared" si="2"/>
        <v>0</v>
      </c>
      <c r="L47" s="144">
        <v>15</v>
      </c>
      <c r="M47" s="144">
        <f t="shared" si="3"/>
        <v>0</v>
      </c>
      <c r="N47" s="144">
        <v>4.6999999999999999E-4</v>
      </c>
      <c r="O47" s="144">
        <f t="shared" si="4"/>
        <v>0</v>
      </c>
      <c r="P47" s="144">
        <v>0</v>
      </c>
      <c r="Q47" s="144">
        <f t="shared" si="5"/>
        <v>0</v>
      </c>
      <c r="R47" s="144"/>
      <c r="S47" s="144" t="s">
        <v>117</v>
      </c>
      <c r="T47" s="144" t="s">
        <v>117</v>
      </c>
      <c r="U47" s="144">
        <v>0.35899999999999999</v>
      </c>
      <c r="V47" s="144">
        <f t="shared" si="6"/>
        <v>0.72</v>
      </c>
      <c r="W47" s="144"/>
      <c r="X47" s="137"/>
      <c r="Y47" s="137"/>
      <c r="Z47" s="137"/>
      <c r="AA47" s="137"/>
      <c r="AB47" s="137"/>
      <c r="AC47" s="137"/>
      <c r="AD47" s="137"/>
      <c r="AE47" s="137"/>
      <c r="AF47" s="137"/>
      <c r="AG47" s="137" t="s">
        <v>168</v>
      </c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84">
        <v>22</v>
      </c>
      <c r="B48" s="154" t="s">
        <v>171</v>
      </c>
      <c r="C48" s="155" t="s">
        <v>172</v>
      </c>
      <c r="D48" s="152" t="s">
        <v>143</v>
      </c>
      <c r="E48" s="156">
        <v>1</v>
      </c>
      <c r="F48" s="157"/>
      <c r="G48" s="158">
        <f t="shared" si="0"/>
        <v>0</v>
      </c>
      <c r="H48" s="145"/>
      <c r="I48" s="144">
        <f t="shared" si="1"/>
        <v>0</v>
      </c>
      <c r="J48" s="145"/>
      <c r="K48" s="144">
        <f t="shared" si="2"/>
        <v>0</v>
      </c>
      <c r="L48" s="144">
        <v>15</v>
      </c>
      <c r="M48" s="144">
        <f t="shared" si="3"/>
        <v>0</v>
      </c>
      <c r="N48" s="144">
        <v>6.9999999999999999E-4</v>
      </c>
      <c r="O48" s="144">
        <f t="shared" si="4"/>
        <v>0</v>
      </c>
      <c r="P48" s="144">
        <v>0</v>
      </c>
      <c r="Q48" s="144">
        <f t="shared" si="5"/>
        <v>0</v>
      </c>
      <c r="R48" s="144"/>
      <c r="S48" s="144" t="s">
        <v>117</v>
      </c>
      <c r="T48" s="144" t="s">
        <v>117</v>
      </c>
      <c r="U48" s="144">
        <v>0.45200000000000001</v>
      </c>
      <c r="V48" s="144">
        <f t="shared" si="6"/>
        <v>0.45</v>
      </c>
      <c r="W48" s="144"/>
      <c r="X48" s="137"/>
      <c r="Y48" s="137"/>
      <c r="Z48" s="137"/>
      <c r="AA48" s="137"/>
      <c r="AB48" s="137"/>
      <c r="AC48" s="137"/>
      <c r="AD48" s="137"/>
      <c r="AE48" s="137"/>
      <c r="AF48" s="137"/>
      <c r="AG48" s="137" t="s">
        <v>123</v>
      </c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84">
        <v>23</v>
      </c>
      <c r="B49" s="154" t="s">
        <v>173</v>
      </c>
      <c r="C49" s="155" t="s">
        <v>174</v>
      </c>
      <c r="D49" s="152" t="s">
        <v>131</v>
      </c>
      <c r="E49" s="156">
        <v>3</v>
      </c>
      <c r="F49" s="157"/>
      <c r="G49" s="158">
        <f t="shared" si="0"/>
        <v>0</v>
      </c>
      <c r="H49" s="145"/>
      <c r="I49" s="144">
        <f t="shared" si="1"/>
        <v>0</v>
      </c>
      <c r="J49" s="145"/>
      <c r="K49" s="144">
        <f t="shared" si="2"/>
        <v>0</v>
      </c>
      <c r="L49" s="144">
        <v>15</v>
      </c>
      <c r="M49" s="144">
        <f t="shared" si="3"/>
        <v>0</v>
      </c>
      <c r="N49" s="144">
        <v>0</v>
      </c>
      <c r="O49" s="144">
        <f t="shared" si="4"/>
        <v>0</v>
      </c>
      <c r="P49" s="144">
        <v>0</v>
      </c>
      <c r="Q49" s="144">
        <f t="shared" si="5"/>
        <v>0</v>
      </c>
      <c r="R49" s="144"/>
      <c r="S49" s="144" t="s">
        <v>117</v>
      </c>
      <c r="T49" s="144" t="s">
        <v>117</v>
      </c>
      <c r="U49" s="144">
        <v>0.17399999999999999</v>
      </c>
      <c r="V49" s="144">
        <f t="shared" si="6"/>
        <v>0.52</v>
      </c>
      <c r="W49" s="144"/>
      <c r="X49" s="137"/>
      <c r="Y49" s="137"/>
      <c r="Z49" s="137"/>
      <c r="AA49" s="137"/>
      <c r="AB49" s="137"/>
      <c r="AC49" s="137"/>
      <c r="AD49" s="137"/>
      <c r="AE49" s="137"/>
      <c r="AF49" s="137"/>
      <c r="AG49" s="137" t="s">
        <v>168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99">
        <v>24</v>
      </c>
      <c r="B50" s="159" t="s">
        <v>175</v>
      </c>
      <c r="C50" s="160" t="s">
        <v>283</v>
      </c>
      <c r="D50" s="153" t="s">
        <v>131</v>
      </c>
      <c r="E50" s="161">
        <v>1</v>
      </c>
      <c r="F50" s="162"/>
      <c r="G50" s="163">
        <f t="shared" si="0"/>
        <v>0</v>
      </c>
      <c r="H50" s="145"/>
      <c r="I50" s="144">
        <f t="shared" si="1"/>
        <v>0</v>
      </c>
      <c r="J50" s="145"/>
      <c r="K50" s="144">
        <f t="shared" si="2"/>
        <v>0</v>
      </c>
      <c r="L50" s="144">
        <v>15</v>
      </c>
      <c r="M50" s="144">
        <f t="shared" si="3"/>
        <v>0</v>
      </c>
      <c r="N50" s="144">
        <v>0</v>
      </c>
      <c r="O50" s="144">
        <f t="shared" si="4"/>
        <v>0</v>
      </c>
      <c r="P50" s="144">
        <v>0</v>
      </c>
      <c r="Q50" s="144">
        <f t="shared" si="5"/>
        <v>0</v>
      </c>
      <c r="R50" s="144"/>
      <c r="S50" s="144" t="s">
        <v>148</v>
      </c>
      <c r="T50" s="144" t="s">
        <v>149</v>
      </c>
      <c r="U50" s="144">
        <v>0</v>
      </c>
      <c r="V50" s="144">
        <f t="shared" si="6"/>
        <v>0</v>
      </c>
      <c r="W50" s="144"/>
      <c r="X50" s="137"/>
      <c r="Y50" s="137"/>
      <c r="Z50" s="137"/>
      <c r="AA50" s="137"/>
      <c r="AB50" s="137"/>
      <c r="AC50" s="137"/>
      <c r="AD50" s="137"/>
      <c r="AE50" s="137"/>
      <c r="AF50" s="137"/>
      <c r="AG50" s="137" t="s">
        <v>123</v>
      </c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outlineLevel="1" x14ac:dyDescent="0.2">
      <c r="A51" s="200">
        <v>25</v>
      </c>
      <c r="B51" s="165" t="s">
        <v>176</v>
      </c>
      <c r="C51" s="177" t="s">
        <v>177</v>
      </c>
      <c r="D51" s="178" t="s">
        <v>0</v>
      </c>
      <c r="E51" s="179"/>
      <c r="F51" s="180"/>
      <c r="G51" s="169">
        <f t="shared" si="0"/>
        <v>0</v>
      </c>
      <c r="H51" s="145"/>
      <c r="I51" s="144">
        <f t="shared" si="1"/>
        <v>0</v>
      </c>
      <c r="J51" s="145"/>
      <c r="K51" s="144">
        <f t="shared" si="2"/>
        <v>0</v>
      </c>
      <c r="L51" s="144">
        <v>15</v>
      </c>
      <c r="M51" s="144">
        <f t="shared" si="3"/>
        <v>0</v>
      </c>
      <c r="N51" s="144">
        <v>0</v>
      </c>
      <c r="O51" s="144">
        <f t="shared" si="4"/>
        <v>0</v>
      </c>
      <c r="P51" s="144">
        <v>0</v>
      </c>
      <c r="Q51" s="144">
        <f t="shared" si="5"/>
        <v>0</v>
      </c>
      <c r="R51" s="144"/>
      <c r="S51" s="144" t="s">
        <v>117</v>
      </c>
      <c r="T51" s="144" t="s">
        <v>117</v>
      </c>
      <c r="U51" s="144">
        <v>0</v>
      </c>
      <c r="V51" s="144">
        <f t="shared" si="6"/>
        <v>0</v>
      </c>
      <c r="W51" s="144"/>
      <c r="X51" s="137"/>
      <c r="Y51" s="137"/>
      <c r="Z51" s="137"/>
      <c r="AA51" s="137"/>
      <c r="AB51" s="137"/>
      <c r="AC51" s="137"/>
      <c r="AD51" s="137"/>
      <c r="AE51" s="137"/>
      <c r="AF51" s="137"/>
      <c r="AG51" s="137" t="s">
        <v>178</v>
      </c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</row>
    <row r="52" spans="1:60" x14ac:dyDescent="0.2">
      <c r="A52" s="170" t="s">
        <v>114</v>
      </c>
      <c r="B52" s="171" t="s">
        <v>69</v>
      </c>
      <c r="C52" s="172" t="s">
        <v>70</v>
      </c>
      <c r="D52" s="173"/>
      <c r="E52" s="174"/>
      <c r="F52" s="175"/>
      <c r="G52" s="176">
        <f>SUMIF(AG53:AG63,"&lt;&gt;NOR",G53:G63)</f>
        <v>0</v>
      </c>
      <c r="H52" s="146"/>
      <c r="I52" s="146">
        <f>SUM(I53:I63)</f>
        <v>0</v>
      </c>
      <c r="J52" s="146"/>
      <c r="K52" s="146">
        <f>SUM(K53:K63)</f>
        <v>0</v>
      </c>
      <c r="L52" s="146"/>
      <c r="M52" s="146">
        <f>SUM(M53:M63)</f>
        <v>0</v>
      </c>
      <c r="N52" s="146"/>
      <c r="O52" s="146">
        <f>SUM(O53:O63)</f>
        <v>0.06</v>
      </c>
      <c r="P52" s="146"/>
      <c r="Q52" s="146">
        <f>SUM(Q53:Q63)</f>
        <v>0</v>
      </c>
      <c r="R52" s="146"/>
      <c r="S52" s="146"/>
      <c r="T52" s="146"/>
      <c r="U52" s="146"/>
      <c r="V52" s="146">
        <f>SUM(V53:V63)</f>
        <v>12.360000000000001</v>
      </c>
      <c r="W52" s="146"/>
      <c r="AG52" t="s">
        <v>115</v>
      </c>
    </row>
    <row r="53" spans="1:60" outlineLevel="1" x14ac:dyDescent="0.2">
      <c r="A53" s="184">
        <v>26</v>
      </c>
      <c r="B53" s="154" t="s">
        <v>179</v>
      </c>
      <c r="C53" s="155" t="s">
        <v>180</v>
      </c>
      <c r="D53" s="152" t="s">
        <v>131</v>
      </c>
      <c r="E53" s="156">
        <v>15</v>
      </c>
      <c r="F53" s="157"/>
      <c r="G53" s="158">
        <f t="shared" ref="G53:G63" si="7">ROUND(E53*F53,2)</f>
        <v>0</v>
      </c>
      <c r="H53" s="145"/>
      <c r="I53" s="144">
        <f t="shared" ref="I53:I63" si="8">ROUND(E53*H53,2)</f>
        <v>0</v>
      </c>
      <c r="J53" s="145"/>
      <c r="K53" s="144">
        <f t="shared" ref="K53:K63" si="9">ROUND(E53*J53,2)</f>
        <v>0</v>
      </c>
      <c r="L53" s="144">
        <v>15</v>
      </c>
      <c r="M53" s="144">
        <f t="shared" ref="M53:M63" si="10">G53*(1+L53/100)</f>
        <v>0</v>
      </c>
      <c r="N53" s="144">
        <v>0</v>
      </c>
      <c r="O53" s="144">
        <f t="shared" ref="O53:O63" si="11">ROUND(E53*N53,2)</f>
        <v>0</v>
      </c>
      <c r="P53" s="144">
        <v>0</v>
      </c>
      <c r="Q53" s="144">
        <f t="shared" ref="Q53:Q63" si="12">ROUND(E53*P53,2)</f>
        <v>0</v>
      </c>
      <c r="R53" s="144"/>
      <c r="S53" s="144" t="s">
        <v>117</v>
      </c>
      <c r="T53" s="144" t="s">
        <v>117</v>
      </c>
      <c r="U53" s="144">
        <v>1.7899999999999999E-2</v>
      </c>
      <c r="V53" s="144">
        <f t="shared" ref="V53:V63" si="13">ROUND(E53*U53,2)</f>
        <v>0.27</v>
      </c>
      <c r="W53" s="144"/>
      <c r="X53" s="137"/>
      <c r="Y53" s="137"/>
      <c r="Z53" s="137"/>
      <c r="AA53" s="137"/>
      <c r="AB53" s="137"/>
      <c r="AC53" s="137"/>
      <c r="AD53" s="137"/>
      <c r="AE53" s="137"/>
      <c r="AF53" s="137"/>
      <c r="AG53" s="137" t="s">
        <v>168</v>
      </c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84">
        <v>27</v>
      </c>
      <c r="B54" s="154" t="s">
        <v>181</v>
      </c>
      <c r="C54" s="155" t="s">
        <v>182</v>
      </c>
      <c r="D54" s="152" t="s">
        <v>131</v>
      </c>
      <c r="E54" s="156">
        <v>15</v>
      </c>
      <c r="F54" s="157"/>
      <c r="G54" s="158">
        <f t="shared" si="7"/>
        <v>0</v>
      </c>
      <c r="H54" s="145"/>
      <c r="I54" s="144">
        <f t="shared" si="8"/>
        <v>0</v>
      </c>
      <c r="J54" s="145"/>
      <c r="K54" s="144">
        <f t="shared" si="9"/>
        <v>0</v>
      </c>
      <c r="L54" s="144">
        <v>15</v>
      </c>
      <c r="M54" s="144">
        <f t="shared" si="10"/>
        <v>0</v>
      </c>
      <c r="N54" s="144">
        <v>0</v>
      </c>
      <c r="O54" s="144">
        <f t="shared" si="11"/>
        <v>0</v>
      </c>
      <c r="P54" s="144">
        <v>0</v>
      </c>
      <c r="Q54" s="144">
        <f t="shared" si="12"/>
        <v>0</v>
      </c>
      <c r="R54" s="144"/>
      <c r="S54" s="144" t="s">
        <v>117</v>
      </c>
      <c r="T54" s="144" t="s">
        <v>117</v>
      </c>
      <c r="U54" s="144">
        <v>7.6880000000000004E-2</v>
      </c>
      <c r="V54" s="144">
        <f t="shared" si="13"/>
        <v>1.1499999999999999</v>
      </c>
      <c r="W54" s="144"/>
      <c r="X54" s="137"/>
      <c r="Y54" s="137"/>
      <c r="Z54" s="137"/>
      <c r="AA54" s="137"/>
      <c r="AB54" s="137"/>
      <c r="AC54" s="137"/>
      <c r="AD54" s="137"/>
      <c r="AE54" s="137"/>
      <c r="AF54" s="137"/>
      <c r="AG54" s="137" t="s">
        <v>168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 x14ac:dyDescent="0.2">
      <c r="A55" s="184">
        <v>28</v>
      </c>
      <c r="B55" s="154" t="s">
        <v>183</v>
      </c>
      <c r="C55" s="155" t="s">
        <v>184</v>
      </c>
      <c r="D55" s="152" t="s">
        <v>143</v>
      </c>
      <c r="E55" s="156">
        <v>6.5</v>
      </c>
      <c r="F55" s="157"/>
      <c r="G55" s="158">
        <f t="shared" si="7"/>
        <v>0</v>
      </c>
      <c r="H55" s="145"/>
      <c r="I55" s="144">
        <f t="shared" si="8"/>
        <v>0</v>
      </c>
      <c r="J55" s="145"/>
      <c r="K55" s="144">
        <f t="shared" si="9"/>
        <v>0</v>
      </c>
      <c r="L55" s="144">
        <v>15</v>
      </c>
      <c r="M55" s="144">
        <f t="shared" si="10"/>
        <v>0</v>
      </c>
      <c r="N55" s="144">
        <v>4.0099999999999997E-3</v>
      </c>
      <c r="O55" s="144">
        <f t="shared" si="11"/>
        <v>0.03</v>
      </c>
      <c r="P55" s="144">
        <v>0</v>
      </c>
      <c r="Q55" s="144">
        <f t="shared" si="12"/>
        <v>0</v>
      </c>
      <c r="R55" s="144"/>
      <c r="S55" s="144" t="s">
        <v>117</v>
      </c>
      <c r="T55" s="144" t="s">
        <v>117</v>
      </c>
      <c r="U55" s="144">
        <v>0.54290000000000005</v>
      </c>
      <c r="V55" s="144">
        <f t="shared" si="13"/>
        <v>3.53</v>
      </c>
      <c r="W55" s="144"/>
      <c r="X55" s="137"/>
      <c r="Y55" s="137"/>
      <c r="Z55" s="137"/>
      <c r="AA55" s="137"/>
      <c r="AB55" s="137"/>
      <c r="AC55" s="137"/>
      <c r="AD55" s="137"/>
      <c r="AE55" s="137"/>
      <c r="AF55" s="137"/>
      <c r="AG55" s="137" t="s">
        <v>168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 x14ac:dyDescent="0.2">
      <c r="A56" s="184">
        <v>29</v>
      </c>
      <c r="B56" s="154" t="s">
        <v>185</v>
      </c>
      <c r="C56" s="155" t="s">
        <v>186</v>
      </c>
      <c r="D56" s="152" t="s">
        <v>143</v>
      </c>
      <c r="E56" s="156">
        <v>5.5</v>
      </c>
      <c r="F56" s="157"/>
      <c r="G56" s="158">
        <f t="shared" si="7"/>
        <v>0</v>
      </c>
      <c r="H56" s="145"/>
      <c r="I56" s="144">
        <f t="shared" si="8"/>
        <v>0</v>
      </c>
      <c r="J56" s="145"/>
      <c r="K56" s="144">
        <f t="shared" si="9"/>
        <v>0</v>
      </c>
      <c r="L56" s="144">
        <v>15</v>
      </c>
      <c r="M56" s="144">
        <f t="shared" si="10"/>
        <v>0</v>
      </c>
      <c r="N56" s="144">
        <v>5.2199999999999998E-3</v>
      </c>
      <c r="O56" s="144">
        <f t="shared" si="11"/>
        <v>0.03</v>
      </c>
      <c r="P56" s="144">
        <v>0</v>
      </c>
      <c r="Q56" s="144">
        <f t="shared" si="12"/>
        <v>0</v>
      </c>
      <c r="R56" s="144"/>
      <c r="S56" s="144" t="s">
        <v>117</v>
      </c>
      <c r="T56" s="144" t="s">
        <v>117</v>
      </c>
      <c r="U56" s="144">
        <v>0.63429999999999997</v>
      </c>
      <c r="V56" s="144">
        <f t="shared" si="13"/>
        <v>3.49</v>
      </c>
      <c r="W56" s="144"/>
      <c r="X56" s="137"/>
      <c r="Y56" s="137"/>
      <c r="Z56" s="137"/>
      <c r="AA56" s="137"/>
      <c r="AB56" s="137"/>
      <c r="AC56" s="137"/>
      <c r="AD56" s="137"/>
      <c r="AE56" s="137"/>
      <c r="AF56" s="137"/>
      <c r="AG56" s="137" t="s">
        <v>123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84">
        <v>30</v>
      </c>
      <c r="B57" s="154" t="s">
        <v>187</v>
      </c>
      <c r="C57" s="155" t="s">
        <v>188</v>
      </c>
      <c r="D57" s="152" t="s">
        <v>131</v>
      </c>
      <c r="E57" s="156">
        <v>2</v>
      </c>
      <c r="F57" s="157"/>
      <c r="G57" s="158">
        <f t="shared" si="7"/>
        <v>0</v>
      </c>
      <c r="H57" s="145"/>
      <c r="I57" s="144">
        <f t="shared" si="8"/>
        <v>0</v>
      </c>
      <c r="J57" s="145"/>
      <c r="K57" s="144">
        <f t="shared" si="9"/>
        <v>0</v>
      </c>
      <c r="L57" s="144">
        <v>15</v>
      </c>
      <c r="M57" s="144">
        <f t="shared" si="10"/>
        <v>0</v>
      </c>
      <c r="N57" s="144">
        <v>6.3000000000000003E-4</v>
      </c>
      <c r="O57" s="144">
        <f t="shared" si="11"/>
        <v>0</v>
      </c>
      <c r="P57" s="144">
        <v>0</v>
      </c>
      <c r="Q57" s="144">
        <f t="shared" si="12"/>
        <v>0</v>
      </c>
      <c r="R57" s="144"/>
      <c r="S57" s="144" t="s">
        <v>117</v>
      </c>
      <c r="T57" s="144" t="s">
        <v>117</v>
      </c>
      <c r="U57" s="144">
        <v>0.27200000000000002</v>
      </c>
      <c r="V57" s="144">
        <f t="shared" si="13"/>
        <v>0.54</v>
      </c>
      <c r="W57" s="144"/>
      <c r="X57" s="137"/>
      <c r="Y57" s="137"/>
      <c r="Z57" s="137"/>
      <c r="AA57" s="137"/>
      <c r="AB57" s="137"/>
      <c r="AC57" s="137"/>
      <c r="AD57" s="137"/>
      <c r="AE57" s="137"/>
      <c r="AF57" s="137"/>
      <c r="AG57" s="137" t="s">
        <v>168</v>
      </c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 x14ac:dyDescent="0.2">
      <c r="A58" s="184">
        <v>31</v>
      </c>
      <c r="B58" s="154" t="s">
        <v>189</v>
      </c>
      <c r="C58" s="155" t="s">
        <v>190</v>
      </c>
      <c r="D58" s="152" t="s">
        <v>191</v>
      </c>
      <c r="E58" s="156">
        <v>3</v>
      </c>
      <c r="F58" s="157"/>
      <c r="G58" s="158">
        <f t="shared" si="7"/>
        <v>0</v>
      </c>
      <c r="H58" s="145"/>
      <c r="I58" s="144">
        <f t="shared" si="8"/>
        <v>0</v>
      </c>
      <c r="J58" s="145"/>
      <c r="K58" s="144">
        <f t="shared" si="9"/>
        <v>0</v>
      </c>
      <c r="L58" s="144">
        <v>15</v>
      </c>
      <c r="M58" s="144">
        <f t="shared" si="10"/>
        <v>0</v>
      </c>
      <c r="N58" s="144">
        <v>1.48E-3</v>
      </c>
      <c r="O58" s="144">
        <f t="shared" si="11"/>
        <v>0</v>
      </c>
      <c r="P58" s="144">
        <v>0</v>
      </c>
      <c r="Q58" s="144">
        <f t="shared" si="12"/>
        <v>0</v>
      </c>
      <c r="R58" s="144"/>
      <c r="S58" s="144" t="s">
        <v>117</v>
      </c>
      <c r="T58" s="144" t="s">
        <v>117</v>
      </c>
      <c r="U58" s="144">
        <v>0.54</v>
      </c>
      <c r="V58" s="144">
        <f t="shared" si="13"/>
        <v>1.62</v>
      </c>
      <c r="W58" s="144"/>
      <c r="X58" s="137"/>
      <c r="Y58" s="137"/>
      <c r="Z58" s="137"/>
      <c r="AA58" s="137"/>
      <c r="AB58" s="137"/>
      <c r="AC58" s="137"/>
      <c r="AD58" s="137"/>
      <c r="AE58" s="137"/>
      <c r="AF58" s="137"/>
      <c r="AG58" s="137" t="s">
        <v>168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 x14ac:dyDescent="0.2">
      <c r="A59" s="184">
        <v>32</v>
      </c>
      <c r="B59" s="154" t="s">
        <v>192</v>
      </c>
      <c r="C59" s="155" t="s">
        <v>193</v>
      </c>
      <c r="D59" s="152" t="s">
        <v>131</v>
      </c>
      <c r="E59" s="156">
        <v>6</v>
      </c>
      <c r="F59" s="157"/>
      <c r="G59" s="158">
        <f t="shared" si="7"/>
        <v>0</v>
      </c>
      <c r="H59" s="145"/>
      <c r="I59" s="144">
        <f t="shared" si="8"/>
        <v>0</v>
      </c>
      <c r="J59" s="145"/>
      <c r="K59" s="144">
        <f t="shared" si="9"/>
        <v>0</v>
      </c>
      <c r="L59" s="144">
        <v>15</v>
      </c>
      <c r="M59" s="144">
        <f t="shared" si="10"/>
        <v>0</v>
      </c>
      <c r="N59" s="144">
        <v>0</v>
      </c>
      <c r="O59" s="144">
        <f t="shared" si="11"/>
        <v>0</v>
      </c>
      <c r="P59" s="144">
        <v>0</v>
      </c>
      <c r="Q59" s="144">
        <f t="shared" si="12"/>
        <v>0</v>
      </c>
      <c r="R59" s="144"/>
      <c r="S59" s="144" t="s">
        <v>117</v>
      </c>
      <c r="T59" s="144" t="s">
        <v>117</v>
      </c>
      <c r="U59" s="144">
        <v>0.16500000000000001</v>
      </c>
      <c r="V59" s="144">
        <f t="shared" si="13"/>
        <v>0.99</v>
      </c>
      <c r="W59" s="144"/>
      <c r="X59" s="137"/>
      <c r="Y59" s="137"/>
      <c r="Z59" s="137"/>
      <c r="AA59" s="137"/>
      <c r="AB59" s="137"/>
      <c r="AC59" s="137"/>
      <c r="AD59" s="137"/>
      <c r="AE59" s="137"/>
      <c r="AF59" s="137"/>
      <c r="AG59" s="137" t="s">
        <v>168</v>
      </c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 x14ac:dyDescent="0.2">
      <c r="A60" s="184">
        <v>33</v>
      </c>
      <c r="B60" s="154" t="s">
        <v>194</v>
      </c>
      <c r="C60" s="155" t="s">
        <v>195</v>
      </c>
      <c r="D60" s="152" t="s">
        <v>143</v>
      </c>
      <c r="E60" s="156">
        <v>6</v>
      </c>
      <c r="F60" s="157"/>
      <c r="G60" s="158">
        <f t="shared" si="7"/>
        <v>0</v>
      </c>
      <c r="H60" s="145"/>
      <c r="I60" s="144">
        <f t="shared" si="8"/>
        <v>0</v>
      </c>
      <c r="J60" s="145"/>
      <c r="K60" s="144">
        <f t="shared" si="9"/>
        <v>0</v>
      </c>
      <c r="L60" s="144">
        <v>15</v>
      </c>
      <c r="M60" s="144">
        <f t="shared" si="10"/>
        <v>0</v>
      </c>
      <c r="N60" s="144">
        <v>1.8000000000000001E-4</v>
      </c>
      <c r="O60" s="144">
        <f t="shared" si="11"/>
        <v>0</v>
      </c>
      <c r="P60" s="144">
        <v>0</v>
      </c>
      <c r="Q60" s="144">
        <f t="shared" si="12"/>
        <v>0</v>
      </c>
      <c r="R60" s="144"/>
      <c r="S60" s="144" t="s">
        <v>117</v>
      </c>
      <c r="T60" s="144" t="s">
        <v>117</v>
      </c>
      <c r="U60" s="144">
        <v>6.7000000000000004E-2</v>
      </c>
      <c r="V60" s="144">
        <f t="shared" si="13"/>
        <v>0.4</v>
      </c>
      <c r="W60" s="144"/>
      <c r="X60" s="137"/>
      <c r="Y60" s="137"/>
      <c r="Z60" s="137"/>
      <c r="AA60" s="137"/>
      <c r="AB60" s="137"/>
      <c r="AC60" s="137"/>
      <c r="AD60" s="137"/>
      <c r="AE60" s="137"/>
      <c r="AF60" s="137"/>
      <c r="AG60" s="137" t="s">
        <v>168</v>
      </c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 x14ac:dyDescent="0.2">
      <c r="A61" s="184">
        <v>34</v>
      </c>
      <c r="B61" s="154" t="s">
        <v>196</v>
      </c>
      <c r="C61" s="155" t="s">
        <v>197</v>
      </c>
      <c r="D61" s="152" t="s">
        <v>143</v>
      </c>
      <c r="E61" s="156">
        <v>6</v>
      </c>
      <c r="F61" s="157"/>
      <c r="G61" s="158">
        <f t="shared" si="7"/>
        <v>0</v>
      </c>
      <c r="H61" s="145"/>
      <c r="I61" s="144">
        <f t="shared" si="8"/>
        <v>0</v>
      </c>
      <c r="J61" s="145"/>
      <c r="K61" s="144">
        <f t="shared" si="9"/>
        <v>0</v>
      </c>
      <c r="L61" s="144">
        <v>15</v>
      </c>
      <c r="M61" s="144">
        <f t="shared" si="10"/>
        <v>0</v>
      </c>
      <c r="N61" s="144">
        <v>1.0000000000000001E-5</v>
      </c>
      <c r="O61" s="144">
        <f t="shared" si="11"/>
        <v>0</v>
      </c>
      <c r="P61" s="144">
        <v>0</v>
      </c>
      <c r="Q61" s="144">
        <f t="shared" si="12"/>
        <v>0</v>
      </c>
      <c r="R61" s="144"/>
      <c r="S61" s="144" t="s">
        <v>117</v>
      </c>
      <c r="T61" s="144" t="s">
        <v>117</v>
      </c>
      <c r="U61" s="144">
        <v>6.2E-2</v>
      </c>
      <c r="V61" s="144">
        <f t="shared" si="13"/>
        <v>0.37</v>
      </c>
      <c r="W61" s="144"/>
      <c r="X61" s="137"/>
      <c r="Y61" s="137"/>
      <c r="Z61" s="137"/>
      <c r="AA61" s="137"/>
      <c r="AB61" s="137"/>
      <c r="AC61" s="137"/>
      <c r="AD61" s="137"/>
      <c r="AE61" s="137"/>
      <c r="AF61" s="137"/>
      <c r="AG61" s="137" t="s">
        <v>168</v>
      </c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 x14ac:dyDescent="0.2">
      <c r="A62" s="199">
        <v>35</v>
      </c>
      <c r="B62" s="159" t="s">
        <v>69</v>
      </c>
      <c r="C62" s="160" t="s">
        <v>198</v>
      </c>
      <c r="D62" s="153" t="s">
        <v>143</v>
      </c>
      <c r="E62" s="161">
        <v>6</v>
      </c>
      <c r="F62" s="162"/>
      <c r="G62" s="163">
        <f t="shared" si="7"/>
        <v>0</v>
      </c>
      <c r="H62" s="145"/>
      <c r="I62" s="144">
        <f t="shared" si="8"/>
        <v>0</v>
      </c>
      <c r="J62" s="145"/>
      <c r="K62" s="144">
        <f t="shared" si="9"/>
        <v>0</v>
      </c>
      <c r="L62" s="144">
        <v>15</v>
      </c>
      <c r="M62" s="144">
        <f t="shared" si="10"/>
        <v>0</v>
      </c>
      <c r="N62" s="144">
        <v>0</v>
      </c>
      <c r="O62" s="144">
        <f t="shared" si="11"/>
        <v>0</v>
      </c>
      <c r="P62" s="144">
        <v>0</v>
      </c>
      <c r="Q62" s="144">
        <f t="shared" si="12"/>
        <v>0</v>
      </c>
      <c r="R62" s="144"/>
      <c r="S62" s="144" t="s">
        <v>148</v>
      </c>
      <c r="T62" s="144" t="s">
        <v>155</v>
      </c>
      <c r="U62" s="144">
        <v>0</v>
      </c>
      <c r="V62" s="144">
        <f t="shared" si="13"/>
        <v>0</v>
      </c>
      <c r="W62" s="144"/>
      <c r="X62" s="137"/>
      <c r="Y62" s="137"/>
      <c r="Z62" s="137"/>
      <c r="AA62" s="137"/>
      <c r="AB62" s="137"/>
      <c r="AC62" s="137"/>
      <c r="AD62" s="137"/>
      <c r="AE62" s="137"/>
      <c r="AF62" s="137"/>
      <c r="AG62" s="137" t="s">
        <v>118</v>
      </c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outlineLevel="1" x14ac:dyDescent="0.2">
      <c r="A63" s="200">
        <v>36</v>
      </c>
      <c r="B63" s="165" t="s">
        <v>199</v>
      </c>
      <c r="C63" s="177" t="s">
        <v>200</v>
      </c>
      <c r="D63" s="178" t="s">
        <v>0</v>
      </c>
      <c r="E63" s="179"/>
      <c r="F63" s="180"/>
      <c r="G63" s="169">
        <f t="shared" si="7"/>
        <v>0</v>
      </c>
      <c r="H63" s="145"/>
      <c r="I63" s="144">
        <f t="shared" si="8"/>
        <v>0</v>
      </c>
      <c r="J63" s="145"/>
      <c r="K63" s="144">
        <f t="shared" si="9"/>
        <v>0</v>
      </c>
      <c r="L63" s="144">
        <v>15</v>
      </c>
      <c r="M63" s="144">
        <f t="shared" si="10"/>
        <v>0</v>
      </c>
      <c r="N63" s="144">
        <v>0</v>
      </c>
      <c r="O63" s="144">
        <f t="shared" si="11"/>
        <v>0</v>
      </c>
      <c r="P63" s="144">
        <v>0</v>
      </c>
      <c r="Q63" s="144">
        <f t="shared" si="12"/>
        <v>0</v>
      </c>
      <c r="R63" s="144"/>
      <c r="S63" s="144" t="s">
        <v>117</v>
      </c>
      <c r="T63" s="144" t="s">
        <v>117</v>
      </c>
      <c r="U63" s="144">
        <v>0</v>
      </c>
      <c r="V63" s="144">
        <f t="shared" si="13"/>
        <v>0</v>
      </c>
      <c r="W63" s="144"/>
      <c r="X63" s="137"/>
      <c r="Y63" s="137"/>
      <c r="Z63" s="137"/>
      <c r="AA63" s="137"/>
      <c r="AB63" s="137"/>
      <c r="AC63" s="137"/>
      <c r="AD63" s="137"/>
      <c r="AE63" s="137"/>
      <c r="AF63" s="137"/>
      <c r="AG63" s="137" t="s">
        <v>178</v>
      </c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</row>
    <row r="64" spans="1:60" x14ac:dyDescent="0.2">
      <c r="A64" s="170" t="s">
        <v>114</v>
      </c>
      <c r="B64" s="171" t="s">
        <v>71</v>
      </c>
      <c r="C64" s="172" t="s">
        <v>72</v>
      </c>
      <c r="D64" s="173"/>
      <c r="E64" s="174"/>
      <c r="F64" s="175"/>
      <c r="G64" s="176">
        <f>SUMIF(AG65:AG68,"&lt;&gt;NOR",G65:G68)</f>
        <v>0</v>
      </c>
      <c r="H64" s="146"/>
      <c r="I64" s="146">
        <f>SUM(I65:I68)</f>
        <v>0</v>
      </c>
      <c r="J64" s="146"/>
      <c r="K64" s="146">
        <f>SUM(K65:K68)</f>
        <v>0</v>
      </c>
      <c r="L64" s="146"/>
      <c r="M64" s="146">
        <f>SUM(M65:M68)</f>
        <v>0</v>
      </c>
      <c r="N64" s="146"/>
      <c r="O64" s="146">
        <f>SUM(O65:O68)</f>
        <v>0</v>
      </c>
      <c r="P64" s="146"/>
      <c r="Q64" s="146">
        <f>SUM(Q65:Q68)</f>
        <v>0</v>
      </c>
      <c r="R64" s="146"/>
      <c r="S64" s="146"/>
      <c r="T64" s="146"/>
      <c r="U64" s="146"/>
      <c r="V64" s="146">
        <f>SUM(V65:V68)</f>
        <v>0.2</v>
      </c>
      <c r="W64" s="146"/>
      <c r="AG64" t="s">
        <v>115</v>
      </c>
    </row>
    <row r="65" spans="1:60" outlineLevel="1" x14ac:dyDescent="0.2">
      <c r="A65" s="184">
        <v>37</v>
      </c>
      <c r="B65" s="154" t="s">
        <v>201</v>
      </c>
      <c r="C65" s="155" t="s">
        <v>202</v>
      </c>
      <c r="D65" s="152" t="s">
        <v>143</v>
      </c>
      <c r="E65" s="156">
        <v>1.5</v>
      </c>
      <c r="F65" s="157"/>
      <c r="G65" s="158">
        <f>ROUND(E65*F65,2)</f>
        <v>0</v>
      </c>
      <c r="H65" s="145"/>
      <c r="I65" s="144">
        <f>ROUND(E65*H65,2)</f>
        <v>0</v>
      </c>
      <c r="J65" s="145"/>
      <c r="K65" s="144">
        <f>ROUND(E65*J65,2)</f>
        <v>0</v>
      </c>
      <c r="L65" s="144">
        <v>15</v>
      </c>
      <c r="M65" s="144">
        <f>G65*(1+L65/100)</f>
        <v>0</v>
      </c>
      <c r="N65" s="144">
        <v>0</v>
      </c>
      <c r="O65" s="144">
        <f>ROUND(E65*N65,2)</f>
        <v>0</v>
      </c>
      <c r="P65" s="144">
        <v>0</v>
      </c>
      <c r="Q65" s="144">
        <f>ROUND(E65*P65,2)</f>
        <v>0</v>
      </c>
      <c r="R65" s="144"/>
      <c r="S65" s="144" t="s">
        <v>117</v>
      </c>
      <c r="T65" s="144" t="s">
        <v>149</v>
      </c>
      <c r="U65" s="144">
        <v>0.13300000000000001</v>
      </c>
      <c r="V65" s="144">
        <f>ROUND(E65*U65,2)</f>
        <v>0.2</v>
      </c>
      <c r="W65" s="144"/>
      <c r="X65" s="137"/>
      <c r="Y65" s="137"/>
      <c r="Z65" s="137"/>
      <c r="AA65" s="137"/>
      <c r="AB65" s="137"/>
      <c r="AC65" s="137"/>
      <c r="AD65" s="137"/>
      <c r="AE65" s="137"/>
      <c r="AF65" s="137"/>
      <c r="AG65" s="137" t="s">
        <v>123</v>
      </c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 x14ac:dyDescent="0.2">
      <c r="A66" s="184">
        <v>38</v>
      </c>
      <c r="B66" s="154" t="s">
        <v>71</v>
      </c>
      <c r="C66" s="155" t="s">
        <v>285</v>
      </c>
      <c r="D66" s="152" t="s">
        <v>152</v>
      </c>
      <c r="E66" s="156">
        <v>1</v>
      </c>
      <c r="F66" s="157"/>
      <c r="G66" s="158">
        <f>ROUND(E66*F66,2)</f>
        <v>0</v>
      </c>
      <c r="H66" s="145"/>
      <c r="I66" s="144">
        <f>ROUND(E66*H66,2)</f>
        <v>0</v>
      </c>
      <c r="J66" s="145"/>
      <c r="K66" s="144">
        <f>ROUND(E66*J66,2)</f>
        <v>0</v>
      </c>
      <c r="L66" s="144">
        <v>15</v>
      </c>
      <c r="M66" s="144">
        <f>G66*(1+L66/100)</f>
        <v>0</v>
      </c>
      <c r="N66" s="144">
        <v>0</v>
      </c>
      <c r="O66" s="144">
        <f>ROUND(E66*N66,2)</f>
        <v>0</v>
      </c>
      <c r="P66" s="144">
        <v>0</v>
      </c>
      <c r="Q66" s="144">
        <f>ROUND(E66*P66,2)</f>
        <v>0</v>
      </c>
      <c r="R66" s="144"/>
      <c r="S66" s="144" t="s">
        <v>148</v>
      </c>
      <c r="T66" s="144" t="s">
        <v>155</v>
      </c>
      <c r="U66" s="144">
        <v>0</v>
      </c>
      <c r="V66" s="144">
        <f>ROUND(E66*U66,2)</f>
        <v>0</v>
      </c>
      <c r="W66" s="144"/>
      <c r="X66" s="137"/>
      <c r="Y66" s="137"/>
      <c r="Z66" s="137"/>
      <c r="AA66" s="137"/>
      <c r="AB66" s="137"/>
      <c r="AC66" s="137"/>
      <c r="AD66" s="137"/>
      <c r="AE66" s="137"/>
      <c r="AF66" s="137"/>
      <c r="AG66" s="137" t="s">
        <v>118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 x14ac:dyDescent="0.2">
      <c r="A67" s="199">
        <v>39</v>
      </c>
      <c r="B67" s="159" t="s">
        <v>203</v>
      </c>
      <c r="C67" s="160" t="s">
        <v>272</v>
      </c>
      <c r="D67" s="153" t="s">
        <v>152</v>
      </c>
      <c r="E67" s="161">
        <v>1</v>
      </c>
      <c r="F67" s="162"/>
      <c r="G67" s="163">
        <f>ROUND(E67*F67,2)</f>
        <v>0</v>
      </c>
      <c r="H67" s="145"/>
      <c r="I67" s="144">
        <f>ROUND(E67*H67,2)</f>
        <v>0</v>
      </c>
      <c r="J67" s="145"/>
      <c r="K67" s="144">
        <f>ROUND(E67*J67,2)</f>
        <v>0</v>
      </c>
      <c r="L67" s="144">
        <v>15</v>
      </c>
      <c r="M67" s="144">
        <f>G67*(1+L67/100)</f>
        <v>0</v>
      </c>
      <c r="N67" s="144">
        <v>0</v>
      </c>
      <c r="O67" s="144">
        <f>ROUND(E67*N67,2)</f>
        <v>0</v>
      </c>
      <c r="P67" s="144">
        <v>0</v>
      </c>
      <c r="Q67" s="144">
        <f>ROUND(E67*P67,2)</f>
        <v>0</v>
      </c>
      <c r="R67" s="144"/>
      <c r="S67" s="144" t="s">
        <v>148</v>
      </c>
      <c r="T67" s="144" t="s">
        <v>155</v>
      </c>
      <c r="U67" s="144">
        <v>0</v>
      </c>
      <c r="V67" s="144">
        <f>ROUND(E67*U67,2)</f>
        <v>0</v>
      </c>
      <c r="W67" s="144"/>
      <c r="X67" s="137"/>
      <c r="Y67" s="137"/>
      <c r="Z67" s="137"/>
      <c r="AA67" s="137"/>
      <c r="AB67" s="137"/>
      <c r="AC67" s="137"/>
      <c r="AD67" s="137"/>
      <c r="AE67" s="137"/>
      <c r="AF67" s="137"/>
      <c r="AG67" s="137" t="s">
        <v>118</v>
      </c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outlineLevel="1" x14ac:dyDescent="0.2">
      <c r="A68" s="200">
        <v>40</v>
      </c>
      <c r="B68" s="165" t="s">
        <v>204</v>
      </c>
      <c r="C68" s="177" t="s">
        <v>205</v>
      </c>
      <c r="D68" s="178" t="s">
        <v>0</v>
      </c>
      <c r="E68" s="179"/>
      <c r="F68" s="180"/>
      <c r="G68" s="169">
        <f>ROUND(E68*F68,2)</f>
        <v>0</v>
      </c>
      <c r="H68" s="145"/>
      <c r="I68" s="144">
        <f>ROUND(E68*H68,2)</f>
        <v>0</v>
      </c>
      <c r="J68" s="145"/>
      <c r="K68" s="144">
        <f>ROUND(E68*J68,2)</f>
        <v>0</v>
      </c>
      <c r="L68" s="144">
        <v>15</v>
      </c>
      <c r="M68" s="144">
        <f>G68*(1+L68/100)</f>
        <v>0</v>
      </c>
      <c r="N68" s="144">
        <v>0</v>
      </c>
      <c r="O68" s="144">
        <f>ROUND(E68*N68,2)</f>
        <v>0</v>
      </c>
      <c r="P68" s="144">
        <v>0</v>
      </c>
      <c r="Q68" s="144">
        <f>ROUND(E68*P68,2)</f>
        <v>0</v>
      </c>
      <c r="R68" s="144"/>
      <c r="S68" s="144" t="s">
        <v>117</v>
      </c>
      <c r="T68" s="144" t="s">
        <v>117</v>
      </c>
      <c r="U68" s="144">
        <v>0</v>
      </c>
      <c r="V68" s="144">
        <f>ROUND(E68*U68,2)</f>
        <v>0</v>
      </c>
      <c r="W68" s="144"/>
      <c r="X68" s="137"/>
      <c r="Y68" s="137"/>
      <c r="Z68" s="137"/>
      <c r="AA68" s="137"/>
      <c r="AB68" s="137"/>
      <c r="AC68" s="137"/>
      <c r="AD68" s="137"/>
      <c r="AE68" s="137"/>
      <c r="AF68" s="137"/>
      <c r="AG68" s="137" t="s">
        <v>178</v>
      </c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</row>
    <row r="69" spans="1:60" x14ac:dyDescent="0.2">
      <c r="A69" s="170" t="s">
        <v>114</v>
      </c>
      <c r="B69" s="171" t="s">
        <v>73</v>
      </c>
      <c r="C69" s="172" t="s">
        <v>74</v>
      </c>
      <c r="D69" s="173"/>
      <c r="E69" s="174"/>
      <c r="F69" s="175"/>
      <c r="G69" s="176">
        <f>SUMIF(AG70:AG82,"&lt;&gt;NOR",G70:G82)</f>
        <v>0</v>
      </c>
      <c r="H69" s="146"/>
      <c r="I69" s="146">
        <f>SUM(I70:I82)</f>
        <v>0</v>
      </c>
      <c r="J69" s="146"/>
      <c r="K69" s="146">
        <f>SUM(K70:K82)</f>
        <v>0</v>
      </c>
      <c r="L69" s="146"/>
      <c r="M69" s="146">
        <f>SUM(M70:M82)</f>
        <v>0</v>
      </c>
      <c r="N69" s="146"/>
      <c r="O69" s="146">
        <f>SUM(O70:O82)</f>
        <v>0</v>
      </c>
      <c r="P69" s="146"/>
      <c r="Q69" s="146">
        <f>SUM(Q70:Q82)</f>
        <v>0</v>
      </c>
      <c r="R69" s="146"/>
      <c r="S69" s="146"/>
      <c r="T69" s="146"/>
      <c r="U69" s="146"/>
      <c r="V69" s="146">
        <f>SUM(V70:V82)</f>
        <v>3.4400000000000004</v>
      </c>
      <c r="W69" s="146"/>
      <c r="AG69" t="s">
        <v>115</v>
      </c>
    </row>
    <row r="70" spans="1:60" outlineLevel="1" x14ac:dyDescent="0.2">
      <c r="A70" s="184">
        <v>41</v>
      </c>
      <c r="B70" s="154" t="s">
        <v>206</v>
      </c>
      <c r="C70" s="155" t="s">
        <v>207</v>
      </c>
      <c r="D70" s="152" t="s">
        <v>208</v>
      </c>
      <c r="E70" s="156">
        <v>1</v>
      </c>
      <c r="F70" s="157"/>
      <c r="G70" s="158">
        <f t="shared" ref="G70:G82" si="14">ROUND(E70*F70,2)</f>
        <v>0</v>
      </c>
      <c r="H70" s="145"/>
      <c r="I70" s="144">
        <f t="shared" ref="I70:I82" si="15">ROUND(E70*H70,2)</f>
        <v>0</v>
      </c>
      <c r="J70" s="145"/>
      <c r="K70" s="144">
        <f t="shared" ref="K70:K82" si="16">ROUND(E70*J70,2)</f>
        <v>0</v>
      </c>
      <c r="L70" s="144">
        <v>15</v>
      </c>
      <c r="M70" s="144">
        <f t="shared" ref="M70:M82" si="17">G70*(1+L70/100)</f>
        <v>0</v>
      </c>
      <c r="N70" s="144">
        <v>1.41E-3</v>
      </c>
      <c r="O70" s="144">
        <f t="shared" ref="O70:O82" si="18">ROUND(E70*N70,2)</f>
        <v>0</v>
      </c>
      <c r="P70" s="144">
        <v>0</v>
      </c>
      <c r="Q70" s="144">
        <f t="shared" ref="Q70:Q82" si="19">ROUND(E70*P70,2)</f>
        <v>0</v>
      </c>
      <c r="R70" s="144"/>
      <c r="S70" s="144" t="s">
        <v>117</v>
      </c>
      <c r="T70" s="144" t="s">
        <v>117</v>
      </c>
      <c r="U70" s="144">
        <v>1.575</v>
      </c>
      <c r="V70" s="144">
        <f t="shared" ref="V70:V82" si="20">ROUND(E70*U70,2)</f>
        <v>1.58</v>
      </c>
      <c r="W70" s="144"/>
      <c r="X70" s="137"/>
      <c r="Y70" s="137"/>
      <c r="Z70" s="137"/>
      <c r="AA70" s="137"/>
      <c r="AB70" s="137"/>
      <c r="AC70" s="137"/>
      <c r="AD70" s="137"/>
      <c r="AE70" s="137"/>
      <c r="AF70" s="137"/>
      <c r="AG70" s="137" t="s">
        <v>118</v>
      </c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">
      <c r="A71" s="184">
        <v>42</v>
      </c>
      <c r="B71" s="154" t="s">
        <v>209</v>
      </c>
      <c r="C71" s="155" t="s">
        <v>210</v>
      </c>
      <c r="D71" s="152" t="s">
        <v>208</v>
      </c>
      <c r="E71" s="156">
        <v>3</v>
      </c>
      <c r="F71" s="157"/>
      <c r="G71" s="158">
        <f t="shared" si="14"/>
        <v>0</v>
      </c>
      <c r="H71" s="145"/>
      <c r="I71" s="144">
        <f t="shared" si="15"/>
        <v>0</v>
      </c>
      <c r="J71" s="145"/>
      <c r="K71" s="144">
        <f t="shared" si="16"/>
        <v>0</v>
      </c>
      <c r="L71" s="144">
        <v>15</v>
      </c>
      <c r="M71" s="144">
        <f t="shared" si="17"/>
        <v>0</v>
      </c>
      <c r="N71" s="144">
        <v>8.0000000000000007E-5</v>
      </c>
      <c r="O71" s="144">
        <f t="shared" si="18"/>
        <v>0</v>
      </c>
      <c r="P71" s="144">
        <v>0</v>
      </c>
      <c r="Q71" s="144">
        <f t="shared" si="19"/>
        <v>0</v>
      </c>
      <c r="R71" s="144"/>
      <c r="S71" s="144" t="s">
        <v>117</v>
      </c>
      <c r="T71" s="144" t="s">
        <v>117</v>
      </c>
      <c r="U71" s="144">
        <v>0.28999999999999998</v>
      </c>
      <c r="V71" s="144">
        <f t="shared" si="20"/>
        <v>0.87</v>
      </c>
      <c r="W71" s="144"/>
      <c r="X71" s="137"/>
      <c r="Y71" s="137"/>
      <c r="Z71" s="137"/>
      <c r="AA71" s="137"/>
      <c r="AB71" s="137"/>
      <c r="AC71" s="137"/>
      <c r="AD71" s="137"/>
      <c r="AE71" s="137"/>
      <c r="AF71" s="137"/>
      <c r="AG71" s="137" t="s">
        <v>168</v>
      </c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">
      <c r="A72" s="184">
        <v>43</v>
      </c>
      <c r="B72" s="154" t="s">
        <v>289</v>
      </c>
      <c r="C72" s="155" t="s">
        <v>290</v>
      </c>
      <c r="D72" s="152" t="s">
        <v>131</v>
      </c>
      <c r="E72" s="156">
        <v>1</v>
      </c>
      <c r="F72" s="157"/>
      <c r="G72" s="158">
        <f t="shared" si="14"/>
        <v>0</v>
      </c>
      <c r="H72" s="145"/>
      <c r="I72" s="144"/>
      <c r="J72" s="145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">
      <c r="A73" s="184">
        <v>44</v>
      </c>
      <c r="B73" s="154" t="s">
        <v>211</v>
      </c>
      <c r="C73" s="155" t="s">
        <v>274</v>
      </c>
      <c r="D73" s="152" t="s">
        <v>131</v>
      </c>
      <c r="E73" s="156">
        <v>1</v>
      </c>
      <c r="F73" s="157"/>
      <c r="G73" s="158">
        <f t="shared" si="14"/>
        <v>0</v>
      </c>
      <c r="H73" s="145"/>
      <c r="I73" s="144">
        <f t="shared" si="15"/>
        <v>0</v>
      </c>
      <c r="J73" s="145"/>
      <c r="K73" s="144">
        <f t="shared" si="16"/>
        <v>0</v>
      </c>
      <c r="L73" s="144">
        <v>15</v>
      </c>
      <c r="M73" s="144">
        <f t="shared" si="17"/>
        <v>0</v>
      </c>
      <c r="N73" s="144">
        <v>4.0999999999999999E-4</v>
      </c>
      <c r="O73" s="144">
        <f t="shared" si="18"/>
        <v>0</v>
      </c>
      <c r="P73" s="144">
        <v>0</v>
      </c>
      <c r="Q73" s="144">
        <f t="shared" si="19"/>
        <v>0</v>
      </c>
      <c r="R73" s="144"/>
      <c r="S73" s="144" t="s">
        <v>117</v>
      </c>
      <c r="T73" s="144" t="s">
        <v>117</v>
      </c>
      <c r="U73" s="144">
        <v>0.246</v>
      </c>
      <c r="V73" s="144">
        <f t="shared" si="20"/>
        <v>0.25</v>
      </c>
      <c r="W73" s="144"/>
      <c r="X73" s="137"/>
      <c r="Y73" s="137"/>
      <c r="Z73" s="137"/>
      <c r="AA73" s="137"/>
      <c r="AB73" s="137"/>
      <c r="AC73" s="137"/>
      <c r="AD73" s="137"/>
      <c r="AE73" s="137"/>
      <c r="AF73" s="137"/>
      <c r="AG73" s="137" t="s">
        <v>168</v>
      </c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outlineLevel="1" x14ac:dyDescent="0.2">
      <c r="A74" s="184">
        <v>45</v>
      </c>
      <c r="B74" s="154" t="s">
        <v>212</v>
      </c>
      <c r="C74" s="155" t="s">
        <v>213</v>
      </c>
      <c r="D74" s="152" t="s">
        <v>131</v>
      </c>
      <c r="E74" s="156">
        <v>1</v>
      </c>
      <c r="F74" s="157"/>
      <c r="G74" s="158">
        <f t="shared" si="14"/>
        <v>0</v>
      </c>
      <c r="H74" s="145"/>
      <c r="I74" s="144">
        <f t="shared" si="15"/>
        <v>0</v>
      </c>
      <c r="J74" s="145"/>
      <c r="K74" s="144">
        <f t="shared" si="16"/>
        <v>0</v>
      </c>
      <c r="L74" s="144">
        <v>15</v>
      </c>
      <c r="M74" s="144">
        <f t="shared" si="17"/>
        <v>0</v>
      </c>
      <c r="N74" s="144">
        <v>2.7999999999999998E-4</v>
      </c>
      <c r="O74" s="144">
        <f t="shared" si="18"/>
        <v>0</v>
      </c>
      <c r="P74" s="144">
        <v>0</v>
      </c>
      <c r="Q74" s="144">
        <f t="shared" si="19"/>
        <v>0</v>
      </c>
      <c r="R74" s="144"/>
      <c r="S74" s="144" t="s">
        <v>117</v>
      </c>
      <c r="T74" s="144" t="s">
        <v>117</v>
      </c>
      <c r="U74" s="144">
        <v>0.246</v>
      </c>
      <c r="V74" s="144">
        <f t="shared" si="20"/>
        <v>0.25</v>
      </c>
      <c r="W74" s="144"/>
      <c r="X74" s="137"/>
      <c r="Y74" s="137"/>
      <c r="Z74" s="137"/>
      <c r="AA74" s="137"/>
      <c r="AB74" s="137"/>
      <c r="AC74" s="137"/>
      <c r="AD74" s="137"/>
      <c r="AE74" s="137"/>
      <c r="AF74" s="137"/>
      <c r="AG74" s="137" t="s">
        <v>168</v>
      </c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ht="22.5" outlineLevel="1" x14ac:dyDescent="0.2">
      <c r="A75" s="184">
        <v>46</v>
      </c>
      <c r="B75" s="154" t="s">
        <v>214</v>
      </c>
      <c r="C75" s="155" t="s">
        <v>291</v>
      </c>
      <c r="D75" s="152" t="s">
        <v>131</v>
      </c>
      <c r="E75" s="156">
        <v>2</v>
      </c>
      <c r="F75" s="157"/>
      <c r="G75" s="158">
        <f t="shared" si="14"/>
        <v>0</v>
      </c>
      <c r="H75" s="145"/>
      <c r="I75" s="144">
        <f t="shared" si="15"/>
        <v>0</v>
      </c>
      <c r="J75" s="145"/>
      <c r="K75" s="144">
        <f t="shared" si="16"/>
        <v>0</v>
      </c>
      <c r="L75" s="144">
        <v>15</v>
      </c>
      <c r="M75" s="144">
        <f t="shared" si="17"/>
        <v>0</v>
      </c>
      <c r="N75" s="144">
        <v>2.0000000000000001E-4</v>
      </c>
      <c r="O75" s="144">
        <f t="shared" si="18"/>
        <v>0</v>
      </c>
      <c r="P75" s="144">
        <v>0</v>
      </c>
      <c r="Q75" s="144">
        <f t="shared" si="19"/>
        <v>0</v>
      </c>
      <c r="R75" s="144"/>
      <c r="S75" s="144" t="s">
        <v>117</v>
      </c>
      <c r="T75" s="144" t="s">
        <v>117</v>
      </c>
      <c r="U75" s="144">
        <v>0.246</v>
      </c>
      <c r="V75" s="144">
        <f t="shared" si="20"/>
        <v>0.49</v>
      </c>
      <c r="W75" s="144"/>
      <c r="X75" s="137"/>
      <c r="Y75" s="137"/>
      <c r="Z75" s="137"/>
      <c r="AA75" s="137"/>
      <c r="AB75" s="137"/>
      <c r="AC75" s="137"/>
      <c r="AD75" s="137"/>
      <c r="AE75" s="137"/>
      <c r="AF75" s="137"/>
      <c r="AG75" s="137" t="s">
        <v>168</v>
      </c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ht="33.75" outlineLevel="1" x14ac:dyDescent="0.2">
      <c r="A76" s="184">
        <v>47</v>
      </c>
      <c r="B76" s="154" t="s">
        <v>215</v>
      </c>
      <c r="C76" s="155" t="s">
        <v>307</v>
      </c>
      <c r="D76" s="152" t="s">
        <v>152</v>
      </c>
      <c r="E76" s="156">
        <v>1</v>
      </c>
      <c r="F76" s="157"/>
      <c r="G76" s="158">
        <f t="shared" ref="G76" si="21">ROUND(E76*F76,2)</f>
        <v>0</v>
      </c>
      <c r="H76" s="145"/>
      <c r="I76" s="144"/>
      <c r="J76" s="145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ht="22.5" outlineLevel="1" x14ac:dyDescent="0.2">
      <c r="A77" s="184">
        <v>48</v>
      </c>
      <c r="B77" s="154" t="s">
        <v>216</v>
      </c>
      <c r="C77" s="155" t="s">
        <v>308</v>
      </c>
      <c r="D77" s="152" t="s">
        <v>152</v>
      </c>
      <c r="E77" s="156">
        <v>1</v>
      </c>
      <c r="F77" s="157"/>
      <c r="G77" s="158">
        <f t="shared" si="14"/>
        <v>0</v>
      </c>
      <c r="H77" s="145"/>
      <c r="I77" s="144">
        <f t="shared" si="15"/>
        <v>0</v>
      </c>
      <c r="J77" s="145"/>
      <c r="K77" s="144">
        <f t="shared" si="16"/>
        <v>0</v>
      </c>
      <c r="L77" s="144">
        <v>15</v>
      </c>
      <c r="M77" s="144">
        <f t="shared" si="17"/>
        <v>0</v>
      </c>
      <c r="N77" s="144">
        <v>0</v>
      </c>
      <c r="O77" s="144">
        <f t="shared" si="18"/>
        <v>0</v>
      </c>
      <c r="P77" s="144">
        <v>0</v>
      </c>
      <c r="Q77" s="144">
        <f t="shared" si="19"/>
        <v>0</v>
      </c>
      <c r="R77" s="144"/>
      <c r="S77" s="144" t="s">
        <v>148</v>
      </c>
      <c r="T77" s="144" t="s">
        <v>155</v>
      </c>
      <c r="U77" s="144">
        <v>0</v>
      </c>
      <c r="V77" s="144">
        <f t="shared" si="20"/>
        <v>0</v>
      </c>
      <c r="W77" s="144"/>
      <c r="X77" s="137"/>
      <c r="Y77" s="137"/>
      <c r="Z77" s="137"/>
      <c r="AA77" s="137"/>
      <c r="AB77" s="137"/>
      <c r="AC77" s="137"/>
      <c r="AD77" s="137"/>
      <c r="AE77" s="137"/>
      <c r="AF77" s="137"/>
      <c r="AG77" s="137" t="s">
        <v>118</v>
      </c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ht="22.5" outlineLevel="1" x14ac:dyDescent="0.2">
      <c r="A78" s="184">
        <v>49</v>
      </c>
      <c r="B78" s="154" t="s">
        <v>306</v>
      </c>
      <c r="C78" s="155" t="s">
        <v>292</v>
      </c>
      <c r="D78" s="152" t="s">
        <v>131</v>
      </c>
      <c r="E78" s="156">
        <v>1</v>
      </c>
      <c r="F78" s="157"/>
      <c r="G78" s="158">
        <f t="shared" si="14"/>
        <v>0</v>
      </c>
      <c r="H78" s="145"/>
      <c r="I78" s="144">
        <f t="shared" si="15"/>
        <v>0</v>
      </c>
      <c r="J78" s="145"/>
      <c r="K78" s="144">
        <f t="shared" si="16"/>
        <v>0</v>
      </c>
      <c r="L78" s="144">
        <v>15</v>
      </c>
      <c r="M78" s="144">
        <f t="shared" si="17"/>
        <v>0</v>
      </c>
      <c r="N78" s="144">
        <v>0</v>
      </c>
      <c r="O78" s="144">
        <f t="shared" si="18"/>
        <v>0</v>
      </c>
      <c r="P78" s="144">
        <v>0</v>
      </c>
      <c r="Q78" s="144">
        <f t="shared" si="19"/>
        <v>0</v>
      </c>
      <c r="R78" s="144"/>
      <c r="S78" s="144" t="s">
        <v>148</v>
      </c>
      <c r="T78" s="144" t="s">
        <v>149</v>
      </c>
      <c r="U78" s="144">
        <v>0</v>
      </c>
      <c r="V78" s="144">
        <f t="shared" si="20"/>
        <v>0</v>
      </c>
      <c r="W78" s="144"/>
      <c r="X78" s="137"/>
      <c r="Y78" s="137"/>
      <c r="Z78" s="137"/>
      <c r="AA78" s="137"/>
      <c r="AB78" s="137"/>
      <c r="AC78" s="137"/>
      <c r="AD78" s="137"/>
      <c r="AE78" s="137"/>
      <c r="AF78" s="137"/>
      <c r="AG78" s="137" t="s">
        <v>123</v>
      </c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33.75" outlineLevel="1" x14ac:dyDescent="0.2">
      <c r="A79" s="184">
        <v>50</v>
      </c>
      <c r="B79" s="154" t="s">
        <v>309</v>
      </c>
      <c r="C79" s="155" t="s">
        <v>314</v>
      </c>
      <c r="D79" s="152" t="s">
        <v>131</v>
      </c>
      <c r="E79" s="156">
        <v>1</v>
      </c>
      <c r="F79" s="157"/>
      <c r="G79" s="158">
        <f t="shared" si="14"/>
        <v>0</v>
      </c>
      <c r="H79" s="145"/>
      <c r="I79" s="144">
        <f t="shared" si="15"/>
        <v>0</v>
      </c>
      <c r="J79" s="145"/>
      <c r="K79" s="144">
        <f t="shared" si="16"/>
        <v>0</v>
      </c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outlineLevel="1" x14ac:dyDescent="0.2">
      <c r="A80" s="184">
        <v>51</v>
      </c>
      <c r="B80" s="154" t="s">
        <v>217</v>
      </c>
      <c r="C80" s="155" t="s">
        <v>270</v>
      </c>
      <c r="D80" s="152" t="s">
        <v>131</v>
      </c>
      <c r="E80" s="156">
        <v>3</v>
      </c>
      <c r="F80" s="157"/>
      <c r="G80" s="158">
        <f t="shared" si="14"/>
        <v>0</v>
      </c>
      <c r="H80" s="145"/>
      <c r="I80" s="144">
        <f t="shared" si="15"/>
        <v>0</v>
      </c>
      <c r="J80" s="145"/>
      <c r="K80" s="144">
        <f t="shared" si="16"/>
        <v>0</v>
      </c>
      <c r="L80" s="144">
        <v>15</v>
      </c>
      <c r="M80" s="144">
        <f t="shared" si="17"/>
        <v>0</v>
      </c>
      <c r="N80" s="144">
        <v>0</v>
      </c>
      <c r="O80" s="144">
        <f t="shared" si="18"/>
        <v>0</v>
      </c>
      <c r="P80" s="144">
        <v>0</v>
      </c>
      <c r="Q80" s="144">
        <f t="shared" si="19"/>
        <v>0</v>
      </c>
      <c r="R80" s="144"/>
      <c r="S80" s="144" t="s">
        <v>148</v>
      </c>
      <c r="T80" s="144" t="s">
        <v>155</v>
      </c>
      <c r="U80" s="144">
        <v>0</v>
      </c>
      <c r="V80" s="144">
        <f t="shared" si="20"/>
        <v>0</v>
      </c>
      <c r="W80" s="144"/>
      <c r="X80" s="137"/>
      <c r="Y80" s="137"/>
      <c r="Z80" s="137"/>
      <c r="AA80" s="137"/>
      <c r="AB80" s="137"/>
      <c r="AC80" s="137"/>
      <c r="AD80" s="137"/>
      <c r="AE80" s="137"/>
      <c r="AF80" s="137"/>
      <c r="AG80" s="137" t="s">
        <v>118</v>
      </c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ht="22.5" outlineLevel="1" x14ac:dyDescent="0.2">
      <c r="A81" s="199">
        <v>52</v>
      </c>
      <c r="B81" s="159" t="s">
        <v>218</v>
      </c>
      <c r="C81" s="160" t="s">
        <v>313</v>
      </c>
      <c r="D81" s="153" t="s">
        <v>131</v>
      </c>
      <c r="E81" s="161">
        <v>1</v>
      </c>
      <c r="F81" s="162"/>
      <c r="G81" s="163">
        <f t="shared" si="14"/>
        <v>0</v>
      </c>
      <c r="H81" s="145"/>
      <c r="I81" s="144">
        <f t="shared" si="15"/>
        <v>0</v>
      </c>
      <c r="J81" s="145"/>
      <c r="K81" s="144">
        <f t="shared" si="16"/>
        <v>0</v>
      </c>
      <c r="L81" s="144">
        <v>15</v>
      </c>
      <c r="M81" s="144">
        <f t="shared" si="17"/>
        <v>0</v>
      </c>
      <c r="N81" s="144">
        <v>0</v>
      </c>
      <c r="O81" s="144">
        <f t="shared" si="18"/>
        <v>0</v>
      </c>
      <c r="P81" s="144">
        <v>0</v>
      </c>
      <c r="Q81" s="144">
        <f t="shared" si="19"/>
        <v>0</v>
      </c>
      <c r="R81" s="144"/>
      <c r="S81" s="144" t="s">
        <v>148</v>
      </c>
      <c r="T81" s="144" t="s">
        <v>149</v>
      </c>
      <c r="U81" s="144">
        <v>0</v>
      </c>
      <c r="V81" s="144">
        <f t="shared" si="20"/>
        <v>0</v>
      </c>
      <c r="W81" s="144"/>
      <c r="X81" s="137"/>
      <c r="Y81" s="137"/>
      <c r="Z81" s="137"/>
      <c r="AA81" s="137"/>
      <c r="AB81" s="137"/>
      <c r="AC81" s="137"/>
      <c r="AD81" s="137"/>
      <c r="AE81" s="137"/>
      <c r="AF81" s="137"/>
      <c r="AG81" s="137" t="s">
        <v>118</v>
      </c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outlineLevel="1" x14ac:dyDescent="0.2">
      <c r="A82" s="200">
        <v>53</v>
      </c>
      <c r="B82" s="165" t="s">
        <v>219</v>
      </c>
      <c r="C82" s="177" t="s">
        <v>220</v>
      </c>
      <c r="D82" s="178" t="s">
        <v>0</v>
      </c>
      <c r="E82" s="179"/>
      <c r="F82" s="180"/>
      <c r="G82" s="169">
        <f t="shared" si="14"/>
        <v>0</v>
      </c>
      <c r="H82" s="145"/>
      <c r="I82" s="144">
        <f t="shared" si="15"/>
        <v>0</v>
      </c>
      <c r="J82" s="145"/>
      <c r="K82" s="144">
        <f t="shared" si="16"/>
        <v>0</v>
      </c>
      <c r="L82" s="144">
        <v>15</v>
      </c>
      <c r="M82" s="144">
        <f t="shared" si="17"/>
        <v>0</v>
      </c>
      <c r="N82" s="144">
        <v>0</v>
      </c>
      <c r="O82" s="144">
        <f t="shared" si="18"/>
        <v>0</v>
      </c>
      <c r="P82" s="144">
        <v>0</v>
      </c>
      <c r="Q82" s="144">
        <f t="shared" si="19"/>
        <v>0</v>
      </c>
      <c r="R82" s="144"/>
      <c r="S82" s="144" t="s">
        <v>117</v>
      </c>
      <c r="T82" s="144" t="s">
        <v>117</v>
      </c>
      <c r="U82" s="144">
        <v>0</v>
      </c>
      <c r="V82" s="144">
        <f t="shared" si="20"/>
        <v>0</v>
      </c>
      <c r="W82" s="144"/>
      <c r="X82" s="137"/>
      <c r="Y82" s="137"/>
      <c r="Z82" s="137"/>
      <c r="AA82" s="137"/>
      <c r="AB82" s="137"/>
      <c r="AC82" s="137"/>
      <c r="AD82" s="137"/>
      <c r="AE82" s="137"/>
      <c r="AF82" s="137"/>
      <c r="AG82" s="137" t="s">
        <v>178</v>
      </c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</row>
    <row r="83" spans="1:60" x14ac:dyDescent="0.2">
      <c r="A83" s="170" t="s">
        <v>114</v>
      </c>
      <c r="B83" s="171" t="s">
        <v>75</v>
      </c>
      <c r="C83" s="172" t="s">
        <v>76</v>
      </c>
      <c r="D83" s="173"/>
      <c r="E83" s="174"/>
      <c r="F83" s="175"/>
      <c r="G83" s="176">
        <f>SUMIF(AG84:AG84,"&lt;&gt;NOR",G84:G84)</f>
        <v>0</v>
      </c>
      <c r="H83" s="146"/>
      <c r="I83" s="146">
        <f>SUM(I84:I84)</f>
        <v>0</v>
      </c>
      <c r="J83" s="146"/>
      <c r="K83" s="146">
        <f>SUM(K84:K84)</f>
        <v>0</v>
      </c>
      <c r="L83" s="146"/>
      <c r="M83" s="146">
        <f>SUM(M84:M84)</f>
        <v>0</v>
      </c>
      <c r="N83" s="146"/>
      <c r="O83" s="146">
        <f>SUM(O84:O84)</f>
        <v>0</v>
      </c>
      <c r="P83" s="146"/>
      <c r="Q83" s="146">
        <f>SUM(Q84:Q84)</f>
        <v>0</v>
      </c>
      <c r="R83" s="146"/>
      <c r="S83" s="146"/>
      <c r="T83" s="146"/>
      <c r="U83" s="146"/>
      <c r="V83" s="146">
        <f>SUM(V84:V84)</f>
        <v>0</v>
      </c>
      <c r="W83" s="146"/>
      <c r="AG83" t="s">
        <v>115</v>
      </c>
    </row>
    <row r="84" spans="1:60" ht="33.75" outlineLevel="1" x14ac:dyDescent="0.2">
      <c r="A84" s="184">
        <v>54</v>
      </c>
      <c r="B84" s="154" t="s">
        <v>221</v>
      </c>
      <c r="C84" s="155" t="s">
        <v>293</v>
      </c>
      <c r="D84" s="152" t="s">
        <v>131</v>
      </c>
      <c r="E84" s="156">
        <v>2</v>
      </c>
      <c r="F84" s="157"/>
      <c r="G84" s="158">
        <f>ROUND(E84*F84,2)</f>
        <v>0</v>
      </c>
      <c r="H84" s="145"/>
      <c r="I84" s="144">
        <f>ROUND(E84*H84,2)</f>
        <v>0</v>
      </c>
      <c r="J84" s="145"/>
      <c r="K84" s="144">
        <f>ROUND(E84*J84,2)</f>
        <v>0</v>
      </c>
      <c r="L84" s="144">
        <v>15</v>
      </c>
      <c r="M84" s="144">
        <f>G84*(1+L84/100)</f>
        <v>0</v>
      </c>
      <c r="N84" s="144">
        <v>0</v>
      </c>
      <c r="O84" s="144">
        <f>ROUND(E84*N84,2)</f>
        <v>0</v>
      </c>
      <c r="P84" s="144">
        <v>0</v>
      </c>
      <c r="Q84" s="144">
        <f>ROUND(E84*P84,2)</f>
        <v>0</v>
      </c>
      <c r="R84" s="144"/>
      <c r="S84" s="144" t="s">
        <v>148</v>
      </c>
      <c r="T84" s="144" t="s">
        <v>149</v>
      </c>
      <c r="U84" s="144">
        <v>0</v>
      </c>
      <c r="V84" s="144">
        <f>ROUND(E84*U84,2)</f>
        <v>0</v>
      </c>
      <c r="W84" s="144"/>
      <c r="X84" s="137"/>
      <c r="Y84" s="137"/>
      <c r="Z84" s="137"/>
      <c r="AA84" s="137"/>
      <c r="AB84" s="137"/>
      <c r="AC84" s="137"/>
      <c r="AD84" s="137"/>
      <c r="AE84" s="137"/>
      <c r="AF84" s="137"/>
      <c r="AG84" s="137" t="s">
        <v>222</v>
      </c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x14ac:dyDescent="0.2">
      <c r="A85" s="170" t="s">
        <v>114</v>
      </c>
      <c r="B85" s="171" t="s">
        <v>77</v>
      </c>
      <c r="C85" s="172" t="s">
        <v>78</v>
      </c>
      <c r="D85" s="173"/>
      <c r="E85" s="174"/>
      <c r="F85" s="175"/>
      <c r="G85" s="176">
        <f>SUMIF(AG86:AG93,"&lt;&gt;NOR",G86:G93)</f>
        <v>0</v>
      </c>
      <c r="H85" s="146"/>
      <c r="I85" s="146">
        <f>SUM(I86:I93)</f>
        <v>0</v>
      </c>
      <c r="J85" s="146"/>
      <c r="K85" s="146">
        <f>SUM(K86:K93)</f>
        <v>0</v>
      </c>
      <c r="L85" s="146"/>
      <c r="M85" s="146">
        <f>SUM(M86:M93)</f>
        <v>0</v>
      </c>
      <c r="N85" s="146"/>
      <c r="O85" s="146">
        <f>SUM(O86:O93)</f>
        <v>0.02</v>
      </c>
      <c r="P85" s="146"/>
      <c r="Q85" s="146">
        <f>SUM(Q86:Q93)</f>
        <v>0</v>
      </c>
      <c r="R85" s="146"/>
      <c r="S85" s="146"/>
      <c r="T85" s="146"/>
      <c r="U85" s="146"/>
      <c r="V85" s="146">
        <f>SUM(V86:V93)</f>
        <v>3.7800000000000002</v>
      </c>
      <c r="W85" s="146"/>
      <c r="AG85" t="s">
        <v>115</v>
      </c>
    </row>
    <row r="86" spans="1:60" outlineLevel="1" x14ac:dyDescent="0.2">
      <c r="A86" s="199">
        <v>55</v>
      </c>
      <c r="B86" s="159" t="s">
        <v>223</v>
      </c>
      <c r="C86" s="160" t="s">
        <v>224</v>
      </c>
      <c r="D86" s="151" t="s">
        <v>271</v>
      </c>
      <c r="E86" s="161">
        <v>3.1960000000000002</v>
      </c>
      <c r="F86" s="162"/>
      <c r="G86" s="163">
        <f>ROUND(E86*F86,2)</f>
        <v>0</v>
      </c>
      <c r="H86" s="145"/>
      <c r="I86" s="144">
        <f>ROUND(E86*H86,2)</f>
        <v>0</v>
      </c>
      <c r="J86" s="145"/>
      <c r="K86" s="144">
        <f>ROUND(E86*J86,2)</f>
        <v>0</v>
      </c>
      <c r="L86" s="144">
        <v>15</v>
      </c>
      <c r="M86" s="144">
        <f>G86*(1+L86/100)</f>
        <v>0</v>
      </c>
      <c r="N86" s="144">
        <v>0</v>
      </c>
      <c r="O86" s="144">
        <f>ROUND(E86*N86,2)</f>
        <v>0</v>
      </c>
      <c r="P86" s="144">
        <v>0</v>
      </c>
      <c r="Q86" s="144">
        <f>ROUND(E86*P86,2)</f>
        <v>0</v>
      </c>
      <c r="R86" s="144"/>
      <c r="S86" s="144" t="s">
        <v>117</v>
      </c>
      <c r="T86" s="144" t="s">
        <v>117</v>
      </c>
      <c r="U86" s="144">
        <v>0.33100000000000002</v>
      </c>
      <c r="V86" s="144">
        <f>ROUND(E86*U86,2)</f>
        <v>1.06</v>
      </c>
      <c r="W86" s="144"/>
      <c r="X86" s="137"/>
      <c r="Y86" s="137"/>
      <c r="Z86" s="137"/>
      <c r="AA86" s="137"/>
      <c r="AB86" s="137"/>
      <c r="AC86" s="137"/>
      <c r="AD86" s="137"/>
      <c r="AE86" s="137"/>
      <c r="AF86" s="137"/>
      <c r="AG86" s="137" t="s">
        <v>168</v>
      </c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outlineLevel="1" x14ac:dyDescent="0.2">
      <c r="A87" s="200"/>
      <c r="B87" s="165"/>
      <c r="C87" s="166" t="s">
        <v>225</v>
      </c>
      <c r="D87" s="167"/>
      <c r="E87" s="168">
        <v>3.1960000000000002</v>
      </c>
      <c r="F87" s="169"/>
      <c r="G87" s="169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37"/>
      <c r="Y87" s="137"/>
      <c r="Z87" s="137"/>
      <c r="AA87" s="137"/>
      <c r="AB87" s="137"/>
      <c r="AC87" s="137"/>
      <c r="AD87" s="137"/>
      <c r="AE87" s="137"/>
      <c r="AF87" s="137"/>
      <c r="AG87" s="137" t="s">
        <v>120</v>
      </c>
      <c r="AH87" s="137">
        <v>0</v>
      </c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</row>
    <row r="88" spans="1:60" ht="22.5" outlineLevel="1" x14ac:dyDescent="0.2">
      <c r="A88" s="184">
        <v>56</v>
      </c>
      <c r="B88" s="154" t="s">
        <v>226</v>
      </c>
      <c r="C88" s="155" t="s">
        <v>282</v>
      </c>
      <c r="D88" s="151" t="s">
        <v>271</v>
      </c>
      <c r="E88" s="156">
        <v>3.1960000000000002</v>
      </c>
      <c r="F88" s="157"/>
      <c r="G88" s="158">
        <f>ROUND(E88*F88,2)</f>
        <v>0</v>
      </c>
      <c r="H88" s="145"/>
      <c r="I88" s="144">
        <f>ROUND(E88*H88,2)</f>
        <v>0</v>
      </c>
      <c r="J88" s="145"/>
      <c r="K88" s="144">
        <f>ROUND(E88*J88,2)</f>
        <v>0</v>
      </c>
      <c r="L88" s="144">
        <v>15</v>
      </c>
      <c r="M88" s="144">
        <f>G88*(1+L88/100)</f>
        <v>0</v>
      </c>
      <c r="N88" s="144">
        <v>2.5000000000000001E-3</v>
      </c>
      <c r="O88" s="144">
        <f>ROUND(E88*N88,2)</f>
        <v>0.01</v>
      </c>
      <c r="P88" s="144">
        <v>0</v>
      </c>
      <c r="Q88" s="144">
        <f>ROUND(E88*P88,2)</f>
        <v>0</v>
      </c>
      <c r="R88" s="144"/>
      <c r="S88" s="144" t="s">
        <v>227</v>
      </c>
      <c r="T88" s="144" t="s">
        <v>227</v>
      </c>
      <c r="U88" s="144">
        <v>0.85</v>
      </c>
      <c r="V88" s="144">
        <f>ROUND(E88*U88,2)</f>
        <v>2.72</v>
      </c>
      <c r="W88" s="144"/>
      <c r="X88" s="137"/>
      <c r="Y88" s="137"/>
      <c r="Z88" s="137"/>
      <c r="AA88" s="137"/>
      <c r="AB88" s="137"/>
      <c r="AC88" s="137"/>
      <c r="AD88" s="137"/>
      <c r="AE88" s="137"/>
      <c r="AF88" s="137"/>
      <c r="AG88" s="137" t="s">
        <v>168</v>
      </c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</row>
    <row r="89" spans="1:60" ht="22.5" outlineLevel="1" x14ac:dyDescent="0.2">
      <c r="A89" s="199">
        <v>57</v>
      </c>
      <c r="B89" s="159" t="s">
        <v>228</v>
      </c>
      <c r="C89" s="160" t="s">
        <v>281</v>
      </c>
      <c r="D89" s="151" t="s">
        <v>271</v>
      </c>
      <c r="E89" s="161">
        <v>3.1960000000000002</v>
      </c>
      <c r="F89" s="162"/>
      <c r="G89" s="163">
        <f>ROUND(E89*F89,2)</f>
        <v>0</v>
      </c>
      <c r="H89" s="145"/>
      <c r="I89" s="144">
        <f>ROUND(E89*H89,2)</f>
        <v>0</v>
      </c>
      <c r="J89" s="145"/>
      <c r="K89" s="144">
        <f>ROUND(E89*J89,2)</f>
        <v>0</v>
      </c>
      <c r="L89" s="144">
        <v>15</v>
      </c>
      <c r="M89" s="144">
        <f>G89*(1+L89/100)</f>
        <v>0</v>
      </c>
      <c r="N89" s="144">
        <v>4.0000000000000002E-4</v>
      </c>
      <c r="O89" s="144">
        <f>ROUND(E89*N89,2)</f>
        <v>0</v>
      </c>
      <c r="P89" s="144">
        <v>0</v>
      </c>
      <c r="Q89" s="144">
        <f>ROUND(E89*P89,2)</f>
        <v>0</v>
      </c>
      <c r="R89" s="144"/>
      <c r="S89" s="144" t="s">
        <v>117</v>
      </c>
      <c r="T89" s="144" t="s">
        <v>117</v>
      </c>
      <c r="U89" s="144">
        <v>0</v>
      </c>
      <c r="V89" s="144">
        <f>ROUND(E89*U89,2)</f>
        <v>0</v>
      </c>
      <c r="W89" s="144"/>
      <c r="X89" s="137"/>
      <c r="Y89" s="137"/>
      <c r="Z89" s="137"/>
      <c r="AA89" s="137"/>
      <c r="AB89" s="137"/>
      <c r="AC89" s="137"/>
      <c r="AD89" s="137"/>
      <c r="AE89" s="137"/>
      <c r="AF89" s="137"/>
      <c r="AG89" s="137" t="s">
        <v>168</v>
      </c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</row>
    <row r="90" spans="1:60" outlineLevel="1" x14ac:dyDescent="0.2">
      <c r="A90" s="200"/>
      <c r="B90" s="165"/>
      <c r="C90" s="166" t="s">
        <v>225</v>
      </c>
      <c r="D90" s="167"/>
      <c r="E90" s="168">
        <v>3.1960000000000002</v>
      </c>
      <c r="F90" s="169"/>
      <c r="G90" s="169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37"/>
      <c r="Y90" s="137"/>
      <c r="Z90" s="137"/>
      <c r="AA90" s="137"/>
      <c r="AB90" s="137"/>
      <c r="AC90" s="137"/>
      <c r="AD90" s="137"/>
      <c r="AE90" s="137"/>
      <c r="AF90" s="137"/>
      <c r="AG90" s="137" t="s">
        <v>120</v>
      </c>
      <c r="AH90" s="137">
        <v>0</v>
      </c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</row>
    <row r="91" spans="1:60" ht="22.5" outlineLevel="1" x14ac:dyDescent="0.2">
      <c r="A91" s="199">
        <v>58</v>
      </c>
      <c r="B91" s="159" t="s">
        <v>229</v>
      </c>
      <c r="C91" s="160" t="s">
        <v>294</v>
      </c>
      <c r="D91" s="151" t="s">
        <v>271</v>
      </c>
      <c r="E91" s="161">
        <v>3.5156000000000001</v>
      </c>
      <c r="F91" s="162"/>
      <c r="G91" s="163">
        <f>ROUND(E91*F91,2)</f>
        <v>0</v>
      </c>
      <c r="H91" s="145"/>
      <c r="I91" s="144">
        <f>ROUND(E91*H91,2)</f>
        <v>0</v>
      </c>
      <c r="J91" s="145"/>
      <c r="K91" s="144">
        <f>ROUND(E91*J91,2)</f>
        <v>0</v>
      </c>
      <c r="L91" s="144">
        <v>15</v>
      </c>
      <c r="M91" s="144">
        <f>G91*(1+L91/100)</f>
        <v>0</v>
      </c>
      <c r="N91" s="144">
        <v>1.5399999999999999E-3</v>
      </c>
      <c r="O91" s="144">
        <f>ROUND(E91*N91,2)</f>
        <v>0.01</v>
      </c>
      <c r="P91" s="144">
        <v>0</v>
      </c>
      <c r="Q91" s="144">
        <f>ROUND(E91*P91,2)</f>
        <v>0</v>
      </c>
      <c r="R91" s="144"/>
      <c r="S91" s="144" t="s">
        <v>148</v>
      </c>
      <c r="T91" s="144" t="s">
        <v>155</v>
      </c>
      <c r="U91" s="144">
        <v>0</v>
      </c>
      <c r="V91" s="144">
        <f>ROUND(E91*U91,2)</f>
        <v>0</v>
      </c>
      <c r="W91" s="144"/>
      <c r="X91" s="137"/>
      <c r="Y91" s="137"/>
      <c r="Z91" s="137"/>
      <c r="AA91" s="137"/>
      <c r="AB91" s="137"/>
      <c r="AC91" s="137"/>
      <c r="AD91" s="137"/>
      <c r="AE91" s="137"/>
      <c r="AF91" s="137"/>
      <c r="AG91" s="137" t="s">
        <v>118</v>
      </c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outlineLevel="1" x14ac:dyDescent="0.2">
      <c r="A92" s="200"/>
      <c r="B92" s="165"/>
      <c r="C92" s="166" t="s">
        <v>230</v>
      </c>
      <c r="D92" s="167"/>
      <c r="E92" s="168">
        <v>3.5156000000000001</v>
      </c>
      <c r="F92" s="169"/>
      <c r="G92" s="169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7"/>
      <c r="Y92" s="137"/>
      <c r="Z92" s="137"/>
      <c r="AA92" s="137"/>
      <c r="AB92" s="137"/>
      <c r="AC92" s="137"/>
      <c r="AD92" s="137"/>
      <c r="AE92" s="137"/>
      <c r="AF92" s="137"/>
      <c r="AG92" s="137" t="s">
        <v>120</v>
      </c>
      <c r="AH92" s="137">
        <v>0</v>
      </c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outlineLevel="1" x14ac:dyDescent="0.2">
      <c r="A93" s="200">
        <v>59</v>
      </c>
      <c r="B93" s="165" t="s">
        <v>231</v>
      </c>
      <c r="C93" s="177" t="s">
        <v>232</v>
      </c>
      <c r="D93" s="178" t="s">
        <v>0</v>
      </c>
      <c r="E93" s="179"/>
      <c r="F93" s="180"/>
      <c r="G93" s="169">
        <f>ROUND(E93*F93,2)</f>
        <v>0</v>
      </c>
      <c r="H93" s="145"/>
      <c r="I93" s="144">
        <f>ROUND(E93*H93,2)</f>
        <v>0</v>
      </c>
      <c r="J93" s="145"/>
      <c r="K93" s="144">
        <f>ROUND(E93*J93,2)</f>
        <v>0</v>
      </c>
      <c r="L93" s="144">
        <v>15</v>
      </c>
      <c r="M93" s="144">
        <f>G93*(1+L93/100)</f>
        <v>0</v>
      </c>
      <c r="N93" s="144">
        <v>0</v>
      </c>
      <c r="O93" s="144">
        <f>ROUND(E93*N93,2)</f>
        <v>0</v>
      </c>
      <c r="P93" s="144">
        <v>0</v>
      </c>
      <c r="Q93" s="144">
        <f>ROUND(E93*P93,2)</f>
        <v>0</v>
      </c>
      <c r="R93" s="144"/>
      <c r="S93" s="144" t="s">
        <v>117</v>
      </c>
      <c r="T93" s="144" t="s">
        <v>117</v>
      </c>
      <c r="U93" s="144">
        <v>0</v>
      </c>
      <c r="V93" s="144">
        <f>ROUND(E93*U93,2)</f>
        <v>0</v>
      </c>
      <c r="W93" s="144"/>
      <c r="X93" s="137"/>
      <c r="Y93" s="137"/>
      <c r="Z93" s="137"/>
      <c r="AA93" s="137"/>
      <c r="AB93" s="137"/>
      <c r="AC93" s="137"/>
      <c r="AD93" s="137"/>
      <c r="AE93" s="137"/>
      <c r="AF93" s="137"/>
      <c r="AG93" s="137" t="s">
        <v>178</v>
      </c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</row>
    <row r="94" spans="1:60" x14ac:dyDescent="0.2">
      <c r="A94" s="170" t="s">
        <v>114</v>
      </c>
      <c r="B94" s="171" t="s">
        <v>79</v>
      </c>
      <c r="C94" s="172" t="s">
        <v>80</v>
      </c>
      <c r="D94" s="173"/>
      <c r="E94" s="174"/>
      <c r="F94" s="175"/>
      <c r="G94" s="176">
        <f>SUMIF(AG95:AG102,"&lt;&gt;NOR",G95:G102)</f>
        <v>0</v>
      </c>
      <c r="H94" s="146"/>
      <c r="I94" s="146">
        <f>SUM(I95:I102)</f>
        <v>0</v>
      </c>
      <c r="J94" s="146"/>
      <c r="K94" s="146">
        <f>SUM(K95:K102)</f>
        <v>0</v>
      </c>
      <c r="L94" s="146"/>
      <c r="M94" s="146">
        <f>SUM(M95:M102)</f>
        <v>0</v>
      </c>
      <c r="N94" s="146"/>
      <c r="O94" s="146">
        <f>SUM(O95:O102)</f>
        <v>1.83</v>
      </c>
      <c r="P94" s="146"/>
      <c r="Q94" s="146">
        <f>SUM(Q95:Q102)</f>
        <v>0</v>
      </c>
      <c r="R94" s="146"/>
      <c r="S94" s="146"/>
      <c r="T94" s="146"/>
      <c r="U94" s="146"/>
      <c r="V94" s="146">
        <f>SUM(V95:V102)</f>
        <v>39.54</v>
      </c>
      <c r="W94" s="146"/>
      <c r="AG94" t="s">
        <v>115</v>
      </c>
    </row>
    <row r="95" spans="1:60" ht="22.5" outlineLevel="1" x14ac:dyDescent="0.2">
      <c r="A95" s="199">
        <v>60</v>
      </c>
      <c r="B95" s="159" t="s">
        <v>233</v>
      </c>
      <c r="C95" s="160" t="s">
        <v>280</v>
      </c>
      <c r="D95" s="151" t="s">
        <v>271</v>
      </c>
      <c r="E95" s="161">
        <v>28</v>
      </c>
      <c r="F95" s="162"/>
      <c r="G95" s="163">
        <f>ROUND(E95*F95,2)</f>
        <v>0</v>
      </c>
      <c r="H95" s="145"/>
      <c r="I95" s="144">
        <f>ROUND(E95*H95,2)</f>
        <v>0</v>
      </c>
      <c r="J95" s="145"/>
      <c r="K95" s="144">
        <f>ROUND(E95*J95,2)</f>
        <v>0</v>
      </c>
      <c r="L95" s="144">
        <v>15</v>
      </c>
      <c r="M95" s="144">
        <f>G95*(1+L95/100)</f>
        <v>0</v>
      </c>
      <c r="N95" s="144">
        <v>2.9999999999999997E-4</v>
      </c>
      <c r="O95" s="144">
        <f>ROUND(E95*N95,2)</f>
        <v>0.01</v>
      </c>
      <c r="P95" s="144">
        <v>0</v>
      </c>
      <c r="Q95" s="144">
        <f>ROUND(E95*P95,2)</f>
        <v>0</v>
      </c>
      <c r="R95" s="144"/>
      <c r="S95" s="144" t="s">
        <v>117</v>
      </c>
      <c r="T95" s="144" t="s">
        <v>117</v>
      </c>
      <c r="U95" s="144">
        <v>0</v>
      </c>
      <c r="V95" s="144">
        <f>ROUND(E95*U95,2)</f>
        <v>0</v>
      </c>
      <c r="W95" s="144"/>
      <c r="X95" s="137"/>
      <c r="Y95" s="137"/>
      <c r="Z95" s="137"/>
      <c r="AA95" s="137"/>
      <c r="AB95" s="137"/>
      <c r="AC95" s="137"/>
      <c r="AD95" s="137"/>
      <c r="AE95" s="137"/>
      <c r="AF95" s="137"/>
      <c r="AG95" s="137" t="s">
        <v>168</v>
      </c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outlineLevel="1" x14ac:dyDescent="0.2">
      <c r="A96" s="200"/>
      <c r="B96" s="165"/>
      <c r="C96" s="166" t="s">
        <v>277</v>
      </c>
      <c r="D96" s="167"/>
      <c r="E96" s="168">
        <v>28</v>
      </c>
      <c r="F96" s="169"/>
      <c r="G96" s="169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37"/>
      <c r="Y96" s="137"/>
      <c r="Z96" s="137"/>
      <c r="AA96" s="137"/>
      <c r="AB96" s="137"/>
      <c r="AC96" s="137"/>
      <c r="AD96" s="137"/>
      <c r="AE96" s="137"/>
      <c r="AF96" s="137"/>
      <c r="AG96" s="137" t="s">
        <v>120</v>
      </c>
      <c r="AH96" s="137">
        <v>0</v>
      </c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ht="22.5" outlineLevel="1" x14ac:dyDescent="0.2">
      <c r="A97" s="199">
        <v>61</v>
      </c>
      <c r="B97" s="159" t="s">
        <v>234</v>
      </c>
      <c r="C97" s="160" t="s">
        <v>295</v>
      </c>
      <c r="D97" s="151" t="s">
        <v>271</v>
      </c>
      <c r="E97" s="161">
        <v>28</v>
      </c>
      <c r="F97" s="162"/>
      <c r="G97" s="163">
        <f>ROUND(E97*F97,2)</f>
        <v>0</v>
      </c>
      <c r="H97" s="145"/>
      <c r="I97" s="144">
        <f>ROUND(E97*H97,2)</f>
        <v>0</v>
      </c>
      <c r="J97" s="145"/>
      <c r="K97" s="144">
        <f>ROUND(E97*J97,2)</f>
        <v>0</v>
      </c>
      <c r="L97" s="144">
        <v>15</v>
      </c>
      <c r="M97" s="144">
        <f>G97*(1+L97/100)</f>
        <v>0</v>
      </c>
      <c r="N97" s="144">
        <v>5.5800000000000002E-2</v>
      </c>
      <c r="O97" s="144">
        <f>ROUND(E97*N97,2)</f>
        <v>1.56</v>
      </c>
      <c r="P97" s="144">
        <v>0</v>
      </c>
      <c r="Q97" s="144">
        <f>ROUND(E97*P97,2)</f>
        <v>0</v>
      </c>
      <c r="R97" s="144"/>
      <c r="S97" s="144" t="s">
        <v>117</v>
      </c>
      <c r="T97" s="144" t="s">
        <v>117</v>
      </c>
      <c r="U97" s="144">
        <v>1.3480000000000001</v>
      </c>
      <c r="V97" s="144">
        <f>ROUND(E97*U97,2)</f>
        <v>37.74</v>
      </c>
      <c r="W97" s="144"/>
      <c r="X97" s="137"/>
      <c r="Y97" s="137"/>
      <c r="Z97" s="137"/>
      <c r="AA97" s="137"/>
      <c r="AB97" s="137"/>
      <c r="AC97" s="137"/>
      <c r="AD97" s="137"/>
      <c r="AE97" s="137"/>
      <c r="AF97" s="137"/>
      <c r="AG97" s="137" t="s">
        <v>168</v>
      </c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outlineLevel="1" x14ac:dyDescent="0.2">
      <c r="A98" s="200"/>
      <c r="B98" s="165"/>
      <c r="C98" s="166" t="s">
        <v>277</v>
      </c>
      <c r="D98" s="167"/>
      <c r="E98" s="168">
        <v>28</v>
      </c>
      <c r="F98" s="169"/>
      <c r="G98" s="169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37"/>
      <c r="Y98" s="137"/>
      <c r="Z98" s="137"/>
      <c r="AA98" s="137"/>
      <c r="AB98" s="137"/>
      <c r="AC98" s="137"/>
      <c r="AD98" s="137"/>
      <c r="AE98" s="137"/>
      <c r="AF98" s="137"/>
      <c r="AG98" s="137" t="s">
        <v>120</v>
      </c>
      <c r="AH98" s="137">
        <v>0</v>
      </c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</row>
    <row r="99" spans="1:60" ht="22.5" outlineLevel="1" x14ac:dyDescent="0.2">
      <c r="A99" s="184">
        <v>62</v>
      </c>
      <c r="B99" s="154" t="s">
        <v>235</v>
      </c>
      <c r="C99" s="155" t="s">
        <v>296</v>
      </c>
      <c r="D99" s="152" t="s">
        <v>143</v>
      </c>
      <c r="E99" s="156">
        <v>15</v>
      </c>
      <c r="F99" s="157"/>
      <c r="G99" s="158">
        <f>ROUND(E99*F99,2)</f>
        <v>0</v>
      </c>
      <c r="H99" s="145"/>
      <c r="I99" s="144">
        <f>ROUND(E99*H99,2)</f>
        <v>0</v>
      </c>
      <c r="J99" s="145"/>
      <c r="K99" s="144">
        <f>ROUND(E99*J99,2)</f>
        <v>0</v>
      </c>
      <c r="L99" s="144">
        <v>15</v>
      </c>
      <c r="M99" s="144">
        <f>G99*(1+L99/100)</f>
        <v>0</v>
      </c>
      <c r="N99" s="144">
        <v>0</v>
      </c>
      <c r="O99" s="144">
        <f>ROUND(E99*N99,2)</f>
        <v>0</v>
      </c>
      <c r="P99" s="144">
        <v>0</v>
      </c>
      <c r="Q99" s="144">
        <f>ROUND(E99*P99,2)</f>
        <v>0</v>
      </c>
      <c r="R99" s="144"/>
      <c r="S99" s="144" t="s">
        <v>117</v>
      </c>
      <c r="T99" s="144" t="s">
        <v>117</v>
      </c>
      <c r="U99" s="144">
        <v>0.12</v>
      </c>
      <c r="V99" s="144">
        <f>ROUND(E99*U99,2)</f>
        <v>1.8</v>
      </c>
      <c r="W99" s="144"/>
      <c r="X99" s="137"/>
      <c r="Y99" s="137"/>
      <c r="Z99" s="137"/>
      <c r="AA99" s="137"/>
      <c r="AB99" s="137"/>
      <c r="AC99" s="137"/>
      <c r="AD99" s="137"/>
      <c r="AE99" s="137"/>
      <c r="AF99" s="137"/>
      <c r="AG99" s="137" t="s">
        <v>168</v>
      </c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</row>
    <row r="100" spans="1:60" ht="22.5" outlineLevel="1" x14ac:dyDescent="0.2">
      <c r="A100" s="199">
        <v>63</v>
      </c>
      <c r="B100" s="159" t="s">
        <v>236</v>
      </c>
      <c r="C100" s="160" t="s">
        <v>297</v>
      </c>
      <c r="D100" s="151" t="s">
        <v>271</v>
      </c>
      <c r="E100" s="161">
        <v>26.4</v>
      </c>
      <c r="F100" s="162"/>
      <c r="G100" s="163">
        <f>ROUND(E100*F100,2)</f>
        <v>0</v>
      </c>
      <c r="H100" s="145"/>
      <c r="I100" s="144">
        <f>ROUND(E100*H100,2)</f>
        <v>0</v>
      </c>
      <c r="J100" s="145"/>
      <c r="K100" s="144">
        <f>ROUND(E100*J100,2)</f>
        <v>0</v>
      </c>
      <c r="L100" s="144">
        <v>15</v>
      </c>
      <c r="M100" s="144">
        <f>G100*(1+L100/100)</f>
        <v>0</v>
      </c>
      <c r="N100" s="144">
        <v>0.01</v>
      </c>
      <c r="O100" s="144">
        <f>ROUND(E100*N100,2)</f>
        <v>0.26</v>
      </c>
      <c r="P100" s="144">
        <v>0</v>
      </c>
      <c r="Q100" s="144">
        <f>ROUND(E100*P100,2)</f>
        <v>0</v>
      </c>
      <c r="R100" s="144" t="s">
        <v>237</v>
      </c>
      <c r="S100" s="144" t="s">
        <v>117</v>
      </c>
      <c r="T100" s="144" t="s">
        <v>149</v>
      </c>
      <c r="U100" s="144">
        <v>0</v>
      </c>
      <c r="V100" s="144">
        <f>ROUND(E100*U100,2)</f>
        <v>0</v>
      </c>
      <c r="W100" s="144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 t="s">
        <v>222</v>
      </c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outlineLevel="1" x14ac:dyDescent="0.2">
      <c r="A101" s="200"/>
      <c r="B101" s="165"/>
      <c r="C101" s="166" t="s">
        <v>238</v>
      </c>
      <c r="D101" s="167"/>
      <c r="E101" s="168">
        <v>26.4</v>
      </c>
      <c r="F101" s="169"/>
      <c r="G101" s="169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 t="s">
        <v>120</v>
      </c>
      <c r="AH101" s="137">
        <v>0</v>
      </c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outlineLevel="1" x14ac:dyDescent="0.2">
      <c r="A102" s="200">
        <v>64</v>
      </c>
      <c r="B102" s="165" t="s">
        <v>239</v>
      </c>
      <c r="C102" s="177" t="s">
        <v>240</v>
      </c>
      <c r="D102" s="178" t="s">
        <v>0</v>
      </c>
      <c r="E102" s="179"/>
      <c r="F102" s="180"/>
      <c r="G102" s="169">
        <f>ROUND(E102*F102,2)</f>
        <v>0</v>
      </c>
      <c r="H102" s="145"/>
      <c r="I102" s="144">
        <f>ROUND(E102*H102,2)</f>
        <v>0</v>
      </c>
      <c r="J102" s="145"/>
      <c r="K102" s="144">
        <f>ROUND(E102*J102,2)</f>
        <v>0</v>
      </c>
      <c r="L102" s="144">
        <v>15</v>
      </c>
      <c r="M102" s="144">
        <f>G102*(1+L102/100)</f>
        <v>0</v>
      </c>
      <c r="N102" s="144">
        <v>0</v>
      </c>
      <c r="O102" s="144">
        <f>ROUND(E102*N102,2)</f>
        <v>0</v>
      </c>
      <c r="P102" s="144">
        <v>0</v>
      </c>
      <c r="Q102" s="144">
        <f>ROUND(E102*P102,2)</f>
        <v>0</v>
      </c>
      <c r="R102" s="144"/>
      <c r="S102" s="144" t="s">
        <v>117</v>
      </c>
      <c r="T102" s="144" t="s">
        <v>117</v>
      </c>
      <c r="U102" s="144">
        <v>0</v>
      </c>
      <c r="V102" s="144">
        <f>ROUND(E102*U102,2)</f>
        <v>0</v>
      </c>
      <c r="W102" s="144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 t="s">
        <v>178</v>
      </c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x14ac:dyDescent="0.2">
      <c r="A103" s="170" t="s">
        <v>114</v>
      </c>
      <c r="B103" s="171" t="s">
        <v>81</v>
      </c>
      <c r="C103" s="172" t="s">
        <v>82</v>
      </c>
      <c r="D103" s="173"/>
      <c r="E103" s="174"/>
      <c r="F103" s="175"/>
      <c r="G103" s="176">
        <f>SUMIF(AG104:AG105,"&lt;&gt;NOR",G104:G105)</f>
        <v>0</v>
      </c>
      <c r="H103" s="146"/>
      <c r="I103" s="146">
        <f>SUM(I104:I105)</f>
        <v>0</v>
      </c>
      <c r="J103" s="146"/>
      <c r="K103" s="146">
        <f>SUM(K104:K105)</f>
        <v>0</v>
      </c>
      <c r="L103" s="146"/>
      <c r="M103" s="146">
        <f>SUM(M104:M105)</f>
        <v>0</v>
      </c>
      <c r="N103" s="146"/>
      <c r="O103" s="146">
        <f>SUM(O104:O105)</f>
        <v>0</v>
      </c>
      <c r="P103" s="146"/>
      <c r="Q103" s="146">
        <f>SUM(Q104:Q105)</f>
        <v>0</v>
      </c>
      <c r="R103" s="146"/>
      <c r="S103" s="146"/>
      <c r="T103" s="146"/>
      <c r="U103" s="146"/>
      <c r="V103" s="146">
        <f>SUM(V104:V105)</f>
        <v>0.51</v>
      </c>
      <c r="W103" s="146"/>
      <c r="AG103" t="s">
        <v>115</v>
      </c>
    </row>
    <row r="104" spans="1:60" outlineLevel="1" x14ac:dyDescent="0.2">
      <c r="A104" s="199">
        <v>65</v>
      </c>
      <c r="B104" s="159" t="s">
        <v>241</v>
      </c>
      <c r="C104" s="160" t="s">
        <v>242</v>
      </c>
      <c r="D104" s="151" t="s">
        <v>271</v>
      </c>
      <c r="E104" s="161">
        <v>3</v>
      </c>
      <c r="F104" s="162"/>
      <c r="G104" s="163">
        <f>ROUND(E104*F104,2)</f>
        <v>0</v>
      </c>
      <c r="H104" s="145"/>
      <c r="I104" s="144">
        <f>ROUND(E104*H104,2)</f>
        <v>0</v>
      </c>
      <c r="J104" s="145"/>
      <c r="K104" s="144">
        <f>ROUND(E104*J104,2)</f>
        <v>0</v>
      </c>
      <c r="L104" s="144">
        <v>15</v>
      </c>
      <c r="M104" s="144">
        <f>G104*(1+L104/100)</f>
        <v>0</v>
      </c>
      <c r="N104" s="144">
        <v>7.6999999999999996E-4</v>
      </c>
      <c r="O104" s="144">
        <f>ROUND(E104*N104,2)</f>
        <v>0</v>
      </c>
      <c r="P104" s="144">
        <v>0</v>
      </c>
      <c r="Q104" s="144">
        <f>ROUND(E104*P104,2)</f>
        <v>0</v>
      </c>
      <c r="R104" s="144"/>
      <c r="S104" s="144" t="s">
        <v>117</v>
      </c>
      <c r="T104" s="144" t="s">
        <v>117</v>
      </c>
      <c r="U104" s="144">
        <v>9.7439999999999999E-2</v>
      </c>
      <c r="V104" s="144">
        <f>ROUND(E104*U104,2)</f>
        <v>0.28999999999999998</v>
      </c>
      <c r="W104" s="144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 t="s">
        <v>168</v>
      </c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outlineLevel="1" x14ac:dyDescent="0.2">
      <c r="A105" s="184">
        <v>66</v>
      </c>
      <c r="B105" s="154" t="s">
        <v>243</v>
      </c>
      <c r="C105" s="155" t="s">
        <v>279</v>
      </c>
      <c r="D105" s="151" t="s">
        <v>271</v>
      </c>
      <c r="E105" s="156">
        <v>3</v>
      </c>
      <c r="F105" s="157"/>
      <c r="G105" s="158">
        <f>ROUND(E105*F105,2)</f>
        <v>0</v>
      </c>
      <c r="H105" s="145"/>
      <c r="I105" s="144">
        <f>ROUND(E105*H105,2)</f>
        <v>0</v>
      </c>
      <c r="J105" s="145"/>
      <c r="K105" s="144">
        <f>ROUND(E105*J105,2)</f>
        <v>0</v>
      </c>
      <c r="L105" s="144">
        <v>15</v>
      </c>
      <c r="M105" s="144">
        <f>G105*(1+L105/100)</f>
        <v>0</v>
      </c>
      <c r="N105" s="144">
        <v>4.6000000000000001E-4</v>
      </c>
      <c r="O105" s="144">
        <f>ROUND(E105*N105,2)</f>
        <v>0</v>
      </c>
      <c r="P105" s="144">
        <v>0</v>
      </c>
      <c r="Q105" s="144">
        <f>ROUND(E105*P105,2)</f>
        <v>0</v>
      </c>
      <c r="R105" s="144"/>
      <c r="S105" s="144" t="s">
        <v>117</v>
      </c>
      <c r="T105" s="144" t="s">
        <v>117</v>
      </c>
      <c r="U105" s="144">
        <v>7.3099999999999998E-2</v>
      </c>
      <c r="V105" s="144">
        <f>ROUND(E105*U105,2)</f>
        <v>0.22</v>
      </c>
      <c r="W105" s="144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 t="s">
        <v>168</v>
      </c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x14ac:dyDescent="0.2">
      <c r="A106" s="170" t="s">
        <v>114</v>
      </c>
      <c r="B106" s="171" t="s">
        <v>83</v>
      </c>
      <c r="C106" s="172" t="s">
        <v>84</v>
      </c>
      <c r="D106" s="173"/>
      <c r="E106" s="174"/>
      <c r="F106" s="175"/>
      <c r="G106" s="176">
        <f>SUMIF(AG107:AG107,"&lt;&gt;NOR",G107:G107)</f>
        <v>0</v>
      </c>
      <c r="H106" s="146"/>
      <c r="I106" s="146">
        <f>SUM(I107:I107)</f>
        <v>0</v>
      </c>
      <c r="J106" s="146"/>
      <c r="K106" s="146">
        <f>SUM(K107:K107)</f>
        <v>0</v>
      </c>
      <c r="L106" s="146"/>
      <c r="M106" s="146">
        <f>SUM(M107:M107)</f>
        <v>0</v>
      </c>
      <c r="N106" s="146"/>
      <c r="O106" s="146">
        <f>SUM(O107:O107)</f>
        <v>0</v>
      </c>
      <c r="P106" s="146"/>
      <c r="Q106" s="146">
        <f>SUM(Q107:Q107)</f>
        <v>0</v>
      </c>
      <c r="R106" s="146"/>
      <c r="S106" s="146"/>
      <c r="T106" s="146"/>
      <c r="U106" s="146"/>
      <c r="V106" s="146">
        <f>SUM(V107:V107)</f>
        <v>0</v>
      </c>
      <c r="W106" s="146"/>
      <c r="AG106" t="s">
        <v>115</v>
      </c>
    </row>
    <row r="107" spans="1:60" ht="22.5" outlineLevel="1" x14ac:dyDescent="0.2">
      <c r="A107" s="184">
        <v>67</v>
      </c>
      <c r="B107" s="154" t="s">
        <v>244</v>
      </c>
      <c r="C107" s="155" t="s">
        <v>298</v>
      </c>
      <c r="D107" s="152" t="s">
        <v>152</v>
      </c>
      <c r="E107" s="156">
        <v>1</v>
      </c>
      <c r="F107" s="157"/>
      <c r="G107" s="158">
        <f>ROUND(E107*F107,2)</f>
        <v>0</v>
      </c>
      <c r="H107" s="145"/>
      <c r="I107" s="144">
        <f>ROUND(E107*H107,2)</f>
        <v>0</v>
      </c>
      <c r="J107" s="145"/>
      <c r="K107" s="144">
        <f>ROUND(E107*J107,2)</f>
        <v>0</v>
      </c>
      <c r="L107" s="144">
        <v>15</v>
      </c>
      <c r="M107" s="144">
        <f>G107*(1+L107/100)</f>
        <v>0</v>
      </c>
      <c r="N107" s="144">
        <v>0</v>
      </c>
      <c r="O107" s="144">
        <f>ROUND(E107*N107,2)</f>
        <v>0</v>
      </c>
      <c r="P107" s="144">
        <v>0</v>
      </c>
      <c r="Q107" s="144">
        <f>ROUND(E107*P107,2)</f>
        <v>0</v>
      </c>
      <c r="R107" s="144"/>
      <c r="S107" s="144" t="s">
        <v>148</v>
      </c>
      <c r="T107" s="144" t="s">
        <v>149</v>
      </c>
      <c r="U107" s="144">
        <v>0</v>
      </c>
      <c r="V107" s="144">
        <f>ROUND(E107*U107,2)</f>
        <v>0</v>
      </c>
      <c r="W107" s="144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 t="s">
        <v>118</v>
      </c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</row>
    <row r="108" spans="1:60" x14ac:dyDescent="0.2">
      <c r="A108" s="170" t="s">
        <v>114</v>
      </c>
      <c r="B108" s="171" t="s">
        <v>85</v>
      </c>
      <c r="C108" s="172" t="s">
        <v>86</v>
      </c>
      <c r="D108" s="173"/>
      <c r="E108" s="174"/>
      <c r="F108" s="175"/>
      <c r="G108" s="176">
        <f>SUMIF(AG109:AG114,"&lt;&gt;NOR",G109:G114)</f>
        <v>0</v>
      </c>
      <c r="H108" s="146"/>
      <c r="I108" s="146">
        <f>SUM(I109:I114)</f>
        <v>0</v>
      </c>
      <c r="J108" s="146"/>
      <c r="K108" s="146">
        <f>SUM(K109:K114)</f>
        <v>0</v>
      </c>
      <c r="L108" s="146"/>
      <c r="M108" s="146">
        <f>SUM(M109:M114)</f>
        <v>0</v>
      </c>
      <c r="N108" s="146"/>
      <c r="O108" s="146">
        <f>SUM(O109:O114)</f>
        <v>0</v>
      </c>
      <c r="P108" s="146"/>
      <c r="Q108" s="146">
        <f>SUM(Q109:Q114)</f>
        <v>0</v>
      </c>
      <c r="R108" s="146"/>
      <c r="S108" s="146"/>
      <c r="T108" s="146"/>
      <c r="U108" s="146"/>
      <c r="V108" s="146">
        <f>SUM(V109:V114)</f>
        <v>7.68</v>
      </c>
      <c r="W108" s="146"/>
      <c r="AG108" t="s">
        <v>115</v>
      </c>
    </row>
    <row r="109" spans="1:60" outlineLevel="1" x14ac:dyDescent="0.2">
      <c r="A109" s="184">
        <v>68</v>
      </c>
      <c r="B109" s="154" t="s">
        <v>245</v>
      </c>
      <c r="C109" s="155" t="s">
        <v>246</v>
      </c>
      <c r="D109" s="152" t="s">
        <v>159</v>
      </c>
      <c r="E109" s="156">
        <v>1.774</v>
      </c>
      <c r="F109" s="157"/>
      <c r="G109" s="158">
        <f t="shared" ref="G109:G114" si="22">ROUND(E109*F109,2)</f>
        <v>0</v>
      </c>
      <c r="H109" s="145"/>
      <c r="I109" s="144">
        <f t="shared" ref="I109:I114" si="23">ROUND(E109*H109,2)</f>
        <v>0</v>
      </c>
      <c r="J109" s="145"/>
      <c r="K109" s="144">
        <f t="shared" ref="K109:K114" si="24">ROUND(E109*J109,2)</f>
        <v>0</v>
      </c>
      <c r="L109" s="144">
        <v>15</v>
      </c>
      <c r="M109" s="144">
        <f t="shared" ref="M109:M114" si="25">G109*(1+L109/100)</f>
        <v>0</v>
      </c>
      <c r="N109" s="144">
        <v>0</v>
      </c>
      <c r="O109" s="144">
        <f t="shared" ref="O109:O114" si="26">ROUND(E109*N109,2)</f>
        <v>0</v>
      </c>
      <c r="P109" s="144">
        <v>0</v>
      </c>
      <c r="Q109" s="144">
        <f t="shared" ref="Q109:Q114" si="27">ROUND(E109*P109,2)</f>
        <v>0</v>
      </c>
      <c r="R109" s="144"/>
      <c r="S109" s="144" t="s">
        <v>117</v>
      </c>
      <c r="T109" s="144" t="s">
        <v>117</v>
      </c>
      <c r="U109" s="144">
        <v>0.93300000000000005</v>
      </c>
      <c r="V109" s="144">
        <f t="shared" ref="V109:V114" si="28">ROUND(E109*U109,2)</f>
        <v>1.66</v>
      </c>
      <c r="W109" s="144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 t="s">
        <v>247</v>
      </c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 x14ac:dyDescent="0.2">
      <c r="A110" s="184">
        <v>69</v>
      </c>
      <c r="B110" s="154" t="s">
        <v>248</v>
      </c>
      <c r="C110" s="155" t="s">
        <v>249</v>
      </c>
      <c r="D110" s="152" t="s">
        <v>159</v>
      </c>
      <c r="E110" s="156">
        <v>5.3220000000000001</v>
      </c>
      <c r="F110" s="157"/>
      <c r="G110" s="158">
        <f t="shared" si="22"/>
        <v>0</v>
      </c>
      <c r="H110" s="145"/>
      <c r="I110" s="144">
        <f t="shared" si="23"/>
        <v>0</v>
      </c>
      <c r="J110" s="145"/>
      <c r="K110" s="144">
        <f t="shared" si="24"/>
        <v>0</v>
      </c>
      <c r="L110" s="144">
        <v>15</v>
      </c>
      <c r="M110" s="144">
        <f t="shared" si="25"/>
        <v>0</v>
      </c>
      <c r="N110" s="144">
        <v>0</v>
      </c>
      <c r="O110" s="144">
        <f t="shared" si="26"/>
        <v>0</v>
      </c>
      <c r="P110" s="144">
        <v>0</v>
      </c>
      <c r="Q110" s="144">
        <f t="shared" si="27"/>
        <v>0</v>
      </c>
      <c r="R110" s="144"/>
      <c r="S110" s="144" t="s">
        <v>117</v>
      </c>
      <c r="T110" s="144" t="s">
        <v>117</v>
      </c>
      <c r="U110" s="144">
        <v>0.65300000000000002</v>
      </c>
      <c r="V110" s="144">
        <f t="shared" si="28"/>
        <v>3.48</v>
      </c>
      <c r="W110" s="144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 t="s">
        <v>247</v>
      </c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outlineLevel="1" x14ac:dyDescent="0.2">
      <c r="A111" s="184">
        <v>70</v>
      </c>
      <c r="B111" s="154" t="s">
        <v>250</v>
      </c>
      <c r="C111" s="155" t="s">
        <v>251</v>
      </c>
      <c r="D111" s="152" t="s">
        <v>159</v>
      </c>
      <c r="E111" s="156">
        <v>1.774</v>
      </c>
      <c r="F111" s="157"/>
      <c r="G111" s="158">
        <f t="shared" si="22"/>
        <v>0</v>
      </c>
      <c r="H111" s="145"/>
      <c r="I111" s="144">
        <f t="shared" si="23"/>
        <v>0</v>
      </c>
      <c r="J111" s="145"/>
      <c r="K111" s="144">
        <f t="shared" si="24"/>
        <v>0</v>
      </c>
      <c r="L111" s="144">
        <v>15</v>
      </c>
      <c r="M111" s="144">
        <f t="shared" si="25"/>
        <v>0</v>
      </c>
      <c r="N111" s="144">
        <v>0</v>
      </c>
      <c r="O111" s="144">
        <f t="shared" si="26"/>
        <v>0</v>
      </c>
      <c r="P111" s="144">
        <v>0</v>
      </c>
      <c r="Q111" s="144">
        <f t="shared" si="27"/>
        <v>0</v>
      </c>
      <c r="R111" s="144"/>
      <c r="S111" s="144" t="s">
        <v>117</v>
      </c>
      <c r="T111" s="144" t="s">
        <v>117</v>
      </c>
      <c r="U111" s="144">
        <v>0.49</v>
      </c>
      <c r="V111" s="144">
        <f t="shared" si="28"/>
        <v>0.87</v>
      </c>
      <c r="W111" s="144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 t="s">
        <v>247</v>
      </c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</row>
    <row r="112" spans="1:60" outlineLevel="1" x14ac:dyDescent="0.2">
      <c r="A112" s="184">
        <v>71</v>
      </c>
      <c r="B112" s="154" t="s">
        <v>252</v>
      </c>
      <c r="C112" s="155" t="s">
        <v>253</v>
      </c>
      <c r="D112" s="152" t="s">
        <v>159</v>
      </c>
      <c r="E112" s="156">
        <v>15.965999999999999</v>
      </c>
      <c r="F112" s="157"/>
      <c r="G112" s="158">
        <f t="shared" si="22"/>
        <v>0</v>
      </c>
      <c r="H112" s="145"/>
      <c r="I112" s="144">
        <f t="shared" si="23"/>
        <v>0</v>
      </c>
      <c r="J112" s="145"/>
      <c r="K112" s="144">
        <f t="shared" si="24"/>
        <v>0</v>
      </c>
      <c r="L112" s="144">
        <v>15</v>
      </c>
      <c r="M112" s="144">
        <f t="shared" si="25"/>
        <v>0</v>
      </c>
      <c r="N112" s="144">
        <v>0</v>
      </c>
      <c r="O112" s="144">
        <f t="shared" si="26"/>
        <v>0</v>
      </c>
      <c r="P112" s="144">
        <v>0</v>
      </c>
      <c r="Q112" s="144">
        <f t="shared" si="27"/>
        <v>0</v>
      </c>
      <c r="R112" s="144"/>
      <c r="S112" s="144" t="s">
        <v>117</v>
      </c>
      <c r="T112" s="144" t="s">
        <v>117</v>
      </c>
      <c r="U112" s="144">
        <v>0</v>
      </c>
      <c r="V112" s="144">
        <f t="shared" si="28"/>
        <v>0</v>
      </c>
      <c r="W112" s="144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 t="s">
        <v>247</v>
      </c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</row>
    <row r="113" spans="1:60" outlineLevel="1" x14ac:dyDescent="0.2">
      <c r="A113" s="184">
        <v>72</v>
      </c>
      <c r="B113" s="154" t="s">
        <v>254</v>
      </c>
      <c r="C113" s="155" t="s">
        <v>255</v>
      </c>
      <c r="D113" s="152" t="s">
        <v>159</v>
      </c>
      <c r="E113" s="156">
        <v>1.774</v>
      </c>
      <c r="F113" s="157"/>
      <c r="G113" s="158">
        <f t="shared" si="22"/>
        <v>0</v>
      </c>
      <c r="H113" s="145"/>
      <c r="I113" s="144">
        <f t="shared" si="23"/>
        <v>0</v>
      </c>
      <c r="J113" s="145"/>
      <c r="K113" s="144">
        <f t="shared" si="24"/>
        <v>0</v>
      </c>
      <c r="L113" s="144">
        <v>15</v>
      </c>
      <c r="M113" s="144">
        <f t="shared" si="25"/>
        <v>0</v>
      </c>
      <c r="N113" s="144">
        <v>0</v>
      </c>
      <c r="O113" s="144">
        <f t="shared" si="26"/>
        <v>0</v>
      </c>
      <c r="P113" s="144">
        <v>0</v>
      </c>
      <c r="Q113" s="144">
        <f t="shared" si="27"/>
        <v>0</v>
      </c>
      <c r="R113" s="144"/>
      <c r="S113" s="144" t="s">
        <v>117</v>
      </c>
      <c r="T113" s="144" t="s">
        <v>117</v>
      </c>
      <c r="U113" s="144">
        <v>0.94199999999999995</v>
      </c>
      <c r="V113" s="144">
        <f t="shared" si="28"/>
        <v>1.67</v>
      </c>
      <c r="W113" s="144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 t="s">
        <v>247</v>
      </c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</row>
    <row r="114" spans="1:60" outlineLevel="1" x14ac:dyDescent="0.2">
      <c r="A114" s="184">
        <v>73</v>
      </c>
      <c r="B114" s="154" t="s">
        <v>256</v>
      </c>
      <c r="C114" s="155" t="s">
        <v>257</v>
      </c>
      <c r="D114" s="152" t="s">
        <v>159</v>
      </c>
      <c r="E114" s="156">
        <v>1.774</v>
      </c>
      <c r="F114" s="157"/>
      <c r="G114" s="158">
        <f t="shared" si="22"/>
        <v>0</v>
      </c>
      <c r="H114" s="145"/>
      <c r="I114" s="144">
        <f t="shared" si="23"/>
        <v>0</v>
      </c>
      <c r="J114" s="145"/>
      <c r="K114" s="144">
        <f t="shared" si="24"/>
        <v>0</v>
      </c>
      <c r="L114" s="144">
        <v>15</v>
      </c>
      <c r="M114" s="144">
        <f t="shared" si="25"/>
        <v>0</v>
      </c>
      <c r="N114" s="144">
        <v>0</v>
      </c>
      <c r="O114" s="144">
        <f t="shared" si="26"/>
        <v>0</v>
      </c>
      <c r="P114" s="144">
        <v>0</v>
      </c>
      <c r="Q114" s="144">
        <f t="shared" si="27"/>
        <v>0</v>
      </c>
      <c r="R114" s="144"/>
      <c r="S114" s="144" t="s">
        <v>117</v>
      </c>
      <c r="T114" s="144" t="s">
        <v>117</v>
      </c>
      <c r="U114" s="144">
        <v>0</v>
      </c>
      <c r="V114" s="144">
        <f t="shared" si="28"/>
        <v>0</v>
      </c>
      <c r="W114" s="144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 t="s">
        <v>247</v>
      </c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</row>
    <row r="115" spans="1:60" x14ac:dyDescent="0.2">
      <c r="A115" s="170" t="s">
        <v>114</v>
      </c>
      <c r="B115" s="171" t="s">
        <v>88</v>
      </c>
      <c r="C115" s="172" t="s">
        <v>29</v>
      </c>
      <c r="D115" s="173"/>
      <c r="E115" s="174"/>
      <c r="F115" s="175"/>
      <c r="G115" s="176">
        <f>SUMIF(AG116:AG118,"&lt;&gt;NOR",G116:G118)</f>
        <v>0</v>
      </c>
      <c r="H115" s="146"/>
      <c r="I115" s="146">
        <f>SUM(I116:I118)</f>
        <v>0</v>
      </c>
      <c r="J115" s="146"/>
      <c r="K115" s="146">
        <f>SUM(K116:K118)</f>
        <v>0</v>
      </c>
      <c r="L115" s="146"/>
      <c r="M115" s="146">
        <f>SUM(M116:M118)</f>
        <v>0</v>
      </c>
      <c r="N115" s="146"/>
      <c r="O115" s="146">
        <f>SUM(O116:O118)</f>
        <v>0</v>
      </c>
      <c r="P115" s="146"/>
      <c r="Q115" s="146">
        <f>SUM(Q116:Q118)</f>
        <v>0</v>
      </c>
      <c r="R115" s="146"/>
      <c r="S115" s="146"/>
      <c r="T115" s="146"/>
      <c r="U115" s="146"/>
      <c r="V115" s="146">
        <f>SUM(V116:V118)</f>
        <v>0</v>
      </c>
      <c r="W115" s="146"/>
      <c r="AG115" t="s">
        <v>115</v>
      </c>
    </row>
    <row r="116" spans="1:60" outlineLevel="1" x14ac:dyDescent="0.2">
      <c r="A116" s="184">
        <v>74</v>
      </c>
      <c r="B116" s="154" t="s">
        <v>258</v>
      </c>
      <c r="C116" s="155" t="s">
        <v>259</v>
      </c>
      <c r="D116" s="152" t="s">
        <v>260</v>
      </c>
      <c r="E116" s="156">
        <v>1</v>
      </c>
      <c r="F116" s="157"/>
      <c r="G116" s="158">
        <f>ROUND(E116*F116,2)</f>
        <v>0</v>
      </c>
      <c r="H116" s="145"/>
      <c r="I116" s="144">
        <f>ROUND(E116*H116,2)</f>
        <v>0</v>
      </c>
      <c r="J116" s="145"/>
      <c r="K116" s="144">
        <f>ROUND(E116*J116,2)</f>
        <v>0</v>
      </c>
      <c r="L116" s="144">
        <v>15</v>
      </c>
      <c r="M116" s="144">
        <f>G116*(1+L116/100)</f>
        <v>0</v>
      </c>
      <c r="N116" s="144">
        <v>0</v>
      </c>
      <c r="O116" s="144">
        <f>ROUND(E116*N116,2)</f>
        <v>0</v>
      </c>
      <c r="P116" s="144">
        <v>0</v>
      </c>
      <c r="Q116" s="144">
        <f>ROUND(E116*P116,2)</f>
        <v>0</v>
      </c>
      <c r="R116" s="144"/>
      <c r="S116" s="144" t="s">
        <v>117</v>
      </c>
      <c r="T116" s="144" t="s">
        <v>149</v>
      </c>
      <c r="U116" s="144">
        <v>0</v>
      </c>
      <c r="V116" s="144">
        <f>ROUND(E116*U116,2)</f>
        <v>0</v>
      </c>
      <c r="W116" s="144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 t="s">
        <v>261</v>
      </c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 x14ac:dyDescent="0.2">
      <c r="A117" s="184">
        <v>75</v>
      </c>
      <c r="B117" s="154" t="s">
        <v>262</v>
      </c>
      <c r="C117" s="155" t="s">
        <v>263</v>
      </c>
      <c r="D117" s="152" t="s">
        <v>260</v>
      </c>
      <c r="E117" s="156">
        <v>1</v>
      </c>
      <c r="F117" s="157"/>
      <c r="G117" s="158">
        <f>ROUND(E117*F117,2)</f>
        <v>0</v>
      </c>
      <c r="H117" s="145"/>
      <c r="I117" s="144">
        <f>ROUND(E117*H117,2)</f>
        <v>0</v>
      </c>
      <c r="J117" s="145"/>
      <c r="K117" s="144">
        <f>ROUND(E117*J117,2)</f>
        <v>0</v>
      </c>
      <c r="L117" s="144">
        <v>15</v>
      </c>
      <c r="M117" s="144">
        <f>G117*(1+L117/100)</f>
        <v>0</v>
      </c>
      <c r="N117" s="144">
        <v>0</v>
      </c>
      <c r="O117" s="144">
        <f>ROUND(E117*N117,2)</f>
        <v>0</v>
      </c>
      <c r="P117" s="144">
        <v>0</v>
      </c>
      <c r="Q117" s="144">
        <f>ROUND(E117*P117,2)</f>
        <v>0</v>
      </c>
      <c r="R117" s="144"/>
      <c r="S117" s="144" t="s">
        <v>148</v>
      </c>
      <c r="T117" s="144" t="s">
        <v>149</v>
      </c>
      <c r="U117" s="144">
        <v>0</v>
      </c>
      <c r="V117" s="144">
        <f>ROUND(E117*U117,2)</f>
        <v>0</v>
      </c>
      <c r="W117" s="144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 t="s">
        <v>261</v>
      </c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outlineLevel="1" x14ac:dyDescent="0.2">
      <c r="A118" s="199">
        <v>76</v>
      </c>
      <c r="B118" s="159" t="s">
        <v>264</v>
      </c>
      <c r="C118" s="160" t="s">
        <v>265</v>
      </c>
      <c r="D118" s="153" t="s">
        <v>260</v>
      </c>
      <c r="E118" s="161">
        <v>1</v>
      </c>
      <c r="F118" s="162"/>
      <c r="G118" s="163">
        <f>ROUND(E118*F118,2)</f>
        <v>0</v>
      </c>
      <c r="H118" s="145"/>
      <c r="I118" s="144">
        <f>ROUND(E118*H118,2)</f>
        <v>0</v>
      </c>
      <c r="J118" s="145"/>
      <c r="K118" s="144">
        <f>ROUND(E118*J118,2)</f>
        <v>0</v>
      </c>
      <c r="L118" s="144">
        <v>15</v>
      </c>
      <c r="M118" s="144">
        <f>G118*(1+L118/100)</f>
        <v>0</v>
      </c>
      <c r="N118" s="144">
        <v>0</v>
      </c>
      <c r="O118" s="144">
        <f>ROUND(E118*N118,2)</f>
        <v>0</v>
      </c>
      <c r="P118" s="144">
        <v>0</v>
      </c>
      <c r="Q118" s="144">
        <f>ROUND(E118*P118,2)</f>
        <v>0</v>
      </c>
      <c r="R118" s="144"/>
      <c r="S118" s="144" t="s">
        <v>148</v>
      </c>
      <c r="T118" s="144" t="s">
        <v>149</v>
      </c>
      <c r="U118" s="144">
        <v>0</v>
      </c>
      <c r="V118" s="144">
        <f>ROUND(E118*U118,2)</f>
        <v>0</v>
      </c>
      <c r="W118" s="144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 t="s">
        <v>261</v>
      </c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</row>
    <row r="119" spans="1:60" x14ac:dyDescent="0.2">
      <c r="A119" s="181"/>
      <c r="B119" s="182"/>
      <c r="C119" s="183"/>
      <c r="D119" s="15"/>
      <c r="E119" s="181"/>
      <c r="F119" s="181"/>
      <c r="G119" s="18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AE119">
        <v>15</v>
      </c>
      <c r="AF119">
        <v>21</v>
      </c>
    </row>
    <row r="120" spans="1:60" x14ac:dyDescent="0.2">
      <c r="A120" s="140"/>
      <c r="B120" s="141" t="s">
        <v>31</v>
      </c>
      <c r="C120" s="149"/>
      <c r="D120" s="142"/>
      <c r="E120" s="143"/>
      <c r="F120" s="143"/>
      <c r="G120" s="147">
        <f>G8+G19+G22+G27+G39+G41+G45+G52+G64+G69+G83+G85+G94+G103+G106+G108+G115</f>
        <v>0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AE120">
        <f>SUMIF(L7:L118,AE119,G7:G118)</f>
        <v>0</v>
      </c>
      <c r="AF120">
        <f>SUMIF(L7:L118,AF119,G7:G118)</f>
        <v>0</v>
      </c>
      <c r="AG120" t="s">
        <v>266</v>
      </c>
    </row>
    <row r="121" spans="1:60" x14ac:dyDescent="0.2">
      <c r="A121" s="3"/>
      <c r="B121" s="4"/>
      <c r="C121" s="148"/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60" x14ac:dyDescent="0.2">
      <c r="A122" s="3"/>
      <c r="B122" s="4"/>
      <c r="C122" s="148"/>
      <c r="D122" s="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60" x14ac:dyDescent="0.2">
      <c r="A123" s="270" t="s">
        <v>267</v>
      </c>
      <c r="B123" s="270"/>
      <c r="C123" s="271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60" x14ac:dyDescent="0.2">
      <c r="A124" s="251"/>
      <c r="B124" s="252"/>
      <c r="C124" s="253"/>
      <c r="D124" s="252"/>
      <c r="E124" s="252"/>
      <c r="F124" s="252"/>
      <c r="G124" s="25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AG124" t="s">
        <v>268</v>
      </c>
    </row>
    <row r="125" spans="1:60" x14ac:dyDescent="0.2">
      <c r="A125" s="255"/>
      <c r="B125" s="256"/>
      <c r="C125" s="257"/>
      <c r="D125" s="256"/>
      <c r="E125" s="256"/>
      <c r="F125" s="256"/>
      <c r="G125" s="258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60" x14ac:dyDescent="0.2">
      <c r="A126" s="255"/>
      <c r="B126" s="256"/>
      <c r="C126" s="257"/>
      <c r="D126" s="256"/>
      <c r="E126" s="256"/>
      <c r="F126" s="256"/>
      <c r="G126" s="258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60" x14ac:dyDescent="0.2">
      <c r="A127" s="255"/>
      <c r="B127" s="256"/>
      <c r="C127" s="257"/>
      <c r="D127" s="256"/>
      <c r="E127" s="256"/>
      <c r="F127" s="256"/>
      <c r="G127" s="258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259"/>
      <c r="B128" s="260"/>
      <c r="C128" s="261"/>
      <c r="D128" s="260"/>
      <c r="E128" s="260"/>
      <c r="F128" s="260"/>
      <c r="G128" s="26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33" x14ac:dyDescent="0.2">
      <c r="A129" s="3"/>
      <c r="B129" s="4"/>
      <c r="C129" s="14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C130" s="150"/>
      <c r="D130" s="10"/>
      <c r="AG130" t="s">
        <v>269</v>
      </c>
    </row>
    <row r="131" spans="1:33" x14ac:dyDescent="0.2">
      <c r="D131" s="10"/>
    </row>
    <row r="132" spans="1:33" x14ac:dyDescent="0.2">
      <c r="D132" s="10"/>
    </row>
    <row r="133" spans="1:33" x14ac:dyDescent="0.2">
      <c r="D133" s="10"/>
    </row>
    <row r="134" spans="1:33" x14ac:dyDescent="0.2">
      <c r="D134" s="10"/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</sheetData>
  <mergeCells count="6">
    <mergeCell ref="A124:G128"/>
    <mergeCell ref="A1:G1"/>
    <mergeCell ref="C2:G2"/>
    <mergeCell ref="C3:G3"/>
    <mergeCell ref="C4:G4"/>
    <mergeCell ref="A123:C12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2022-02-04T10:10:05Z</cp:lastPrinted>
  <dcterms:created xsi:type="dcterms:W3CDTF">2009-04-08T07:15:50Z</dcterms:created>
  <dcterms:modified xsi:type="dcterms:W3CDTF">2025-04-01T07:59:56Z</dcterms:modified>
</cp:coreProperties>
</file>