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61.25\výzva\"/>
    </mc:Choice>
  </mc:AlternateContent>
  <xr:revisionPtr revIDLastSave="0" documentId="13_ncr:1_{E2D93CB9-84AD-4329-ACC4-B8A170CD5EA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Pol'!$A$1:$W$134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2" l="1"/>
  <c r="I35" i="12"/>
  <c r="K35" i="12"/>
  <c r="G61" i="12" l="1"/>
  <c r="M61" i="12" s="1"/>
  <c r="I61" i="12"/>
  <c r="K61" i="12"/>
  <c r="O61" i="12"/>
  <c r="Q61" i="12"/>
  <c r="V61" i="12"/>
  <c r="G28" i="12" l="1"/>
  <c r="G27" i="12"/>
  <c r="G26" i="12" l="1"/>
  <c r="I52" i="1" s="1"/>
  <c r="G79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M79" i="12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8" i="12"/>
  <c r="G87" i="12" s="1"/>
  <c r="I60" i="1" s="1"/>
  <c r="I88" i="12"/>
  <c r="I87" i="12" s="1"/>
  <c r="K88" i="12"/>
  <c r="K87" i="12" s="1"/>
  <c r="O88" i="12"/>
  <c r="O87" i="12" s="1"/>
  <c r="Q88" i="12"/>
  <c r="Q87" i="12" s="1"/>
  <c r="V88" i="12"/>
  <c r="V87" i="12" s="1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M111" i="12" s="1"/>
  <c r="I112" i="12"/>
  <c r="I111" i="12" s="1"/>
  <c r="K112" i="12"/>
  <c r="K111" i="12" s="1"/>
  <c r="O112" i="12"/>
  <c r="O111" i="12" s="1"/>
  <c r="Q112" i="12"/>
  <c r="Q111" i="12" s="1"/>
  <c r="V112" i="12"/>
  <c r="V111" i="12" s="1"/>
  <c r="G114" i="12"/>
  <c r="M114" i="12" s="1"/>
  <c r="I114" i="12"/>
  <c r="K114" i="12"/>
  <c r="O114" i="12"/>
  <c r="Q114" i="12"/>
  <c r="V114" i="12"/>
  <c r="G115" i="12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AF125" i="12"/>
  <c r="I20" i="1"/>
  <c r="G41" i="12" l="1"/>
  <c r="I54" i="1" s="1"/>
  <c r="V107" i="12"/>
  <c r="V66" i="12"/>
  <c r="M25" i="12"/>
  <c r="M24" i="12" s="1"/>
  <c r="K89" i="12"/>
  <c r="G47" i="12"/>
  <c r="I56" i="1" s="1"/>
  <c r="Q120" i="12"/>
  <c r="K98" i="12"/>
  <c r="K107" i="12"/>
  <c r="Q54" i="12"/>
  <c r="I113" i="12"/>
  <c r="I120" i="12"/>
  <c r="K113" i="12"/>
  <c r="G68" i="12"/>
  <c r="G66" i="12"/>
  <c r="I58" i="1" s="1"/>
  <c r="G54" i="12"/>
  <c r="I57" i="1" s="1"/>
  <c r="G29" i="12"/>
  <c r="I53" i="1" s="1"/>
  <c r="K8" i="12"/>
  <c r="O47" i="12"/>
  <c r="V29" i="12"/>
  <c r="O120" i="12"/>
  <c r="Q113" i="12"/>
  <c r="G41" i="1"/>
  <c r="G39" i="1"/>
  <c r="G42" i="1" s="1"/>
  <c r="G25" i="1" s="1"/>
  <c r="A25" i="1" s="1"/>
  <c r="A26" i="1" s="1"/>
  <c r="G26" i="1" s="1"/>
  <c r="K120" i="12"/>
  <c r="G111" i="12"/>
  <c r="I64" i="1" s="1"/>
  <c r="I18" i="1" s="1"/>
  <c r="V98" i="12"/>
  <c r="V89" i="12"/>
  <c r="O68" i="12"/>
  <c r="I54" i="12"/>
  <c r="O54" i="12"/>
  <c r="O8" i="12"/>
  <c r="G40" i="1"/>
  <c r="V120" i="12"/>
  <c r="V113" i="12"/>
  <c r="M107" i="12"/>
  <c r="G98" i="12"/>
  <c r="I62" i="1" s="1"/>
  <c r="K68" i="12"/>
  <c r="Q68" i="12"/>
  <c r="I68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3" i="12"/>
  <c r="G113" i="12"/>
  <c r="I65" i="1" s="1"/>
  <c r="Q107" i="12"/>
  <c r="I107" i="12"/>
  <c r="O107" i="12"/>
  <c r="Q98" i="12"/>
  <c r="I98" i="12"/>
  <c r="O98" i="12"/>
  <c r="Q89" i="12"/>
  <c r="I89" i="12"/>
  <c r="O89" i="12"/>
  <c r="V68" i="12"/>
  <c r="K66" i="12"/>
  <c r="V54" i="12"/>
  <c r="V47" i="12"/>
  <c r="K29" i="12"/>
  <c r="Q29" i="12"/>
  <c r="I29" i="12"/>
  <c r="G8" i="12"/>
  <c r="Q8" i="12"/>
  <c r="M89" i="12"/>
  <c r="M120" i="12"/>
  <c r="AE125" i="12"/>
  <c r="G120" i="12"/>
  <c r="I66" i="1" s="1"/>
  <c r="I19" i="1" s="1"/>
  <c r="M115" i="12"/>
  <c r="M113" i="12" s="1"/>
  <c r="G107" i="12"/>
  <c r="I63" i="1" s="1"/>
  <c r="M99" i="12"/>
  <c r="M98" i="12" s="1"/>
  <c r="G89" i="12"/>
  <c r="I61" i="1" s="1"/>
  <c r="M88" i="12"/>
  <c r="M87" i="12" s="1"/>
  <c r="M66" i="12"/>
  <c r="M55" i="12"/>
  <c r="M54" i="12" s="1"/>
  <c r="M32" i="12"/>
  <c r="M29" i="12" s="1"/>
  <c r="M17" i="12"/>
  <c r="M8" i="12" s="1"/>
  <c r="M70" i="12"/>
  <c r="M68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5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<sst xmlns="http://schemas.openxmlformats.org/spreadsheetml/2006/main" count="750" uniqueCount="320">
  <si>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</si>
  <si>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</si>
  <si>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</si>
  <si>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</si>
  <si>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</si>
  <si>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</si>
  <si>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</si>
  <si>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</si>
  <si>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</si>
  <si>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</si>
  <si>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</si>
  <si>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</si>
  <si>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</si>
  <si>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</si>
  <si>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</si>
  <si>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</si>
  <si>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</si>
  <si>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</si>
  <si>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</si>
  <si>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</si>
  <si>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</si>
  <si>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</si>
  <si>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</si>
  <si>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</si>
  <si>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</si>
  <si>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</si>
  <si>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</si>
  <si>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</si>
  <si>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</si>
  <si>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</si>
  <si>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</si>
  <si>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</si>
  <si>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</si>
  <si>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</si>
  <si>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</si>
  <si>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</si>
  <si>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</si>
  <si>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</si>
  <si>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</si>
  <si>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</si>
  <si>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</si>
  <si>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</si>
  <si>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</si>
  <si>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</si>
  <si>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</si>
  <si>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</si>
  <si>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</si>
  <si>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</si>
  <si>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</si>
  <si>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</si>
  <si>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</si>
  <si>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</si>
  <si>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</si>
  <si>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</si>
  <si>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</si>
  <si>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</si>
  <si>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</si>
  <si>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</si>
  <si>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</si>
  <si>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</si>
  <si>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</si>
  <si>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</si>
  <si>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</si>
  <si>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</si>
  <si>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</si>
  <si>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</si>
  <si>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</si>
  <si>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</si>
  <si>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</si>
  <si>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</si>
  <si>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</si>
  <si>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</si>
  <si>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</si>
  <si>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</si>
  <si>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</si>
  <si>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</si>
  <si>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</si>
  <si>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</si>
  <si>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</si>
  <si>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</si>
  <si>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</si>
  <si>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</si>
  <si>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</si>
  <si>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</si>
  <si>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</si>
  <si>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</si>
  <si>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</si>
  <si>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</si>
  <si>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</si>
  <si>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</si>
  <si>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</si>
  <si>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</si>
  <si>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</si>
  <si>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</si>
  <si>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</si>
  <si>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</si>
  <si>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</si>
  <si>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</si>
  <si>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</si>
  <si>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</si>
  <si>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</si>
  <si>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</si>
  <si>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</si>
  <si>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</si>
  <si>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</si>
  <si>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</si>
  <si>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</si>
  <si>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</si>
  <si>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</si>
  <si>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</si>
  <si>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</si>
  <si>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</si>
  <si>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</si>
  <si>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</si>
  <si>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</si>
  <si>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</si>
  <si>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</si>
  <si>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</si>
  <si>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</si>
  <si>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</si>
  <si>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</si>
  <si>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</si>
  <si>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</si>
  <si>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</si>
  <si>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</si>
  <si>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</si>
  <si>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</si>
  <si>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</si>
  <si>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</si>
  <si>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</si>
  <si>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</si>
  <si>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</si>
  <si>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</si>
  <si>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</si>
  <si>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</si>
  <si>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</si>
  <si>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</si>
  <si>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</si>
  <si>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</si>
  <si>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</si>
  <si>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</si>
  <si>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</si>
  <si>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</si>
  <si>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</si>
  <si>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</si>
  <si>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</si>
  <si>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</si>
  <si>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</si>
  <si>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</si>
  <si>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</si>
  <si>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</si>
  <si>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</si>
  <si>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</si>
  <si>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</si>
  <si>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</si>
  <si>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</si>
  <si>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</si>
  <si>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</si>
  <si>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</si>
  <si>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</si>
  <si>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</si>
  <si>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</si>
  <si>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</si>
  <si>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</si>
  <si>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</si>
  <si>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</si>
  <si>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</si>
  <si>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</si>
  <si>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</si>
  <si>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</si>
  <si>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</si>
  <si>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</si>
  <si>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</si>
  <si>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</si>
  <si>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</si>
  <si>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</si>
  <si>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</si>
  <si>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</si>
  <si>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</si>
  <si>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</si>
  <si>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</si>
  <si>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</si>
  <si>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</si>
  <si>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</si>
  <si>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</si>
  <si>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</si>
  <si>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</si>
  <si>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</si>
  <si>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</si>
  <si>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</si>
  <si>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</si>
  <si>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</si>
  <si>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</si>
  <si>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</si>
  <si>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</si>
  <si>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</si>
  <si>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</si>
  <si>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</si>
  <si>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</si>
  <si>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</si>
  <si>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</si>
  <si>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</si>
  <si>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</si>
  <si>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</si>
  <si>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</si>
  <si>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</si>
  <si>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</si>
  <si>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</si>
  <si>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</si>
  <si>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</si>
  <si>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</si>
  <si>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</si>
  <si>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</si>
  <si>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</si>
  <si>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</si>
  <si>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</si>
  <si>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</si>
  <si>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</si>
  <si>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</si>
  <si>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</si>
  <si>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</si>
  <si>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</si>
  <si>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</si>
  <si>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</si>
  <si>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</si>
  <si>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</si>
  <si>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</si>
  <si>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</si>
  <si>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</si>
  <si>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</si>
  <si>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</si>
  <si>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</si>
  <si>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</si>
  <si>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</si>
  <si>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</si>
  <si>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</si>
  <si>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</si>
  <si>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</si>
  <si>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</si>
  <si>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</si>
  <si>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</si>
  <si>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</si>
  <si>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</si>
  <si>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</si>
  <si>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</si>
  <si>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</si>
  <si>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</si>
  <si>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</si>
  <si>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</si>
  <si>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</si>
  <si>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</si>
  <si>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</si>
  <si>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</si>
  <si>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</si>
  <si>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</si>
  <si>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</si>
  <si>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</si>
  <si>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</si>
  <si>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</si>
  <si>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</si>
  <si>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</si>
  <si>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</si>
  <si>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</si>
  <si>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</si>
  <si>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</si>
  <si>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</si>
  <si>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</si>
  <si>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</si>
  <si>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</si>
  <si>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</si>
  <si>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</si>
  <si>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</si>
  <si>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</si>
  <si>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</si>
  <si>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</si>
  <si>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</si>
  <si>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</si>
  <si>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</si>
  <si>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</si>
  <si>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</si>
  <si>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</si>
  <si>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</si>
  <si>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</si>
  <si>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</si>
  <si>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</si>
  <si>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</si>
  <si>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</si>
  <si>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</si>
  <si>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</si>
  <si>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</si>
  <si>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</si>
  <si>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</si>
  <si>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Vyčištění budov o výšce podlaží do 2 m</t>
  </si>
  <si>
    <t>parozábrana</t>
  </si>
  <si>
    <t>(1,5*2*3)</t>
  </si>
  <si>
    <t>Baterie vanova V169, záruka min.5 let, včetně tyčového držáku na sprchu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</si>
  <si>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</si>
  <si>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</si>
  <si>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</si>
  <si>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</si>
  <si>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</si>
  <si>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</si>
  <si>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</si>
  <si>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</si>
  <si>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</si>
  <si>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</si>
  <si>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</si>
  <si>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</si>
  <si>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</si>
  <si>
    <t>Rekonstrukce BJ1+BJ2, Průkopnická, O-Zábřeh</t>
  </si>
  <si>
    <t>Sifon umyvadlový HL132, D 32, 40 mm, automatická zátka (tzv."click-clack")</t>
  </si>
  <si>
    <t>Rozpočet Průkopnická vana</t>
  </si>
  <si>
    <t>D+M elektroinstalacnich praci  (v rozsahu dle TZ)</t>
  </si>
  <si>
    <t>Odsekání vnitřních obkladů stěn nad 2 m2 (KOU,KU)</t>
  </si>
  <si>
    <t>Demontáž a zpětná montáž stávajícího WC KOMBI (z roku 2023)</t>
  </si>
  <si>
    <t>Baterie umyvadlová (s vyšším výtokem)  a dřezová, záruka min.5 let</t>
  </si>
  <si>
    <t>D+M zárubní a dveří např.SAPELLI - povrchová úprava fólie, odsouhlasí objednatel</t>
  </si>
  <si>
    <t>plyn</t>
  </si>
  <si>
    <t>D+M hadice pancerova + kohout kulovy, popř. další úpravy dle potřeby (stávající rozvod je již v mědi) vč. revizní zprávy plynoinstalace (2x)  - v rozsahu dle TZ</t>
  </si>
  <si>
    <t>Sifon vanový PP HL500, DN 40,50, automatická zátka (tzv. "bowden")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</si>
</sst>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vertical="top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L23" sqref="L2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1" t="s">
        <v>4</v>
      </c>
      <c r="C1" s="212"/>
      <c r="D1" s="212"/>
      <c r="E1" s="212"/>
      <c r="F1" s="212"/>
      <c r="G1" s="212"/>
      <c r="H1" s="212"/>
      <c r="I1" s="212"/>
      <c r="J1" s="213"/>
    </row>
    <row r="2" spans="1:15" ht="36" customHeight="1" x14ac:dyDescent="0.2">
      <c r="A2" s="2"/>
      <c r="B2" s="69" t="s">
        <v>24</v>
      </c>
      <c r="C2" s="70"/>
      <c r="D2" s="71" t="s">
        <v>50</v>
      </c>
      <c r="E2" s="217" t="s">
        <v>309</v>
      </c>
      <c r="F2" s="218"/>
      <c r="G2" s="218"/>
      <c r="H2" s="218"/>
      <c r="I2" s="218"/>
      <c r="J2" s="219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20" t="s">
        <v>46</v>
      </c>
      <c r="F3" s="221"/>
      <c r="G3" s="221"/>
      <c r="H3" s="221"/>
      <c r="I3" s="221"/>
      <c r="J3" s="222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8" t="s">
        <v>311</v>
      </c>
      <c r="F4" s="209"/>
      <c r="G4" s="209"/>
      <c r="H4" s="209"/>
      <c r="I4" s="209"/>
      <c r="J4" s="210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4"/>
      <c r="E11" s="224"/>
      <c r="F11" s="224"/>
      <c r="G11" s="224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6"/>
      <c r="E12" s="206"/>
      <c r="F12" s="206"/>
      <c r="G12" s="206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7"/>
      <c r="E13" s="207"/>
      <c r="F13" s="207"/>
      <c r="G13" s="207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3"/>
      <c r="F15" s="223"/>
      <c r="G15" s="225"/>
      <c r="H15" s="225"/>
      <c r="I15" s="225" t="s">
        <v>31</v>
      </c>
      <c r="J15" s="226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9"/>
      <c r="F16" s="200"/>
      <c r="G16" s="199"/>
      <c r="H16" s="200"/>
      <c r="I16" s="199">
        <f>SUMIF(F49:F66,A16,I49:I66)+SUMIF(F49:F66,"PSU",I49:I66)</f>
        <v>0</v>
      </c>
      <c r="J16" s="201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9"/>
      <c r="F17" s="200"/>
      <c r="G17" s="199"/>
      <c r="H17" s="200"/>
      <c r="I17" s="199">
        <f>SUMIF(F49:F66,A17,I49:I66)</f>
        <v>0</v>
      </c>
      <c r="J17" s="201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9"/>
      <c r="F18" s="200"/>
      <c r="G18" s="199"/>
      <c r="H18" s="200"/>
      <c r="I18" s="199">
        <f>SUMIF(F49:F66,A18,I49:I66)</f>
        <v>0</v>
      </c>
      <c r="J18" s="201"/>
    </row>
    <row r="19" spans="1:10" ht="23.25" customHeight="1" x14ac:dyDescent="0.2">
      <c r="A19" s="129" t="s">
        <v>89</v>
      </c>
      <c r="B19" s="46" t="s">
        <v>29</v>
      </c>
      <c r="C19" s="47"/>
      <c r="D19" s="48"/>
      <c r="E19" s="199"/>
      <c r="F19" s="200"/>
      <c r="G19" s="199"/>
      <c r="H19" s="200"/>
      <c r="I19" s="199">
        <f>SUMIF(F49:F66,A19,I49:I66)</f>
        <v>0</v>
      </c>
      <c r="J19" s="201"/>
    </row>
    <row r="20" spans="1:10" ht="23.25" customHeight="1" x14ac:dyDescent="0.2">
      <c r="A20" s="129" t="s">
        <v>90</v>
      </c>
      <c r="B20" s="46" t="s">
        <v>30</v>
      </c>
      <c r="C20" s="47"/>
      <c r="D20" s="48"/>
      <c r="E20" s="199"/>
      <c r="F20" s="200"/>
      <c r="G20" s="199"/>
      <c r="H20" s="200"/>
      <c r="I20" s="199">
        <f>SUMIF(F49:F66,A20,I49:I66)</f>
        <v>0</v>
      </c>
      <c r="J20" s="201"/>
    </row>
    <row r="21" spans="1:10" ht="23.25" customHeight="1" x14ac:dyDescent="0.2">
      <c r="A21" s="2"/>
      <c r="B21" s="63" t="s">
        <v>31</v>
      </c>
      <c r="C21" s="64"/>
      <c r="D21" s="65"/>
      <c r="E21" s="202"/>
      <c r="F21" s="227"/>
      <c r="G21" s="202"/>
      <c r="H21" s="227"/>
      <c r="I21" s="202">
        <f t="shared" ref="I21" si="0">SUM(I67)</f>
        <v>0</v>
      </c>
      <c r="J21" s="203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197">
        <f t="shared" ref="G23" si="1">SUM(I21)</f>
        <v>0</v>
      </c>
      <c r="H23" s="198"/>
      <c r="I23" s="198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195">
        <f>IF(A24&gt;50, ROUNDUP(A23, 0), ROUNDDOWN(A23, 0))</f>
        <v>0</v>
      </c>
      <c r="H24" s="196"/>
      <c r="I24" s="196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197">
        <f>ZakladDPHZaklVypocet</f>
        <v>0</v>
      </c>
      <c r="H25" s="198"/>
      <c r="I25" s="198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14">
        <f>IF(A26&gt;50, ROUNDUP(A25, 0), ROUNDDOWN(A25, 0))</f>
        <v>0</v>
      </c>
      <c r="H26" s="215"/>
      <c r="I26" s="215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6">
        <f>CenaCelkem-(ZakladDPHSni+DPHSni+ZakladDPHZakl+DPHZakl)</f>
        <v>0</v>
      </c>
      <c r="H27" s="216"/>
      <c r="I27" s="216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05">
        <f>ZakladDPHSniVypocet+ZakladDPHZaklVypocet</f>
        <v>0</v>
      </c>
      <c r="H28" s="205"/>
      <c r="I28" s="205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04">
        <f>IF(A29&gt;50, ROUNDUP(A27, 0), ROUNDDOWN(A27, 0))</f>
        <v>0</v>
      </c>
      <c r="H29" s="204"/>
      <c r="I29" s="204"/>
      <c r="J29" s="11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45755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4" t="s">
        <v>2</v>
      </c>
      <c r="E35" s="194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51</v>
      </c>
      <c r="C39" s="187"/>
      <c r="D39" s="188"/>
      <c r="E39" s="188"/>
      <c r="F39" s="93">
        <f>'01 02 Pol'!AE125</f>
        <v>0</v>
      </c>
      <c r="G39" s="94">
        <f>'01 02 Pol'!AF125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189" t="s">
        <v>46</v>
      </c>
      <c r="D40" s="190"/>
      <c r="E40" s="190"/>
      <c r="F40" s="98">
        <f>'01 02 Pol'!AE125</f>
        <v>0</v>
      </c>
      <c r="G40" s="99">
        <f>'01 02 Pol'!AF125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187" t="s">
        <v>44</v>
      </c>
      <c r="D41" s="188"/>
      <c r="E41" s="188"/>
      <c r="F41" s="102">
        <f>'01 02 Pol'!AE125</f>
        <v>0</v>
      </c>
      <c r="G41" s="95">
        <f>'01 02 Pol'!AF125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191" t="s">
        <v>52</v>
      </c>
      <c r="C42" s="192"/>
      <c r="D42" s="192"/>
      <c r="E42" s="193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54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55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56</v>
      </c>
      <c r="C49" s="185" t="s">
        <v>57</v>
      </c>
      <c r="D49" s="186"/>
      <c r="E49" s="18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58</v>
      </c>
      <c r="C50" s="185" t="s">
        <v>59</v>
      </c>
      <c r="D50" s="186"/>
      <c r="E50" s="18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60</v>
      </c>
      <c r="C51" s="185" t="s">
        <v>61</v>
      </c>
      <c r="D51" s="186"/>
      <c r="E51" s="18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302</v>
      </c>
      <c r="C52" s="185" t="s">
        <v>303</v>
      </c>
      <c r="D52" s="186"/>
      <c r="E52" s="18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62</v>
      </c>
      <c r="C53" s="185" t="s">
        <v>63</v>
      </c>
      <c r="D53" s="186"/>
      <c r="E53" s="18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64</v>
      </c>
      <c r="C54" s="185" t="s">
        <v>65</v>
      </c>
      <c r="D54" s="186"/>
      <c r="E54" s="18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66</v>
      </c>
      <c r="C55" s="185" t="s">
        <v>67</v>
      </c>
      <c r="D55" s="186"/>
      <c r="E55" s="18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68</v>
      </c>
      <c r="C56" s="185" t="s">
        <v>69</v>
      </c>
      <c r="D56" s="186"/>
      <c r="E56" s="18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70</v>
      </c>
      <c r="C57" s="185" t="s">
        <v>71</v>
      </c>
      <c r="D57" s="186"/>
      <c r="E57" s="18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72</v>
      </c>
      <c r="C58" s="185" t="s">
        <v>73</v>
      </c>
      <c r="D58" s="186"/>
      <c r="E58" s="18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74</v>
      </c>
      <c r="C59" s="185" t="s">
        <v>75</v>
      </c>
      <c r="D59" s="186"/>
      <c r="E59" s="186"/>
      <c r="F59" s="125" t="s">
        <v>27</v>
      </c>
      <c r="G59" s="126"/>
      <c r="H59" s="126"/>
      <c r="I59" s="126">
        <f>'01 02 Pol'!G68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76</v>
      </c>
      <c r="C60" s="185" t="s">
        <v>77</v>
      </c>
      <c r="D60" s="186"/>
      <c r="E60" s="186"/>
      <c r="F60" s="125" t="s">
        <v>27</v>
      </c>
      <c r="G60" s="126"/>
      <c r="H60" s="126"/>
      <c r="I60" s="126">
        <f>'01 02 Pol'!G87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78</v>
      </c>
      <c r="C61" s="185" t="s">
        <v>79</v>
      </c>
      <c r="D61" s="186"/>
      <c r="E61" s="186"/>
      <c r="F61" s="125" t="s">
        <v>27</v>
      </c>
      <c r="G61" s="126"/>
      <c r="H61" s="126"/>
      <c r="I61" s="126">
        <f>'01 02 Pol'!G89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80</v>
      </c>
      <c r="C62" s="185" t="s">
        <v>81</v>
      </c>
      <c r="D62" s="186"/>
      <c r="E62" s="186"/>
      <c r="F62" s="125" t="s">
        <v>27</v>
      </c>
      <c r="G62" s="126"/>
      <c r="H62" s="126"/>
      <c r="I62" s="126">
        <f>'01 02 Pol'!G98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82</v>
      </c>
      <c r="C63" s="185" t="s">
        <v>83</v>
      </c>
      <c r="D63" s="186"/>
      <c r="E63" s="186"/>
      <c r="F63" s="125" t="s">
        <v>27</v>
      </c>
      <c r="G63" s="126"/>
      <c r="H63" s="126"/>
      <c r="I63" s="126">
        <f>'01 02 Pol'!G107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84</v>
      </c>
      <c r="C64" s="185" t="s">
        <v>85</v>
      </c>
      <c r="D64" s="186"/>
      <c r="E64" s="186"/>
      <c r="F64" s="125" t="s">
        <v>28</v>
      </c>
      <c r="G64" s="126"/>
      <c r="H64" s="126"/>
      <c r="I64" s="126">
        <f>'01 02 Pol'!G111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86</v>
      </c>
      <c r="C65" s="185" t="s">
        <v>87</v>
      </c>
      <c r="D65" s="186"/>
      <c r="E65" s="186"/>
      <c r="F65" s="125" t="s">
        <v>88</v>
      </c>
      <c r="G65" s="126"/>
      <c r="H65" s="126"/>
      <c r="I65" s="126">
        <f>'01 02 Pol'!G113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89</v>
      </c>
      <c r="C66" s="185" t="s">
        <v>29</v>
      </c>
      <c r="D66" s="186"/>
      <c r="E66" s="186"/>
      <c r="F66" s="125" t="s">
        <v>89</v>
      </c>
      <c r="G66" s="126"/>
      <c r="H66" s="126"/>
      <c r="I66" s="126">
        <f>'01 02 Pol'!G120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3:E53"/>
    <mergeCell ref="C54:E54"/>
    <mergeCell ref="C55:E55"/>
    <mergeCell ref="C52:E52"/>
    <mergeCell ref="C56:E56"/>
    <mergeCell ref="C57:E57"/>
    <mergeCell ref="C58:E58"/>
    <mergeCell ref="C59:E59"/>
    <mergeCell ref="C60:E60"/>
    <mergeCell ref="C66:E66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4294967294" verticalDpi="4294967294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8" t="s">
        <v>7</v>
      </c>
      <c r="B1" s="228"/>
      <c r="C1" s="229"/>
      <c r="D1" s="228"/>
      <c r="E1" s="228"/>
      <c r="F1" s="228"/>
      <c r="G1" s="228"/>
    </row>
    <row r="2" spans="1:7" ht="24.95" customHeight="1" x14ac:dyDescent="0.2">
      <c r="A2" s="67" t="s">
        <v>8</v>
      </c>
      <c r="B2" s="66"/>
      <c r="C2" s="230"/>
      <c r="D2" s="230"/>
      <c r="E2" s="230"/>
      <c r="F2" s="230"/>
      <c r="G2" s="231"/>
    </row>
    <row r="3" spans="1:7" ht="24.95" customHeight="1" x14ac:dyDescent="0.2">
      <c r="A3" s="67" t="s">
        <v>9</v>
      </c>
      <c r="B3" s="66"/>
      <c r="C3" s="230"/>
      <c r="D3" s="230"/>
      <c r="E3" s="230"/>
      <c r="F3" s="230"/>
      <c r="G3" s="231"/>
    </row>
    <row r="4" spans="1:7" ht="24.95" customHeight="1" x14ac:dyDescent="0.2">
      <c r="A4" s="67" t="s">
        <v>10</v>
      </c>
      <c r="B4" s="66"/>
      <c r="C4" s="230"/>
      <c r="D4" s="230"/>
      <c r="E4" s="230"/>
      <c r="F4" s="230"/>
      <c r="G4" s="23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9"/>
  <sheetViews>
    <sheetView workbookViewId="0">
      <pane ySplit="7" topLeftCell="A116" activePane="bottomLeft" state="frozen"/>
      <selection pane="bottomLeft" activeCell="C83" sqref="C83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91</v>
      </c>
    </row>
    <row r="2" spans="1:60" ht="24.95" customHeight="1" x14ac:dyDescent="0.2">
      <c r="A2" s="130" t="s">
        <v>8</v>
      </c>
      <c r="B2" s="66" t="s">
        <v>50</v>
      </c>
      <c r="C2" s="245" t="s">
        <v>309</v>
      </c>
      <c r="D2" s="246"/>
      <c r="E2" s="246"/>
      <c r="F2" s="246"/>
      <c r="G2" s="247"/>
      <c r="AG2" t="s">
        <v>92</v>
      </c>
    </row>
    <row r="3" spans="1:60" ht="24.95" customHeight="1" x14ac:dyDescent="0.2">
      <c r="A3" s="130" t="s">
        <v>9</v>
      </c>
      <c r="B3" s="66" t="s">
        <v>45</v>
      </c>
      <c r="C3" s="245" t="s">
        <v>46</v>
      </c>
      <c r="D3" s="246"/>
      <c r="E3" s="246"/>
      <c r="F3" s="246"/>
      <c r="G3" s="247"/>
      <c r="AC3" s="79" t="s">
        <v>92</v>
      </c>
      <c r="AG3" t="s">
        <v>93</v>
      </c>
    </row>
    <row r="4" spans="1:60" ht="24.95" customHeight="1" x14ac:dyDescent="0.2">
      <c r="A4" s="131" t="s">
        <v>10</v>
      </c>
      <c r="B4" s="132" t="s">
        <v>43</v>
      </c>
      <c r="C4" s="248" t="s">
        <v>311</v>
      </c>
      <c r="D4" s="249"/>
      <c r="E4" s="249"/>
      <c r="F4" s="249"/>
      <c r="G4" s="250"/>
      <c r="AG4" t="s">
        <v>94</v>
      </c>
    </row>
    <row r="5" spans="1:60" x14ac:dyDescent="0.2">
      <c r="D5" s="10"/>
    </row>
    <row r="6" spans="1:60" ht="38.25" x14ac:dyDescent="0.2">
      <c r="A6" s="134" t="s">
        <v>95</v>
      </c>
      <c r="B6" s="136" t="s">
        <v>96</v>
      </c>
      <c r="C6" s="136" t="s">
        <v>97</v>
      </c>
      <c r="D6" s="135" t="s">
        <v>98</v>
      </c>
      <c r="E6" s="134" t="s">
        <v>99</v>
      </c>
      <c r="F6" s="133" t="s">
        <v>100</v>
      </c>
      <c r="G6" s="134" t="s">
        <v>31</v>
      </c>
      <c r="H6" s="137" t="s">
        <v>32</v>
      </c>
      <c r="I6" s="137" t="s">
        <v>101</v>
      </c>
      <c r="J6" s="137" t="s">
        <v>33</v>
      </c>
      <c r="K6" s="137" t="s">
        <v>102</v>
      </c>
      <c r="L6" s="137" t="s">
        <v>103</v>
      </c>
      <c r="M6" s="137" t="s">
        <v>104</v>
      </c>
      <c r="N6" s="137" t="s">
        <v>105</v>
      </c>
      <c r="O6" s="137" t="s">
        <v>106</v>
      </c>
      <c r="P6" s="137" t="s">
        <v>107</v>
      </c>
      <c r="Q6" s="137" t="s">
        <v>108</v>
      </c>
      <c r="R6" s="137" t="s">
        <v>109</v>
      </c>
      <c r="S6" s="137" t="s">
        <v>110</v>
      </c>
      <c r="T6" s="137" t="s">
        <v>111</v>
      </c>
      <c r="U6" s="137" t="s">
        <v>112</v>
      </c>
      <c r="V6" s="137" t="s">
        <v>113</v>
      </c>
      <c r="W6" s="137" t="s">
        <v>114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115</v>
      </c>
      <c r="B8" s="154" t="s">
        <v>56</v>
      </c>
      <c r="C8" s="173" t="s">
        <v>57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116</v>
      </c>
    </row>
    <row r="9" spans="1:60" ht="22.5" outlineLevel="1" x14ac:dyDescent="0.2">
      <c r="A9" s="159">
        <v>1</v>
      </c>
      <c r="B9" s="160" t="s">
        <v>117</v>
      </c>
      <c r="C9" s="174" t="s">
        <v>286</v>
      </c>
      <c r="D9" s="161" t="s">
        <v>118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119</v>
      </c>
      <c r="T9" s="148" t="s">
        <v>119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290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121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122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121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123</v>
      </c>
      <c r="C12" s="174" t="s">
        <v>284</v>
      </c>
      <c r="D12" s="161" t="s">
        <v>118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119</v>
      </c>
      <c r="T12" s="148" t="s">
        <v>119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124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125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121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126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121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127</v>
      </c>
      <c r="C15" s="174" t="s">
        <v>128</v>
      </c>
      <c r="D15" s="161" t="s">
        <v>118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129</v>
      </c>
      <c r="T15" s="148" t="s">
        <v>130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120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131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121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132</v>
      </c>
      <c r="C17" s="174" t="s">
        <v>133</v>
      </c>
      <c r="D17" s="161" t="s">
        <v>118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119</v>
      </c>
      <c r="T17" s="148" t="s">
        <v>119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120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134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121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135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121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136</v>
      </c>
      <c r="C20" s="176" t="s">
        <v>293</v>
      </c>
      <c r="D20" s="167" t="s">
        <v>118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119</v>
      </c>
      <c r="T20" s="148" t="s">
        <v>119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120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115</v>
      </c>
      <c r="B21" s="154" t="s">
        <v>58</v>
      </c>
      <c r="C21" s="173" t="s">
        <v>59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116</v>
      </c>
    </row>
    <row r="22" spans="1:60" outlineLevel="1" x14ac:dyDescent="0.2">
      <c r="A22" s="159">
        <v>6</v>
      </c>
      <c r="B22" s="160" t="s">
        <v>138</v>
      </c>
      <c r="C22" s="174" t="s">
        <v>139</v>
      </c>
      <c r="D22" s="161" t="s">
        <v>118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119</v>
      </c>
      <c r="T22" s="148" t="s">
        <v>119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120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140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121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115</v>
      </c>
      <c r="B24" s="154" t="s">
        <v>60</v>
      </c>
      <c r="C24" s="173" t="s">
        <v>61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116</v>
      </c>
    </row>
    <row r="25" spans="1:60" outlineLevel="1" x14ac:dyDescent="0.2">
      <c r="A25" s="165">
        <v>7</v>
      </c>
      <c r="B25" s="166" t="s">
        <v>141</v>
      </c>
      <c r="C25" s="176" t="s">
        <v>142</v>
      </c>
      <c r="D25" s="167" t="s">
        <v>118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119</v>
      </c>
      <c r="T25" s="148" t="s">
        <v>119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120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115</v>
      </c>
      <c r="B26" s="154" t="s">
        <v>302</v>
      </c>
      <c r="C26" s="181" t="s">
        <v>303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304</v>
      </c>
      <c r="C27" s="174" t="s">
        <v>307</v>
      </c>
      <c r="D27" s="161" t="s">
        <v>308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305</v>
      </c>
      <c r="C28" s="174" t="s">
        <v>306</v>
      </c>
      <c r="D28" s="161" t="s">
        <v>137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115</v>
      </c>
      <c r="B29" s="154" t="s">
        <v>62</v>
      </c>
      <c r="C29" s="173" t="s">
        <v>63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0.82000000000000006</v>
      </c>
      <c r="R29" s="152"/>
      <c r="S29" s="152"/>
      <c r="T29" s="152"/>
      <c r="U29" s="152"/>
      <c r="V29" s="152">
        <f>SUM(V30:V40)</f>
        <v>12.27</v>
      </c>
      <c r="W29" s="152"/>
      <c r="AG29" t="s">
        <v>116</v>
      </c>
    </row>
    <row r="30" spans="1:60" outlineLevel="1" x14ac:dyDescent="0.2">
      <c r="A30" s="159">
        <v>10</v>
      </c>
      <c r="B30" s="160" t="s">
        <v>143</v>
      </c>
      <c r="C30" s="174" t="s">
        <v>292</v>
      </c>
      <c r="D30" s="161" t="s">
        <v>118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119</v>
      </c>
      <c r="T30" s="148" t="s">
        <v>119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120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121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144</v>
      </c>
      <c r="C32" s="176" t="s">
        <v>145</v>
      </c>
      <c r="D32" s="167" t="s">
        <v>118</v>
      </c>
      <c r="E32" s="168">
        <v>2</v>
      </c>
      <c r="F32" s="169"/>
      <c r="G32" s="170">
        <f t="shared" ref="G32:G40" si="0">ROUND(E32*F32,2)</f>
        <v>0</v>
      </c>
      <c r="H32" s="149"/>
      <c r="I32" s="148">
        <f t="shared" ref="I32:I40" si="1">ROUND(E32*H32,2)</f>
        <v>0</v>
      </c>
      <c r="J32" s="149"/>
      <c r="K32" s="148">
        <f t="shared" ref="K32:K40" si="2"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119</v>
      </c>
      <c r="T32" s="148" t="s">
        <v>119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120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146</v>
      </c>
      <c r="C33" s="176" t="s">
        <v>147</v>
      </c>
      <c r="D33" s="167" t="s">
        <v>148</v>
      </c>
      <c r="E33" s="168">
        <v>5</v>
      </c>
      <c r="F33" s="169"/>
      <c r="G33" s="170">
        <f t="shared" si="0"/>
        <v>0</v>
      </c>
      <c r="H33" s="149"/>
      <c r="I33" s="148">
        <f t="shared" si="1"/>
        <v>0</v>
      </c>
      <c r="J33" s="149"/>
      <c r="K33" s="148">
        <f t="shared" si="2"/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119</v>
      </c>
      <c r="T33" s="148" t="s">
        <v>119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120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149</v>
      </c>
      <c r="C34" s="174" t="s">
        <v>313</v>
      </c>
      <c r="D34" s="161" t="s">
        <v>118</v>
      </c>
      <c r="E34" s="162">
        <v>10</v>
      </c>
      <c r="F34" s="163"/>
      <c r="G34" s="164">
        <f t="shared" si="0"/>
        <v>0</v>
      </c>
      <c r="H34" s="149"/>
      <c r="I34" s="148">
        <f t="shared" si="1"/>
        <v>0</v>
      </c>
      <c r="J34" s="149"/>
      <c r="K34" s="148">
        <f t="shared" si="2"/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0.68</v>
      </c>
      <c r="R34" s="148"/>
      <c r="S34" s="148" t="s">
        <v>119</v>
      </c>
      <c r="T34" s="148" t="s">
        <v>119</v>
      </c>
      <c r="U34" s="148">
        <v>0.3</v>
      </c>
      <c r="V34" s="148">
        <f>ROUND(E34*U34,2)</f>
        <v>3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120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>
        <v>10</v>
      </c>
      <c r="D35" s="150"/>
      <c r="E35" s="151">
        <v>10</v>
      </c>
      <c r="F35" s="148"/>
      <c r="G35" s="148">
        <f t="shared" si="0"/>
        <v>0</v>
      </c>
      <c r="H35" s="148"/>
      <c r="I35" s="148">
        <f t="shared" si="1"/>
        <v>0</v>
      </c>
      <c r="J35" s="148"/>
      <c r="K35" s="148">
        <f t="shared" si="2"/>
        <v>0</v>
      </c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121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150</v>
      </c>
      <c r="C36" s="176" t="s">
        <v>151</v>
      </c>
      <c r="D36" s="167" t="s">
        <v>137</v>
      </c>
      <c r="E36" s="168">
        <v>1</v>
      </c>
      <c r="F36" s="169"/>
      <c r="G36" s="170">
        <f t="shared" si="0"/>
        <v>0</v>
      </c>
      <c r="H36" s="149"/>
      <c r="I36" s="148">
        <f t="shared" si="1"/>
        <v>0</v>
      </c>
      <c r="J36" s="149"/>
      <c r="K36" s="148">
        <f t="shared" si="2"/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152</v>
      </c>
      <c r="T36" s="148" t="s">
        <v>153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120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154</v>
      </c>
      <c r="C37" s="176" t="s">
        <v>155</v>
      </c>
      <c r="D37" s="167" t="s">
        <v>156</v>
      </c>
      <c r="E37" s="168">
        <v>1</v>
      </c>
      <c r="F37" s="169"/>
      <c r="G37" s="170">
        <f t="shared" si="0"/>
        <v>0</v>
      </c>
      <c r="H37" s="149"/>
      <c r="I37" s="148">
        <f t="shared" si="1"/>
        <v>0</v>
      </c>
      <c r="J37" s="149"/>
      <c r="K37" s="148">
        <f t="shared" si="2"/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152</v>
      </c>
      <c r="T37" s="148" t="s">
        <v>153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120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157</v>
      </c>
      <c r="C38" s="176" t="s">
        <v>158</v>
      </c>
      <c r="D38" s="167" t="s">
        <v>156</v>
      </c>
      <c r="E38" s="168">
        <v>1</v>
      </c>
      <c r="F38" s="169"/>
      <c r="G38" s="170">
        <f t="shared" si="0"/>
        <v>0</v>
      </c>
      <c r="H38" s="149"/>
      <c r="I38" s="148">
        <f t="shared" si="1"/>
        <v>0</v>
      </c>
      <c r="J38" s="149"/>
      <c r="K38" s="148">
        <f t="shared" si="2"/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152</v>
      </c>
      <c r="T38" s="148" t="s">
        <v>159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120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160</v>
      </c>
      <c r="C39" s="176" t="s">
        <v>291</v>
      </c>
      <c r="D39" s="167" t="s">
        <v>137</v>
      </c>
      <c r="E39" s="168">
        <v>1</v>
      </c>
      <c r="F39" s="169"/>
      <c r="G39" s="170">
        <f t="shared" si="0"/>
        <v>0</v>
      </c>
      <c r="H39" s="149"/>
      <c r="I39" s="148">
        <f t="shared" si="1"/>
        <v>0</v>
      </c>
      <c r="J39" s="149"/>
      <c r="K39" s="148">
        <f t="shared" si="2"/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152</v>
      </c>
      <c r="T39" s="148" t="s">
        <v>153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124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161</v>
      </c>
      <c r="C40" s="176" t="s">
        <v>299</v>
      </c>
      <c r="D40" s="167" t="s">
        <v>137</v>
      </c>
      <c r="E40" s="168">
        <v>1</v>
      </c>
      <c r="F40" s="169"/>
      <c r="G40" s="170">
        <f t="shared" si="0"/>
        <v>0</v>
      </c>
      <c r="H40" s="149"/>
      <c r="I40" s="148">
        <f t="shared" si="1"/>
        <v>0</v>
      </c>
      <c r="J40" s="149"/>
      <c r="K40" s="148">
        <f t="shared" si="2"/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152</v>
      </c>
      <c r="T40" s="148" t="s">
        <v>159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120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115</v>
      </c>
      <c r="B41" s="154" t="s">
        <v>64</v>
      </c>
      <c r="C41" s="173" t="s">
        <v>65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116</v>
      </c>
    </row>
    <row r="42" spans="1:60" outlineLevel="1" x14ac:dyDescent="0.2">
      <c r="A42" s="165">
        <v>19</v>
      </c>
      <c r="B42" s="166" t="s">
        <v>162</v>
      </c>
      <c r="C42" s="176" t="s">
        <v>163</v>
      </c>
      <c r="D42" s="167" t="s">
        <v>164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119</v>
      </c>
      <c r="T42" s="148" t="s">
        <v>119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165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115</v>
      </c>
      <c r="B43" s="154" t="s">
        <v>66</v>
      </c>
      <c r="C43" s="173" t="s">
        <v>67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116</v>
      </c>
    </row>
    <row r="44" spans="1:60" ht="22.5" outlineLevel="1" x14ac:dyDescent="0.2">
      <c r="A44" s="159">
        <v>20</v>
      </c>
      <c r="B44" s="160" t="s">
        <v>166</v>
      </c>
      <c r="C44" s="174" t="s">
        <v>301</v>
      </c>
      <c r="D44" s="161" t="s">
        <v>118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119</v>
      </c>
      <c r="T44" s="148" t="s">
        <v>119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167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134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121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294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121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115</v>
      </c>
      <c r="B47" s="154" t="s">
        <v>68</v>
      </c>
      <c r="C47" s="173" t="s">
        <v>69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116</v>
      </c>
    </row>
    <row r="48" spans="1:60" outlineLevel="1" x14ac:dyDescent="0.2">
      <c r="A48" s="165">
        <v>21</v>
      </c>
      <c r="B48" s="166" t="s">
        <v>168</v>
      </c>
      <c r="C48" s="176" t="s">
        <v>169</v>
      </c>
      <c r="D48" s="167" t="s">
        <v>148</v>
      </c>
      <c r="E48" s="168">
        <v>1</v>
      </c>
      <c r="F48" s="169"/>
      <c r="G48" s="170">
        <f t="shared" ref="G48:G53" si="3">ROUND(E48*F48,2)</f>
        <v>0</v>
      </c>
      <c r="H48" s="149"/>
      <c r="I48" s="148">
        <f t="shared" ref="I48:I53" si="4">ROUND(E48*H48,2)</f>
        <v>0</v>
      </c>
      <c r="J48" s="149"/>
      <c r="K48" s="148">
        <f t="shared" ref="K48:K53" si="5">ROUND(E48*J48,2)</f>
        <v>0</v>
      </c>
      <c r="L48" s="148">
        <v>15</v>
      </c>
      <c r="M48" s="148">
        <f t="shared" ref="M48:M53" si="6">G48*(1+L48/100)</f>
        <v>0</v>
      </c>
      <c r="N48" s="148">
        <v>3.8000000000000002E-4</v>
      </c>
      <c r="O48" s="148">
        <f t="shared" ref="O48:O53" si="7">ROUND(E48*N48,2)</f>
        <v>0</v>
      </c>
      <c r="P48" s="148">
        <v>0</v>
      </c>
      <c r="Q48" s="148">
        <f t="shared" ref="Q48:Q53" si="8">ROUND(E48*P48,2)</f>
        <v>0</v>
      </c>
      <c r="R48" s="148"/>
      <c r="S48" s="148" t="s">
        <v>119</v>
      </c>
      <c r="T48" s="148" t="s">
        <v>119</v>
      </c>
      <c r="U48" s="148">
        <v>0.32</v>
      </c>
      <c r="V48" s="148">
        <f t="shared" ref="V48:V53" si="9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170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171</v>
      </c>
      <c r="C49" s="176" t="s">
        <v>172</v>
      </c>
      <c r="D49" s="167" t="s">
        <v>148</v>
      </c>
      <c r="E49" s="168">
        <v>2</v>
      </c>
      <c r="F49" s="169"/>
      <c r="G49" s="170">
        <f t="shared" si="3"/>
        <v>0</v>
      </c>
      <c r="H49" s="149"/>
      <c r="I49" s="148">
        <f t="shared" si="4"/>
        <v>0</v>
      </c>
      <c r="J49" s="149"/>
      <c r="K49" s="148">
        <f t="shared" si="5"/>
        <v>0</v>
      </c>
      <c r="L49" s="148">
        <v>15</v>
      </c>
      <c r="M49" s="148">
        <f t="shared" si="6"/>
        <v>0</v>
      </c>
      <c r="N49" s="148">
        <v>4.6999999999999999E-4</v>
      </c>
      <c r="O49" s="148">
        <f t="shared" si="7"/>
        <v>0</v>
      </c>
      <c r="P49" s="148">
        <v>0</v>
      </c>
      <c r="Q49" s="148">
        <f t="shared" si="8"/>
        <v>0</v>
      </c>
      <c r="R49" s="148"/>
      <c r="S49" s="148" t="s">
        <v>119</v>
      </c>
      <c r="T49" s="148" t="s">
        <v>119</v>
      </c>
      <c r="U49" s="148">
        <v>0.35899999999999999</v>
      </c>
      <c r="V49" s="148">
        <f t="shared" si="9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170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173</v>
      </c>
      <c r="C50" s="176" t="s">
        <v>174</v>
      </c>
      <c r="D50" s="167" t="s">
        <v>148</v>
      </c>
      <c r="E50" s="168">
        <v>1</v>
      </c>
      <c r="F50" s="169"/>
      <c r="G50" s="170">
        <f t="shared" si="3"/>
        <v>0</v>
      </c>
      <c r="H50" s="149"/>
      <c r="I50" s="148">
        <f t="shared" si="4"/>
        <v>0</v>
      </c>
      <c r="J50" s="149"/>
      <c r="K50" s="148">
        <f t="shared" si="5"/>
        <v>0</v>
      </c>
      <c r="L50" s="148">
        <v>15</v>
      </c>
      <c r="M50" s="148">
        <f t="shared" si="6"/>
        <v>0</v>
      </c>
      <c r="N50" s="148">
        <v>6.9999999999999999E-4</v>
      </c>
      <c r="O50" s="148">
        <f t="shared" si="7"/>
        <v>0</v>
      </c>
      <c r="P50" s="148">
        <v>0</v>
      </c>
      <c r="Q50" s="148">
        <f t="shared" si="8"/>
        <v>0</v>
      </c>
      <c r="R50" s="148"/>
      <c r="S50" s="148" t="s">
        <v>119</v>
      </c>
      <c r="T50" s="148" t="s">
        <v>119</v>
      </c>
      <c r="U50" s="148">
        <v>0.45200000000000001</v>
      </c>
      <c r="V50" s="148">
        <f t="shared" si="9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124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175</v>
      </c>
      <c r="C51" s="176" t="s">
        <v>176</v>
      </c>
      <c r="D51" s="167" t="s">
        <v>137</v>
      </c>
      <c r="E51" s="168">
        <v>3</v>
      </c>
      <c r="F51" s="169"/>
      <c r="G51" s="170">
        <f t="shared" si="3"/>
        <v>0</v>
      </c>
      <c r="H51" s="149"/>
      <c r="I51" s="148">
        <f t="shared" si="4"/>
        <v>0</v>
      </c>
      <c r="J51" s="149"/>
      <c r="K51" s="148">
        <f t="shared" si="5"/>
        <v>0</v>
      </c>
      <c r="L51" s="148">
        <v>15</v>
      </c>
      <c r="M51" s="148">
        <f t="shared" si="6"/>
        <v>0</v>
      </c>
      <c r="N51" s="148">
        <v>0</v>
      </c>
      <c r="O51" s="148">
        <f t="shared" si="7"/>
        <v>0</v>
      </c>
      <c r="P51" s="148">
        <v>0</v>
      </c>
      <c r="Q51" s="148">
        <f t="shared" si="8"/>
        <v>0</v>
      </c>
      <c r="R51" s="148"/>
      <c r="S51" s="148" t="s">
        <v>119</v>
      </c>
      <c r="T51" s="148" t="s">
        <v>119</v>
      </c>
      <c r="U51" s="148">
        <v>0.17399999999999999</v>
      </c>
      <c r="V51" s="148">
        <f t="shared" si="9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170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177</v>
      </c>
      <c r="C52" s="174" t="s">
        <v>178</v>
      </c>
      <c r="D52" s="161" t="s">
        <v>137</v>
      </c>
      <c r="E52" s="162">
        <v>1</v>
      </c>
      <c r="F52" s="163"/>
      <c r="G52" s="164">
        <f t="shared" si="3"/>
        <v>0</v>
      </c>
      <c r="H52" s="149"/>
      <c r="I52" s="148">
        <f t="shared" si="4"/>
        <v>0</v>
      </c>
      <c r="J52" s="149"/>
      <c r="K52" s="148">
        <f t="shared" si="5"/>
        <v>0</v>
      </c>
      <c r="L52" s="148">
        <v>15</v>
      </c>
      <c r="M52" s="148">
        <f t="shared" si="6"/>
        <v>0</v>
      </c>
      <c r="N52" s="148">
        <v>0</v>
      </c>
      <c r="O52" s="148">
        <f t="shared" si="7"/>
        <v>0</v>
      </c>
      <c r="P52" s="148">
        <v>0</v>
      </c>
      <c r="Q52" s="148">
        <f t="shared" si="8"/>
        <v>0</v>
      </c>
      <c r="R52" s="148"/>
      <c r="S52" s="148" t="s">
        <v>152</v>
      </c>
      <c r="T52" s="148" t="s">
        <v>153</v>
      </c>
      <c r="U52" s="148">
        <v>0</v>
      </c>
      <c r="V52" s="148">
        <f t="shared" si="9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124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179</v>
      </c>
      <c r="C53" s="177" t="s">
        <v>180</v>
      </c>
      <c r="D53" s="147" t="s">
        <v>0</v>
      </c>
      <c r="E53" s="171"/>
      <c r="F53" s="149"/>
      <c r="G53" s="148">
        <f t="shared" si="3"/>
        <v>0</v>
      </c>
      <c r="H53" s="149"/>
      <c r="I53" s="148">
        <f t="shared" si="4"/>
        <v>0</v>
      </c>
      <c r="J53" s="149"/>
      <c r="K53" s="148">
        <f t="shared" si="5"/>
        <v>0</v>
      </c>
      <c r="L53" s="148">
        <v>15</v>
      </c>
      <c r="M53" s="148">
        <f t="shared" si="6"/>
        <v>0</v>
      </c>
      <c r="N53" s="148">
        <v>0</v>
      </c>
      <c r="O53" s="148">
        <f t="shared" si="7"/>
        <v>0</v>
      </c>
      <c r="P53" s="148">
        <v>0</v>
      </c>
      <c r="Q53" s="148">
        <f t="shared" si="8"/>
        <v>0</v>
      </c>
      <c r="R53" s="148"/>
      <c r="S53" s="148" t="s">
        <v>119</v>
      </c>
      <c r="T53" s="148" t="s">
        <v>119</v>
      </c>
      <c r="U53" s="148">
        <v>0</v>
      </c>
      <c r="V53" s="148">
        <f t="shared" si="9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181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115</v>
      </c>
      <c r="B54" s="154" t="s">
        <v>70</v>
      </c>
      <c r="C54" s="173" t="s">
        <v>71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116</v>
      </c>
    </row>
    <row r="55" spans="1:60" outlineLevel="1" x14ac:dyDescent="0.2">
      <c r="A55" s="165">
        <v>27</v>
      </c>
      <c r="B55" s="166" t="s">
        <v>182</v>
      </c>
      <c r="C55" s="176" t="s">
        <v>183</v>
      </c>
      <c r="D55" s="167" t="s">
        <v>137</v>
      </c>
      <c r="E55" s="168">
        <v>10</v>
      </c>
      <c r="F55" s="169"/>
      <c r="G55" s="170">
        <f t="shared" ref="G55:G65" si="10">ROUND(E55*F55,2)</f>
        <v>0</v>
      </c>
      <c r="H55" s="149"/>
      <c r="I55" s="148">
        <f t="shared" ref="I55:I65" si="11">ROUND(E55*H55,2)</f>
        <v>0</v>
      </c>
      <c r="J55" s="149"/>
      <c r="K55" s="148">
        <f t="shared" ref="K55:K65" si="12">ROUND(E55*J55,2)</f>
        <v>0</v>
      </c>
      <c r="L55" s="148">
        <v>15</v>
      </c>
      <c r="M55" s="148">
        <f t="shared" ref="M55:M65" si="13">G55*(1+L55/100)</f>
        <v>0</v>
      </c>
      <c r="N55" s="148">
        <v>0</v>
      </c>
      <c r="O55" s="148">
        <f t="shared" ref="O55:O65" si="14">ROUND(E55*N55,2)</f>
        <v>0</v>
      </c>
      <c r="P55" s="148">
        <v>0</v>
      </c>
      <c r="Q55" s="148">
        <f t="shared" ref="Q55:Q65" si="15">ROUND(E55*P55,2)</f>
        <v>0</v>
      </c>
      <c r="R55" s="148"/>
      <c r="S55" s="148" t="s">
        <v>119</v>
      </c>
      <c r="T55" s="148" t="s">
        <v>119</v>
      </c>
      <c r="U55" s="148">
        <v>1.7899999999999999E-2</v>
      </c>
      <c r="V55" s="148">
        <f t="shared" ref="V55:V65" si="16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170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184</v>
      </c>
      <c r="C56" s="176" t="s">
        <v>185</v>
      </c>
      <c r="D56" s="167" t="s">
        <v>137</v>
      </c>
      <c r="E56" s="168">
        <v>10</v>
      </c>
      <c r="F56" s="169"/>
      <c r="G56" s="170">
        <f t="shared" si="10"/>
        <v>0</v>
      </c>
      <c r="H56" s="149"/>
      <c r="I56" s="148">
        <f t="shared" si="11"/>
        <v>0</v>
      </c>
      <c r="J56" s="149"/>
      <c r="K56" s="148">
        <f t="shared" si="12"/>
        <v>0</v>
      </c>
      <c r="L56" s="148">
        <v>15</v>
      </c>
      <c r="M56" s="148">
        <f t="shared" si="13"/>
        <v>0</v>
      </c>
      <c r="N56" s="148">
        <v>0</v>
      </c>
      <c r="O56" s="148">
        <f t="shared" si="14"/>
        <v>0</v>
      </c>
      <c r="P56" s="148">
        <v>0</v>
      </c>
      <c r="Q56" s="148">
        <f t="shared" si="15"/>
        <v>0</v>
      </c>
      <c r="R56" s="148"/>
      <c r="S56" s="148" t="s">
        <v>119</v>
      </c>
      <c r="T56" s="148" t="s">
        <v>119</v>
      </c>
      <c r="U56" s="148">
        <v>7.6880000000000004E-2</v>
      </c>
      <c r="V56" s="148">
        <f t="shared" si="16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170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186</v>
      </c>
      <c r="C57" s="176" t="s">
        <v>187</v>
      </c>
      <c r="D57" s="167" t="s">
        <v>148</v>
      </c>
      <c r="E57" s="168">
        <v>3.5</v>
      </c>
      <c r="F57" s="169"/>
      <c r="G57" s="170">
        <f t="shared" si="10"/>
        <v>0</v>
      </c>
      <c r="H57" s="149"/>
      <c r="I57" s="148">
        <f t="shared" si="11"/>
        <v>0</v>
      </c>
      <c r="J57" s="149"/>
      <c r="K57" s="148">
        <f t="shared" si="12"/>
        <v>0</v>
      </c>
      <c r="L57" s="148">
        <v>15</v>
      </c>
      <c r="M57" s="148">
        <f t="shared" si="13"/>
        <v>0</v>
      </c>
      <c r="N57" s="148">
        <v>4.0099999999999997E-3</v>
      </c>
      <c r="O57" s="148">
        <f t="shared" si="14"/>
        <v>0.01</v>
      </c>
      <c r="P57" s="148">
        <v>0</v>
      </c>
      <c r="Q57" s="148">
        <f t="shared" si="15"/>
        <v>0</v>
      </c>
      <c r="R57" s="148"/>
      <c r="S57" s="148" t="s">
        <v>119</v>
      </c>
      <c r="T57" s="148" t="s">
        <v>119</v>
      </c>
      <c r="U57" s="148">
        <v>0.54290000000000005</v>
      </c>
      <c r="V57" s="148">
        <f t="shared" si="16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170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188</v>
      </c>
      <c r="C58" s="176" t="s">
        <v>189</v>
      </c>
      <c r="D58" s="167" t="s">
        <v>148</v>
      </c>
      <c r="E58" s="168">
        <v>2.5</v>
      </c>
      <c r="F58" s="169"/>
      <c r="G58" s="170">
        <f t="shared" si="10"/>
        <v>0</v>
      </c>
      <c r="H58" s="149"/>
      <c r="I58" s="148">
        <f t="shared" si="11"/>
        <v>0</v>
      </c>
      <c r="J58" s="149"/>
      <c r="K58" s="148">
        <f t="shared" si="12"/>
        <v>0</v>
      </c>
      <c r="L58" s="148">
        <v>15</v>
      </c>
      <c r="M58" s="148">
        <f t="shared" si="13"/>
        <v>0</v>
      </c>
      <c r="N58" s="148">
        <v>5.2199999999999998E-3</v>
      </c>
      <c r="O58" s="148">
        <f t="shared" si="14"/>
        <v>0.01</v>
      </c>
      <c r="P58" s="148">
        <v>0</v>
      </c>
      <c r="Q58" s="148">
        <f t="shared" si="15"/>
        <v>0</v>
      </c>
      <c r="R58" s="148"/>
      <c r="S58" s="148" t="s">
        <v>119</v>
      </c>
      <c r="T58" s="148" t="s">
        <v>119</v>
      </c>
      <c r="U58" s="148">
        <v>0.63429999999999997</v>
      </c>
      <c r="V58" s="148">
        <f t="shared" si="16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124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190</v>
      </c>
      <c r="C59" s="176" t="s">
        <v>191</v>
      </c>
      <c r="D59" s="167" t="s">
        <v>137</v>
      </c>
      <c r="E59" s="168">
        <v>2</v>
      </c>
      <c r="F59" s="169"/>
      <c r="G59" s="170">
        <f t="shared" si="10"/>
        <v>0</v>
      </c>
      <c r="H59" s="149"/>
      <c r="I59" s="148">
        <f t="shared" si="11"/>
        <v>0</v>
      </c>
      <c r="J59" s="149"/>
      <c r="K59" s="148">
        <f t="shared" si="12"/>
        <v>0</v>
      </c>
      <c r="L59" s="148">
        <v>15</v>
      </c>
      <c r="M59" s="148">
        <f t="shared" si="13"/>
        <v>0</v>
      </c>
      <c r="N59" s="148">
        <v>6.3000000000000003E-4</v>
      </c>
      <c r="O59" s="148">
        <f t="shared" si="14"/>
        <v>0</v>
      </c>
      <c r="P59" s="148">
        <v>0</v>
      </c>
      <c r="Q59" s="148">
        <f t="shared" si="15"/>
        <v>0</v>
      </c>
      <c r="R59" s="148"/>
      <c r="S59" s="148" t="s">
        <v>119</v>
      </c>
      <c r="T59" s="148" t="s">
        <v>119</v>
      </c>
      <c r="U59" s="148">
        <v>0.27200000000000002</v>
      </c>
      <c r="V59" s="148">
        <f t="shared" si="16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170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192</v>
      </c>
      <c r="C60" s="176" t="s">
        <v>193</v>
      </c>
      <c r="D60" s="167" t="s">
        <v>194</v>
      </c>
      <c r="E60" s="168">
        <v>3</v>
      </c>
      <c r="F60" s="169"/>
      <c r="G60" s="170">
        <f t="shared" si="10"/>
        <v>0</v>
      </c>
      <c r="H60" s="149"/>
      <c r="I60" s="148">
        <f t="shared" si="11"/>
        <v>0</v>
      </c>
      <c r="J60" s="149"/>
      <c r="K60" s="148">
        <f t="shared" si="12"/>
        <v>0</v>
      </c>
      <c r="L60" s="148">
        <v>15</v>
      </c>
      <c r="M60" s="148">
        <f t="shared" si="13"/>
        <v>0</v>
      </c>
      <c r="N60" s="148">
        <v>1.48E-3</v>
      </c>
      <c r="O60" s="148">
        <f t="shared" si="14"/>
        <v>0</v>
      </c>
      <c r="P60" s="148">
        <v>0</v>
      </c>
      <c r="Q60" s="148">
        <f t="shared" si="15"/>
        <v>0</v>
      </c>
      <c r="R60" s="148"/>
      <c r="S60" s="148" t="s">
        <v>119</v>
      </c>
      <c r="T60" s="148" t="s">
        <v>119</v>
      </c>
      <c r="U60" s="148">
        <v>0.54</v>
      </c>
      <c r="V60" s="148">
        <f t="shared" si="16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170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195</v>
      </c>
      <c r="C61" s="176" t="s">
        <v>196</v>
      </c>
      <c r="D61" s="167" t="s">
        <v>137</v>
      </c>
      <c r="E61" s="168">
        <v>6</v>
      </c>
      <c r="F61" s="169"/>
      <c r="G61" s="170">
        <f t="shared" si="10"/>
        <v>0</v>
      </c>
      <c r="H61" s="149"/>
      <c r="I61" s="148">
        <f t="shared" si="11"/>
        <v>0</v>
      </c>
      <c r="J61" s="149"/>
      <c r="K61" s="148">
        <f t="shared" si="12"/>
        <v>0</v>
      </c>
      <c r="L61" s="148">
        <v>15</v>
      </c>
      <c r="M61" s="148">
        <f t="shared" si="13"/>
        <v>0</v>
      </c>
      <c r="N61" s="148">
        <v>0</v>
      </c>
      <c r="O61" s="148">
        <f t="shared" si="14"/>
        <v>0</v>
      </c>
      <c r="P61" s="148">
        <v>0</v>
      </c>
      <c r="Q61" s="148">
        <f t="shared" si="15"/>
        <v>0</v>
      </c>
      <c r="R61" s="148"/>
      <c r="S61" s="148" t="s">
        <v>119</v>
      </c>
      <c r="T61" s="148" t="s">
        <v>119</v>
      </c>
      <c r="U61" s="148">
        <v>0.16500000000000001</v>
      </c>
      <c r="V61" s="148">
        <f t="shared" si="16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170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197</v>
      </c>
      <c r="C62" s="176" t="s">
        <v>198</v>
      </c>
      <c r="D62" s="167" t="s">
        <v>148</v>
      </c>
      <c r="E62" s="168">
        <v>6</v>
      </c>
      <c r="F62" s="169"/>
      <c r="G62" s="170">
        <f t="shared" si="10"/>
        <v>0</v>
      </c>
      <c r="H62" s="149"/>
      <c r="I62" s="148">
        <f t="shared" si="11"/>
        <v>0</v>
      </c>
      <c r="J62" s="149"/>
      <c r="K62" s="148">
        <f t="shared" si="12"/>
        <v>0</v>
      </c>
      <c r="L62" s="148">
        <v>15</v>
      </c>
      <c r="M62" s="148">
        <f t="shared" si="13"/>
        <v>0</v>
      </c>
      <c r="N62" s="148">
        <v>1.8000000000000001E-4</v>
      </c>
      <c r="O62" s="148">
        <f t="shared" si="14"/>
        <v>0</v>
      </c>
      <c r="P62" s="148">
        <v>0</v>
      </c>
      <c r="Q62" s="148">
        <f t="shared" si="15"/>
        <v>0</v>
      </c>
      <c r="R62" s="148"/>
      <c r="S62" s="148" t="s">
        <v>119</v>
      </c>
      <c r="T62" s="148" t="s">
        <v>119</v>
      </c>
      <c r="U62" s="148">
        <v>6.7000000000000004E-2</v>
      </c>
      <c r="V62" s="148">
        <f t="shared" si="16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170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199</v>
      </c>
      <c r="C63" s="176" t="s">
        <v>200</v>
      </c>
      <c r="D63" s="167" t="s">
        <v>148</v>
      </c>
      <c r="E63" s="168">
        <v>6</v>
      </c>
      <c r="F63" s="169"/>
      <c r="G63" s="170">
        <f t="shared" si="10"/>
        <v>0</v>
      </c>
      <c r="H63" s="149"/>
      <c r="I63" s="148">
        <f t="shared" si="11"/>
        <v>0</v>
      </c>
      <c r="J63" s="149"/>
      <c r="K63" s="148">
        <f t="shared" si="12"/>
        <v>0</v>
      </c>
      <c r="L63" s="148">
        <v>15</v>
      </c>
      <c r="M63" s="148">
        <f t="shared" si="13"/>
        <v>0</v>
      </c>
      <c r="N63" s="148">
        <v>1.0000000000000001E-5</v>
      </c>
      <c r="O63" s="148">
        <f t="shared" si="14"/>
        <v>0</v>
      </c>
      <c r="P63" s="148">
        <v>0</v>
      </c>
      <c r="Q63" s="148">
        <f t="shared" si="15"/>
        <v>0</v>
      </c>
      <c r="R63" s="148"/>
      <c r="S63" s="148" t="s">
        <v>119</v>
      </c>
      <c r="T63" s="148" t="s">
        <v>119</v>
      </c>
      <c r="U63" s="148">
        <v>6.2E-2</v>
      </c>
      <c r="V63" s="148">
        <f t="shared" si="16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170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70</v>
      </c>
      <c r="C64" s="174" t="s">
        <v>201</v>
      </c>
      <c r="D64" s="161" t="s">
        <v>148</v>
      </c>
      <c r="E64" s="162">
        <v>6</v>
      </c>
      <c r="F64" s="163"/>
      <c r="G64" s="164">
        <f t="shared" si="10"/>
        <v>0</v>
      </c>
      <c r="H64" s="149"/>
      <c r="I64" s="148">
        <f t="shared" si="11"/>
        <v>0</v>
      </c>
      <c r="J64" s="149"/>
      <c r="K64" s="148">
        <f t="shared" si="12"/>
        <v>0</v>
      </c>
      <c r="L64" s="148">
        <v>15</v>
      </c>
      <c r="M64" s="148">
        <f t="shared" si="13"/>
        <v>0</v>
      </c>
      <c r="N64" s="148">
        <v>0</v>
      </c>
      <c r="O64" s="148">
        <f t="shared" si="14"/>
        <v>0</v>
      </c>
      <c r="P64" s="148">
        <v>0</v>
      </c>
      <c r="Q64" s="148">
        <f t="shared" si="15"/>
        <v>0</v>
      </c>
      <c r="R64" s="148"/>
      <c r="S64" s="148" t="s">
        <v>152</v>
      </c>
      <c r="T64" s="148" t="s">
        <v>159</v>
      </c>
      <c r="U64" s="148">
        <v>0</v>
      </c>
      <c r="V64" s="148">
        <f t="shared" si="16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120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202</v>
      </c>
      <c r="C65" s="177" t="s">
        <v>203</v>
      </c>
      <c r="D65" s="147" t="s">
        <v>0</v>
      </c>
      <c r="E65" s="171"/>
      <c r="F65" s="149"/>
      <c r="G65" s="148">
        <f t="shared" si="10"/>
        <v>0</v>
      </c>
      <c r="H65" s="149"/>
      <c r="I65" s="148">
        <f t="shared" si="11"/>
        <v>0</v>
      </c>
      <c r="J65" s="149"/>
      <c r="K65" s="148">
        <f t="shared" si="12"/>
        <v>0</v>
      </c>
      <c r="L65" s="148">
        <v>15</v>
      </c>
      <c r="M65" s="148">
        <f t="shared" si="13"/>
        <v>0</v>
      </c>
      <c r="N65" s="148">
        <v>0</v>
      </c>
      <c r="O65" s="148">
        <f t="shared" si="14"/>
        <v>0</v>
      </c>
      <c r="P65" s="148">
        <v>0</v>
      </c>
      <c r="Q65" s="148">
        <f t="shared" si="15"/>
        <v>0</v>
      </c>
      <c r="R65" s="148"/>
      <c r="S65" s="148" t="s">
        <v>119</v>
      </c>
      <c r="T65" s="148" t="s">
        <v>119</v>
      </c>
      <c r="U65" s="148">
        <v>0</v>
      </c>
      <c r="V65" s="148">
        <f t="shared" si="16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181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115</v>
      </c>
      <c r="B66" s="154" t="s">
        <v>72</v>
      </c>
      <c r="C66" s="173" t="s">
        <v>73</v>
      </c>
      <c r="D66" s="155"/>
      <c r="E66" s="156"/>
      <c r="F66" s="157"/>
      <c r="G66" s="158">
        <f>SUMIF(AG67:AG67,"&lt;&gt;NOR",G67:G67)</f>
        <v>0</v>
      </c>
      <c r="H66" s="152"/>
      <c r="I66" s="152">
        <f>SUM(I67:I67)</f>
        <v>0</v>
      </c>
      <c r="J66" s="152"/>
      <c r="K66" s="152">
        <f>SUM(K67:K67)</f>
        <v>0</v>
      </c>
      <c r="L66" s="152"/>
      <c r="M66" s="152">
        <f>SUM(M67:M67)</f>
        <v>0</v>
      </c>
      <c r="N66" s="152"/>
      <c r="O66" s="152">
        <f>SUM(O67:O67)</f>
        <v>0</v>
      </c>
      <c r="P66" s="152"/>
      <c r="Q66" s="152">
        <f>SUM(Q67:Q67)</f>
        <v>0</v>
      </c>
      <c r="R66" s="152"/>
      <c r="S66" s="152"/>
      <c r="T66" s="152"/>
      <c r="U66" s="152"/>
      <c r="V66" s="152">
        <f>SUM(V67:V67)</f>
        <v>0</v>
      </c>
      <c r="W66" s="152"/>
      <c r="AG66" t="s">
        <v>116</v>
      </c>
    </row>
    <row r="67" spans="1:60" ht="35.25" customHeight="1" outlineLevel="1" x14ac:dyDescent="0.2">
      <c r="A67" s="159">
        <v>38</v>
      </c>
      <c r="B67" s="183" t="s">
        <v>317</v>
      </c>
      <c r="C67" s="174" t="s">
        <v>318</v>
      </c>
      <c r="D67" s="161" t="s">
        <v>156</v>
      </c>
      <c r="E67" s="162">
        <v>1</v>
      </c>
      <c r="F67" s="163"/>
      <c r="G67" s="164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152</v>
      </c>
      <c r="T67" s="148" t="s">
        <v>159</v>
      </c>
      <c r="U67" s="148">
        <v>0</v>
      </c>
      <c r="V67" s="148">
        <f>ROUND(E67*U67,2)</f>
        <v>0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120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x14ac:dyDescent="0.2">
      <c r="A68" s="153" t="s">
        <v>115</v>
      </c>
      <c r="B68" s="154" t="s">
        <v>74</v>
      </c>
      <c r="C68" s="173" t="s">
        <v>75</v>
      </c>
      <c r="D68" s="155"/>
      <c r="E68" s="156"/>
      <c r="F68" s="157"/>
      <c r="G68" s="158">
        <f>SUMIF(AG69:AG86,"&lt;&gt;NOR",G69:G86)</f>
        <v>0</v>
      </c>
      <c r="H68" s="152"/>
      <c r="I68" s="152">
        <f>SUM(I69:I86)</f>
        <v>0</v>
      </c>
      <c r="J68" s="152"/>
      <c r="K68" s="152">
        <f>SUM(K69:K86)</f>
        <v>0</v>
      </c>
      <c r="L68" s="152"/>
      <c r="M68" s="152">
        <f>SUM(M69:M86)</f>
        <v>0</v>
      </c>
      <c r="N68" s="152"/>
      <c r="O68" s="152">
        <f>SUM(O69:O86)</f>
        <v>0</v>
      </c>
      <c r="P68" s="152"/>
      <c r="Q68" s="152">
        <f>SUM(Q69:Q86)</f>
        <v>0</v>
      </c>
      <c r="R68" s="152"/>
      <c r="S68" s="152"/>
      <c r="T68" s="152"/>
      <c r="U68" s="152"/>
      <c r="V68" s="152">
        <f>SUM(V69:V86)</f>
        <v>8.6</v>
      </c>
      <c r="W68" s="152"/>
      <c r="AG68" t="s">
        <v>116</v>
      </c>
    </row>
    <row r="69" spans="1:60" outlineLevel="1" x14ac:dyDescent="0.2">
      <c r="A69" s="165">
        <v>39</v>
      </c>
      <c r="B69" s="166" t="s">
        <v>204</v>
      </c>
      <c r="C69" s="176" t="s">
        <v>205</v>
      </c>
      <c r="D69" s="167" t="s">
        <v>206</v>
      </c>
      <c r="E69" s="168">
        <v>1</v>
      </c>
      <c r="F69" s="169"/>
      <c r="G69" s="170">
        <f t="shared" ref="G69:G86" si="17">ROUND(E69*F69,2)</f>
        <v>0</v>
      </c>
      <c r="H69" s="149"/>
      <c r="I69" s="148">
        <f t="shared" ref="I69:I86" si="18">ROUND(E69*H69,2)</f>
        <v>0</v>
      </c>
      <c r="J69" s="149"/>
      <c r="K69" s="148">
        <f t="shared" ref="K69:K86" si="19">ROUND(E69*J69,2)</f>
        <v>0</v>
      </c>
      <c r="L69" s="148">
        <v>15</v>
      </c>
      <c r="M69" s="148">
        <f t="shared" ref="M69:M86" si="20">G69*(1+L69/100)</f>
        <v>0</v>
      </c>
      <c r="N69" s="148">
        <v>1.41E-3</v>
      </c>
      <c r="O69" s="148">
        <f t="shared" ref="O69:O86" si="21">ROUND(E69*N69,2)</f>
        <v>0</v>
      </c>
      <c r="P69" s="148">
        <v>0</v>
      </c>
      <c r="Q69" s="148">
        <f t="shared" ref="Q69:Q86" si="22">ROUND(E69*P69,2)</f>
        <v>0</v>
      </c>
      <c r="R69" s="148"/>
      <c r="S69" s="148" t="s">
        <v>119</v>
      </c>
      <c r="T69" s="148" t="s">
        <v>119</v>
      </c>
      <c r="U69" s="148">
        <v>1.575</v>
      </c>
      <c r="V69" s="148">
        <f t="shared" ref="V69:V86" si="23">ROUND(E69*U69,2)</f>
        <v>1.58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120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65">
        <v>40</v>
      </c>
      <c r="B70" s="166" t="s">
        <v>207</v>
      </c>
      <c r="C70" s="176" t="s">
        <v>208</v>
      </c>
      <c r="D70" s="167" t="s">
        <v>206</v>
      </c>
      <c r="E70" s="168">
        <v>1</v>
      </c>
      <c r="F70" s="169"/>
      <c r="G70" s="170">
        <f t="shared" si="17"/>
        <v>0</v>
      </c>
      <c r="H70" s="149"/>
      <c r="I70" s="148">
        <f t="shared" si="18"/>
        <v>0</v>
      </c>
      <c r="J70" s="149"/>
      <c r="K70" s="148">
        <f t="shared" si="19"/>
        <v>0</v>
      </c>
      <c r="L70" s="148">
        <v>15</v>
      </c>
      <c r="M70" s="148">
        <f t="shared" si="20"/>
        <v>0</v>
      </c>
      <c r="N70" s="148">
        <v>4.8999999999999998E-4</v>
      </c>
      <c r="O70" s="148">
        <f t="shared" si="21"/>
        <v>0</v>
      </c>
      <c r="P70" s="148">
        <v>0</v>
      </c>
      <c r="Q70" s="148">
        <f t="shared" si="22"/>
        <v>0</v>
      </c>
      <c r="R70" s="148"/>
      <c r="S70" s="148" t="s">
        <v>119</v>
      </c>
      <c r="T70" s="148" t="s">
        <v>119</v>
      </c>
      <c r="U70" s="148">
        <v>3.6</v>
      </c>
      <c r="V70" s="148">
        <f t="shared" si="23"/>
        <v>3.6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120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2">
      <c r="A71" s="165">
        <v>41</v>
      </c>
      <c r="B71" s="166" t="s">
        <v>209</v>
      </c>
      <c r="C71" s="176" t="s">
        <v>210</v>
      </c>
      <c r="D71" s="167" t="s">
        <v>206</v>
      </c>
      <c r="E71" s="168">
        <v>3</v>
      </c>
      <c r="F71" s="169"/>
      <c r="G71" s="170">
        <f t="shared" si="17"/>
        <v>0</v>
      </c>
      <c r="H71" s="149"/>
      <c r="I71" s="148">
        <f t="shared" si="18"/>
        <v>0</v>
      </c>
      <c r="J71" s="149"/>
      <c r="K71" s="148">
        <f t="shared" si="19"/>
        <v>0</v>
      </c>
      <c r="L71" s="148">
        <v>15</v>
      </c>
      <c r="M71" s="148">
        <f t="shared" si="20"/>
        <v>0</v>
      </c>
      <c r="N71" s="148">
        <v>8.0000000000000007E-5</v>
      </c>
      <c r="O71" s="148">
        <f t="shared" si="21"/>
        <v>0</v>
      </c>
      <c r="P71" s="148">
        <v>0</v>
      </c>
      <c r="Q71" s="148">
        <f t="shared" si="22"/>
        <v>0</v>
      </c>
      <c r="R71" s="148"/>
      <c r="S71" s="148" t="s">
        <v>119</v>
      </c>
      <c r="T71" s="148" t="s">
        <v>119</v>
      </c>
      <c r="U71" s="148">
        <v>0.28999999999999998</v>
      </c>
      <c r="V71" s="148">
        <f t="shared" si="23"/>
        <v>0.87</v>
      </c>
      <c r="W71" s="148"/>
      <c r="X71" s="138"/>
      <c r="Y71" s="138"/>
      <c r="Z71" s="138"/>
      <c r="AA71" s="138"/>
      <c r="AB71" s="138"/>
      <c r="AC71" s="138"/>
      <c r="AD71" s="138"/>
      <c r="AE71" s="138"/>
      <c r="AF71" s="138"/>
      <c r="AG71" s="138" t="s">
        <v>170</v>
      </c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1" x14ac:dyDescent="0.2">
      <c r="A72" s="165">
        <v>42</v>
      </c>
      <c r="B72" s="166" t="s">
        <v>211</v>
      </c>
      <c r="C72" s="176" t="s">
        <v>212</v>
      </c>
      <c r="D72" s="167" t="s">
        <v>206</v>
      </c>
      <c r="E72" s="168">
        <v>1</v>
      </c>
      <c r="F72" s="169"/>
      <c r="G72" s="170">
        <f t="shared" si="17"/>
        <v>0</v>
      </c>
      <c r="H72" s="149"/>
      <c r="I72" s="148">
        <f t="shared" si="18"/>
        <v>0</v>
      </c>
      <c r="J72" s="149"/>
      <c r="K72" s="148">
        <f t="shared" si="19"/>
        <v>0</v>
      </c>
      <c r="L72" s="148">
        <v>15</v>
      </c>
      <c r="M72" s="148">
        <f t="shared" si="20"/>
        <v>0</v>
      </c>
      <c r="N72" s="148">
        <v>1.2E-4</v>
      </c>
      <c r="O72" s="148">
        <f t="shared" si="21"/>
        <v>0</v>
      </c>
      <c r="P72" s="148">
        <v>0</v>
      </c>
      <c r="Q72" s="148">
        <f t="shared" si="22"/>
        <v>0</v>
      </c>
      <c r="R72" s="148"/>
      <c r="S72" s="148" t="s">
        <v>119</v>
      </c>
      <c r="T72" s="148" t="s">
        <v>119</v>
      </c>
      <c r="U72" s="148">
        <v>0.51700000000000002</v>
      </c>
      <c r="V72" s="148">
        <f t="shared" si="23"/>
        <v>0.52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170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213</v>
      </c>
      <c r="C73" s="176" t="s">
        <v>214</v>
      </c>
      <c r="D73" s="167" t="s">
        <v>137</v>
      </c>
      <c r="E73" s="168">
        <v>2</v>
      </c>
      <c r="F73" s="169"/>
      <c r="G73" s="170">
        <f t="shared" si="17"/>
        <v>0</v>
      </c>
      <c r="H73" s="149"/>
      <c r="I73" s="148">
        <f t="shared" si="18"/>
        <v>0</v>
      </c>
      <c r="J73" s="149"/>
      <c r="K73" s="148">
        <f t="shared" si="19"/>
        <v>0</v>
      </c>
      <c r="L73" s="148">
        <v>15</v>
      </c>
      <c r="M73" s="148">
        <f t="shared" si="20"/>
        <v>0</v>
      </c>
      <c r="N73" s="148">
        <v>1.8000000000000001E-4</v>
      </c>
      <c r="O73" s="148">
        <f t="shared" si="21"/>
        <v>0</v>
      </c>
      <c r="P73" s="148">
        <v>0</v>
      </c>
      <c r="Q73" s="148">
        <f t="shared" si="22"/>
        <v>0</v>
      </c>
      <c r="R73" s="148"/>
      <c r="S73" s="148" t="s">
        <v>119</v>
      </c>
      <c r="T73" s="148" t="s">
        <v>119</v>
      </c>
      <c r="U73" s="148">
        <v>0.52200000000000002</v>
      </c>
      <c r="V73" s="148">
        <f t="shared" si="23"/>
        <v>1.04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120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215</v>
      </c>
      <c r="C74" s="176" t="s">
        <v>216</v>
      </c>
      <c r="D74" s="167" t="s">
        <v>137</v>
      </c>
      <c r="E74" s="168">
        <v>1</v>
      </c>
      <c r="F74" s="169"/>
      <c r="G74" s="170">
        <f t="shared" si="17"/>
        <v>0</v>
      </c>
      <c r="H74" s="149"/>
      <c r="I74" s="148">
        <f t="shared" si="18"/>
        <v>0</v>
      </c>
      <c r="J74" s="149"/>
      <c r="K74" s="148">
        <f t="shared" si="19"/>
        <v>0</v>
      </c>
      <c r="L74" s="148">
        <v>15</v>
      </c>
      <c r="M74" s="148">
        <f t="shared" si="20"/>
        <v>0</v>
      </c>
      <c r="N74" s="148">
        <v>4.0999999999999999E-4</v>
      </c>
      <c r="O74" s="148">
        <f t="shared" si="21"/>
        <v>0</v>
      </c>
      <c r="P74" s="148">
        <v>0</v>
      </c>
      <c r="Q74" s="148">
        <f t="shared" si="22"/>
        <v>0</v>
      </c>
      <c r="R74" s="148"/>
      <c r="S74" s="148" t="s">
        <v>119</v>
      </c>
      <c r="T74" s="148" t="s">
        <v>119</v>
      </c>
      <c r="U74" s="148">
        <v>0.246</v>
      </c>
      <c r="V74" s="148">
        <f t="shared" si="23"/>
        <v>0.25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170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217</v>
      </c>
      <c r="C75" s="176" t="s">
        <v>218</v>
      </c>
      <c r="D75" s="167" t="s">
        <v>137</v>
      </c>
      <c r="E75" s="168">
        <v>1</v>
      </c>
      <c r="F75" s="169"/>
      <c r="G75" s="170">
        <f t="shared" si="17"/>
        <v>0</v>
      </c>
      <c r="H75" s="149"/>
      <c r="I75" s="148">
        <f t="shared" si="18"/>
        <v>0</v>
      </c>
      <c r="J75" s="149"/>
      <c r="K75" s="148">
        <f t="shared" si="19"/>
        <v>0</v>
      </c>
      <c r="L75" s="148">
        <v>15</v>
      </c>
      <c r="M75" s="148">
        <f t="shared" si="20"/>
        <v>0</v>
      </c>
      <c r="N75" s="148">
        <v>2.7999999999999998E-4</v>
      </c>
      <c r="O75" s="148">
        <f t="shared" si="21"/>
        <v>0</v>
      </c>
      <c r="P75" s="148">
        <v>0</v>
      </c>
      <c r="Q75" s="148">
        <f t="shared" si="22"/>
        <v>0</v>
      </c>
      <c r="R75" s="148"/>
      <c r="S75" s="148" t="s">
        <v>119</v>
      </c>
      <c r="T75" s="148" t="s">
        <v>119</v>
      </c>
      <c r="U75" s="148">
        <v>0.246</v>
      </c>
      <c r="V75" s="148">
        <f t="shared" si="23"/>
        <v>0.25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170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ht="22.5" outlineLevel="1" x14ac:dyDescent="0.2">
      <c r="A76" s="165">
        <v>46</v>
      </c>
      <c r="B76" s="166" t="s">
        <v>219</v>
      </c>
      <c r="C76" s="176" t="s">
        <v>310</v>
      </c>
      <c r="D76" s="167" t="s">
        <v>137</v>
      </c>
      <c r="E76" s="168">
        <v>2</v>
      </c>
      <c r="F76" s="169"/>
      <c r="G76" s="170">
        <f t="shared" si="17"/>
        <v>0</v>
      </c>
      <c r="H76" s="149"/>
      <c r="I76" s="148">
        <f t="shared" si="18"/>
        <v>0</v>
      </c>
      <c r="J76" s="149"/>
      <c r="K76" s="148">
        <f t="shared" si="19"/>
        <v>0</v>
      </c>
      <c r="L76" s="148">
        <v>15</v>
      </c>
      <c r="M76" s="148">
        <f t="shared" si="20"/>
        <v>0</v>
      </c>
      <c r="N76" s="148">
        <v>2.0000000000000001E-4</v>
      </c>
      <c r="O76" s="148">
        <f t="shared" si="21"/>
        <v>0</v>
      </c>
      <c r="P76" s="148">
        <v>0</v>
      </c>
      <c r="Q76" s="148">
        <f t="shared" si="22"/>
        <v>0</v>
      </c>
      <c r="R76" s="148"/>
      <c r="S76" s="148" t="s">
        <v>119</v>
      </c>
      <c r="T76" s="148" t="s">
        <v>119</v>
      </c>
      <c r="U76" s="148">
        <v>0.246</v>
      </c>
      <c r="V76" s="148">
        <f t="shared" si="23"/>
        <v>0.49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170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ht="22.5" outlineLevel="1" x14ac:dyDescent="0.2">
      <c r="A77" s="165">
        <v>47</v>
      </c>
      <c r="B77" s="166" t="s">
        <v>220</v>
      </c>
      <c r="C77" s="176" t="s">
        <v>315</v>
      </c>
      <c r="D77" s="167" t="s">
        <v>156</v>
      </c>
      <c r="E77" s="168">
        <v>2</v>
      </c>
      <c r="F77" s="169"/>
      <c r="G77" s="170">
        <f t="shared" si="17"/>
        <v>0</v>
      </c>
      <c r="H77" s="149"/>
      <c r="I77" s="148">
        <f t="shared" si="18"/>
        <v>0</v>
      </c>
      <c r="J77" s="149"/>
      <c r="K77" s="148">
        <f t="shared" si="19"/>
        <v>0</v>
      </c>
      <c r="L77" s="148">
        <v>15</v>
      </c>
      <c r="M77" s="148">
        <f t="shared" si="20"/>
        <v>0</v>
      </c>
      <c r="N77" s="148">
        <v>0</v>
      </c>
      <c r="O77" s="148">
        <f t="shared" si="21"/>
        <v>0</v>
      </c>
      <c r="P77" s="148">
        <v>0</v>
      </c>
      <c r="Q77" s="148">
        <f t="shared" si="22"/>
        <v>0</v>
      </c>
      <c r="R77" s="148"/>
      <c r="S77" s="148" t="s">
        <v>152</v>
      </c>
      <c r="T77" s="148" t="s">
        <v>159</v>
      </c>
      <c r="U77" s="148">
        <v>0</v>
      </c>
      <c r="V77" s="148">
        <f t="shared" si="23"/>
        <v>0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120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ht="22.5" outlineLevel="1" x14ac:dyDescent="0.2">
      <c r="A78" s="165">
        <v>48</v>
      </c>
      <c r="B78" s="166" t="s">
        <v>221</v>
      </c>
      <c r="C78" s="176" t="s">
        <v>278</v>
      </c>
      <c r="D78" s="167" t="s">
        <v>137</v>
      </c>
      <c r="E78" s="168">
        <v>1</v>
      </c>
      <c r="F78" s="169"/>
      <c r="G78" s="170">
        <f t="shared" si="17"/>
        <v>0</v>
      </c>
      <c r="H78" s="149"/>
      <c r="I78" s="148">
        <f t="shared" si="18"/>
        <v>0</v>
      </c>
      <c r="J78" s="149"/>
      <c r="K78" s="148">
        <f t="shared" si="19"/>
        <v>0</v>
      </c>
      <c r="L78" s="148">
        <v>15</v>
      </c>
      <c r="M78" s="148">
        <f t="shared" si="20"/>
        <v>0</v>
      </c>
      <c r="N78" s="148">
        <v>0</v>
      </c>
      <c r="O78" s="148">
        <f t="shared" si="21"/>
        <v>0</v>
      </c>
      <c r="P78" s="148">
        <v>0</v>
      </c>
      <c r="Q78" s="148">
        <f t="shared" si="22"/>
        <v>0</v>
      </c>
      <c r="R78" s="148"/>
      <c r="S78" s="148" t="s">
        <v>152</v>
      </c>
      <c r="T78" s="148" t="s">
        <v>153</v>
      </c>
      <c r="U78" s="148">
        <v>0</v>
      </c>
      <c r="V78" s="148">
        <f t="shared" si="23"/>
        <v>0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124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222</v>
      </c>
      <c r="C79" s="176" t="s">
        <v>289</v>
      </c>
      <c r="D79" s="167" t="s">
        <v>137</v>
      </c>
      <c r="E79" s="168">
        <v>1</v>
      </c>
      <c r="F79" s="169"/>
      <c r="G79" s="170">
        <f>ROUND(E79*F79,2)</f>
        <v>0</v>
      </c>
      <c r="H79" s="149"/>
      <c r="I79" s="148">
        <f t="shared" si="18"/>
        <v>0</v>
      </c>
      <c r="J79" s="149"/>
      <c r="K79" s="148">
        <f t="shared" si="19"/>
        <v>0</v>
      </c>
      <c r="L79" s="148">
        <v>15</v>
      </c>
      <c r="M79" s="148">
        <f t="shared" si="20"/>
        <v>0</v>
      </c>
      <c r="N79" s="148">
        <v>0</v>
      </c>
      <c r="O79" s="148">
        <f t="shared" si="21"/>
        <v>0</v>
      </c>
      <c r="P79" s="148">
        <v>0</v>
      </c>
      <c r="Q79" s="148">
        <f t="shared" si="22"/>
        <v>0</v>
      </c>
      <c r="R79" s="148"/>
      <c r="S79" s="148" t="s">
        <v>152</v>
      </c>
      <c r="T79" s="148" t="s">
        <v>153</v>
      </c>
      <c r="U79" s="148">
        <v>0</v>
      </c>
      <c r="V79" s="148">
        <f t="shared" si="23"/>
        <v>0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124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223</v>
      </c>
      <c r="C80" s="176" t="s">
        <v>295</v>
      </c>
      <c r="D80" s="167" t="s">
        <v>137</v>
      </c>
      <c r="E80" s="168">
        <v>1</v>
      </c>
      <c r="F80" s="169"/>
      <c r="G80" s="170">
        <f t="shared" si="17"/>
        <v>0</v>
      </c>
      <c r="H80" s="149"/>
      <c r="I80" s="148">
        <f t="shared" si="18"/>
        <v>0</v>
      </c>
      <c r="J80" s="149"/>
      <c r="K80" s="148">
        <f t="shared" si="19"/>
        <v>0</v>
      </c>
      <c r="L80" s="148">
        <v>15</v>
      </c>
      <c r="M80" s="148">
        <f t="shared" si="20"/>
        <v>0</v>
      </c>
      <c r="N80" s="148">
        <v>0</v>
      </c>
      <c r="O80" s="148">
        <f t="shared" si="21"/>
        <v>0</v>
      </c>
      <c r="P80" s="148">
        <v>0</v>
      </c>
      <c r="Q80" s="148">
        <f t="shared" si="22"/>
        <v>0</v>
      </c>
      <c r="R80" s="148"/>
      <c r="S80" s="148" t="s">
        <v>152</v>
      </c>
      <c r="T80" s="148" t="s">
        <v>159</v>
      </c>
      <c r="U80" s="148">
        <v>0</v>
      </c>
      <c r="V80" s="148">
        <f t="shared" si="23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120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2">
      <c r="A81" s="165">
        <v>51</v>
      </c>
      <c r="B81" s="166" t="s">
        <v>224</v>
      </c>
      <c r="C81" s="176" t="s">
        <v>225</v>
      </c>
      <c r="D81" s="167" t="s">
        <v>137</v>
      </c>
      <c r="E81" s="168">
        <v>3</v>
      </c>
      <c r="F81" s="169"/>
      <c r="G81" s="170">
        <f t="shared" si="17"/>
        <v>0</v>
      </c>
      <c r="H81" s="149"/>
      <c r="I81" s="148">
        <f t="shared" si="18"/>
        <v>0</v>
      </c>
      <c r="J81" s="149"/>
      <c r="K81" s="148">
        <f t="shared" si="19"/>
        <v>0</v>
      </c>
      <c r="L81" s="148">
        <v>15</v>
      </c>
      <c r="M81" s="148">
        <f t="shared" si="20"/>
        <v>0</v>
      </c>
      <c r="N81" s="148">
        <v>0</v>
      </c>
      <c r="O81" s="148">
        <f t="shared" si="21"/>
        <v>0</v>
      </c>
      <c r="P81" s="148">
        <v>0</v>
      </c>
      <c r="Q81" s="148">
        <f t="shared" si="22"/>
        <v>0</v>
      </c>
      <c r="R81" s="148"/>
      <c r="S81" s="148" t="s">
        <v>152</v>
      </c>
      <c r="T81" s="148" t="s">
        <v>159</v>
      </c>
      <c r="U81" s="148">
        <v>0</v>
      </c>
      <c r="V81" s="148">
        <f t="shared" si="23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120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226</v>
      </c>
      <c r="C82" s="176" t="s">
        <v>314</v>
      </c>
      <c r="D82" s="167" t="s">
        <v>137</v>
      </c>
      <c r="E82" s="168">
        <v>1</v>
      </c>
      <c r="F82" s="169"/>
      <c r="G82" s="170">
        <f t="shared" si="17"/>
        <v>0</v>
      </c>
      <c r="H82" s="149"/>
      <c r="I82" s="148">
        <f t="shared" si="18"/>
        <v>0</v>
      </c>
      <c r="J82" s="149"/>
      <c r="K82" s="148">
        <f t="shared" si="19"/>
        <v>0</v>
      </c>
      <c r="L82" s="148">
        <v>15</v>
      </c>
      <c r="M82" s="148">
        <f t="shared" si="20"/>
        <v>0</v>
      </c>
      <c r="N82" s="148">
        <v>0</v>
      </c>
      <c r="O82" s="148">
        <f t="shared" si="21"/>
        <v>0</v>
      </c>
      <c r="P82" s="148">
        <v>0</v>
      </c>
      <c r="Q82" s="148">
        <f t="shared" si="22"/>
        <v>0</v>
      </c>
      <c r="R82" s="148"/>
      <c r="S82" s="148" t="s">
        <v>152</v>
      </c>
      <c r="T82" s="148" t="s">
        <v>153</v>
      </c>
      <c r="U82" s="148">
        <v>0</v>
      </c>
      <c r="V82" s="148">
        <f t="shared" si="23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120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223</v>
      </c>
      <c r="C83" s="176" t="s">
        <v>319</v>
      </c>
      <c r="D83" s="167" t="s">
        <v>137</v>
      </c>
      <c r="E83" s="168">
        <v>1</v>
      </c>
      <c r="F83" s="169"/>
      <c r="G83" s="170">
        <f t="shared" si="17"/>
        <v>0</v>
      </c>
      <c r="H83" s="149"/>
      <c r="I83" s="148">
        <f t="shared" si="18"/>
        <v>0</v>
      </c>
      <c r="J83" s="149"/>
      <c r="K83" s="148">
        <f t="shared" si="19"/>
        <v>0</v>
      </c>
      <c r="L83" s="148">
        <v>15</v>
      </c>
      <c r="M83" s="148">
        <f t="shared" si="20"/>
        <v>0</v>
      </c>
      <c r="N83" s="148">
        <v>1.8000000000000001E-4</v>
      </c>
      <c r="O83" s="148">
        <f t="shared" si="21"/>
        <v>0</v>
      </c>
      <c r="P83" s="148">
        <v>0</v>
      </c>
      <c r="Q83" s="148">
        <f t="shared" si="22"/>
        <v>0</v>
      </c>
      <c r="R83" s="148"/>
      <c r="S83" s="148" t="s">
        <v>152</v>
      </c>
      <c r="T83" s="148" t="s">
        <v>153</v>
      </c>
      <c r="U83" s="148">
        <v>0</v>
      </c>
      <c r="V83" s="148">
        <f t="shared" si="23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227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223</v>
      </c>
      <c r="C84" s="176" t="s">
        <v>279</v>
      </c>
      <c r="D84" s="167" t="s">
        <v>137</v>
      </c>
      <c r="E84" s="168">
        <v>1</v>
      </c>
      <c r="F84" s="169"/>
      <c r="G84" s="170">
        <f t="shared" si="17"/>
        <v>0</v>
      </c>
      <c r="H84" s="149"/>
      <c r="I84" s="148">
        <f t="shared" si="18"/>
        <v>0</v>
      </c>
      <c r="J84" s="149"/>
      <c r="K84" s="148">
        <f t="shared" si="19"/>
        <v>0</v>
      </c>
      <c r="L84" s="148">
        <v>15</v>
      </c>
      <c r="M84" s="148">
        <f t="shared" si="20"/>
        <v>0</v>
      </c>
      <c r="N84" s="148">
        <v>0</v>
      </c>
      <c r="O84" s="148">
        <f t="shared" si="21"/>
        <v>0</v>
      </c>
      <c r="P84" s="148">
        <v>0</v>
      </c>
      <c r="Q84" s="148">
        <f t="shared" si="22"/>
        <v>0</v>
      </c>
      <c r="R84" s="148"/>
      <c r="S84" s="148" t="s">
        <v>152</v>
      </c>
      <c r="T84" s="148" t="s">
        <v>153</v>
      </c>
      <c r="U84" s="148">
        <v>0</v>
      </c>
      <c r="V84" s="148">
        <f t="shared" si="23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227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59">
        <v>55</v>
      </c>
      <c r="B85" s="160" t="s">
        <v>223</v>
      </c>
      <c r="C85" s="174" t="s">
        <v>283</v>
      </c>
      <c r="D85" s="161" t="s">
        <v>137</v>
      </c>
      <c r="E85" s="162">
        <v>1</v>
      </c>
      <c r="F85" s="163"/>
      <c r="G85" s="164">
        <f t="shared" si="17"/>
        <v>0</v>
      </c>
      <c r="H85" s="149"/>
      <c r="I85" s="148">
        <f t="shared" si="18"/>
        <v>0</v>
      </c>
      <c r="J85" s="149"/>
      <c r="K85" s="148">
        <f t="shared" si="19"/>
        <v>0</v>
      </c>
      <c r="L85" s="148">
        <v>15</v>
      </c>
      <c r="M85" s="148">
        <f t="shared" si="20"/>
        <v>0</v>
      </c>
      <c r="N85" s="148">
        <v>0</v>
      </c>
      <c r="O85" s="148">
        <f t="shared" si="21"/>
        <v>0</v>
      </c>
      <c r="P85" s="148">
        <v>0</v>
      </c>
      <c r="Q85" s="148">
        <f t="shared" si="22"/>
        <v>0</v>
      </c>
      <c r="R85" s="148"/>
      <c r="S85" s="148" t="s">
        <v>152</v>
      </c>
      <c r="T85" s="148" t="s">
        <v>153</v>
      </c>
      <c r="U85" s="148">
        <v>0</v>
      </c>
      <c r="V85" s="148">
        <f t="shared" si="23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227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outlineLevel="1" x14ac:dyDescent="0.2">
      <c r="A86" s="145">
        <v>56</v>
      </c>
      <c r="B86" s="146" t="s">
        <v>228</v>
      </c>
      <c r="C86" s="177" t="s">
        <v>229</v>
      </c>
      <c r="D86" s="147" t="s">
        <v>0</v>
      </c>
      <c r="E86" s="171"/>
      <c r="F86" s="149"/>
      <c r="G86" s="148">
        <f t="shared" si="17"/>
        <v>0</v>
      </c>
      <c r="H86" s="149"/>
      <c r="I86" s="148">
        <f t="shared" si="18"/>
        <v>0</v>
      </c>
      <c r="J86" s="149"/>
      <c r="K86" s="148">
        <f t="shared" si="19"/>
        <v>0</v>
      </c>
      <c r="L86" s="148">
        <v>15</v>
      </c>
      <c r="M86" s="148">
        <f t="shared" si="20"/>
        <v>0</v>
      </c>
      <c r="N86" s="148">
        <v>0</v>
      </c>
      <c r="O86" s="148">
        <f t="shared" si="21"/>
        <v>0</v>
      </c>
      <c r="P86" s="148">
        <v>0</v>
      </c>
      <c r="Q86" s="148">
        <f t="shared" si="22"/>
        <v>0</v>
      </c>
      <c r="R86" s="148"/>
      <c r="S86" s="148" t="s">
        <v>119</v>
      </c>
      <c r="T86" s="148" t="s">
        <v>119</v>
      </c>
      <c r="U86" s="148">
        <v>0</v>
      </c>
      <c r="V86" s="148">
        <f t="shared" si="23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181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x14ac:dyDescent="0.2">
      <c r="A87" s="153" t="s">
        <v>115</v>
      </c>
      <c r="B87" s="154" t="s">
        <v>76</v>
      </c>
      <c r="C87" s="173" t="s">
        <v>77</v>
      </c>
      <c r="D87" s="155"/>
      <c r="E87" s="156"/>
      <c r="F87" s="157"/>
      <c r="G87" s="158">
        <f>SUMIF(AG88:AG88,"&lt;&gt;NOR",G88:G88)</f>
        <v>0</v>
      </c>
      <c r="H87" s="152"/>
      <c r="I87" s="152">
        <f>SUM(I88:I88)</f>
        <v>0</v>
      </c>
      <c r="J87" s="152"/>
      <c r="K87" s="152">
        <f>SUM(K88:K88)</f>
        <v>0</v>
      </c>
      <c r="L87" s="152"/>
      <c r="M87" s="152">
        <f>SUM(M88:M88)</f>
        <v>0</v>
      </c>
      <c r="N87" s="152"/>
      <c r="O87" s="152">
        <f>SUM(O88:O88)</f>
        <v>0</v>
      </c>
      <c r="P87" s="152"/>
      <c r="Q87" s="152">
        <f>SUM(Q88:Q88)</f>
        <v>0</v>
      </c>
      <c r="R87" s="152"/>
      <c r="S87" s="152"/>
      <c r="T87" s="152"/>
      <c r="U87" s="152"/>
      <c r="V87" s="152">
        <f>SUM(V88:V88)</f>
        <v>0</v>
      </c>
      <c r="W87" s="152"/>
      <c r="AG87" t="s">
        <v>116</v>
      </c>
    </row>
    <row r="88" spans="1:60" ht="22.5" outlineLevel="1" x14ac:dyDescent="0.2">
      <c r="A88" s="165">
        <v>57</v>
      </c>
      <c r="B88" s="166" t="s">
        <v>230</v>
      </c>
      <c r="C88" s="176" t="s">
        <v>316</v>
      </c>
      <c r="D88" s="167" t="s">
        <v>137</v>
      </c>
      <c r="E88" s="168">
        <v>2</v>
      </c>
      <c r="F88" s="169"/>
      <c r="G88" s="170">
        <f>ROUND(E88*F88,2)</f>
        <v>0</v>
      </c>
      <c r="H88" s="149"/>
      <c r="I88" s="148">
        <f>ROUND(E88*H88,2)</f>
        <v>0</v>
      </c>
      <c r="J88" s="149"/>
      <c r="K88" s="148">
        <f>ROUND(E88*J88,2)</f>
        <v>0</v>
      </c>
      <c r="L88" s="148">
        <v>15</v>
      </c>
      <c r="M88" s="148">
        <f>G88*(1+L88/100)</f>
        <v>0</v>
      </c>
      <c r="N88" s="148">
        <v>0</v>
      </c>
      <c r="O88" s="148">
        <f>ROUND(E88*N88,2)</f>
        <v>0</v>
      </c>
      <c r="P88" s="148">
        <v>0</v>
      </c>
      <c r="Q88" s="148">
        <f>ROUND(E88*P88,2)</f>
        <v>0</v>
      </c>
      <c r="R88" s="148"/>
      <c r="S88" s="148" t="s">
        <v>152</v>
      </c>
      <c r="T88" s="148" t="s">
        <v>153</v>
      </c>
      <c r="U88" s="148">
        <v>0</v>
      </c>
      <c r="V88" s="148">
        <f>ROUND(E88*U88,2)</f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231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x14ac:dyDescent="0.2">
      <c r="A89" s="153" t="s">
        <v>115</v>
      </c>
      <c r="B89" s="154" t="s">
        <v>78</v>
      </c>
      <c r="C89" s="173" t="s">
        <v>79</v>
      </c>
      <c r="D89" s="155"/>
      <c r="E89" s="156"/>
      <c r="F89" s="157"/>
      <c r="G89" s="158">
        <f>SUMIF(AG90:AG97,"&lt;&gt;NOR",G90:G97)</f>
        <v>0</v>
      </c>
      <c r="H89" s="152"/>
      <c r="I89" s="152">
        <f>SUM(I90:I97)</f>
        <v>0</v>
      </c>
      <c r="J89" s="152"/>
      <c r="K89" s="152">
        <f>SUM(K90:K97)</f>
        <v>0</v>
      </c>
      <c r="L89" s="152"/>
      <c r="M89" s="152">
        <f>SUM(M90:M97)</f>
        <v>0</v>
      </c>
      <c r="N89" s="152"/>
      <c r="O89" s="152">
        <f>SUM(O90:O97)</f>
        <v>0.02</v>
      </c>
      <c r="P89" s="152"/>
      <c r="Q89" s="152">
        <f>SUM(Q90:Q97)</f>
        <v>0</v>
      </c>
      <c r="R89" s="152"/>
      <c r="S89" s="152"/>
      <c r="T89" s="152"/>
      <c r="U89" s="152"/>
      <c r="V89" s="152">
        <f>SUM(V90:V97)</f>
        <v>3.7800000000000002</v>
      </c>
      <c r="W89" s="152"/>
      <c r="AG89" t="s">
        <v>116</v>
      </c>
    </row>
    <row r="90" spans="1:60" outlineLevel="1" x14ac:dyDescent="0.2">
      <c r="A90" s="159">
        <v>58</v>
      </c>
      <c r="B90" s="160" t="s">
        <v>232</v>
      </c>
      <c r="C90" s="174" t="s">
        <v>233</v>
      </c>
      <c r="D90" s="161" t="s">
        <v>118</v>
      </c>
      <c r="E90" s="162">
        <v>3.1960000000000002</v>
      </c>
      <c r="F90" s="163"/>
      <c r="G90" s="164">
        <f>ROUND(E90*F90,2)</f>
        <v>0</v>
      </c>
      <c r="H90" s="149"/>
      <c r="I90" s="148">
        <f>ROUND(E90*H90,2)</f>
        <v>0</v>
      </c>
      <c r="J90" s="149"/>
      <c r="K90" s="148">
        <f>ROUND(E90*J90,2)</f>
        <v>0</v>
      </c>
      <c r="L90" s="148">
        <v>15</v>
      </c>
      <c r="M90" s="148">
        <f>G90*(1+L90/100)</f>
        <v>0</v>
      </c>
      <c r="N90" s="148">
        <v>0</v>
      </c>
      <c r="O90" s="148">
        <f>ROUND(E90*N90,2)</f>
        <v>0</v>
      </c>
      <c r="P90" s="148">
        <v>0</v>
      </c>
      <c r="Q90" s="148">
        <f>ROUND(E90*P90,2)</f>
        <v>0</v>
      </c>
      <c r="R90" s="148"/>
      <c r="S90" s="148" t="s">
        <v>119</v>
      </c>
      <c r="T90" s="148" t="s">
        <v>119</v>
      </c>
      <c r="U90" s="148">
        <v>0.33100000000000002</v>
      </c>
      <c r="V90" s="148">
        <f>ROUND(E90*U90,2)</f>
        <v>1.06</v>
      </c>
      <c r="W90" s="148"/>
      <c r="X90" s="138"/>
      <c r="Y90" s="138"/>
      <c r="Z90" s="138"/>
      <c r="AA90" s="138"/>
      <c r="AB90" s="138"/>
      <c r="AC90" s="138"/>
      <c r="AD90" s="138"/>
      <c r="AE90" s="138"/>
      <c r="AF90" s="138"/>
      <c r="AG90" s="138" t="s">
        <v>170</v>
      </c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outlineLevel="1" x14ac:dyDescent="0.2">
      <c r="A91" s="145"/>
      <c r="B91" s="146"/>
      <c r="C91" s="175" t="s">
        <v>234</v>
      </c>
      <c r="D91" s="150"/>
      <c r="E91" s="151">
        <v>3.1960000000000002</v>
      </c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121</v>
      </c>
      <c r="AH91" s="138">
        <v>0</v>
      </c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ht="22.5" outlineLevel="1" x14ac:dyDescent="0.2">
      <c r="A92" s="165">
        <v>59</v>
      </c>
      <c r="B92" s="166" t="s">
        <v>235</v>
      </c>
      <c r="C92" s="176" t="s">
        <v>287</v>
      </c>
      <c r="D92" s="167" t="s">
        <v>118</v>
      </c>
      <c r="E92" s="168">
        <v>3.1960000000000002</v>
      </c>
      <c r="F92" s="169"/>
      <c r="G92" s="170">
        <f>ROUND(E92*F92,2)</f>
        <v>0</v>
      </c>
      <c r="H92" s="149"/>
      <c r="I92" s="148">
        <f>ROUND(E92*H92,2)</f>
        <v>0</v>
      </c>
      <c r="J92" s="149"/>
      <c r="K92" s="148">
        <f>ROUND(E92*J92,2)</f>
        <v>0</v>
      </c>
      <c r="L92" s="148">
        <v>15</v>
      </c>
      <c r="M92" s="148">
        <f>G92*(1+L92/100)</f>
        <v>0</v>
      </c>
      <c r="N92" s="148">
        <v>2.5000000000000001E-3</v>
      </c>
      <c r="O92" s="148">
        <f>ROUND(E92*N92,2)</f>
        <v>0.01</v>
      </c>
      <c r="P92" s="148">
        <v>0</v>
      </c>
      <c r="Q92" s="148">
        <f>ROUND(E92*P92,2)</f>
        <v>0</v>
      </c>
      <c r="R92" s="148"/>
      <c r="S92" s="148" t="s">
        <v>236</v>
      </c>
      <c r="T92" s="148" t="s">
        <v>236</v>
      </c>
      <c r="U92" s="148">
        <v>0.85</v>
      </c>
      <c r="V92" s="148">
        <f>ROUND(E92*U92,2)</f>
        <v>2.72</v>
      </c>
      <c r="W92" s="148"/>
      <c r="X92" s="138"/>
      <c r="Y92" s="138"/>
      <c r="Z92" s="138"/>
      <c r="AA92" s="138"/>
      <c r="AB92" s="138"/>
      <c r="AC92" s="138"/>
      <c r="AD92" s="138"/>
      <c r="AE92" s="138"/>
      <c r="AF92" s="138"/>
      <c r="AG92" s="138" t="s">
        <v>170</v>
      </c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ht="22.5" outlineLevel="1" x14ac:dyDescent="0.2">
      <c r="A93" s="159">
        <v>60</v>
      </c>
      <c r="B93" s="160" t="s">
        <v>237</v>
      </c>
      <c r="C93" s="174" t="s">
        <v>280</v>
      </c>
      <c r="D93" s="161" t="s">
        <v>118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4.0000000000000002E-4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119</v>
      </c>
      <c r="T93" s="148" t="s">
        <v>119</v>
      </c>
      <c r="U93" s="148">
        <v>0</v>
      </c>
      <c r="V93" s="148">
        <f>ROUND(E93*U93,2)</f>
        <v>0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170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234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121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59">
        <v>61</v>
      </c>
      <c r="B95" s="160" t="s">
        <v>238</v>
      </c>
      <c r="C95" s="174" t="s">
        <v>288</v>
      </c>
      <c r="D95" s="161" t="s">
        <v>118</v>
      </c>
      <c r="E95" s="162">
        <v>3.5156000000000001</v>
      </c>
      <c r="F95" s="163"/>
      <c r="G95" s="164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1.5399999999999999E-3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152</v>
      </c>
      <c r="T95" s="148" t="s">
        <v>159</v>
      </c>
      <c r="U95" s="148">
        <v>0</v>
      </c>
      <c r="V95" s="148">
        <f>ROUND(E95*U95,2)</f>
        <v>0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120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outlineLevel="1" x14ac:dyDescent="0.2">
      <c r="A96" s="145"/>
      <c r="B96" s="146"/>
      <c r="C96" s="175" t="s">
        <v>239</v>
      </c>
      <c r="D96" s="150"/>
      <c r="E96" s="151">
        <v>3.5156000000000001</v>
      </c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121</v>
      </c>
      <c r="AH96" s="138">
        <v>0</v>
      </c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>
        <v>52</v>
      </c>
      <c r="B97" s="146" t="s">
        <v>240</v>
      </c>
      <c r="C97" s="177" t="s">
        <v>241</v>
      </c>
      <c r="D97" s="147" t="s">
        <v>0</v>
      </c>
      <c r="E97" s="171"/>
      <c r="F97" s="149"/>
      <c r="G97" s="148">
        <f>ROUND(E97*F97,2)</f>
        <v>0</v>
      </c>
      <c r="H97" s="149"/>
      <c r="I97" s="148">
        <f>ROUND(E97*H97,2)</f>
        <v>0</v>
      </c>
      <c r="J97" s="149"/>
      <c r="K97" s="148">
        <f>ROUND(E97*J97,2)</f>
        <v>0</v>
      </c>
      <c r="L97" s="148">
        <v>15</v>
      </c>
      <c r="M97" s="148">
        <f>G97*(1+L97/100)</f>
        <v>0</v>
      </c>
      <c r="N97" s="148">
        <v>0</v>
      </c>
      <c r="O97" s="148">
        <f>ROUND(E97*N97,2)</f>
        <v>0</v>
      </c>
      <c r="P97" s="148">
        <v>0</v>
      </c>
      <c r="Q97" s="148">
        <f>ROUND(E97*P97,2)</f>
        <v>0</v>
      </c>
      <c r="R97" s="148"/>
      <c r="S97" s="148" t="s">
        <v>119</v>
      </c>
      <c r="T97" s="148" t="s">
        <v>119</v>
      </c>
      <c r="U97" s="148">
        <v>0</v>
      </c>
      <c r="V97" s="148">
        <f>ROUND(E97*U97,2)</f>
        <v>0</v>
      </c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181</v>
      </c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x14ac:dyDescent="0.2">
      <c r="A98" s="153" t="s">
        <v>115</v>
      </c>
      <c r="B98" s="154" t="s">
        <v>80</v>
      </c>
      <c r="C98" s="173" t="s">
        <v>81</v>
      </c>
      <c r="D98" s="155"/>
      <c r="E98" s="156"/>
      <c r="F98" s="157"/>
      <c r="G98" s="158">
        <f>SUMIF(AG99:AG106,"&lt;&gt;NOR",G99:G106)</f>
        <v>0</v>
      </c>
      <c r="H98" s="152"/>
      <c r="I98" s="152">
        <f>SUM(I99:I106)</f>
        <v>0</v>
      </c>
      <c r="J98" s="152"/>
      <c r="K98" s="152">
        <f>SUM(K99:K106)</f>
        <v>0</v>
      </c>
      <c r="L98" s="152"/>
      <c r="M98" s="152">
        <f>SUM(M99:M106)</f>
        <v>0</v>
      </c>
      <c r="N98" s="152"/>
      <c r="O98" s="152">
        <f>SUM(O99:O106)</f>
        <v>1.82</v>
      </c>
      <c r="P98" s="152"/>
      <c r="Q98" s="152">
        <f>SUM(Q99:Q106)</f>
        <v>0</v>
      </c>
      <c r="R98" s="152"/>
      <c r="S98" s="152"/>
      <c r="T98" s="152"/>
      <c r="U98" s="152"/>
      <c r="V98" s="152">
        <f>SUM(V99:V106)</f>
        <v>39.54</v>
      </c>
      <c r="W98" s="152"/>
      <c r="AG98" t="s">
        <v>116</v>
      </c>
    </row>
    <row r="99" spans="1:60" ht="22.5" outlineLevel="1" x14ac:dyDescent="0.2">
      <c r="A99" s="159">
        <v>63</v>
      </c>
      <c r="B99" s="160" t="s">
        <v>242</v>
      </c>
      <c r="C99" s="174" t="s">
        <v>281</v>
      </c>
      <c r="D99" s="161" t="s">
        <v>118</v>
      </c>
      <c r="E99" s="162">
        <v>23</v>
      </c>
      <c r="F99" s="163"/>
      <c r="G99" s="164">
        <f>ROUND(E99*F99,2)</f>
        <v>0</v>
      </c>
      <c r="H99" s="149"/>
      <c r="I99" s="148">
        <f>ROUND(E99*H99,2)</f>
        <v>0</v>
      </c>
      <c r="J99" s="149"/>
      <c r="K99" s="148">
        <f>ROUND(E99*J99,2)</f>
        <v>0</v>
      </c>
      <c r="L99" s="148">
        <v>15</v>
      </c>
      <c r="M99" s="148">
        <f>G99*(1+L99/100)</f>
        <v>0</v>
      </c>
      <c r="N99" s="148">
        <v>2.9999999999999997E-4</v>
      </c>
      <c r="O99" s="148">
        <f>ROUND(E99*N99,2)</f>
        <v>0.01</v>
      </c>
      <c r="P99" s="148">
        <v>0</v>
      </c>
      <c r="Q99" s="148">
        <f>ROUND(E99*P99,2)</f>
        <v>0</v>
      </c>
      <c r="R99" s="148"/>
      <c r="S99" s="148" t="s">
        <v>119</v>
      </c>
      <c r="T99" s="148" t="s">
        <v>119</v>
      </c>
      <c r="U99" s="148">
        <v>0</v>
      </c>
      <c r="V99" s="148">
        <f>ROUND(E99*U99,2)</f>
        <v>0</v>
      </c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170</v>
      </c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/>
      <c r="B100" s="146"/>
      <c r="C100" s="175" t="s">
        <v>296</v>
      </c>
      <c r="D100" s="150"/>
      <c r="E100" s="151">
        <v>23</v>
      </c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121</v>
      </c>
      <c r="AH100" s="138">
        <v>0</v>
      </c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outlineLevel="1" x14ac:dyDescent="0.2">
      <c r="A101" s="159">
        <v>64</v>
      </c>
      <c r="B101" s="160" t="s">
        <v>243</v>
      </c>
      <c r="C101" s="174" t="s">
        <v>285</v>
      </c>
      <c r="D101" s="161" t="s">
        <v>118</v>
      </c>
      <c r="E101" s="162">
        <v>28</v>
      </c>
      <c r="F101" s="163"/>
      <c r="G101" s="164">
        <f>ROUND(E101*F101,2)</f>
        <v>0</v>
      </c>
      <c r="H101" s="149"/>
      <c r="I101" s="148">
        <f>ROUND(E101*H101,2)</f>
        <v>0</v>
      </c>
      <c r="J101" s="149"/>
      <c r="K101" s="148">
        <f>ROUND(E101*J101,2)</f>
        <v>0</v>
      </c>
      <c r="L101" s="148">
        <v>15</v>
      </c>
      <c r="M101" s="148">
        <f>G101*(1+L101/100)</f>
        <v>0</v>
      </c>
      <c r="N101" s="148">
        <v>5.5800000000000002E-2</v>
      </c>
      <c r="O101" s="148">
        <f>ROUND(E101*N101,2)</f>
        <v>1.56</v>
      </c>
      <c r="P101" s="148">
        <v>0</v>
      </c>
      <c r="Q101" s="148">
        <f>ROUND(E101*P101,2)</f>
        <v>0</v>
      </c>
      <c r="R101" s="148"/>
      <c r="S101" s="148" t="s">
        <v>119</v>
      </c>
      <c r="T101" s="148" t="s">
        <v>119</v>
      </c>
      <c r="U101" s="148">
        <v>1.3480000000000001</v>
      </c>
      <c r="V101" s="148">
        <f>ROUND(E101*U101,2)</f>
        <v>37.74</v>
      </c>
      <c r="W101" s="14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 t="s">
        <v>170</v>
      </c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outlineLevel="1" x14ac:dyDescent="0.2">
      <c r="A102" s="145"/>
      <c r="B102" s="146"/>
      <c r="C102" s="175" t="s">
        <v>296</v>
      </c>
      <c r="D102" s="150"/>
      <c r="E102" s="151">
        <v>23</v>
      </c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121</v>
      </c>
      <c r="AH102" s="138">
        <v>0</v>
      </c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ht="22.5" outlineLevel="1" x14ac:dyDescent="0.2">
      <c r="A103" s="165">
        <v>65</v>
      </c>
      <c r="B103" s="166" t="s">
        <v>244</v>
      </c>
      <c r="C103" s="176" t="s">
        <v>300</v>
      </c>
      <c r="D103" s="167" t="s">
        <v>148</v>
      </c>
      <c r="E103" s="168">
        <v>15</v>
      </c>
      <c r="F103" s="169"/>
      <c r="G103" s="170">
        <f>ROUND(E103*F103,2)</f>
        <v>0</v>
      </c>
      <c r="H103" s="149"/>
      <c r="I103" s="148">
        <f>ROUND(E103*H103,2)</f>
        <v>0</v>
      </c>
      <c r="J103" s="149"/>
      <c r="K103" s="148">
        <f>ROUND(E103*J103,2)</f>
        <v>0</v>
      </c>
      <c r="L103" s="148">
        <v>15</v>
      </c>
      <c r="M103" s="148">
        <f>G103*(1+L103/100)</f>
        <v>0</v>
      </c>
      <c r="N103" s="148">
        <v>0</v>
      </c>
      <c r="O103" s="148">
        <f>ROUND(E103*N103,2)</f>
        <v>0</v>
      </c>
      <c r="P103" s="148">
        <v>0</v>
      </c>
      <c r="Q103" s="148">
        <f>ROUND(E103*P103,2)</f>
        <v>0</v>
      </c>
      <c r="R103" s="148"/>
      <c r="S103" s="148" t="s">
        <v>119</v>
      </c>
      <c r="T103" s="148" t="s">
        <v>119</v>
      </c>
      <c r="U103" s="148">
        <v>0.12</v>
      </c>
      <c r="V103" s="148">
        <f>ROUND(E103*U103,2)</f>
        <v>1.8</v>
      </c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170</v>
      </c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ht="22.5" outlineLevel="1" x14ac:dyDescent="0.2">
      <c r="A104" s="159">
        <v>66</v>
      </c>
      <c r="B104" s="160" t="s">
        <v>245</v>
      </c>
      <c r="C104" s="174" t="s">
        <v>298</v>
      </c>
      <c r="D104" s="161" t="s">
        <v>118</v>
      </c>
      <c r="E104" s="162">
        <v>25.3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0.01</v>
      </c>
      <c r="O104" s="148">
        <f>ROUND(E104*N104,2)</f>
        <v>0.25</v>
      </c>
      <c r="P104" s="148">
        <v>0</v>
      </c>
      <c r="Q104" s="148">
        <f>ROUND(E104*P104,2)</f>
        <v>0</v>
      </c>
      <c r="R104" s="148" t="s">
        <v>246</v>
      </c>
      <c r="S104" s="148" t="s">
        <v>119</v>
      </c>
      <c r="T104" s="148" t="s">
        <v>153</v>
      </c>
      <c r="U104" s="148">
        <v>0</v>
      </c>
      <c r="V104" s="148">
        <f>ROUND(E104*U104,2)</f>
        <v>0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231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297</v>
      </c>
      <c r="D105" s="150"/>
      <c r="E105" s="151">
        <v>25.3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121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outlineLevel="1" x14ac:dyDescent="0.2">
      <c r="A106" s="145">
        <v>67</v>
      </c>
      <c r="B106" s="146" t="s">
        <v>247</v>
      </c>
      <c r="C106" s="177" t="s">
        <v>248</v>
      </c>
      <c r="D106" s="147" t="s">
        <v>0</v>
      </c>
      <c r="E106" s="171"/>
      <c r="F106" s="149"/>
      <c r="G106" s="148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119</v>
      </c>
      <c r="T106" s="148" t="s">
        <v>119</v>
      </c>
      <c r="U106" s="148">
        <v>0</v>
      </c>
      <c r="V106" s="148">
        <f>ROUND(E106*U106,2)</f>
        <v>0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181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x14ac:dyDescent="0.2">
      <c r="A107" s="153" t="s">
        <v>115</v>
      </c>
      <c r="B107" s="154" t="s">
        <v>82</v>
      </c>
      <c r="C107" s="173" t="s">
        <v>83</v>
      </c>
      <c r="D107" s="155"/>
      <c r="E107" s="156"/>
      <c r="F107" s="157"/>
      <c r="G107" s="158">
        <f>SUMIF(AG108:AG110,"&lt;&gt;NOR",G108:G110)</f>
        <v>0</v>
      </c>
      <c r="H107" s="152"/>
      <c r="I107" s="152">
        <f>SUM(I108:I110)</f>
        <v>0</v>
      </c>
      <c r="J107" s="152"/>
      <c r="K107" s="152">
        <f>SUM(K108:K110)</f>
        <v>0</v>
      </c>
      <c r="L107" s="152"/>
      <c r="M107" s="152">
        <f>SUM(M108:M110)</f>
        <v>0</v>
      </c>
      <c r="N107" s="152"/>
      <c r="O107" s="152">
        <f>SUM(O108:O110)</f>
        <v>0</v>
      </c>
      <c r="P107" s="152"/>
      <c r="Q107" s="152">
        <f>SUM(Q108:Q110)</f>
        <v>0</v>
      </c>
      <c r="R107" s="152"/>
      <c r="S107" s="152"/>
      <c r="T107" s="152"/>
      <c r="U107" s="152"/>
      <c r="V107" s="152">
        <f>SUM(V108:V110)</f>
        <v>0.51</v>
      </c>
      <c r="W107" s="152"/>
      <c r="AG107" t="s">
        <v>116</v>
      </c>
    </row>
    <row r="108" spans="1:60" outlineLevel="1" x14ac:dyDescent="0.2">
      <c r="A108" s="159">
        <v>68</v>
      </c>
      <c r="B108" s="160" t="s">
        <v>249</v>
      </c>
      <c r="C108" s="174" t="s">
        <v>250</v>
      </c>
      <c r="D108" s="161" t="s">
        <v>118</v>
      </c>
      <c r="E108" s="162">
        <v>3</v>
      </c>
      <c r="F108" s="163"/>
      <c r="G108" s="164">
        <f>ROUND(E108*F108,2)</f>
        <v>0</v>
      </c>
      <c r="H108" s="149"/>
      <c r="I108" s="148">
        <f>ROUND(E108*H108,2)</f>
        <v>0</v>
      </c>
      <c r="J108" s="149"/>
      <c r="K108" s="148">
        <f>ROUND(E108*J108,2)</f>
        <v>0</v>
      </c>
      <c r="L108" s="148">
        <v>15</v>
      </c>
      <c r="M108" s="148">
        <f>G108*(1+L108/100)</f>
        <v>0</v>
      </c>
      <c r="N108" s="148">
        <v>7.6999999999999996E-4</v>
      </c>
      <c r="O108" s="148">
        <f>ROUND(E108*N108,2)</f>
        <v>0</v>
      </c>
      <c r="P108" s="148">
        <v>0</v>
      </c>
      <c r="Q108" s="148">
        <f>ROUND(E108*P108,2)</f>
        <v>0</v>
      </c>
      <c r="R108" s="148"/>
      <c r="S108" s="148" t="s">
        <v>119</v>
      </c>
      <c r="T108" s="148" t="s">
        <v>119</v>
      </c>
      <c r="U108" s="148">
        <v>9.7439999999999999E-2</v>
      </c>
      <c r="V108" s="148">
        <f>ROUND(E108*U108,2)</f>
        <v>0.28999999999999998</v>
      </c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170</v>
      </c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/>
      <c r="B109" s="146"/>
      <c r="C109" s="175"/>
      <c r="D109" s="150"/>
      <c r="E109" s="151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121</v>
      </c>
      <c r="AH109" s="138">
        <v>0</v>
      </c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outlineLevel="1" x14ac:dyDescent="0.2">
      <c r="A110" s="165">
        <v>69</v>
      </c>
      <c r="B110" s="166" t="s">
        <v>251</v>
      </c>
      <c r="C110" s="176" t="s">
        <v>282</v>
      </c>
      <c r="D110" s="167" t="s">
        <v>118</v>
      </c>
      <c r="E110" s="168">
        <v>3</v>
      </c>
      <c r="F110" s="169"/>
      <c r="G110" s="170">
        <f>ROUND(E110*F110,2)</f>
        <v>0</v>
      </c>
      <c r="H110" s="149"/>
      <c r="I110" s="148">
        <f>ROUND(E110*H110,2)</f>
        <v>0</v>
      </c>
      <c r="J110" s="149"/>
      <c r="K110" s="148">
        <f>ROUND(E110*J110,2)</f>
        <v>0</v>
      </c>
      <c r="L110" s="148">
        <v>15</v>
      </c>
      <c r="M110" s="148">
        <f>G110*(1+L110/100)</f>
        <v>0</v>
      </c>
      <c r="N110" s="148">
        <v>4.6000000000000001E-4</v>
      </c>
      <c r="O110" s="148">
        <f>ROUND(E110*N110,2)</f>
        <v>0</v>
      </c>
      <c r="P110" s="148">
        <v>0</v>
      </c>
      <c r="Q110" s="148">
        <f>ROUND(E110*P110,2)</f>
        <v>0</v>
      </c>
      <c r="R110" s="148"/>
      <c r="S110" s="148" t="s">
        <v>119</v>
      </c>
      <c r="T110" s="148" t="s">
        <v>119</v>
      </c>
      <c r="U110" s="148">
        <v>7.3099999999999998E-2</v>
      </c>
      <c r="V110" s="148">
        <f>ROUND(E110*U110,2)</f>
        <v>0.22</v>
      </c>
      <c r="W110" s="14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 t="s">
        <v>170</v>
      </c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x14ac:dyDescent="0.2">
      <c r="A111" s="153" t="s">
        <v>115</v>
      </c>
      <c r="B111" s="154" t="s">
        <v>84</v>
      </c>
      <c r="C111" s="173" t="s">
        <v>85</v>
      </c>
      <c r="D111" s="155"/>
      <c r="E111" s="156"/>
      <c r="F111" s="157"/>
      <c r="G111" s="158">
        <f>SUMIF(AG112:AG112,"&lt;&gt;NOR",G112:G112)</f>
        <v>0</v>
      </c>
      <c r="H111" s="152"/>
      <c r="I111" s="152">
        <f>SUM(I112:I112)</f>
        <v>0</v>
      </c>
      <c r="J111" s="152"/>
      <c r="K111" s="152">
        <f>SUM(K112:K112)</f>
        <v>0</v>
      </c>
      <c r="L111" s="152"/>
      <c r="M111" s="152">
        <f>SUM(M112:M112)</f>
        <v>0</v>
      </c>
      <c r="N111" s="152"/>
      <c r="O111" s="152">
        <f>SUM(O112:O112)</f>
        <v>0</v>
      </c>
      <c r="P111" s="152"/>
      <c r="Q111" s="152">
        <f>SUM(Q112:Q112)</f>
        <v>0</v>
      </c>
      <c r="R111" s="152"/>
      <c r="S111" s="152"/>
      <c r="T111" s="152"/>
      <c r="U111" s="152"/>
      <c r="V111" s="152">
        <f>SUM(V112:V112)</f>
        <v>0</v>
      </c>
      <c r="W111" s="152"/>
      <c r="AG111" t="s">
        <v>116</v>
      </c>
    </row>
    <row r="112" spans="1:60" outlineLevel="1" x14ac:dyDescent="0.2">
      <c r="A112" s="165">
        <v>70</v>
      </c>
      <c r="B112" s="166" t="s">
        <v>252</v>
      </c>
      <c r="C112" s="176" t="s">
        <v>312</v>
      </c>
      <c r="D112" s="167" t="s">
        <v>156</v>
      </c>
      <c r="E112" s="168">
        <v>1</v>
      </c>
      <c r="F112" s="169"/>
      <c r="G112" s="170">
        <f>ROUND(E112*F112,2)</f>
        <v>0</v>
      </c>
      <c r="H112" s="149"/>
      <c r="I112" s="148">
        <f>ROUND(E112*H112,2)</f>
        <v>0</v>
      </c>
      <c r="J112" s="149"/>
      <c r="K112" s="148">
        <f>ROUND(E112*J112,2)</f>
        <v>0</v>
      </c>
      <c r="L112" s="148">
        <v>15</v>
      </c>
      <c r="M112" s="148">
        <f>G112*(1+L112/100)</f>
        <v>0</v>
      </c>
      <c r="N112" s="148">
        <v>0</v>
      </c>
      <c r="O112" s="148">
        <f>ROUND(E112*N112,2)</f>
        <v>0</v>
      </c>
      <c r="P112" s="148">
        <v>0</v>
      </c>
      <c r="Q112" s="148">
        <f>ROUND(E112*P112,2)</f>
        <v>0</v>
      </c>
      <c r="R112" s="148"/>
      <c r="S112" s="148" t="s">
        <v>152</v>
      </c>
      <c r="T112" s="148" t="s">
        <v>153</v>
      </c>
      <c r="U112" s="148">
        <v>0</v>
      </c>
      <c r="V112" s="148">
        <f>ROUND(E112*U112,2)</f>
        <v>0</v>
      </c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120</v>
      </c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x14ac:dyDescent="0.2">
      <c r="A113" s="153" t="s">
        <v>115</v>
      </c>
      <c r="B113" s="154" t="s">
        <v>86</v>
      </c>
      <c r="C113" s="173" t="s">
        <v>87</v>
      </c>
      <c r="D113" s="155"/>
      <c r="E113" s="156"/>
      <c r="F113" s="157"/>
      <c r="G113" s="158">
        <f>SUMIF(AG114:AG119,"&lt;&gt;NOR",G114:G119)</f>
        <v>0</v>
      </c>
      <c r="H113" s="152"/>
      <c r="I113" s="152">
        <f>SUM(I114:I119)</f>
        <v>0</v>
      </c>
      <c r="J113" s="152"/>
      <c r="K113" s="152">
        <f>SUM(K114:K119)</f>
        <v>0</v>
      </c>
      <c r="L113" s="152"/>
      <c r="M113" s="152">
        <f>SUM(M114:M119)</f>
        <v>0</v>
      </c>
      <c r="N113" s="152"/>
      <c r="O113" s="152">
        <f>SUM(O114:O119)</f>
        <v>0</v>
      </c>
      <c r="P113" s="152"/>
      <c r="Q113" s="152">
        <f>SUM(Q114:Q119)</f>
        <v>0</v>
      </c>
      <c r="R113" s="152"/>
      <c r="S113" s="152"/>
      <c r="T113" s="152"/>
      <c r="U113" s="152"/>
      <c r="V113" s="152">
        <f>SUM(V114:V119)</f>
        <v>7.68</v>
      </c>
      <c r="W113" s="152"/>
      <c r="AG113" t="s">
        <v>116</v>
      </c>
    </row>
    <row r="114" spans="1:60" outlineLevel="1" x14ac:dyDescent="0.2">
      <c r="A114" s="165">
        <v>71</v>
      </c>
      <c r="B114" s="166" t="s">
        <v>253</v>
      </c>
      <c r="C114" s="176" t="s">
        <v>254</v>
      </c>
      <c r="D114" s="167" t="s">
        <v>164</v>
      </c>
      <c r="E114" s="168">
        <v>1.774</v>
      </c>
      <c r="F114" s="169"/>
      <c r="G114" s="170">
        <f t="shared" ref="G114:G119" si="24">ROUND(E114*F114,2)</f>
        <v>0</v>
      </c>
      <c r="H114" s="149"/>
      <c r="I114" s="148">
        <f t="shared" ref="I114:I119" si="25">ROUND(E114*H114,2)</f>
        <v>0</v>
      </c>
      <c r="J114" s="149"/>
      <c r="K114" s="148">
        <f t="shared" ref="K114:K119" si="26">ROUND(E114*J114,2)</f>
        <v>0</v>
      </c>
      <c r="L114" s="148">
        <v>15</v>
      </c>
      <c r="M114" s="148">
        <f t="shared" ref="M114:M119" si="27">G114*(1+L114/100)</f>
        <v>0</v>
      </c>
      <c r="N114" s="148">
        <v>0</v>
      </c>
      <c r="O114" s="148">
        <f t="shared" ref="O114:O119" si="28">ROUND(E114*N114,2)</f>
        <v>0</v>
      </c>
      <c r="P114" s="148">
        <v>0</v>
      </c>
      <c r="Q114" s="148">
        <f t="shared" ref="Q114:Q119" si="29">ROUND(E114*P114,2)</f>
        <v>0</v>
      </c>
      <c r="R114" s="148"/>
      <c r="S114" s="148" t="s">
        <v>119</v>
      </c>
      <c r="T114" s="148" t="s">
        <v>119</v>
      </c>
      <c r="U114" s="148">
        <v>0.93300000000000005</v>
      </c>
      <c r="V114" s="148">
        <f t="shared" ref="V114:V119" si="30">ROUND(E114*U114,2)</f>
        <v>1.66</v>
      </c>
      <c r="W114" s="14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 t="s">
        <v>255</v>
      </c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outlineLevel="1" x14ac:dyDescent="0.2">
      <c r="A115" s="165">
        <v>72</v>
      </c>
      <c r="B115" s="166" t="s">
        <v>256</v>
      </c>
      <c r="C115" s="176" t="s">
        <v>257</v>
      </c>
      <c r="D115" s="167" t="s">
        <v>164</v>
      </c>
      <c r="E115" s="168">
        <v>5.3220000000000001</v>
      </c>
      <c r="F115" s="169"/>
      <c r="G115" s="170">
        <f t="shared" si="24"/>
        <v>0</v>
      </c>
      <c r="H115" s="149"/>
      <c r="I115" s="148">
        <f t="shared" si="25"/>
        <v>0</v>
      </c>
      <c r="J115" s="149"/>
      <c r="K115" s="148">
        <f t="shared" si="26"/>
        <v>0</v>
      </c>
      <c r="L115" s="148">
        <v>15</v>
      </c>
      <c r="M115" s="148">
        <f t="shared" si="27"/>
        <v>0</v>
      </c>
      <c r="N115" s="148">
        <v>0</v>
      </c>
      <c r="O115" s="148">
        <f t="shared" si="28"/>
        <v>0</v>
      </c>
      <c r="P115" s="148">
        <v>0</v>
      </c>
      <c r="Q115" s="148">
        <f t="shared" si="29"/>
        <v>0</v>
      </c>
      <c r="R115" s="148"/>
      <c r="S115" s="148" t="s">
        <v>119</v>
      </c>
      <c r="T115" s="148" t="s">
        <v>119</v>
      </c>
      <c r="U115" s="148">
        <v>0.65300000000000002</v>
      </c>
      <c r="V115" s="148">
        <f t="shared" si="30"/>
        <v>3.48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255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outlineLevel="1" x14ac:dyDescent="0.2">
      <c r="A116" s="165">
        <v>73</v>
      </c>
      <c r="B116" s="166" t="s">
        <v>258</v>
      </c>
      <c r="C116" s="176" t="s">
        <v>259</v>
      </c>
      <c r="D116" s="167" t="s">
        <v>164</v>
      </c>
      <c r="E116" s="168">
        <v>1.774</v>
      </c>
      <c r="F116" s="169"/>
      <c r="G116" s="170">
        <f t="shared" si="24"/>
        <v>0</v>
      </c>
      <c r="H116" s="149"/>
      <c r="I116" s="148">
        <f t="shared" si="25"/>
        <v>0</v>
      </c>
      <c r="J116" s="149"/>
      <c r="K116" s="148">
        <f t="shared" si="26"/>
        <v>0</v>
      </c>
      <c r="L116" s="148">
        <v>15</v>
      </c>
      <c r="M116" s="148">
        <f t="shared" si="27"/>
        <v>0</v>
      </c>
      <c r="N116" s="148">
        <v>0</v>
      </c>
      <c r="O116" s="148">
        <f t="shared" si="28"/>
        <v>0</v>
      </c>
      <c r="P116" s="148">
        <v>0</v>
      </c>
      <c r="Q116" s="148">
        <f t="shared" si="29"/>
        <v>0</v>
      </c>
      <c r="R116" s="148"/>
      <c r="S116" s="148" t="s">
        <v>119</v>
      </c>
      <c r="T116" s="148" t="s">
        <v>119</v>
      </c>
      <c r="U116" s="148">
        <v>0.49</v>
      </c>
      <c r="V116" s="148">
        <f t="shared" si="30"/>
        <v>0.87</v>
      </c>
      <c r="W116" s="14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 t="s">
        <v>255</v>
      </c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</row>
    <row r="117" spans="1:60" outlineLevel="1" x14ac:dyDescent="0.2">
      <c r="A117" s="165">
        <v>74</v>
      </c>
      <c r="B117" s="166" t="s">
        <v>260</v>
      </c>
      <c r="C117" s="176" t="s">
        <v>261</v>
      </c>
      <c r="D117" s="167" t="s">
        <v>164</v>
      </c>
      <c r="E117" s="168">
        <v>15.965999999999999</v>
      </c>
      <c r="F117" s="169"/>
      <c r="G117" s="170">
        <f t="shared" si="24"/>
        <v>0</v>
      </c>
      <c r="H117" s="149"/>
      <c r="I117" s="148">
        <f t="shared" si="25"/>
        <v>0</v>
      </c>
      <c r="J117" s="149"/>
      <c r="K117" s="148">
        <f t="shared" si="26"/>
        <v>0</v>
      </c>
      <c r="L117" s="148">
        <v>15</v>
      </c>
      <c r="M117" s="148">
        <f t="shared" si="27"/>
        <v>0</v>
      </c>
      <c r="N117" s="148">
        <v>0</v>
      </c>
      <c r="O117" s="148">
        <f t="shared" si="28"/>
        <v>0</v>
      </c>
      <c r="P117" s="148">
        <v>0</v>
      </c>
      <c r="Q117" s="148">
        <f t="shared" si="29"/>
        <v>0</v>
      </c>
      <c r="R117" s="148"/>
      <c r="S117" s="148" t="s">
        <v>119</v>
      </c>
      <c r="T117" s="148" t="s">
        <v>119</v>
      </c>
      <c r="U117" s="148">
        <v>0</v>
      </c>
      <c r="V117" s="148">
        <f t="shared" si="30"/>
        <v>0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255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262</v>
      </c>
      <c r="C118" s="176" t="s">
        <v>263</v>
      </c>
      <c r="D118" s="167" t="s">
        <v>164</v>
      </c>
      <c r="E118" s="168">
        <v>1.774</v>
      </c>
      <c r="F118" s="169"/>
      <c r="G118" s="170">
        <f t="shared" si="24"/>
        <v>0</v>
      </c>
      <c r="H118" s="149"/>
      <c r="I118" s="148">
        <f t="shared" si="25"/>
        <v>0</v>
      </c>
      <c r="J118" s="149"/>
      <c r="K118" s="148">
        <f t="shared" si="26"/>
        <v>0</v>
      </c>
      <c r="L118" s="148">
        <v>15</v>
      </c>
      <c r="M118" s="148">
        <f t="shared" si="27"/>
        <v>0</v>
      </c>
      <c r="N118" s="148">
        <v>0</v>
      </c>
      <c r="O118" s="148">
        <f t="shared" si="28"/>
        <v>0</v>
      </c>
      <c r="P118" s="148">
        <v>0</v>
      </c>
      <c r="Q118" s="148">
        <f t="shared" si="29"/>
        <v>0</v>
      </c>
      <c r="R118" s="148"/>
      <c r="S118" s="148" t="s">
        <v>119</v>
      </c>
      <c r="T118" s="148" t="s">
        <v>119</v>
      </c>
      <c r="U118" s="148">
        <v>0.94199999999999995</v>
      </c>
      <c r="V118" s="148">
        <f t="shared" si="30"/>
        <v>1.67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255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264</v>
      </c>
      <c r="C119" s="176" t="s">
        <v>265</v>
      </c>
      <c r="D119" s="167" t="s">
        <v>164</v>
      </c>
      <c r="E119" s="168">
        <v>1.774</v>
      </c>
      <c r="F119" s="169"/>
      <c r="G119" s="170">
        <f t="shared" si="24"/>
        <v>0</v>
      </c>
      <c r="H119" s="149"/>
      <c r="I119" s="148">
        <f t="shared" si="25"/>
        <v>0</v>
      </c>
      <c r="J119" s="149"/>
      <c r="K119" s="148">
        <f t="shared" si="26"/>
        <v>0</v>
      </c>
      <c r="L119" s="148">
        <v>15</v>
      </c>
      <c r="M119" s="148">
        <f t="shared" si="27"/>
        <v>0</v>
      </c>
      <c r="N119" s="148">
        <v>0</v>
      </c>
      <c r="O119" s="148">
        <f t="shared" si="28"/>
        <v>0</v>
      </c>
      <c r="P119" s="148">
        <v>0</v>
      </c>
      <c r="Q119" s="148">
        <f t="shared" si="29"/>
        <v>0</v>
      </c>
      <c r="R119" s="148"/>
      <c r="S119" s="148" t="s">
        <v>119</v>
      </c>
      <c r="T119" s="148" t="s">
        <v>119</v>
      </c>
      <c r="U119" s="148">
        <v>0</v>
      </c>
      <c r="V119" s="148">
        <f t="shared" si="30"/>
        <v>0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255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x14ac:dyDescent="0.2">
      <c r="A120" s="153" t="s">
        <v>115</v>
      </c>
      <c r="B120" s="154" t="s">
        <v>89</v>
      </c>
      <c r="C120" s="173" t="s">
        <v>29</v>
      </c>
      <c r="D120" s="155"/>
      <c r="E120" s="156"/>
      <c r="F120" s="157"/>
      <c r="G120" s="158">
        <f>SUMIF(AG121:AG123,"&lt;&gt;NOR",G121:G123)</f>
        <v>0</v>
      </c>
      <c r="H120" s="152"/>
      <c r="I120" s="152">
        <f>SUM(I121:I123)</f>
        <v>0</v>
      </c>
      <c r="J120" s="152"/>
      <c r="K120" s="152">
        <f>SUM(K121:K123)</f>
        <v>0</v>
      </c>
      <c r="L120" s="152"/>
      <c r="M120" s="152">
        <f>SUM(M121:M123)</f>
        <v>0</v>
      </c>
      <c r="N120" s="152"/>
      <c r="O120" s="152">
        <f>SUM(O121:O123)</f>
        <v>0</v>
      </c>
      <c r="P120" s="152"/>
      <c r="Q120" s="152">
        <f>SUM(Q121:Q123)</f>
        <v>0</v>
      </c>
      <c r="R120" s="152"/>
      <c r="S120" s="152"/>
      <c r="T120" s="152"/>
      <c r="U120" s="152"/>
      <c r="V120" s="152">
        <f>SUM(V121:V123)</f>
        <v>0</v>
      </c>
      <c r="W120" s="152"/>
      <c r="AG120" t="s">
        <v>116</v>
      </c>
    </row>
    <row r="121" spans="1:60" outlineLevel="1" x14ac:dyDescent="0.2">
      <c r="A121" s="165">
        <v>77</v>
      </c>
      <c r="B121" s="166" t="s">
        <v>266</v>
      </c>
      <c r="C121" s="176" t="s">
        <v>267</v>
      </c>
      <c r="D121" s="167" t="s">
        <v>268</v>
      </c>
      <c r="E121" s="168">
        <v>1</v>
      </c>
      <c r="F121" s="169"/>
      <c r="G121" s="170">
        <f>ROUND(E121*F121,2)</f>
        <v>0</v>
      </c>
      <c r="H121" s="149"/>
      <c r="I121" s="148">
        <f>ROUND(E121*H121,2)</f>
        <v>0</v>
      </c>
      <c r="J121" s="149"/>
      <c r="K121" s="148">
        <f>ROUND(E121*J121,2)</f>
        <v>0</v>
      </c>
      <c r="L121" s="148">
        <v>15</v>
      </c>
      <c r="M121" s="148">
        <f>G121*(1+L121/100)</f>
        <v>0</v>
      </c>
      <c r="N121" s="148">
        <v>0</v>
      </c>
      <c r="O121" s="148">
        <f>ROUND(E121*N121,2)</f>
        <v>0</v>
      </c>
      <c r="P121" s="148">
        <v>0</v>
      </c>
      <c r="Q121" s="148">
        <f>ROUND(E121*P121,2)</f>
        <v>0</v>
      </c>
      <c r="R121" s="148"/>
      <c r="S121" s="148" t="s">
        <v>119</v>
      </c>
      <c r="T121" s="148" t="s">
        <v>153</v>
      </c>
      <c r="U121" s="148">
        <v>0</v>
      </c>
      <c r="V121" s="148">
        <f>ROUND(E121*U121,2)</f>
        <v>0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269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78</v>
      </c>
      <c r="B122" s="166" t="s">
        <v>270</v>
      </c>
      <c r="C122" s="176" t="s">
        <v>271</v>
      </c>
      <c r="D122" s="167" t="s">
        <v>268</v>
      </c>
      <c r="E122" s="168">
        <v>1</v>
      </c>
      <c r="F122" s="169"/>
      <c r="G122" s="170">
        <f>ROUND(E122*F122,2)</f>
        <v>0</v>
      </c>
      <c r="H122" s="149"/>
      <c r="I122" s="148">
        <f>ROUND(E122*H122,2)</f>
        <v>0</v>
      </c>
      <c r="J122" s="149"/>
      <c r="K122" s="148">
        <f>ROUND(E122*J122,2)</f>
        <v>0</v>
      </c>
      <c r="L122" s="148">
        <v>15</v>
      </c>
      <c r="M122" s="148">
        <f>G122*(1+L122/100)</f>
        <v>0</v>
      </c>
      <c r="N122" s="148">
        <v>0</v>
      </c>
      <c r="O122" s="148">
        <f>ROUND(E122*N122,2)</f>
        <v>0</v>
      </c>
      <c r="P122" s="148">
        <v>0</v>
      </c>
      <c r="Q122" s="148">
        <f>ROUND(E122*P122,2)</f>
        <v>0</v>
      </c>
      <c r="R122" s="148"/>
      <c r="S122" s="148" t="s">
        <v>152</v>
      </c>
      <c r="T122" s="148" t="s">
        <v>153</v>
      </c>
      <c r="U122" s="148">
        <v>0</v>
      </c>
      <c r="V122" s="148">
        <f>ROUND(E122*U122,2)</f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269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outlineLevel="1" x14ac:dyDescent="0.2">
      <c r="A123" s="159">
        <v>79</v>
      </c>
      <c r="B123" s="160" t="s">
        <v>272</v>
      </c>
      <c r="C123" s="174" t="s">
        <v>273</v>
      </c>
      <c r="D123" s="161" t="s">
        <v>268</v>
      </c>
      <c r="E123" s="162">
        <v>1</v>
      </c>
      <c r="F123" s="163"/>
      <c r="G123" s="164">
        <f>ROUND(E123*F123,2)</f>
        <v>0</v>
      </c>
      <c r="H123" s="149"/>
      <c r="I123" s="148">
        <f>ROUND(E123*H123,2)</f>
        <v>0</v>
      </c>
      <c r="J123" s="149"/>
      <c r="K123" s="148">
        <f>ROUND(E123*J123,2)</f>
        <v>0</v>
      </c>
      <c r="L123" s="148">
        <v>15</v>
      </c>
      <c r="M123" s="148">
        <f>G123*(1+L123/100)</f>
        <v>0</v>
      </c>
      <c r="N123" s="148">
        <v>0</v>
      </c>
      <c r="O123" s="148">
        <f>ROUND(E123*N123,2)</f>
        <v>0</v>
      </c>
      <c r="P123" s="148">
        <v>0</v>
      </c>
      <c r="Q123" s="148">
        <f>ROUND(E123*P123,2)</f>
        <v>0</v>
      </c>
      <c r="R123" s="148"/>
      <c r="S123" s="148" t="s">
        <v>152</v>
      </c>
      <c r="T123" s="148" t="s">
        <v>153</v>
      </c>
      <c r="U123" s="148">
        <v>0</v>
      </c>
      <c r="V123" s="148">
        <f>ROUND(E123*U123,2)</f>
        <v>0</v>
      </c>
      <c r="W123" s="14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 t="s">
        <v>269</v>
      </c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</row>
    <row r="124" spans="1:60" x14ac:dyDescent="0.2">
      <c r="A124" s="3"/>
      <c r="B124" s="4"/>
      <c r="C124" s="178"/>
      <c r="D124" s="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AE124">
        <v>15</v>
      </c>
      <c r="AF124">
        <v>21</v>
      </c>
    </row>
    <row r="125" spans="1:60" x14ac:dyDescent="0.2">
      <c r="A125" s="141"/>
      <c r="B125" s="142" t="s">
        <v>31</v>
      </c>
      <c r="C125" s="179"/>
      <c r="D125" s="143"/>
      <c r="E125" s="144"/>
      <c r="F125" s="144"/>
      <c r="G125" s="172">
        <f>SUM(G120+G113+G111+G107+G98+G89+G87+G68+G66+G54+G47+G43+G41+G29+G26+G24+G21+G8)</f>
        <v>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f>SUMIF(L7:L123,AE124,G7:G123)</f>
        <v>0</v>
      </c>
      <c r="AF125">
        <f>SUMIF(L7:L123,AF124,G7:G123)</f>
        <v>0</v>
      </c>
      <c r="AG125" t="s">
        <v>274</v>
      </c>
    </row>
    <row r="126" spans="1:60" x14ac:dyDescent="0.2">
      <c r="A126" s="3"/>
      <c r="B126" s="4"/>
      <c r="C126" s="178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60" x14ac:dyDescent="0.2">
      <c r="A127" s="251" t="s">
        <v>275</v>
      </c>
      <c r="B127" s="251"/>
      <c r="C127" s="252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232"/>
      <c r="B128" s="233"/>
      <c r="C128" s="234"/>
      <c r="D128" s="233"/>
      <c r="E128" s="233"/>
      <c r="F128" s="233"/>
      <c r="G128" s="23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G128" t="s">
        <v>276</v>
      </c>
    </row>
    <row r="129" spans="1:33" x14ac:dyDescent="0.2">
      <c r="A129" s="236"/>
      <c r="B129" s="237"/>
      <c r="C129" s="238"/>
      <c r="D129" s="237"/>
      <c r="E129" s="237"/>
      <c r="F129" s="237"/>
      <c r="G129" s="23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6"/>
      <c r="B130" s="237"/>
      <c r="C130" s="238"/>
      <c r="D130" s="237"/>
      <c r="E130" s="237"/>
      <c r="F130" s="237"/>
      <c r="G130" s="23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6"/>
      <c r="B131" s="237"/>
      <c r="C131" s="238"/>
      <c r="D131" s="237"/>
      <c r="E131" s="237"/>
      <c r="F131" s="237"/>
      <c r="G131" s="23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40"/>
      <c r="B132" s="241"/>
      <c r="C132" s="242"/>
      <c r="D132" s="241"/>
      <c r="E132" s="241"/>
      <c r="F132" s="241"/>
      <c r="G132" s="24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3"/>
      <c r="B133" s="4"/>
      <c r="C133" s="178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C134" s="180"/>
      <c r="D134" s="10"/>
      <c r="AG134" t="s">
        <v>277</v>
      </c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mergeCells count="6">
    <mergeCell ref="A128:G132"/>
    <mergeCell ref="A1:G1"/>
    <mergeCell ref="C2:G2"/>
    <mergeCell ref="C3:G3"/>
    <mergeCell ref="C4:G4"/>
    <mergeCell ref="A127:C127"/>
  </mergeCells>
  <pageMargins left="0.59055118110236204" right="0.196850393700787" top="0.78740157499999996" bottom="0.78740157499999996" header="0.3" footer="0.3"/>
  <pageSetup paperSize="9" orientation="portrait" horizontalDpi="4294967294" verticalDpi="4294967294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2025-04-07T06:12:06Z</cp:lastPrinted>
  <dcterms:created xsi:type="dcterms:W3CDTF">2009-04-08T07:15:50Z</dcterms:created>
  <dcterms:modified xsi:type="dcterms:W3CDTF">2025-04-08T11:48:32Z</dcterms:modified>
</cp:coreProperties>
</file>