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avel\Documents\STAV_M a Kolek\"/>
    </mc:Choice>
  </mc:AlternateContent>
  <bookViews>
    <workbookView xWindow="0" yWindow="0" windowWidth="0" windowHeight="0"/>
  </bookViews>
  <sheets>
    <sheet name="Rekapitulace stavby" sheetId="1" r:id="rId1"/>
    <sheet name="SO 01 - Venkovní učebna" sheetId="2" r:id="rId2"/>
    <sheet name="SO 02 - Zpevněné plochy" sheetId="3" r:id="rId3"/>
    <sheet name="SO 03 - Úprava zeleně" sheetId="4" r:id="rId4"/>
    <sheet name="SO 04 - DEŠŤOVÁ KANALIZACE" sheetId="5" r:id="rId5"/>
    <sheet name="SO 05 - Mobiliář" sheetId="6" r:id="rId6"/>
    <sheet name="VRN - Vedlejší a ostatní ..." sheetId="7" r:id="rId7"/>
    <sheet name="Seznam figur" sheetId="8" r:id="rId8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'SO 01 - Venkovní učebna'!$C$129:$K$214</definedName>
    <definedName name="_xlnm.Print_Area" localSheetId="1">'SO 01 - Venkovní učebna'!$C$4:$J$76,'SO 01 - Venkovní učebna'!$C$82:$J$111,'SO 01 - Venkovní učebna'!$C$117:$J$214</definedName>
    <definedName name="_xlnm.Print_Titles" localSheetId="1">'SO 01 - Venkovní učebna'!$129:$129</definedName>
    <definedName name="_xlnm._FilterDatabase" localSheetId="2" hidden="1">'SO 02 - Zpevněné plochy'!$C$122:$K$199</definedName>
    <definedName name="_xlnm.Print_Area" localSheetId="2">'SO 02 - Zpevněné plochy'!$C$4:$J$76,'SO 02 - Zpevněné plochy'!$C$82:$J$104,'SO 02 - Zpevněné plochy'!$C$110:$J$199</definedName>
    <definedName name="_xlnm.Print_Titles" localSheetId="2">'SO 02 - Zpevněné plochy'!$122:$122</definedName>
    <definedName name="_xlnm._FilterDatabase" localSheetId="3" hidden="1">'SO 03 - Úprava zeleně'!$C$118:$K$195</definedName>
    <definedName name="_xlnm.Print_Area" localSheetId="3">'SO 03 - Úprava zeleně'!$C$4:$J$76,'SO 03 - Úprava zeleně'!$C$82:$J$100,'SO 03 - Úprava zeleně'!$C$106:$J$195</definedName>
    <definedName name="_xlnm.Print_Titles" localSheetId="3">'SO 03 - Úprava zeleně'!$118:$118</definedName>
    <definedName name="_xlnm._FilterDatabase" localSheetId="4" hidden="1">'SO 04 - DEŠŤOVÁ KANALIZACE'!$C$126:$K$513</definedName>
    <definedName name="_xlnm.Print_Area" localSheetId="4">'SO 04 - DEŠŤOVÁ KANALIZACE'!$C$4:$J$76,'SO 04 - DEŠŤOVÁ KANALIZACE'!$C$82:$J$108,'SO 04 - DEŠŤOVÁ KANALIZACE'!$C$114:$J$513</definedName>
    <definedName name="_xlnm.Print_Titles" localSheetId="4">'SO 04 - DEŠŤOVÁ KANALIZACE'!$126:$126</definedName>
    <definedName name="_xlnm._FilterDatabase" localSheetId="5" hidden="1">'SO 05 - Mobiliář'!$C$117:$K$126</definedName>
    <definedName name="_xlnm.Print_Area" localSheetId="5">'SO 05 - Mobiliář'!$C$4:$J$76,'SO 05 - Mobiliář'!$C$82:$J$99,'SO 05 - Mobiliář'!$C$105:$J$126</definedName>
    <definedName name="_xlnm.Print_Titles" localSheetId="5">'SO 05 - Mobiliář'!$117:$117</definedName>
    <definedName name="_xlnm._FilterDatabase" localSheetId="6" hidden="1">'VRN - Vedlejší a ostatní ...'!$C$118:$K$154</definedName>
    <definedName name="_xlnm.Print_Area" localSheetId="6">'VRN - Vedlejší a ostatní ...'!$C$4:$J$76,'VRN - Vedlejší a ostatní ...'!$C$82:$J$100,'VRN - Vedlejší a ostatní ...'!$C$106:$J$154</definedName>
    <definedName name="_xlnm.Print_Titles" localSheetId="6">'VRN - Vedlejší a ostatní ...'!$118:$118</definedName>
    <definedName name="_xlnm.Print_Area" localSheetId="7">'Seznam figur'!$C$4:$G$41</definedName>
    <definedName name="_xlnm.Print_Titles" localSheetId="7">'Seznam figur'!$9:$9</definedName>
  </definedNames>
  <calcPr/>
</workbook>
</file>

<file path=xl/calcChain.xml><?xml version="1.0" encoding="utf-8"?>
<calcChain xmlns="http://schemas.openxmlformats.org/spreadsheetml/2006/main">
  <c i="8" l="1" r="D7"/>
  <c i="7" r="J37"/>
  <c r="J36"/>
  <c i="1" r="AY100"/>
  <c i="7" r="J35"/>
  <c i="1" r="AX100"/>
  <c i="7" r="BI151"/>
  <c r="BH151"/>
  <c r="BG151"/>
  <c r="BF151"/>
  <c r="T151"/>
  <c r="R151"/>
  <c r="P151"/>
  <c r="BI148"/>
  <c r="BH148"/>
  <c r="BG148"/>
  <c r="BF148"/>
  <c r="T148"/>
  <c r="R148"/>
  <c r="P148"/>
  <c r="BI141"/>
  <c r="BH141"/>
  <c r="BG141"/>
  <c r="BF141"/>
  <c r="T141"/>
  <c r="R141"/>
  <c r="P141"/>
  <c r="BI135"/>
  <c r="BH135"/>
  <c r="BG135"/>
  <c r="BF135"/>
  <c r="T135"/>
  <c r="T121"/>
  <c r="R135"/>
  <c r="R121"/>
  <c r="P135"/>
  <c r="P121"/>
  <c r="BI128"/>
  <c r="BH128"/>
  <c r="BG128"/>
  <c r="BF128"/>
  <c r="T128"/>
  <c r="R128"/>
  <c r="P128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92"/>
  <c r="J23"/>
  <c r="J18"/>
  <c r="E18"/>
  <c r="F116"/>
  <c r="J17"/>
  <c r="J12"/>
  <c r="J113"/>
  <c r="E7"/>
  <c r="E85"/>
  <c i="6" r="J37"/>
  <c r="J36"/>
  <c i="1" r="AY99"/>
  <c i="6" r="J35"/>
  <c i="1" r="AX99"/>
  <c i="6"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4"/>
  <c r="F114"/>
  <c r="F112"/>
  <c r="E110"/>
  <c r="J91"/>
  <c r="F91"/>
  <c r="F89"/>
  <c r="E87"/>
  <c r="J24"/>
  <c r="E24"/>
  <c r="J92"/>
  <c r="J23"/>
  <c r="J18"/>
  <c r="E18"/>
  <c r="F115"/>
  <c r="J17"/>
  <c r="J12"/>
  <c r="J112"/>
  <c r="E7"/>
  <c r="E85"/>
  <c i="5" r="J37"/>
  <c r="J36"/>
  <c i="1" r="AY98"/>
  <c i="5" r="J35"/>
  <c i="1" r="AX98"/>
  <c i="5" r="BI510"/>
  <c r="BH510"/>
  <c r="BG510"/>
  <c r="BF510"/>
  <c r="T510"/>
  <c r="R510"/>
  <c r="P510"/>
  <c r="BI506"/>
  <c r="BH506"/>
  <c r="BG506"/>
  <c r="BF506"/>
  <c r="T506"/>
  <c r="R506"/>
  <c r="P506"/>
  <c r="BI502"/>
  <c r="BH502"/>
  <c r="BG502"/>
  <c r="BF502"/>
  <c r="T502"/>
  <c r="R502"/>
  <c r="P502"/>
  <c r="BI497"/>
  <c r="BH497"/>
  <c r="BG497"/>
  <c r="BF497"/>
  <c r="T497"/>
  <c r="R497"/>
  <c r="P497"/>
  <c r="BI492"/>
  <c r="BH492"/>
  <c r="BG492"/>
  <c r="BF492"/>
  <c r="T492"/>
  <c r="R492"/>
  <c r="P492"/>
  <c r="BI487"/>
  <c r="BH487"/>
  <c r="BG487"/>
  <c r="BF487"/>
  <c r="T487"/>
  <c r="R487"/>
  <c r="P487"/>
  <c r="BI481"/>
  <c r="BH481"/>
  <c r="BG481"/>
  <c r="BF481"/>
  <c r="T481"/>
  <c r="R481"/>
  <c r="P481"/>
  <c r="BI477"/>
  <c r="BH477"/>
  <c r="BG477"/>
  <c r="BF477"/>
  <c r="T477"/>
  <c r="R477"/>
  <c r="P477"/>
  <c r="BI472"/>
  <c r="BH472"/>
  <c r="BG472"/>
  <c r="BF472"/>
  <c r="T472"/>
  <c r="R472"/>
  <c r="P472"/>
  <c r="BI470"/>
  <c r="BH470"/>
  <c r="BG470"/>
  <c r="BF470"/>
  <c r="T470"/>
  <c r="R470"/>
  <c r="P470"/>
  <c r="BI466"/>
  <c r="BH466"/>
  <c r="BG466"/>
  <c r="BF466"/>
  <c r="T466"/>
  <c r="R466"/>
  <c r="P466"/>
  <c r="BI464"/>
  <c r="BH464"/>
  <c r="BG464"/>
  <c r="BF464"/>
  <c r="T464"/>
  <c r="R464"/>
  <c r="P464"/>
  <c r="BI462"/>
  <c r="BH462"/>
  <c r="BG462"/>
  <c r="BF462"/>
  <c r="T462"/>
  <c r="R462"/>
  <c r="P462"/>
  <c r="BI457"/>
  <c r="BH457"/>
  <c r="BG457"/>
  <c r="BF457"/>
  <c r="T457"/>
  <c r="R457"/>
  <c r="P457"/>
  <c r="BI453"/>
  <c r="BH453"/>
  <c r="BG453"/>
  <c r="BF453"/>
  <c r="T453"/>
  <c r="R453"/>
  <c r="P453"/>
  <c r="BI450"/>
  <c r="BH450"/>
  <c r="BG450"/>
  <c r="BF450"/>
  <c r="T450"/>
  <c r="R450"/>
  <c r="P450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34"/>
  <c r="BH434"/>
  <c r="BG434"/>
  <c r="BF434"/>
  <c r="T434"/>
  <c r="R434"/>
  <c r="P434"/>
  <c r="BI430"/>
  <c r="BH430"/>
  <c r="BG430"/>
  <c r="BF430"/>
  <c r="T430"/>
  <c r="R430"/>
  <c r="P430"/>
  <c r="BI426"/>
  <c r="BH426"/>
  <c r="BG426"/>
  <c r="BF426"/>
  <c r="T426"/>
  <c r="R426"/>
  <c r="P426"/>
  <c r="BI422"/>
  <c r="BH422"/>
  <c r="BG422"/>
  <c r="BF422"/>
  <c r="T422"/>
  <c r="R422"/>
  <c r="P422"/>
  <c r="BI417"/>
  <c r="BH417"/>
  <c r="BG417"/>
  <c r="BF417"/>
  <c r="T417"/>
  <c r="R417"/>
  <c r="P417"/>
  <c r="BI412"/>
  <c r="BH412"/>
  <c r="BG412"/>
  <c r="BF412"/>
  <c r="T412"/>
  <c r="R412"/>
  <c r="P412"/>
  <c r="BI407"/>
  <c r="BH407"/>
  <c r="BG407"/>
  <c r="BF407"/>
  <c r="T407"/>
  <c r="R407"/>
  <c r="P407"/>
  <c r="BI402"/>
  <c r="BH402"/>
  <c r="BG402"/>
  <c r="BF402"/>
  <c r="T402"/>
  <c r="R402"/>
  <c r="P402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09"/>
  <c r="BH309"/>
  <c r="BG309"/>
  <c r="BF309"/>
  <c r="T309"/>
  <c r="R309"/>
  <c r="P309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1"/>
  <c r="BH291"/>
  <c r="BG291"/>
  <c r="BF291"/>
  <c r="T291"/>
  <c r="R291"/>
  <c r="P291"/>
  <c r="BI287"/>
  <c r="BH287"/>
  <c r="BG287"/>
  <c r="BF287"/>
  <c r="T287"/>
  <c r="R287"/>
  <c r="P287"/>
  <c r="BI282"/>
  <c r="BH282"/>
  <c r="BG282"/>
  <c r="BF282"/>
  <c r="T282"/>
  <c r="R282"/>
  <c r="P282"/>
  <c r="BI271"/>
  <c r="BH271"/>
  <c r="BG271"/>
  <c r="BF271"/>
  <c r="T271"/>
  <c r="R271"/>
  <c r="P271"/>
  <c r="BI266"/>
  <c r="BH266"/>
  <c r="BG266"/>
  <c r="BF266"/>
  <c r="T266"/>
  <c r="R266"/>
  <c r="P266"/>
  <c r="BI261"/>
  <c r="BH261"/>
  <c r="BG261"/>
  <c r="BF261"/>
  <c r="T261"/>
  <c r="R261"/>
  <c r="P261"/>
  <c r="BI255"/>
  <c r="BH255"/>
  <c r="BG255"/>
  <c r="BF255"/>
  <c r="T255"/>
  <c r="R255"/>
  <c r="P255"/>
  <c r="BI251"/>
  <c r="BH251"/>
  <c r="BG251"/>
  <c r="BF251"/>
  <c r="T251"/>
  <c r="R251"/>
  <c r="P251"/>
  <c r="BI242"/>
  <c r="BH242"/>
  <c r="BG242"/>
  <c r="BF242"/>
  <c r="T242"/>
  <c r="R242"/>
  <c r="P242"/>
  <c r="BI233"/>
  <c r="BH233"/>
  <c r="BG233"/>
  <c r="BF233"/>
  <c r="T233"/>
  <c r="R233"/>
  <c r="P233"/>
  <c r="BI229"/>
  <c r="BH229"/>
  <c r="BG229"/>
  <c r="BF229"/>
  <c r="T229"/>
  <c r="R229"/>
  <c r="P229"/>
  <c r="BI220"/>
  <c r="BH220"/>
  <c r="BG220"/>
  <c r="BF220"/>
  <c r="T220"/>
  <c r="R220"/>
  <c r="P220"/>
  <c r="BI216"/>
  <c r="BH216"/>
  <c r="BG216"/>
  <c r="BF216"/>
  <c r="T216"/>
  <c r="R216"/>
  <c r="P216"/>
  <c r="BI209"/>
  <c r="BH209"/>
  <c r="BG209"/>
  <c r="BF209"/>
  <c r="T209"/>
  <c r="R209"/>
  <c r="P209"/>
  <c r="BI205"/>
  <c r="BH205"/>
  <c r="BG205"/>
  <c r="BF205"/>
  <c r="T205"/>
  <c r="R205"/>
  <c r="P205"/>
  <c r="BI194"/>
  <c r="BH194"/>
  <c r="BG194"/>
  <c r="BF194"/>
  <c r="T194"/>
  <c r="R194"/>
  <c r="P194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67"/>
  <c r="BH167"/>
  <c r="BG167"/>
  <c r="BF167"/>
  <c r="T167"/>
  <c r="R167"/>
  <c r="P167"/>
  <c r="BI159"/>
  <c r="BH159"/>
  <c r="BG159"/>
  <c r="BF159"/>
  <c r="T159"/>
  <c r="R159"/>
  <c r="P159"/>
  <c r="BI155"/>
  <c r="BH155"/>
  <c r="BG155"/>
  <c r="BF155"/>
  <c r="T155"/>
  <c r="R155"/>
  <c r="P155"/>
  <c r="BI148"/>
  <c r="BH148"/>
  <c r="BG148"/>
  <c r="BF148"/>
  <c r="T148"/>
  <c r="R148"/>
  <c r="P148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J123"/>
  <c r="F123"/>
  <c r="F121"/>
  <c r="E119"/>
  <c r="J91"/>
  <c r="F91"/>
  <c r="F89"/>
  <c r="E87"/>
  <c r="J24"/>
  <c r="E24"/>
  <c r="J124"/>
  <c r="J23"/>
  <c r="J18"/>
  <c r="E18"/>
  <c r="F124"/>
  <c r="J17"/>
  <c r="J12"/>
  <c r="J89"/>
  <c r="E7"/>
  <c r="E85"/>
  <c i="4" r="J37"/>
  <c r="J36"/>
  <c i="1" r="AY97"/>
  <c i="4" r="J35"/>
  <c i="1" r="AX97"/>
  <c i="4" r="BI195"/>
  <c r="BH195"/>
  <c r="BG195"/>
  <c r="BF195"/>
  <c r="T195"/>
  <c r="T194"/>
  <c r="R195"/>
  <c r="R194"/>
  <c r="P195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92"/>
  <c r="J17"/>
  <c r="J12"/>
  <c r="J113"/>
  <c r="E7"/>
  <c r="E109"/>
  <c i="3" r="J37"/>
  <c r="J36"/>
  <c i="1" r="AY96"/>
  <c i="3" r="J35"/>
  <c i="1" r="AX96"/>
  <c i="3" r="BI199"/>
  <c r="BH199"/>
  <c r="BG199"/>
  <c r="BF199"/>
  <c r="T199"/>
  <c r="T198"/>
  <c r="R199"/>
  <c r="R198"/>
  <c r="P199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T164"/>
  <c r="R165"/>
  <c r="R164"/>
  <c r="P165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19"/>
  <c r="F119"/>
  <c r="F117"/>
  <c r="E115"/>
  <c r="J91"/>
  <c r="F91"/>
  <c r="F89"/>
  <c r="E87"/>
  <c r="J24"/>
  <c r="E24"/>
  <c r="J92"/>
  <c r="J23"/>
  <c r="J18"/>
  <c r="E18"/>
  <c r="F120"/>
  <c r="J17"/>
  <c r="J12"/>
  <c r="J89"/>
  <c r="E7"/>
  <c r="E85"/>
  <c i="2" r="J37"/>
  <c r="J36"/>
  <c i="1" r="AY95"/>
  <c i="2" r="J35"/>
  <c i="1" r="AX95"/>
  <c i="2"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T158"/>
  <c r="R159"/>
  <c r="R158"/>
  <c r="P159"/>
  <c r="P158"/>
  <c r="BI157"/>
  <c r="BH157"/>
  <c r="BG157"/>
  <c r="BF157"/>
  <c r="T157"/>
  <c r="T156"/>
  <c r="R157"/>
  <c r="R156"/>
  <c r="P157"/>
  <c r="P156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J126"/>
  <c r="F126"/>
  <c r="F124"/>
  <c r="E122"/>
  <c r="J91"/>
  <c r="F91"/>
  <c r="F89"/>
  <c r="E87"/>
  <c r="J24"/>
  <c r="E24"/>
  <c r="J127"/>
  <c r="J23"/>
  <c r="J18"/>
  <c r="E18"/>
  <c r="F127"/>
  <c r="J17"/>
  <c r="J12"/>
  <c r="J124"/>
  <c r="E7"/>
  <c r="E120"/>
  <c i="1" r="L90"/>
  <c r="AM90"/>
  <c r="AM89"/>
  <c r="L89"/>
  <c r="AM87"/>
  <c r="L87"/>
  <c r="L85"/>
  <c r="L84"/>
  <c i="2" r="J211"/>
  <c r="BK205"/>
  <c r="J202"/>
  <c r="BK198"/>
  <c r="J193"/>
  <c r="BK179"/>
  <c r="BK174"/>
  <c r="J171"/>
  <c r="BK164"/>
  <c r="BK157"/>
  <c r="BK152"/>
  <c r="BK148"/>
  <c r="BK145"/>
  <c r="BK137"/>
  <c r="F34"/>
  <c i="3" r="J162"/>
  <c r="J191"/>
  <c r="BK192"/>
  <c r="J128"/>
  <c i="4" r="BK148"/>
  <c r="J156"/>
  <c r="J155"/>
  <c r="J173"/>
  <c r="BK151"/>
  <c r="J129"/>
  <c r="BK184"/>
  <c r="BK154"/>
  <c r="J184"/>
  <c r="BK162"/>
  <c r="BK131"/>
  <c r="J162"/>
  <c r="J170"/>
  <c r="J124"/>
  <c i="5" r="J394"/>
  <c r="BK148"/>
  <c r="J438"/>
  <c r="BK322"/>
  <c r="BK487"/>
  <c r="BK378"/>
  <c r="BK143"/>
  <c r="J426"/>
  <c r="BK334"/>
  <c r="BK506"/>
  <c r="BK442"/>
  <c r="BK326"/>
  <c r="J130"/>
  <c r="BK291"/>
  <c r="BK382"/>
  <c r="J155"/>
  <c r="BK394"/>
  <c r="J282"/>
  <c i="6" r="BK121"/>
  <c r="BK123"/>
  <c i="7" r="BK151"/>
  <c i="2" r="BK211"/>
  <c r="J209"/>
  <c r="J205"/>
  <c r="BK201"/>
  <c r="J198"/>
  <c r="BK193"/>
  <c r="J189"/>
  <c r="J185"/>
  <c r="BK178"/>
  <c r="J174"/>
  <c r="J169"/>
  <c r="J150"/>
  <c r="J145"/>
  <c r="J141"/>
  <c r="J135"/>
  <c r="J34"/>
  <c i="3" r="J132"/>
  <c r="BK168"/>
  <c r="J180"/>
  <c r="BK136"/>
  <c r="J152"/>
  <c i="4" r="J168"/>
  <c r="J131"/>
  <c r="J154"/>
  <c r="J192"/>
  <c r="BK178"/>
  <c r="J152"/>
  <c r="BK128"/>
  <c r="J188"/>
  <c r="BK147"/>
  <c r="BK163"/>
  <c r="BK134"/>
  <c r="BK192"/>
  <c r="J126"/>
  <c r="J144"/>
  <c i="5" r="BK472"/>
  <c r="J318"/>
  <c r="J472"/>
  <c r="J216"/>
  <c r="J481"/>
  <c r="J434"/>
  <c r="BK296"/>
  <c r="J466"/>
  <c r="BK407"/>
  <c r="BK271"/>
  <c r="BK510"/>
  <c r="J450"/>
  <c r="BK194"/>
  <c r="BK438"/>
  <c r="BK346"/>
  <c r="BK220"/>
  <c r="BK434"/>
  <c r="J296"/>
  <c r="BK426"/>
  <c r="J287"/>
  <c i="6" r="BK126"/>
  <c r="J126"/>
  <c i="7" r="J148"/>
  <c i="2" r="J214"/>
  <c r="BK206"/>
  <c r="BK202"/>
  <c r="J199"/>
  <c r="BK195"/>
  <c r="BK190"/>
  <c r="BK186"/>
  <c r="BK181"/>
  <c r="BK176"/>
  <c r="BK171"/>
  <c r="J166"/>
  <c r="J159"/>
  <c r="BK150"/>
  <c r="J146"/>
  <c r="F37"/>
  <c i="3" r="J160"/>
  <c r="J182"/>
  <c r="J130"/>
  <c r="J150"/>
  <c r="BK194"/>
  <c i="4" r="J165"/>
  <c r="BK136"/>
  <c r="J193"/>
  <c r="BK152"/>
  <c r="BK182"/>
  <c r="BK168"/>
  <c r="J141"/>
  <c r="J190"/>
  <c r="BK169"/>
  <c r="BK186"/>
  <c r="BK161"/>
  <c r="BK195"/>
  <c r="J161"/>
  <c r="J157"/>
  <c r="BK126"/>
  <c i="5" r="J374"/>
  <c r="J205"/>
  <c r="BK450"/>
  <c r="J314"/>
  <c r="BK492"/>
  <c r="BK453"/>
  <c r="J304"/>
  <c r="BK481"/>
  <c r="BK412"/>
  <c r="BK330"/>
  <c r="BK497"/>
  <c r="J412"/>
  <c r="J342"/>
  <c r="BK134"/>
  <c r="J366"/>
  <c r="J266"/>
  <c r="J291"/>
  <c r="J430"/>
  <c r="BK314"/>
  <c r="J209"/>
  <c i="6" r="BK122"/>
  <c i="7" r="J151"/>
  <c r="J135"/>
  <c i="2" r="BK213"/>
  <c r="BK208"/>
  <c r="J203"/>
  <c r="BK200"/>
  <c r="J195"/>
  <c r="BK189"/>
  <c r="BK185"/>
  <c r="J179"/>
  <c r="J173"/>
  <c r="BK168"/>
  <c r="BK159"/>
  <c r="J153"/>
  <c r="BK143"/>
  <c r="J137"/>
  <c r="F35"/>
  <c i="3" r="J143"/>
  <c r="BK179"/>
  <c r="BK128"/>
  <c r="J140"/>
  <c r="BK184"/>
  <c i="4" r="BK173"/>
  <c r="BK146"/>
  <c r="BK127"/>
  <c r="BK129"/>
  <c r="BK133"/>
  <c r="BK157"/>
  <c r="J132"/>
  <c r="BK180"/>
  <c r="BK132"/>
  <c r="BK171"/>
  <c r="J147"/>
  <c r="BK193"/>
  <c r="J158"/>
  <c r="BK165"/>
  <c r="J128"/>
  <c i="5" r="BK464"/>
  <c r="J510"/>
  <c r="J462"/>
  <c r="J330"/>
  <c r="J497"/>
  <c r="J464"/>
  <c r="BK318"/>
  <c r="BK167"/>
  <c r="BK462"/>
  <c r="BK422"/>
  <c r="BK338"/>
  <c r="J255"/>
  <c r="J492"/>
  <c r="BK398"/>
  <c r="BK261"/>
  <c r="J453"/>
  <c r="J326"/>
  <c r="J183"/>
  <c r="BK342"/>
  <c r="J242"/>
  <c r="J134"/>
  <c r="J398"/>
  <c r="BK251"/>
  <c i="6" r="J124"/>
  <c r="BK124"/>
  <c i="7" r="J128"/>
  <c i="2" r="BK214"/>
  <c r="J206"/>
  <c r="BK199"/>
  <c r="BK197"/>
  <c r="J192"/>
  <c r="J188"/>
  <c r="J183"/>
  <c r="BK172"/>
  <c r="BK166"/>
  <c r="J162"/>
  <c r="J152"/>
  <c r="J147"/>
  <c r="BK141"/>
  <c r="BK135"/>
  <c i="1" r="AS94"/>
  <c i="3" r="BK160"/>
  <c r="BK130"/>
  <c r="BK167"/>
  <c r="BK141"/>
  <c r="BK154"/>
  <c r="J136"/>
  <c r="J165"/>
  <c r="J195"/>
  <c r="BK156"/>
  <c r="BK158"/>
  <c r="J173"/>
  <c r="BK197"/>
  <c i="4" r="J195"/>
  <c r="BK143"/>
  <c r="BK125"/>
  <c r="J180"/>
  <c r="J160"/>
  <c r="J138"/>
  <c r="BK124"/>
  <c r="J175"/>
  <c r="J136"/>
  <c r="J169"/>
  <c r="J145"/>
  <c r="BK177"/>
  <c r="J133"/>
  <c r="J151"/>
  <c i="5" r="J502"/>
  <c r="J300"/>
  <c r="J506"/>
  <c r="BK366"/>
  <c r="BK209"/>
  <c r="J477"/>
  <c r="J446"/>
  <c r="BK255"/>
  <c r="J470"/>
  <c r="J417"/>
  <c r="BK300"/>
  <c r="J179"/>
  <c r="J370"/>
  <c r="J159"/>
  <c r="J378"/>
  <c r="J309"/>
  <c r="J386"/>
  <c r="J229"/>
  <c r="J143"/>
  <c r="J390"/>
  <c r="J220"/>
  <c i="6" r="J121"/>
  <c i="7" r="J122"/>
  <c r="BK128"/>
  <c i="2" r="J213"/>
  <c r="J208"/>
  <c r="J201"/>
  <c r="J197"/>
  <c r="J190"/>
  <c r="J186"/>
  <c r="J181"/>
  <c r="J176"/>
  <c r="J172"/>
  <c r="J168"/>
  <c r="BK162"/>
  <c r="BK153"/>
  <c r="BK146"/>
  <c r="J143"/>
  <c i="3" r="BK195"/>
  <c r="BK176"/>
  <c r="BK169"/>
  <c r="J197"/>
  <c r="J154"/>
  <c r="BK140"/>
  <c r="J188"/>
  <c r="J141"/>
  <c r="J167"/>
  <c r="BK138"/>
  <c r="BK182"/>
  <c r="J192"/>
  <c r="BK165"/>
  <c r="J176"/>
  <c r="J199"/>
  <c r="J168"/>
  <c i="4" r="J159"/>
  <c r="J134"/>
  <c r="BK145"/>
  <c r="BK189"/>
  <c r="J146"/>
  <c r="J127"/>
  <c r="J186"/>
  <c r="BK156"/>
  <c r="J182"/>
  <c r="BK158"/>
  <c i="5" r="J261"/>
  <c r="BK430"/>
  <c r="J362"/>
  <c r="BK287"/>
  <c r="BK155"/>
  <c r="BK374"/>
  <c r="BK282"/>
  <c r="J382"/>
  <c r="J338"/>
  <c r="BK229"/>
  <c r="BK446"/>
  <c r="BK309"/>
  <c r="J175"/>
  <c r="BK417"/>
  <c r="BK304"/>
  <c r="BK183"/>
  <c i="6" r="J122"/>
  <c i="7" r="BK135"/>
  <c i="2" r="F36"/>
  <c r="BK147"/>
  <c r="BK139"/>
  <c r="BK133"/>
  <c i="3" r="J194"/>
  <c r="J179"/>
  <c r="J175"/>
  <c r="BK150"/>
  <c r="BK175"/>
  <c r="BK152"/>
  <c r="J126"/>
  <c r="BK185"/>
  <c r="J185"/>
  <c r="BK162"/>
  <c r="BK188"/>
  <c r="J178"/>
  <c r="J196"/>
  <c r="BK178"/>
  <c r="BK126"/>
  <c r="J158"/>
  <c r="BK180"/>
  <c i="4" r="BK170"/>
  <c r="BK140"/>
  <c r="J140"/>
  <c r="BK190"/>
  <c r="BK122"/>
  <c r="J171"/>
  <c r="J143"/>
  <c r="J125"/>
  <c r="J163"/>
  <c r="J178"/>
  <c r="BK155"/>
  <c r="J122"/>
  <c r="BK150"/>
  <c r="BK138"/>
  <c i="5" r="J346"/>
  <c r="J167"/>
  <c r="J407"/>
  <c r="BK175"/>
  <c r="BK466"/>
  <c r="BK358"/>
  <c r="BK205"/>
  <c r="J457"/>
  <c r="BK402"/>
  <c r="BK502"/>
  <c r="J422"/>
  <c r="J354"/>
  <c r="BK138"/>
  <c r="BK370"/>
  <c r="J322"/>
  <c r="J233"/>
  <c r="BK130"/>
  <c r="J334"/>
  <c r="J194"/>
  <c r="J138"/>
  <c r="J402"/>
  <c r="BK242"/>
  <c i="6" r="BK125"/>
  <c i="7" r="BK141"/>
  <c r="BK148"/>
  <c i="2" r="BK209"/>
  <c r="BK203"/>
  <c r="J200"/>
  <c r="BK192"/>
  <c r="BK188"/>
  <c r="BK183"/>
  <c r="J178"/>
  <c r="BK173"/>
  <c r="BK169"/>
  <c r="J164"/>
  <c r="J157"/>
  <c r="J148"/>
  <c r="J139"/>
  <c r="J133"/>
  <c i="3" r="BK196"/>
  <c r="BK186"/>
  <c r="J171"/>
  <c r="BK143"/>
  <c r="BK171"/>
  <c r="J148"/>
  <c r="BK191"/>
  <c r="BK148"/>
  <c r="BK173"/>
  <c r="J156"/>
  <c r="J186"/>
  <c r="BK199"/>
  <c r="BK132"/>
  <c r="J184"/>
  <c r="J138"/>
  <c r="J169"/>
  <c i="4" r="BK144"/>
  <c r="BK160"/>
  <c r="J148"/>
  <c r="J177"/>
  <c r="J189"/>
  <c r="BK159"/>
  <c r="BK188"/>
  <c r="BK166"/>
  <c r="BK141"/>
  <c r="J166"/>
  <c r="BK175"/>
  <c r="J150"/>
  <c i="5" r="J487"/>
  <c r="BK390"/>
  <c r="BK233"/>
  <c r="BK477"/>
  <c r="J358"/>
  <c r="BK159"/>
  <c r="BK457"/>
  <c r="BK362"/>
  <c r="BK216"/>
  <c r="J442"/>
  <c r="BK354"/>
  <c r="J251"/>
  <c r="BK470"/>
  <c r="BK350"/>
  <c r="J350"/>
  <c r="J271"/>
  <c r="BK179"/>
  <c r="BK266"/>
  <c r="J148"/>
  <c r="BK386"/>
  <c i="6" r="J125"/>
  <c r="J123"/>
  <c i="7" r="J141"/>
  <c r="BK122"/>
  <c i="2" l="1" r="R161"/>
  <c r="R160"/>
  <c r="T161"/>
  <c r="BK167"/>
  <c r="J167"/>
  <c r="J106"/>
  <c r="P167"/>
  <c r="R167"/>
  <c i="3" r="P125"/>
  <c r="T166"/>
  <c i="2" r="R170"/>
  <c r="BK204"/>
  <c r="J204"/>
  <c r="J109"/>
  <c r="T212"/>
  <c i="3" r="BK147"/>
  <c r="J147"/>
  <c r="J99"/>
  <c r="T190"/>
  <c i="5" r="P129"/>
  <c r="BK260"/>
  <c r="J260"/>
  <c r="J99"/>
  <c r="R260"/>
  <c r="P270"/>
  <c r="BK286"/>
  <c r="J286"/>
  <c r="J101"/>
  <c r="R286"/>
  <c r="BK461"/>
  <c r="J461"/>
  <c r="J103"/>
  <c r="T476"/>
  <c r="P501"/>
  <c i="6" r="BK120"/>
  <c r="J120"/>
  <c r="J98"/>
  <c i="2" r="P132"/>
  <c r="T167"/>
  <c r="BK196"/>
  <c r="J196"/>
  <c r="J108"/>
  <c r="R204"/>
  <c i="3" r="BK125"/>
  <c r="J125"/>
  <c r="J98"/>
  <c r="R166"/>
  <c i="4" r="R121"/>
  <c r="R120"/>
  <c r="R119"/>
  <c i="5" r="T129"/>
  <c r="BK270"/>
  <c r="J270"/>
  <c r="J100"/>
  <c r="T270"/>
  <c r="T286"/>
  <c r="P461"/>
  <c r="P476"/>
  <c r="BK501"/>
  <c r="J501"/>
  <c r="J107"/>
  <c i="6" r="P120"/>
  <c r="P119"/>
  <c r="P118"/>
  <c i="1" r="AU99"/>
  <c i="2" r="T170"/>
  <c r="T204"/>
  <c i="3" r="R125"/>
  <c r="BK166"/>
  <c r="J166"/>
  <c r="J101"/>
  <c i="5" r="P295"/>
  <c r="P128"/>
  <c r="P127"/>
  <c i="1" r="AU98"/>
  <c i="5" r="R486"/>
  <c r="R485"/>
  <c i="2" r="BK132"/>
  <c r="R132"/>
  <c r="BK136"/>
  <c r="J136"/>
  <c r="J99"/>
  <c r="T136"/>
  <c r="P142"/>
  <c r="T142"/>
  <c r="P149"/>
  <c r="R149"/>
  <c r="P161"/>
  <c r="T196"/>
  <c r="R212"/>
  <c i="3" r="T125"/>
  <c r="P166"/>
  <c i="5" r="R129"/>
  <c r="P260"/>
  <c r="T260"/>
  <c r="R270"/>
  <c r="P286"/>
  <c r="T461"/>
  <c r="P486"/>
  <c r="P485"/>
  <c i="7" r="R140"/>
  <c r="R120"/>
  <c r="R119"/>
  <c i="2" r="P170"/>
  <c r="P204"/>
  <c i="3" r="R147"/>
  <c r="P190"/>
  <c i="4" r="T121"/>
  <c r="T120"/>
  <c r="T119"/>
  <c i="5" r="T295"/>
  <c r="BK476"/>
  <c r="J476"/>
  <c r="J104"/>
  <c r="T486"/>
  <c r="T485"/>
  <c i="6" r="R120"/>
  <c r="R119"/>
  <c r="R118"/>
  <c i="7" r="P140"/>
  <c r="P120"/>
  <c r="P119"/>
  <c i="1" r="AU100"/>
  <c i="2" r="P136"/>
  <c r="P196"/>
  <c r="BK212"/>
  <c r="J212"/>
  <c r="J110"/>
  <c i="3" r="T147"/>
  <c r="R190"/>
  <c i="4" r="P121"/>
  <c r="P120"/>
  <c r="P119"/>
  <c i="1" r="AU97"/>
  <c i="5" r="BK129"/>
  <c r="BK295"/>
  <c r="J295"/>
  <c r="J102"/>
  <c r="R461"/>
  <c r="R476"/>
  <c r="R501"/>
  <c i="6" r="T120"/>
  <c r="T119"/>
  <c r="T118"/>
  <c i="7" r="T140"/>
  <c r="T120"/>
  <c r="T119"/>
  <c i="2" r="T132"/>
  <c r="R136"/>
  <c r="BK142"/>
  <c r="J142"/>
  <c r="J100"/>
  <c r="R142"/>
  <c r="BK149"/>
  <c r="J149"/>
  <c r="J101"/>
  <c r="T149"/>
  <c r="BK161"/>
  <c r="J161"/>
  <c r="J105"/>
  <c r="BK170"/>
  <c r="J170"/>
  <c r="J107"/>
  <c r="R196"/>
  <c r="P212"/>
  <c i="3" r="P147"/>
  <c r="BK190"/>
  <c r="J190"/>
  <c r="J102"/>
  <c i="4" r="BK121"/>
  <c r="BK120"/>
  <c r="BK119"/>
  <c r="J119"/>
  <c r="J96"/>
  <c i="5" r="R295"/>
  <c r="BK486"/>
  <c r="BK485"/>
  <c r="J485"/>
  <c r="J105"/>
  <c r="T501"/>
  <c i="7" r="BK140"/>
  <c r="J140"/>
  <c r="J99"/>
  <c i="3" r="BK164"/>
  <c r="J164"/>
  <c r="J100"/>
  <c i="2" r="BK156"/>
  <c r="J156"/>
  <c r="J102"/>
  <c r="BK158"/>
  <c r="J158"/>
  <c r="J103"/>
  <c i="4" r="BK194"/>
  <c r="J194"/>
  <c r="J99"/>
  <c i="3" r="BK198"/>
  <c r="J198"/>
  <c r="J103"/>
  <c i="7" r="BK121"/>
  <c r="J121"/>
  <c r="J98"/>
  <c r="E109"/>
  <c i="6" r="BK119"/>
  <c r="J119"/>
  <c r="J97"/>
  <c i="7" r="BE122"/>
  <c r="BE141"/>
  <c r="J89"/>
  <c r="J116"/>
  <c r="BE151"/>
  <c r="F92"/>
  <c r="BE148"/>
  <c r="BE128"/>
  <c r="BE135"/>
  <c i="5" r="J129"/>
  <c r="J98"/>
  <c i="6" r="F92"/>
  <c r="BE124"/>
  <c i="5" r="J486"/>
  <c r="J106"/>
  <c i="6" r="J89"/>
  <c r="J115"/>
  <c r="E108"/>
  <c r="BE121"/>
  <c r="BE122"/>
  <c r="BE123"/>
  <c r="BE125"/>
  <c r="BE126"/>
  <c i="5" r="BE159"/>
  <c r="BE167"/>
  <c r="BE266"/>
  <c r="BE300"/>
  <c r="BE330"/>
  <c r="BE370"/>
  <c r="BE130"/>
  <c r="BE255"/>
  <c r="BE314"/>
  <c r="BE326"/>
  <c r="BE338"/>
  <c r="BE438"/>
  <c r="BE457"/>
  <c r="F92"/>
  <c r="BE143"/>
  <c r="BE194"/>
  <c r="BE205"/>
  <c r="BE216"/>
  <c r="BE354"/>
  <c r="BE358"/>
  <c r="BE362"/>
  <c r="BE394"/>
  <c r="BE446"/>
  <c r="E117"/>
  <c r="BE148"/>
  <c r="BE175"/>
  <c r="BE334"/>
  <c r="BE366"/>
  <c r="BE402"/>
  <c r="BE417"/>
  <c r="BE426"/>
  <c r="BE472"/>
  <c i="4" r="J120"/>
  <c r="J97"/>
  <c r="J121"/>
  <c r="J98"/>
  <c i="5" r="J121"/>
  <c r="BE134"/>
  <c r="BE138"/>
  <c r="BE304"/>
  <c r="BE322"/>
  <c r="BE346"/>
  <c r="BE382"/>
  <c r="BE390"/>
  <c r="BE430"/>
  <c r="BE464"/>
  <c r="BE477"/>
  <c r="BE155"/>
  <c r="BE179"/>
  <c r="BE220"/>
  <c r="BE229"/>
  <c r="BE251"/>
  <c r="BE271"/>
  <c r="BE282"/>
  <c r="BE291"/>
  <c r="BE342"/>
  <c r="BE374"/>
  <c r="BE442"/>
  <c r="BE450"/>
  <c r="BE462"/>
  <c r="BE510"/>
  <c r="J92"/>
  <c r="BE183"/>
  <c r="BE233"/>
  <c r="BE242"/>
  <c r="BE287"/>
  <c r="BE318"/>
  <c r="BE398"/>
  <c r="BE407"/>
  <c r="BE412"/>
  <c r="BE422"/>
  <c r="BE434"/>
  <c r="BE453"/>
  <c r="BE466"/>
  <c r="BE470"/>
  <c r="BE481"/>
  <c r="BE492"/>
  <c r="BE502"/>
  <c r="BE209"/>
  <c r="BE261"/>
  <c r="BE296"/>
  <c r="BE309"/>
  <c r="BE350"/>
  <c r="BE378"/>
  <c r="BE386"/>
  <c r="BE487"/>
  <c r="BE497"/>
  <c r="BE506"/>
  <c i="4" r="F116"/>
  <c r="BE131"/>
  <c r="BE132"/>
  <c r="BE134"/>
  <c r="BE145"/>
  <c r="BE146"/>
  <c r="BE161"/>
  <c r="BE166"/>
  <c i="3" r="BK124"/>
  <c r="BK123"/>
  <c r="J123"/>
  <c r="J96"/>
  <c i="4" r="E85"/>
  <c r="BE140"/>
  <c r="BE141"/>
  <c r="BE144"/>
  <c r="BE148"/>
  <c r="BE160"/>
  <c r="BE128"/>
  <c r="BE156"/>
  <c r="BE157"/>
  <c r="BE173"/>
  <c r="BE184"/>
  <c r="BE190"/>
  <c r="J92"/>
  <c r="BE129"/>
  <c r="BE138"/>
  <c r="BE152"/>
  <c r="BE165"/>
  <c r="BE170"/>
  <c r="BE177"/>
  <c r="BE182"/>
  <c r="BE186"/>
  <c r="BE189"/>
  <c r="BE195"/>
  <c r="BE122"/>
  <c r="BE147"/>
  <c r="BE154"/>
  <c r="BE155"/>
  <c r="BE158"/>
  <c r="BE159"/>
  <c r="BE162"/>
  <c r="BE163"/>
  <c r="BE175"/>
  <c r="BE180"/>
  <c r="BE188"/>
  <c r="BE125"/>
  <c r="BE127"/>
  <c r="BE136"/>
  <c r="BE143"/>
  <c r="BE150"/>
  <c r="BE151"/>
  <c r="J89"/>
  <c r="BE126"/>
  <c r="BE168"/>
  <c r="BE171"/>
  <c r="BE178"/>
  <c r="BE192"/>
  <c r="BE124"/>
  <c r="BE133"/>
  <c r="BE169"/>
  <c r="BE193"/>
  <c i="3" r="BE140"/>
  <c r="BE143"/>
  <c r="BE148"/>
  <c r="BE171"/>
  <c r="BE173"/>
  <c r="BE182"/>
  <c r="BE199"/>
  <c r="BE132"/>
  <c r="BE141"/>
  <c r="BE168"/>
  <c r="BE169"/>
  <c r="BE175"/>
  <c r="BE178"/>
  <c r="BE179"/>
  <c r="BE188"/>
  <c r="BE152"/>
  <c r="BE154"/>
  <c r="BE156"/>
  <c r="BE162"/>
  <c r="BE176"/>
  <c i="2" r="J132"/>
  <c r="J98"/>
  <c i="3" r="F92"/>
  <c r="J117"/>
  <c r="J120"/>
  <c r="BE136"/>
  <c r="BE150"/>
  <c r="BE167"/>
  <c r="BE180"/>
  <c r="BE184"/>
  <c r="BE192"/>
  <c r="BE126"/>
  <c r="BE130"/>
  <c r="BE160"/>
  <c r="BE186"/>
  <c r="BE191"/>
  <c r="BE194"/>
  <c r="BE195"/>
  <c r="BE196"/>
  <c r="E113"/>
  <c r="BE128"/>
  <c r="BE158"/>
  <c r="BE165"/>
  <c r="BE138"/>
  <c r="BE185"/>
  <c r="BE197"/>
  <c i="1" r="BB95"/>
  <c r="BA95"/>
  <c r="AW95"/>
  <c r="BC95"/>
  <c i="2" r="E85"/>
  <c r="J89"/>
  <c r="F92"/>
  <c r="J92"/>
  <c r="BE133"/>
  <c r="BE135"/>
  <c r="BE137"/>
  <c r="BE139"/>
  <c r="BE141"/>
  <c r="BE143"/>
  <c r="BE145"/>
  <c r="BE146"/>
  <c r="BE147"/>
  <c r="BE148"/>
  <c r="BE150"/>
  <c r="BE152"/>
  <c r="BE153"/>
  <c r="BE157"/>
  <c r="BE159"/>
  <c r="BE162"/>
  <c r="BE164"/>
  <c r="BE166"/>
  <c r="BE168"/>
  <c r="BE169"/>
  <c r="BE171"/>
  <c r="BE172"/>
  <c r="BE173"/>
  <c r="BE174"/>
  <c r="BE176"/>
  <c r="BE178"/>
  <c r="BE179"/>
  <c r="BE181"/>
  <c r="BE183"/>
  <c r="BE185"/>
  <c r="BE186"/>
  <c r="BE188"/>
  <c r="BE189"/>
  <c r="BE190"/>
  <c r="BE192"/>
  <c r="BE193"/>
  <c r="BE195"/>
  <c r="BE197"/>
  <c r="BE198"/>
  <c r="BE199"/>
  <c r="BE200"/>
  <c r="BE201"/>
  <c r="BE202"/>
  <c r="BE203"/>
  <c r="BE205"/>
  <c r="BE206"/>
  <c r="BE208"/>
  <c r="BE209"/>
  <c r="BE211"/>
  <c r="BE213"/>
  <c r="BE214"/>
  <c i="1" r="BD95"/>
  <c i="4" r="J34"/>
  <c i="1" r="AW97"/>
  <c i="5" r="F35"/>
  <c i="1" r="BB98"/>
  <c i="3" r="F34"/>
  <c i="1" r="BA96"/>
  <c i="5" r="F34"/>
  <c i="1" r="BA98"/>
  <c i="3" r="F36"/>
  <c i="1" r="BC96"/>
  <c i="4" r="J30"/>
  <c i="6" r="F34"/>
  <c i="1" r="BA99"/>
  <c i="6" r="F36"/>
  <c i="1" r="BC99"/>
  <c i="6" r="J34"/>
  <c i="1" r="AW99"/>
  <c i="6" r="F37"/>
  <c i="1" r="BD99"/>
  <c i="6" r="F35"/>
  <c i="1" r="BB99"/>
  <c i="7" r="F36"/>
  <c i="1" r="BC100"/>
  <c i="7" r="F37"/>
  <c i="1" r="BD100"/>
  <c i="3" r="F37"/>
  <c i="1" r="BD96"/>
  <c i="5" r="F36"/>
  <c i="1" r="BC98"/>
  <c i="3" r="F35"/>
  <c i="1" r="BB96"/>
  <c i="4" r="F37"/>
  <c i="1" r="BD97"/>
  <c i="7" r="J34"/>
  <c i="1" r="AW100"/>
  <c i="7" r="F34"/>
  <c i="1" r="BA100"/>
  <c i="3" r="J34"/>
  <c i="1" r="AW96"/>
  <c i="4" r="F36"/>
  <c i="1" r="BC97"/>
  <c i="7" r="F35"/>
  <c i="1" r="BB100"/>
  <c i="4" r="F35"/>
  <c i="1" r="BB97"/>
  <c i="5" r="F37"/>
  <c i="1" r="BD98"/>
  <c i="4" r="F34"/>
  <c i="1" r="BA97"/>
  <c i="5" r="J34"/>
  <c i="1" r="AW98"/>
  <c i="2" l="1" r="T131"/>
  <c i="3" r="T124"/>
  <c r="T123"/>
  <c i="2" r="R131"/>
  <c r="R130"/>
  <c i="3" r="R124"/>
  <c r="R123"/>
  <c i="2" r="P160"/>
  <c i="5" r="BK128"/>
  <c r="J128"/>
  <c r="J97"/>
  <c i="2" r="P131"/>
  <c r="P130"/>
  <c i="1" r="AU95"/>
  <c i="5" r="T128"/>
  <c r="T127"/>
  <c r="R128"/>
  <c r="R127"/>
  <c i="2" r="BK131"/>
  <c i="3" r="P124"/>
  <c r="P123"/>
  <c i="1" r="AU96"/>
  <c i="2" r="T160"/>
  <c r="BK160"/>
  <c r="J160"/>
  <c r="J104"/>
  <c i="7" r="BK120"/>
  <c r="J120"/>
  <c r="J97"/>
  <c i="6" r="BK118"/>
  <c r="J118"/>
  <c r="J96"/>
  <c i="1" r="AG97"/>
  <c i="3" r="J124"/>
  <c r="J97"/>
  <c i="2" r="F33"/>
  <c i="1" r="AZ95"/>
  <c i="2" r="J33"/>
  <c i="1" r="AV95"/>
  <c r="AT95"/>
  <c i="3" r="J30"/>
  <c i="1" r="AG96"/>
  <c i="4" r="F33"/>
  <c i="1" r="AZ97"/>
  <c r="BC94"/>
  <c r="W32"/>
  <c r="BD94"/>
  <c r="W33"/>
  <c i="4" r="J33"/>
  <c i="1" r="AV97"/>
  <c r="AT97"/>
  <c r="AN97"/>
  <c i="7" r="J33"/>
  <c i="1" r="AV100"/>
  <c r="AT100"/>
  <c i="3" r="J33"/>
  <c i="1" r="AV96"/>
  <c r="AT96"/>
  <c i="6" r="J33"/>
  <c i="1" r="AV99"/>
  <c r="AT99"/>
  <c i="7" r="F33"/>
  <c i="1" r="AZ100"/>
  <c i="3" r="F33"/>
  <c i="1" r="AZ96"/>
  <c i="6" r="F33"/>
  <c i="1" r="AZ99"/>
  <c r="BB94"/>
  <c r="W31"/>
  <c r="BA94"/>
  <c r="W30"/>
  <c i="5" r="J33"/>
  <c i="1" r="AV98"/>
  <c r="AT98"/>
  <c i="5" r="F33"/>
  <c i="1" r="AZ98"/>
  <c i="2" l="1" r="BK130"/>
  <c r="J130"/>
  <c r="T130"/>
  <c r="J131"/>
  <c r="J97"/>
  <c i="7" r="BK119"/>
  <c r="J119"/>
  <c r="J96"/>
  <c i="5" r="BK127"/>
  <c r="J127"/>
  <c i="1" r="AN96"/>
  <c i="4" r="J39"/>
  <c i="3" r="J39"/>
  <c i="2" r="J30"/>
  <c i="1" r="AG95"/>
  <c r="AU94"/>
  <c i="5" r="J30"/>
  <c i="1" r="AG98"/>
  <c r="AX94"/>
  <c r="AW94"/>
  <c r="AK30"/>
  <c i="6" r="J30"/>
  <c i="1" r="AG99"/>
  <c r="AZ94"/>
  <c r="W29"/>
  <c r="AY94"/>
  <c i="5" l="1" r="J39"/>
  <c i="2" r="J39"/>
  <c i="5" r="J96"/>
  <c i="2" r="J96"/>
  <c i="6" r="J39"/>
  <c i="1" r="AN99"/>
  <c r="AN95"/>
  <c r="AN98"/>
  <c i="7" r="J30"/>
  <c i="1" r="AG100"/>
  <c r="AV94"/>
  <c r="AK29"/>
  <c i="7" l="1" r="J39"/>
  <c i="1" r="AN100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<sst xmlns="http://schemas.openxmlformats.org/spreadsheetml/2006/main">
  <si>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</si>
  <si>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</si>
  <si>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</si>
  <si>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</si>
  <si>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</si>
  <si>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{5894e2a1-5bff-4e2b-b879-0d5a73c4bbb7}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</si>
  <si>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</si>
  <si>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</si>
  <si>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</si>
  <si>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</si>
  <si>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</si>
  <si>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</si>
  <si>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</si>
  <si>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</si>
  <si>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SM240505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</si>
  <si>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</si>
  <si>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</si>
  <si>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ÚPRAVA ATRIA ZŠ JUGOSLÁVSKÁ 23 V OSTRAVĚ – ZÁBŘEHU</t>
  </si>
  <si>
    <t>KSO:</t>
  </si>
  <si>
    <t>CC-CZ:</t>
  </si>
  <si>
    <t>Místo:</t>
  </si>
  <si>
    <t>Ostrava</t>
  </si>
  <si>
    <t>Datum:</t>
  </si>
  <si>
    <t>4. 5. 2024</t>
  </si>
  <si>
    <t>Zadavatel:</t>
  </si>
  <si>
    <t>IČ:</t>
  </si>
  <si>
    <t>Městský obvod Ostrava-Jih</t>
  </si>
  <si>
    <t>DIČ:</t>
  </si>
  <si>
    <t>Uchazeč:</t>
  </si>
  <si>
    <t>Vyplň údaj</t>
  </si>
  <si>
    <t>Projektant:</t>
  </si>
  <si>
    <t>STAV MORAVIA spol. s 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</si>
  <si>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</si>
  <si>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</si>
  <si>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</si>
  <si>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</si>
  <si>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</si>
  <si>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</si>
  <si>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</si>
  <si>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</si>
  <si>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</si>
  <si>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</si>
  <si>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</si>
  <si>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</si>
  <si>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</si>
  <si>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</si>
  <si>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</si>
  <si>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</si>
  <si>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</si>
  <si>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</si>
  <si>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</si>
  <si>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</si>
  <si>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</si>
  <si>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</si>
  <si>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</si>
  <si>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</si>
  <si>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</si>
  <si>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</si>
  <si>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</si>
  <si>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</si>
  <si>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</si>
  <si>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</si>
  <si>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</si>
  <si>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</si>
  <si>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</si>
  <si>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</si>
  <si>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</si>
  <si>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</si>
  <si>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</si>
  <si>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</si>
  <si>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</si>
  <si>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</si>
  <si>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</si>
  <si>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</si>
  <si>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</si>
  <si>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</si>
  <si>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</si>
  <si>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</si>
  <si>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</si>
  <si>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</si>
  <si>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</si>
  <si>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</si>
  <si>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Venkovní učebna</t>
  </si>
  <si>
    <t>STA</t>
  </si>
  <si>
    <t>1</t>
  </si>
  <si>
    <t>{54939d9b-8779-4ec2-808c-d4f139795409}</t>
  </si>
  <si>
    <t>2</t>
  </si>
  <si>
    <t>SO 02</t>
  </si>
  <si>
    <t>Zpevněné plochy</t>
  </si>
  <si>
    <t>{153644ec-997b-4947-9323-d84bcf2c94f1}</t>
  </si>
  <si>
    <t>SO 03</t>
  </si>
  <si>
    <t>Úprava zeleně</t>
  </si>
  <si>
    <t>{b044b312-9b0b-456e-b369-35d497f1d8f9}</t>
  </si>
  <si>
    <t>SO 04</t>
  </si>
  <si>
    <t>DEŠŤOVÁ KANALIZACE</t>
  </si>
  <si>
    <t>{37b24a62-bbed-45a3-81e9-1261b4778792}</t>
  </si>
  <si>
    <t>SO 05</t>
  </si>
  <si>
    <t>Mobiliář</t>
  </si>
  <si>
    <t>{d1eaa0bb-0031-4d68-8eb5-8284ae8414fd}</t>
  </si>
  <si>
    <t>VRN</t>
  </si>
  <si>
    <t>Vedlejší a ostatní rozpočtové náklady</t>
  </si>
  <si>
    <t>{a7997aa7-3f29-452e-9b89-02b43a8e31a0}</t>
  </si>
  <si>
    <t>KRYCÍ LIST SOUPISU PRACÍ</t>
  </si>
  <si>
    <t>Objekt:</t>
  </si>
  <si>
    <t>SO 01 - Venkovní učebna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</si>
  <si>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</si>
  <si>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</si>
  <si>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</si>
  <si>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</si>
  <si>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</si>
  <si>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</si>
  <si>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</si>
  <si>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</si>
  <si>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</si>
  <si>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</si>
  <si>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</si>
  <si>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998 - Přesun hmot</t>
  </si>
  <si>
    <t>PSV - Práce a dodávky PSV</t>
  </si>
  <si>
    <t xml:space="preserve">    712 - Povlakové krytiny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</si>
  <si>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</si>
  <si>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</si>
  <si>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</si>
  <si>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</si>
  <si>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</si>
  <si>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</si>
  <si>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</si>
  <si>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</si>
  <si>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</si>
  <si>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</si>
  <si>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</si>
  <si>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</si>
  <si>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</si>
  <si>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</si>
  <si>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</si>
  <si>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</si>
  <si>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</si>
  <si>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</si>
  <si>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</si>
  <si>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</si>
  <si>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</si>
  <si>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</si>
  <si>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</si>
  <si>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131212531</t>
  </si>
  <si>
    <t>Hloubení jamek objem do 0,5 m3 v soudržných horninách třídy těžitelnosti I skupiny 3 ručně</t>
  </si>
  <si>
    <t>m3</t>
  </si>
  <si>
    <t>4</t>
  </si>
  <si>
    <t>-171717102</t>
  </si>
  <si>
    <t>VV</t>
  </si>
  <si>
    <t>0,5*0,5*0,8*8</t>
  </si>
  <si>
    <t>162751117</t>
  </si>
  <si>
    <t>Vodorovné přemístění přes 9 000 do 10000 m výkopku/sypaniny z horniny třídy těžitelnosti I skupiny 1 až 3</t>
  </si>
  <si>
    <t>2042565838</t>
  </si>
  <si>
    <t>Zakládání</t>
  </si>
  <si>
    <t>3</t>
  </si>
  <si>
    <t>275313711</t>
  </si>
  <si>
    <t>Základové patky z betonu tř. C 20/25</t>
  </si>
  <si>
    <t>-1527198308</t>
  </si>
  <si>
    <t>0,5*0,5*0,795*8*1,035</t>
  </si>
  <si>
    <t>275351121</t>
  </si>
  <si>
    <t>Zřízení bednění základových patek</t>
  </si>
  <si>
    <t>m2</t>
  </si>
  <si>
    <t>900060566</t>
  </si>
  <si>
    <t>0,5*0,2*4*8</t>
  </si>
  <si>
    <t>5</t>
  </si>
  <si>
    <t>275351122</t>
  </si>
  <si>
    <t>Odstranění bednění základových patek</t>
  </si>
  <si>
    <t>-734411923</t>
  </si>
  <si>
    <t>Svislé a kompletní konstrukce</t>
  </si>
  <si>
    <t>6</t>
  </si>
  <si>
    <t>382413111R1</t>
  </si>
  <si>
    <t>Osazení jímky z PP objemu 1000 l vč. základů a chemických kotev</t>
  </si>
  <si>
    <t>kus</t>
  </si>
  <si>
    <t>-624227555</t>
  </si>
  <si>
    <t>"A01" 1</t>
  </si>
  <si>
    <t>7</t>
  </si>
  <si>
    <t>M</t>
  </si>
  <si>
    <t>1943202</t>
  </si>
  <si>
    <t>IBC KONTEJNER 1000L REPASOVANY 269000</t>
  </si>
  <si>
    <t>8</t>
  </si>
  <si>
    <t>-1377618410</t>
  </si>
  <si>
    <t>1943448</t>
  </si>
  <si>
    <t>KOHOUTEK IBC 3/4" S60X6 IBCS60-K3400</t>
  </si>
  <si>
    <t>-1050018080</t>
  </si>
  <si>
    <t>9</t>
  </si>
  <si>
    <t>1943449</t>
  </si>
  <si>
    <t>ADAPTER IBC S60X6 S 3/4" IBCS60F-H034</t>
  </si>
  <si>
    <t>961590088</t>
  </si>
  <si>
    <t>10</t>
  </si>
  <si>
    <t>1939455</t>
  </si>
  <si>
    <t>VYLEVKA IBC SE SROUBENIM S60X6 IBCSPOUT2</t>
  </si>
  <si>
    <t>1712871827</t>
  </si>
  <si>
    <t>Komunikace pozemní</t>
  </si>
  <si>
    <t>11</t>
  </si>
  <si>
    <t>564760101</t>
  </si>
  <si>
    <t>Podklad z kameniva hrubého drceného vel. 16-32 mm plochy do 100 m2 tl 200 mm</t>
  </si>
  <si>
    <t>-1107675690</t>
  </si>
  <si>
    <t>4,66*7,66</t>
  </si>
  <si>
    <t>596811120</t>
  </si>
  <si>
    <t>Kladení betonové dlažby komunikací pro pěší do lože z kameniva velikosti do 0,09 m2 pl do 50 m2</t>
  </si>
  <si>
    <t>-2089324111</t>
  </si>
  <si>
    <t>13</t>
  </si>
  <si>
    <t>59248005</t>
  </si>
  <si>
    <t>dlažba chodníková betonová 300x300mm tl 50mm přírodní</t>
  </si>
  <si>
    <t>653094396</t>
  </si>
  <si>
    <t>0,3*0,3*270</t>
  </si>
  <si>
    <t>24,3*1,03 'Přepočtené koeficientem množství</t>
  </si>
  <si>
    <t>Ostatní konstrukce a práce, bourání</t>
  </si>
  <si>
    <t>14</t>
  </si>
  <si>
    <t>952901411</t>
  </si>
  <si>
    <t>Vyčištění ostatních objektů (kanálů, zásobníků, kůlen) při jakékoliv výšce podlaží</t>
  </si>
  <si>
    <t>-2033074794</t>
  </si>
  <si>
    <t>998</t>
  </si>
  <si>
    <t>Přesun hmot</t>
  </si>
  <si>
    <t>15</t>
  </si>
  <si>
    <t>998011001</t>
  </si>
  <si>
    <t>Přesun hmot pro budovy zděné v do 6 m</t>
  </si>
  <si>
    <t>t</t>
  </si>
  <si>
    <t>1195059190</t>
  </si>
  <si>
    <t>PSV</t>
  </si>
  <si>
    <t>Práce a dodávky PSV</t>
  </si>
  <si>
    <t>712</t>
  </si>
  <si>
    <t>Povlakové krytiny</t>
  </si>
  <si>
    <t>16</t>
  </si>
  <si>
    <t>712331111</t>
  </si>
  <si>
    <t>Provedení povlakové krytiny střech do 10° podkladní vrstvy pásy na sucho samolepící</t>
  </si>
  <si>
    <t>-18012186</t>
  </si>
  <si>
    <t>34,748</t>
  </si>
  <si>
    <t>17</t>
  </si>
  <si>
    <t>62853002</t>
  </si>
  <si>
    <t>pás asfaltový samolepicí modifikovaný SBS s vložkou ze skleněné tkaniny se spalitelnou fólií nebo jemnozrnným minerálním posypem nebo textilií na horním povrchu tl 2,8mm</t>
  </si>
  <si>
    <t>32</t>
  </si>
  <si>
    <t>509184923</t>
  </si>
  <si>
    <t>34,748*1,1655 'Přepočtené koeficientem množství</t>
  </si>
  <si>
    <t>18</t>
  </si>
  <si>
    <t>998712101</t>
  </si>
  <si>
    <t>Přesun hmot tonážní pro krytiny povlakové v objektech v do 6 m</t>
  </si>
  <si>
    <t>1927999843</t>
  </si>
  <si>
    <t>721</t>
  </si>
  <si>
    <t>Zdravotechnika - vnitřní kanalizace</t>
  </si>
  <si>
    <t>19</t>
  </si>
  <si>
    <t>721242105</t>
  </si>
  <si>
    <t>Lapač střešních splavenin z PP se zápachovou klapkou a lapacím košem DN 110</t>
  </si>
  <si>
    <t>-1357576984</t>
  </si>
  <si>
    <t>20</t>
  </si>
  <si>
    <t>998721101</t>
  </si>
  <si>
    <t>Přesun hmot tonážní pro vnitřní kanalizaci v objektech v do 6 m</t>
  </si>
  <si>
    <t>1873451686</t>
  </si>
  <si>
    <t>762</t>
  </si>
  <si>
    <t>Konstrukce tesařské</t>
  </si>
  <si>
    <t>762083122</t>
  </si>
  <si>
    <t>Impregnace řeziva proti dřevokaznému hmyzu, houbám a plísním máčením třída ohrožení 3 a 4</t>
  </si>
  <si>
    <t>1109070656</t>
  </si>
  <si>
    <t>22</t>
  </si>
  <si>
    <t>762086111</t>
  </si>
  <si>
    <t>Montáž KDK hmotnosti prvku do 5 kg</t>
  </si>
  <si>
    <t>kg</t>
  </si>
  <si>
    <t>464550165</t>
  </si>
  <si>
    <t>23</t>
  </si>
  <si>
    <t>54825030</t>
  </si>
  <si>
    <t>kotevní patka pilíře 110x110-200mm,matice M24,s poj. NEREZ</t>
  </si>
  <si>
    <t>781369198</t>
  </si>
  <si>
    <t>24</t>
  </si>
  <si>
    <t>762341260</t>
  </si>
  <si>
    <t>Montáž bednění střech rovných a šikmých sklonu do 60° z palubek</t>
  </si>
  <si>
    <t>939469345</t>
  </si>
  <si>
    <t>4,76*7,3</t>
  </si>
  <si>
    <t>25</t>
  </si>
  <si>
    <t>61189995</t>
  </si>
  <si>
    <t>palubky podlahové smrk tl 24mm A/B</t>
  </si>
  <si>
    <t>2105623438</t>
  </si>
  <si>
    <t>34,748*1,1 'Přepočtené koeficientem množství</t>
  </si>
  <si>
    <t>26</t>
  </si>
  <si>
    <t>762723321</t>
  </si>
  <si>
    <t>Montáž prostorové vázané kce z lepených hranolů průřezové pl přes 120 do 224 cm2</t>
  </si>
  <si>
    <t>m</t>
  </si>
  <si>
    <t>141654047</t>
  </si>
  <si>
    <t>27</t>
  </si>
  <si>
    <t>61223272</t>
  </si>
  <si>
    <t>hranol konstrukční KVH lepený průřezu 140x140-240mm pohledový</t>
  </si>
  <si>
    <t>-497690871</t>
  </si>
  <si>
    <t>21*0,0196 'Přepočtené koeficientem množství</t>
  </si>
  <si>
    <t>28</t>
  </si>
  <si>
    <t>762723331</t>
  </si>
  <si>
    <t>Montáž prostorové vázané kce z lepených hranolů průřezové pl přes 224 do 288 cm2</t>
  </si>
  <si>
    <t>-1288960183</t>
  </si>
  <si>
    <t>10,5+7,5+49,5+16+13,5+5</t>
  </si>
  <si>
    <t>29</t>
  </si>
  <si>
    <t>61223274</t>
  </si>
  <si>
    <t>hranol konstrukční DUO/TRIO lepený průřezu 160x160-240mm</t>
  </si>
  <si>
    <t>1348645153</t>
  </si>
  <si>
    <t>102*0,02186 'Přepočtené koeficientem množství</t>
  </si>
  <si>
    <t>30</t>
  </si>
  <si>
    <t>762951017</t>
  </si>
  <si>
    <t>Montáž podkladního roštu terasy z volně položených dřevoplastových nebo Al profilů osové vzdálenosti podpěr přes 300 do 500 mm</t>
  </si>
  <si>
    <t>801060532</t>
  </si>
  <si>
    <t>31</t>
  </si>
  <si>
    <t>60791138</t>
  </si>
  <si>
    <t>profil podkladový dřevoplastový pro terasová dřevoplastová prkna 50x50mm</t>
  </si>
  <si>
    <t>196298650</t>
  </si>
  <si>
    <t>40*5,25 'Přepočtené koeficientem množství</t>
  </si>
  <si>
    <t>762951101</t>
  </si>
  <si>
    <t>Příplatek k montáži podkladního roštu terasy za výškové vyrovnání roštu terči do 65 mm</t>
  </si>
  <si>
    <t>-995688421</t>
  </si>
  <si>
    <t>33</t>
  </si>
  <si>
    <t>762952046</t>
  </si>
  <si>
    <t>Montáž teras z prken š do 140 mm se skrytými sparami z dřevoplastu skrytým spojem na podkladní dřevoplastový rošt</t>
  </si>
  <si>
    <t>954826434</t>
  </si>
  <si>
    <t>34</t>
  </si>
  <si>
    <t>60791110</t>
  </si>
  <si>
    <t>prkno terasové dřevoplastové š 140 mm tl 28mm</t>
  </si>
  <si>
    <t>1366733938</t>
  </si>
  <si>
    <t>40*7,884 'Přepočtené koeficientem množství</t>
  </si>
  <si>
    <t>35</t>
  </si>
  <si>
    <t>762952111</t>
  </si>
  <si>
    <t>Montáž ukončovací lišty terasy šroubováním</t>
  </si>
  <si>
    <t>129167915</t>
  </si>
  <si>
    <t>36</t>
  </si>
  <si>
    <t>60791131R1</t>
  </si>
  <si>
    <t>profil dokončovací krycí dřevoplastový v 100mm</t>
  </si>
  <si>
    <t>-1022198449</t>
  </si>
  <si>
    <t>32*1,08 'Přepočtené koeficientem množství</t>
  </si>
  <si>
    <t>37</t>
  </si>
  <si>
    <t>998762101</t>
  </si>
  <si>
    <t>Přesun hmot tonážní pro kce tesařské v objektech v do 6 m</t>
  </si>
  <si>
    <t>1200333447</t>
  </si>
  <si>
    <t>764</t>
  </si>
  <si>
    <t>Konstrukce klempířské</t>
  </si>
  <si>
    <t>38</t>
  </si>
  <si>
    <t>764212635</t>
  </si>
  <si>
    <t>Oplechování štítu závětrnou lištou z Pz s povrchovou úpravou rš 400 mm</t>
  </si>
  <si>
    <t>665571027</t>
  </si>
  <si>
    <t>39</t>
  </si>
  <si>
    <t>764212664</t>
  </si>
  <si>
    <t>Oplechování rovné okapové hrany z Pz s povrchovou úpravou rš 330 mm</t>
  </si>
  <si>
    <t>1850223720</t>
  </si>
  <si>
    <t>40</t>
  </si>
  <si>
    <t>764511602</t>
  </si>
  <si>
    <t>Žlab podokapní půlkruhový z Pz s povrchovou úpravou rš 330 mm</t>
  </si>
  <si>
    <t>66843254</t>
  </si>
  <si>
    <t>41</t>
  </si>
  <si>
    <t>764511642</t>
  </si>
  <si>
    <t>Kotlík oválný (trychtýřový) pro podokapní žlaby z Pz s povrchovou úpravou 330/100 mm</t>
  </si>
  <si>
    <t>2071989829</t>
  </si>
  <si>
    <t>42</t>
  </si>
  <si>
    <t>764518622</t>
  </si>
  <si>
    <t>Svody kruhové včetně objímek, kolen, odskoků z Pz s povrchovou úpravou průměru 100 mm</t>
  </si>
  <si>
    <t>-969468344</t>
  </si>
  <si>
    <t>43</t>
  </si>
  <si>
    <t>764518632</t>
  </si>
  <si>
    <t>Sklápěcí výpust vody z Pz s povrchovou úpravou kruhového svodu průměru 100 mm</t>
  </si>
  <si>
    <t>-97980242</t>
  </si>
  <si>
    <t>44</t>
  </si>
  <si>
    <t>998764101</t>
  </si>
  <si>
    <t>Přesun hmot tonážní pro konstrukce klempířské v objektech v do 6 m</t>
  </si>
  <si>
    <t>-1486520283</t>
  </si>
  <si>
    <t>765</t>
  </si>
  <si>
    <t>Krytina skládaná</t>
  </si>
  <si>
    <t>45</t>
  </si>
  <si>
    <t>765151001</t>
  </si>
  <si>
    <t>Montáž krytiny bitumenové ze šindelů na bednění sklonu do 20°</t>
  </si>
  <si>
    <t>-1817751233</t>
  </si>
  <si>
    <t>46</t>
  </si>
  <si>
    <t>62866001</t>
  </si>
  <si>
    <t>šindel asfaltový tvar obdélník</t>
  </si>
  <si>
    <t>-838994693</t>
  </si>
  <si>
    <t>34,748*1,03 'Přepočtené koeficientem množství</t>
  </si>
  <si>
    <t>47</t>
  </si>
  <si>
    <t>765151021</t>
  </si>
  <si>
    <t>Montáž krytiny bitumenové okapová hrana ze šindelů</t>
  </si>
  <si>
    <t>592919967</t>
  </si>
  <si>
    <t>48</t>
  </si>
  <si>
    <t>765151061</t>
  </si>
  <si>
    <t>Montáž krytiny bitumenové štítová hrana plechem ze šindelů</t>
  </si>
  <si>
    <t>1162386889</t>
  </si>
  <si>
    <t>7,3+4,76*2</t>
  </si>
  <si>
    <t>49</t>
  </si>
  <si>
    <t>998765101</t>
  </si>
  <si>
    <t>Přesun hmot tonážní pro krytiny skládané v objektech v do 6 m</t>
  </si>
  <si>
    <t>-447979644</t>
  </si>
  <si>
    <t>783</t>
  </si>
  <si>
    <t>Dokončovací práce - nátěry</t>
  </si>
  <si>
    <t>50</t>
  </si>
  <si>
    <t>783264101</t>
  </si>
  <si>
    <t>Základní jednonásobný olejový nátěr tesařských konstrukcí</t>
  </si>
  <si>
    <t>2131962352</t>
  </si>
  <si>
    <t>51</t>
  </si>
  <si>
    <t>783268111</t>
  </si>
  <si>
    <t>Lazurovací dvojnásobný olejový nátěr tesařských konstrukcí</t>
  </si>
  <si>
    <t>-1561288874</t>
  </si>
  <si>
    <t>E01</t>
  </si>
  <si>
    <t>zámková dl. 80mm</t>
  </si>
  <si>
    <t>330</t>
  </si>
  <si>
    <t>E02</t>
  </si>
  <si>
    <t>asfalt</t>
  </si>
  <si>
    <t>763</t>
  </si>
  <si>
    <t>E04</t>
  </si>
  <si>
    <t>kačírek</t>
  </si>
  <si>
    <t>59</t>
  </si>
  <si>
    <t>SK2</t>
  </si>
  <si>
    <t>dlažba 80mm</t>
  </si>
  <si>
    <t>649,2</t>
  </si>
  <si>
    <t>SK1</t>
  </si>
  <si>
    <t>mlat</t>
  </si>
  <si>
    <t>240</t>
  </si>
  <si>
    <t>SO 02 - Zpevněné plochy</t>
  </si>
  <si>
    <t xml:space="preserve">    8 - Trubní vedení</t>
  </si>
  <si>
    <t xml:space="preserve">    997 - Přesun sutě</t>
  </si>
  <si>
    <t>113106121</t>
  </si>
  <si>
    <t>Rozebrání dlažeb z betonových nebo kamenných dlaždic komunikací pro pěší ručně</t>
  </si>
  <si>
    <t>1731618181</t>
  </si>
  <si>
    <t>"B08" 44</t>
  </si>
  <si>
    <t>113106171</t>
  </si>
  <si>
    <t>Rozebrání dlažeb vozovek ze zámkové dlažby s ložem z kameniva ručně</t>
  </si>
  <si>
    <t>612309790</t>
  </si>
  <si>
    <t>"B01" 330</t>
  </si>
  <si>
    <t>113107111</t>
  </si>
  <si>
    <t>Odstranění podkladu z kameniva těženého tl do 100 mm ručně</t>
  </si>
  <si>
    <t>-488650271</t>
  </si>
  <si>
    <t>"B06" 59</t>
  </si>
  <si>
    <t>113107223</t>
  </si>
  <si>
    <t>Odstranění podkladu z kameniva drceného tl přes 200 do 300 mm strojně pl přes 200 m2</t>
  </si>
  <si>
    <t>-1709237275</t>
  </si>
  <si>
    <t>"Pod okapovým chodníkem" 44</t>
  </si>
  <si>
    <t>Součet</t>
  </si>
  <si>
    <t>113107224</t>
  </si>
  <si>
    <t>Odstranění podkladu z kameniva drceného tl přes 300 do 400 mm strojně pl přes 200 m2</t>
  </si>
  <si>
    <t>-1284048609</t>
  </si>
  <si>
    <t>113107243</t>
  </si>
  <si>
    <t>Odstranění podkladu živičného tl přes 100 do 150 mm strojně pl přes 200 m2</t>
  </si>
  <si>
    <t>2147282677</t>
  </si>
  <si>
    <t>"B01" 763</t>
  </si>
  <si>
    <t>113202111</t>
  </si>
  <si>
    <t>Vytrhání obrub krajníků obrubníků stojatých</t>
  </si>
  <si>
    <t>-729942952</t>
  </si>
  <si>
    <t>113311121</t>
  </si>
  <si>
    <t>Odstranění geotextilií v komunikacích</t>
  </si>
  <si>
    <t>2103919505</t>
  </si>
  <si>
    <t>121151123</t>
  </si>
  <si>
    <t>Sejmutí ornice plochy přes 500 m2 tl vrstvy do 200 mm strojně</t>
  </si>
  <si>
    <t>-632774002</t>
  </si>
  <si>
    <t>E03</t>
  </si>
  <si>
    <t>"B05" 118+83+101+79</t>
  </si>
  <si>
    <t>564201111R1</t>
  </si>
  <si>
    <t>Podklad nebo podsyp ze štěrkopísku ŠP plochy přes 100 m2 tl 40 mm, mlatová obrusná vrstva</t>
  </si>
  <si>
    <t>97588465</t>
  </si>
  <si>
    <t>564211112R1</t>
  </si>
  <si>
    <t>Podklad nebo podsyp ze štěrkopísku ŠP plochy přes 100 m2 tl 60 mm, mlatová dynamická vrstva</t>
  </si>
  <si>
    <t>-954959623</t>
  </si>
  <si>
    <t>564750111</t>
  </si>
  <si>
    <t>Podklad z kameniva hrubého drceného vel. 16-32 mm plochy přes 100 m2 tl 150 mm</t>
  </si>
  <si>
    <t>-1392918426</t>
  </si>
  <si>
    <t>"N01" 641+8,2</t>
  </si>
  <si>
    <t>564750111R1</t>
  </si>
  <si>
    <t>Podklad z kameniva hrubého drceného vel. 0-32 mm plochy přes 100 m2 tl 150 mm</t>
  </si>
  <si>
    <t>-168367616</t>
  </si>
  <si>
    <t>"N04" 240</t>
  </si>
  <si>
    <t>564851111</t>
  </si>
  <si>
    <t>Podklad ze štěrkodrtě ŠD plochy přes 100 m2 tl 150 mm</t>
  </si>
  <si>
    <t>-149219738</t>
  </si>
  <si>
    <t>596212355</t>
  </si>
  <si>
    <t>Kladení zámkové dlažby pozemních komunikací strojně tl 80 mm pl přes 300 m2</t>
  </si>
  <si>
    <t>-1899796734</t>
  </si>
  <si>
    <t>59245013</t>
  </si>
  <si>
    <t>dlažba zámková betonová tvaru I 200x165mm tl 80mm přírodní</t>
  </si>
  <si>
    <t>-469493929</t>
  </si>
  <si>
    <t>641*1,01 'Přepočtené koeficientem množství</t>
  </si>
  <si>
    <t>596811220</t>
  </si>
  <si>
    <t>Kladení betonové dlažby komunikací pro pěší do lože z kameniva velikosti přes 0,09 do 0,25 m2 pl do 50 m2</t>
  </si>
  <si>
    <t>-1108464590</t>
  </si>
  <si>
    <t>"zpětná pokládka B08" 44</t>
  </si>
  <si>
    <t>Trubní vedení</t>
  </si>
  <si>
    <t>895941302R1</t>
  </si>
  <si>
    <t>Osazení a dodávka plastové vpusti uliční - vtoková mříž 300×500mm, vrchní, střední a spodní díl vč. kalového koše, zápachové uzávěrky - kompletní provedení dle PD</t>
  </si>
  <si>
    <t>soubor</t>
  </si>
  <si>
    <t>-1554746615</t>
  </si>
  <si>
    <t>915331111</t>
  </si>
  <si>
    <t>Předformátované vodorovné dopravní značení čára šířky 12 cm</t>
  </si>
  <si>
    <t>-36103990</t>
  </si>
  <si>
    <t>915611111</t>
  </si>
  <si>
    <t>Předznačení vodorovného liniového značení</t>
  </si>
  <si>
    <t>1620504864</t>
  </si>
  <si>
    <t>916131113</t>
  </si>
  <si>
    <t>Osazení silničního obrubníku betonového ležatého s boční opěrou do lože z betonu prostého</t>
  </si>
  <si>
    <t>-1913474534</t>
  </si>
  <si>
    <t>3,5+127,5</t>
  </si>
  <si>
    <t>59217029</t>
  </si>
  <si>
    <t>obrubník silniční betonový nájezdový 1000x150x150mm</t>
  </si>
  <si>
    <t>1184621575</t>
  </si>
  <si>
    <t>3,5*1,02 'Přepočtené koeficientem množství</t>
  </si>
  <si>
    <t>59217031</t>
  </si>
  <si>
    <t>obrubník silniční betonový 1000x150x250mm</t>
  </si>
  <si>
    <t>1999693338</t>
  </si>
  <si>
    <t>127,5*1,02 'Přepočtené koeficientem množství</t>
  </si>
  <si>
    <t>916331112</t>
  </si>
  <si>
    <t>Osazení zahradního obrubníku betonového do lože z betonu s boční opěrou</t>
  </si>
  <si>
    <t>1842562235</t>
  </si>
  <si>
    <t>59217003</t>
  </si>
  <si>
    <t>obrubník zahradní betonový 500x50x250mm</t>
  </si>
  <si>
    <t>-2131633235</t>
  </si>
  <si>
    <t>105*1,02 'Přepočtené koeficientem množství</t>
  </si>
  <si>
    <t>916371214</t>
  </si>
  <si>
    <t>Osazení skrytého flexibilního zahradního obrubníku plastového zarytím včetně začištění</t>
  </si>
  <si>
    <t>-1093467077</t>
  </si>
  <si>
    <t>27245175</t>
  </si>
  <si>
    <t>obrubník zahradní z recyklovaného materiálu 12mx125mmx4mm</t>
  </si>
  <si>
    <t>-650499133</t>
  </si>
  <si>
    <t>916991121</t>
  </si>
  <si>
    <t>Lože pod obrubníky, krajníky nebo obruby z dlažebních kostek z betonu prostého</t>
  </si>
  <si>
    <t>-1197220578</t>
  </si>
  <si>
    <t>131*0,15*0,25</t>
  </si>
  <si>
    <t>919726123</t>
  </si>
  <si>
    <t>Geotextilie pro ochranu, separaci a filtraci netkaná měrná hm přes 300 do 500 g/m2</t>
  </si>
  <si>
    <t>1418900595</t>
  </si>
  <si>
    <t>950901001R1</t>
  </si>
  <si>
    <t>Přemístění kontejneru na odpad</t>
  </si>
  <si>
    <t>-418610343</t>
  </si>
  <si>
    <t>966001113R1</t>
  </si>
  <si>
    <t>Odstranění dřevěných a ocelových prvků dětského hřiště - včetně základu, za jednotlivou patku</t>
  </si>
  <si>
    <t>-1669384846</t>
  </si>
  <si>
    <t>966051111</t>
  </si>
  <si>
    <t>Bourání betonových palisád osazovaných v řadě</t>
  </si>
  <si>
    <t>1129582286</t>
  </si>
  <si>
    <t>"B02" 0,5*0,8*((4+19)*2-4+7,25+15)</t>
  </si>
  <si>
    <t>981511116</t>
  </si>
  <si>
    <t>Demolice konstrukcí objektů z betonu prostého postupným rozebíráním</t>
  </si>
  <si>
    <t>1332501742</t>
  </si>
  <si>
    <t>"B02" 4,02*3,54*1,36</t>
  </si>
  <si>
    <t>997</t>
  </si>
  <si>
    <t>Přesun sutě</t>
  </si>
  <si>
    <t>997221551</t>
  </si>
  <si>
    <t>Vodorovná doprava suti ze sypkých materiálů do 1 km</t>
  </si>
  <si>
    <t>-36047631</t>
  </si>
  <si>
    <t>997221559</t>
  </si>
  <si>
    <t>Příplatek ZKD 1 km u vodorovné dopravy suti ze sypkých materiálů</t>
  </si>
  <si>
    <t>657644112</t>
  </si>
  <si>
    <t>1129,874*9 'Přepočtené koeficientem množství</t>
  </si>
  <si>
    <t>997221611</t>
  </si>
  <si>
    <t>Nakládání suti na dopravní prostředky pro vodorovnou dopravu</t>
  </si>
  <si>
    <t>431466337</t>
  </si>
  <si>
    <t>997221861</t>
  </si>
  <si>
    <t>Poplatek za uložení na recyklační skládce (skládkovné) stavebního odpadu z prostého betonu pod kódem 17 01 01</t>
  </si>
  <si>
    <t>-1302717662</t>
  </si>
  <si>
    <t>997221873</t>
  </si>
  <si>
    <t>Poplatek za uložení na recyklační skládce (skládkovné) stavebního odpadu zeminy a kamení zatříděného do Katalogu odpadů pod kódem 17 05 04</t>
  </si>
  <si>
    <t>1145066540</t>
  </si>
  <si>
    <t>997221875</t>
  </si>
  <si>
    <t>Poplatek za uložení na recyklační skládce (skládkovné) stavebního odpadu asfaltového bez obsahu dehtu zatříděného do Katalogu odpadů pod kódem 17 03 02</t>
  </si>
  <si>
    <t>-1538558948</t>
  </si>
  <si>
    <t>998223011</t>
  </si>
  <si>
    <t>Přesun hmot pro pozemní komunikace s krytem dlážděným</t>
  </si>
  <si>
    <t>678921808</t>
  </si>
  <si>
    <t>SO 03 - Úprava zeleně</t>
  </si>
  <si>
    <t>111211101</t>
  </si>
  <si>
    <t>Odstranění křovin a stromů průměru kmene do 100 mm i s kořeny sklonu terénu do 1:5 ručně</t>
  </si>
  <si>
    <t>-180411986</t>
  </si>
  <si>
    <t>57+14,5+1+2,25+3,2+3,36*2+3,52+5+18+17+4,8+9,6+5+11+29+8+23+8+10,5+5+24+5+11,5+1,8*3</t>
  </si>
  <si>
    <t>112101102</t>
  </si>
  <si>
    <t>Odstranění stromů listnatých průměru kmene přes 300 do 500 mm</t>
  </si>
  <si>
    <t>-1488255541</t>
  </si>
  <si>
    <t>112251102</t>
  </si>
  <si>
    <t>Odstranění pařezů průměru přes 300 do 500 mm</t>
  </si>
  <si>
    <t>-281540413</t>
  </si>
  <si>
    <t>162201402</t>
  </si>
  <si>
    <t>Vodorovné přemístění větví stromů listnatých do 1 km D kmene přes 300 do 500 mm</t>
  </si>
  <si>
    <t>-1073588553</t>
  </si>
  <si>
    <t>162201412</t>
  </si>
  <si>
    <t>Vodorovné přemístění kmenů stromů listnatých do 1 km D kmene přes 300 do 500 mm</t>
  </si>
  <si>
    <t>-1887486874</t>
  </si>
  <si>
    <t>162201422</t>
  </si>
  <si>
    <t>Vodorovné přemístění pařezů do 1 km D přes 300 do 500 mm</t>
  </si>
  <si>
    <t>-1275346816</t>
  </si>
  <si>
    <t>162301501</t>
  </si>
  <si>
    <t>Vodorovné přemístění křovin do 5 km D kmene do 100 mm</t>
  </si>
  <si>
    <t>-125691756</t>
  </si>
  <si>
    <t>287,99</t>
  </si>
  <si>
    <t>162301932</t>
  </si>
  <si>
    <t>Příplatek k vodorovnému přemístění větví stromů listnatých D kmene přes 300 do 500 mm ZKD 1 km</t>
  </si>
  <si>
    <t>1659162774</t>
  </si>
  <si>
    <t>162301952</t>
  </si>
  <si>
    <t>Příplatek k vodorovnému přemístění kmenů stromů listnatých D kmene přes 300 do 500 mm ZKD 1 km</t>
  </si>
  <si>
    <t>-1271433764</t>
  </si>
  <si>
    <t>162301972</t>
  </si>
  <si>
    <t>Příplatek k vodorovnému přemístění pařezů D přes 300 do 500 mm ZKD 1 km</t>
  </si>
  <si>
    <t>-1847824690</t>
  </si>
  <si>
    <t>162301981</t>
  </si>
  <si>
    <t>Příplatek k vodorovnému přemístění křovin D kmene do 100 mm ZKD 1 km</t>
  </si>
  <si>
    <t>-123647376</t>
  </si>
  <si>
    <t>287,99*5 'Přepočtené koeficientem množství</t>
  </si>
  <si>
    <t>181311103</t>
  </si>
  <si>
    <t>Rozprostření ornice tl vrstvy do 200 mm v rovině nebo ve svahu do 1:5 ručně</t>
  </si>
  <si>
    <t>263441234</t>
  </si>
  <si>
    <t>"N10" 800</t>
  </si>
  <si>
    <t>10364101</t>
  </si>
  <si>
    <t>zemina pro terénní úpravy - ornice</t>
  </si>
  <si>
    <t>575452134</t>
  </si>
  <si>
    <t>(800-440)*0,2*2</t>
  </si>
  <si>
    <t>183101214</t>
  </si>
  <si>
    <t>Jamky pro výsadbu s výměnou 50 % půdy zeminy skupiny 1 až 4 obj přes 0,05 do 0,125 m3 v rovině a svahu do 1:5</t>
  </si>
  <si>
    <t>-1038256847</t>
  </si>
  <si>
    <t>10321100</t>
  </si>
  <si>
    <t>zahradní substrát pro výsadbu VL</t>
  </si>
  <si>
    <t>-797797285</t>
  </si>
  <si>
    <t>37*0,0625 'Přepočtené koeficientem množství</t>
  </si>
  <si>
    <t>183101222</t>
  </si>
  <si>
    <t>Jamky pro výsadbu s výměnou 50 % půdy zeminy skupiny 1 až 4 obj přes 1 do 2 m3 v rovině a svahu do 1:5</t>
  </si>
  <si>
    <t>72257929</t>
  </si>
  <si>
    <t>-47957282</t>
  </si>
  <si>
    <t>183211211</t>
  </si>
  <si>
    <t>Založení štěrkového záhonu pro výsadbu trvalek v rovině nebo ve svahu do 1:5 v zemině skupiny 1 až 4</t>
  </si>
  <si>
    <t>1686966370</t>
  </si>
  <si>
    <t>183211322</t>
  </si>
  <si>
    <t>Výsadba květin krytokořenných průměru kontejneru přes 80 do 120 mm</t>
  </si>
  <si>
    <t>258920041</t>
  </si>
  <si>
    <t>02652026.1</t>
  </si>
  <si>
    <t>Okrasné rostliny dle PD a výběru investora</t>
  </si>
  <si>
    <t>1825675105</t>
  </si>
  <si>
    <t>183403153</t>
  </si>
  <si>
    <t>Obdělání půdy hrabáním v rovině a svahu do 1:5</t>
  </si>
  <si>
    <t>-1405232215</t>
  </si>
  <si>
    <t>400*2 'Přepočtené koeficientem množství</t>
  </si>
  <si>
    <t>183403161</t>
  </si>
  <si>
    <t>Obdělání půdy válením v rovině a svahu do 1:5</t>
  </si>
  <si>
    <t>-33036739</t>
  </si>
  <si>
    <t>183405211</t>
  </si>
  <si>
    <t>Výsev trávníku hydroosevem na ornici</t>
  </si>
  <si>
    <t>3689396</t>
  </si>
  <si>
    <t>00572410</t>
  </si>
  <si>
    <t>osivo směs travní parková</t>
  </si>
  <si>
    <t>1782819129</t>
  </si>
  <si>
    <t>800*0,03 'Přepočtené koeficientem množství</t>
  </si>
  <si>
    <t>184102111</t>
  </si>
  <si>
    <t>Výsadba dřeviny s balem D přes 0,1 do 0,2 m do jamky se zalitím v rovině a svahu do 1:5</t>
  </si>
  <si>
    <t>231070243</t>
  </si>
  <si>
    <t>02652023.1</t>
  </si>
  <si>
    <t>Kvetoucí keře dle PD a výběru investora</t>
  </si>
  <si>
    <t>-765312650</t>
  </si>
  <si>
    <t>184102117</t>
  </si>
  <si>
    <t>Výsadba dřeviny s balem D přes 0,8 do 1 m do jamky se zalitím v rovině a svahu do 1:5</t>
  </si>
  <si>
    <t>1742806702</t>
  </si>
  <si>
    <t>02640445.1</t>
  </si>
  <si>
    <t>Javor schirasawanský (Acer schirasawanum 'Aureum')</t>
  </si>
  <si>
    <t>377249720</t>
  </si>
  <si>
    <t>02640445.2</t>
  </si>
  <si>
    <t>Jinan dvoulačný (Ginkgo biloba 'Mariken')</t>
  </si>
  <si>
    <t>331390221</t>
  </si>
  <si>
    <t>02640445.3</t>
  </si>
  <si>
    <t>Višeň křovitá (Prunus fruticosa ´Globosa')</t>
  </si>
  <si>
    <t>761066517</t>
  </si>
  <si>
    <t>184215111</t>
  </si>
  <si>
    <t>Ukotvení kmene dřevin v rovině nebo na svahu do 1:5 jedním kůlem D do 0,1 m dl do 1 m</t>
  </si>
  <si>
    <t>-1102621115</t>
  </si>
  <si>
    <t>60591251</t>
  </si>
  <si>
    <t>kůl vyvazovací dřevěný impregnovaný D 8cm dl 1,5m</t>
  </si>
  <si>
    <t>1936069443</t>
  </si>
  <si>
    <t>184215132</t>
  </si>
  <si>
    <t>Ukotvení kmene dřevin v rovině nebo na svahu do 1:5 třemi kůly D do 0,1 m dl přes 1 do 2 m</t>
  </si>
  <si>
    <t>-1894203830</t>
  </si>
  <si>
    <t>60591253</t>
  </si>
  <si>
    <t>kůl vyvazovací dřevěný impregnovaný D 8cm dl 2m</t>
  </si>
  <si>
    <t>-563750839</t>
  </si>
  <si>
    <t>6*3 'Přepočtené koeficientem množství</t>
  </si>
  <si>
    <t>184215413</t>
  </si>
  <si>
    <t>Zhotovení závlahové mísy dřevin D přes 1,0 m v rovině nebo na svahu do 1:5</t>
  </si>
  <si>
    <t>-714225489</t>
  </si>
  <si>
    <t>10391100</t>
  </si>
  <si>
    <t>kůra mulčovací VL</t>
  </si>
  <si>
    <t>2050343285</t>
  </si>
  <si>
    <t>6*0,3 'Přepočtené koeficientem množství</t>
  </si>
  <si>
    <t>184801121</t>
  </si>
  <si>
    <t>Ošetřování vysazených dřevin soliterních v rovině a svahu do 1:5</t>
  </si>
  <si>
    <t>995490258</t>
  </si>
  <si>
    <t>184801131</t>
  </si>
  <si>
    <t>Ošetřování vysazených dřevin ve skupinách v rovině a svahu do 1:5</t>
  </si>
  <si>
    <t>1876743405</t>
  </si>
  <si>
    <t>184813161</t>
  </si>
  <si>
    <t>Zřízení ochranného nátěru kmene stromu do výšky 1 m obvodu do 180 mm</t>
  </si>
  <si>
    <t>-1170446545</t>
  </si>
  <si>
    <t>58534713</t>
  </si>
  <si>
    <t>hydrát vápenný velmi jemný dolomitický</t>
  </si>
  <si>
    <t>1194929201</t>
  </si>
  <si>
    <t>6*1E-05 'Přepočtené koeficientem množství</t>
  </si>
  <si>
    <t>184814211R1</t>
  </si>
  <si>
    <t>Přimíchání půdního kondicionéru ručně</t>
  </si>
  <si>
    <t>-1382687681</t>
  </si>
  <si>
    <t>2,313+6</t>
  </si>
  <si>
    <t>10390002</t>
  </si>
  <si>
    <t>půdní kondicioner TerraCottem</t>
  </si>
  <si>
    <t>-427918391</t>
  </si>
  <si>
    <t>8,313*2 'Přepočtené koeficientem množství</t>
  </si>
  <si>
    <t>184852233R1</t>
  </si>
  <si>
    <t>Řez stromu zdravotní o ploše koruny do 30 m2</t>
  </si>
  <si>
    <t>-1039675603</t>
  </si>
  <si>
    <t>184853511</t>
  </si>
  <si>
    <t>Chemické odplevelení před založením kultury přes 20 m2 postřikem na široko v rovině a svahu do 1:5 strojně</t>
  </si>
  <si>
    <t>274218515</t>
  </si>
  <si>
    <t>800+60</t>
  </si>
  <si>
    <t>185802113</t>
  </si>
  <si>
    <t>Hnojení půdy umělým hnojivem na široko v rovině a svahu do 1:5</t>
  </si>
  <si>
    <t>-163764796</t>
  </si>
  <si>
    <t>800*0,00003</t>
  </si>
  <si>
    <t>25191155</t>
  </si>
  <si>
    <t>hnojivo průmyslové</t>
  </si>
  <si>
    <t>1254426759</t>
  </si>
  <si>
    <t>0,024*1000 'Přepočtené koeficientem množství</t>
  </si>
  <si>
    <t>185802114.1</t>
  </si>
  <si>
    <t>Hnojení půdy umělým hnojivem k jednotlivým rostlinám v rovině a svahu do 1:5</t>
  </si>
  <si>
    <t>tableta</t>
  </si>
  <si>
    <t>997733496</t>
  </si>
  <si>
    <t>37+6*3</t>
  </si>
  <si>
    <t>10390001</t>
  </si>
  <si>
    <t>hnojivo aerifikující + sorpce vody + biopreparát obsahující živné látky organického původu a biouhel</t>
  </si>
  <si>
    <t>-54290315</t>
  </si>
  <si>
    <t>55*0,01 'Přepočtené koeficientem množství</t>
  </si>
  <si>
    <t>185803111</t>
  </si>
  <si>
    <t>Ošetření trávníku shrabáním v rovině a svahu do 1:5</t>
  </si>
  <si>
    <t>923786247</t>
  </si>
  <si>
    <t>185804215</t>
  </si>
  <si>
    <t>Vypletí záhonu trávníku po výsevu s naložením a odvozem odpadu do 20 km v rovině a svahu do 1:5</t>
  </si>
  <si>
    <t>-1076644579</t>
  </si>
  <si>
    <t>185804312</t>
  </si>
  <si>
    <t>Zalití rostlin vodou plocha přes 20 m2</t>
  </si>
  <si>
    <t>-1521269685</t>
  </si>
  <si>
    <t>6*0,3+37*0,1+60*0,01+800*0,005</t>
  </si>
  <si>
    <t>52</t>
  </si>
  <si>
    <t>185804511</t>
  </si>
  <si>
    <t>Odplevelení záhonu květin v rovině a svahu do 1:5</t>
  </si>
  <si>
    <t>770777245</t>
  </si>
  <si>
    <t>53</t>
  </si>
  <si>
    <t>189901001</t>
  </si>
  <si>
    <t>Následná rozvojová péče vegetačních úprav dle PD</t>
  </si>
  <si>
    <t>rok</t>
  </si>
  <si>
    <t>1451349937</t>
  </si>
  <si>
    <t>54</t>
  </si>
  <si>
    <t>998231311</t>
  </si>
  <si>
    <t>Přesun hmot pro sadovnické a krajinářské úpravy vodorovně do 5000 m</t>
  </si>
  <si>
    <t>-1343832256</t>
  </si>
  <si>
    <t>SO 04 - DEŠŤOVÁ KANALIZACE</t>
  </si>
  <si>
    <t xml:space="preserve">    4 - Vodorovné konstrukce</t>
  </si>
  <si>
    <t xml:space="preserve">    6 - Úpravy povrchů, podlahy a osazování výplní</t>
  </si>
  <si>
    <t>M - Práce a dodávky M</t>
  </si>
  <si>
    <t xml:space="preserve">    23-M - Montáže potrubí</t>
  </si>
  <si>
    <t>HZS - Hodinové zúčtovací sazby</t>
  </si>
  <si>
    <t>131251201</t>
  </si>
  <si>
    <t>Hloubení zapažených jam a zářezů strojně s urovnáním dna do předepsaného profilu a spádu v hornině třídy těžitelnosti I skupiny 3 do 20 m3</t>
  </si>
  <si>
    <t>P</t>
  </si>
  <si>
    <t xml:space="preserve">Poznámka k položce:_x000d_
Poznámka k položce: Jáma pro RŠ1   Viz výkres č. D.2.1.01, D.2.1.02.1 až D.2.1.02.3</t>
  </si>
  <si>
    <t>2,000*2,000*(1,780+0,150-0,100)</t>
  </si>
  <si>
    <t>131213712</t>
  </si>
  <si>
    <t>Hloubení zapažených jam ručně s urovnáním dna do předepsaného profilu a spádu v hornině třídy těžitelnosti I skupiny 3 nesoudržných</t>
  </si>
  <si>
    <t xml:space="preserve">Poznámka k položce:_x000d_
Poznámka k položce: Jáma pro RŠ2   Viz výkres č. D.2.1.01, D.2.1.02.1 až D.2.1.02.3  Ručně pouze v blízkosti stávajících inženýrských sítí.</t>
  </si>
  <si>
    <t>2,000*2,000*(2,300+0,150-0,100)</t>
  </si>
  <si>
    <t>151101201</t>
  </si>
  <si>
    <t>Zřízení pažení stěn výkopu bez rozepření nebo vzepření příložné, hloubky do 4 m</t>
  </si>
  <si>
    <t xml:space="preserve">Poznámka k položce:_x000d_
Poznámka k položce: Pažení pro jámy RŠ  Viz výkres č. D.2.1.01, D.2.1.02.1 až D.2.1.02.3</t>
  </si>
  <si>
    <t>(2,000+2,000-0,800+2,000+2,000-0,800)*1,830</t>
  </si>
  <si>
    <t>(2,000+2,000-0,800+2,000+2,000-0,800)*2,350</t>
  </si>
  <si>
    <t>151101211</t>
  </si>
  <si>
    <t>Odstranění pažení stěn výkopu bez rozepření nebo vzepření s uložením pažin na vzdálenost do 3 m od okraje výkopu příložné, hloubky do 4 m</t>
  </si>
  <si>
    <t>Poznámka k položce:_x000d_
Poznámka k položce: Viz výkres č. D.2.1.01, D.2.1.02.1 až D.2.1.02.3</t>
  </si>
  <si>
    <t>132254101</t>
  </si>
  <si>
    <t>Hloubení zapažených rýh šířky do 800 mm strojně s urovnáním dna do předepsaného profilu a spádu v hornině třídy těžitelnosti I skupiny 3 do 20 m3</t>
  </si>
  <si>
    <t>Poznámka k položce:_x000d_
Poznámka k položce: Viz výkres č. D.2.1.01, D.2.1.02.1 až D.2.1.02.3, D.2.1.03</t>
  </si>
  <si>
    <t>0,800*4,900*1,200</t>
  </si>
  <si>
    <t>0,800*0,300*0,740</t>
  </si>
  <si>
    <t>0,800*0,800*1,450</t>
  </si>
  <si>
    <t>0,800*4,000*1,150</t>
  </si>
  <si>
    <t>132212122</t>
  </si>
  <si>
    <t>Hloubení zapažených rýh šířky do 800 mm ručně s urovnáním dna do předepsaného profilu a spádu v hornině třídy těžitelnosti I skupiny 3 nesoudržných</t>
  </si>
  <si>
    <t xml:space="preserve">Poznámka k položce:_x000d_
Poznámka k položce: Viz výkres č. D.2.1.01, D.2.1.02.1 až D.2.1.02.3, D.2.1.03  Ručně pouze v blízkosti stávajících inženýrských sítí.</t>
  </si>
  <si>
    <t>0,800*0,500*2,000</t>
  </si>
  <si>
    <t>151101101</t>
  </si>
  <si>
    <t>Zřízení pažení a rozepření stěn rýh pro podzemní vedení příložné pro jakoukoliv mezerovitost, hloubky do 2 m</t>
  </si>
  <si>
    <t xml:space="preserve">Poznámka k položce:_x000d_
Poznámka k položce: Pažení pro rýhy  Viz výkres č. D.2.1.01, D.2.1.02.1 až D.2.1.02.3, D.2.1.03</t>
  </si>
  <si>
    <t>2*4,900*1,200</t>
  </si>
  <si>
    <t>2*0,300*0,740</t>
  </si>
  <si>
    <t>2*0,800*1,450</t>
  </si>
  <si>
    <t>2*4,000*1,150</t>
  </si>
  <si>
    <t>2*0,500*2,000</t>
  </si>
  <si>
    <t>151101111</t>
  </si>
  <si>
    <t>Odstranění pažení a rozepření stěn rýh pro podzemní vedení s uložením materiálu na vzdálenost do 3 m od kraje výkopu příložné, hloubky do 2 m</t>
  </si>
  <si>
    <t>161111502</t>
  </si>
  <si>
    <t>Svislé přemístění výkopku nošením bez naložení, avšak s vyprázdněním nádoby na hromady nebo do dopravního prostředku z horniny třídy těžitelnosti I skupiny 1 až 3</t>
  </si>
  <si>
    <t>9,400+0,800</t>
  </si>
  <si>
    <t>161151103</t>
  </si>
  <si>
    <t>Svislé přemístění výkopku strojně bez naložení do dopravní nádoby avšak s vyprázdněním dopravní nádoby na hromadu nebo do dopravního prostředku z horniny třídy těžitelnosti I skupiny 1 až 3</t>
  </si>
  <si>
    <t>7,320+9,490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</si>
  <si>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</si>
  <si>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</si>
  <si>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0,800*(0,160+0,300)*0,800-0,016</t>
  </si>
  <si>
    <t>0,500*(0,200+0,300)*0,800-0,016</t>
  </si>
  <si>
    <t>0,300*(0,160+0,300)*0,800-0,006</t>
  </si>
  <si>
    <t>0,800*(0,200+0,300)*0,800-0,025</t>
  </si>
  <si>
    <t>0,500*(0,160+0,300)*0,800-0,010</t>
  </si>
  <si>
    <t>0,750*(0,160+0,300)*0,800-0,015</t>
  </si>
  <si>
    <t>4,000*(0,160+0,300)*0,800-0,080</t>
  </si>
  <si>
    <t>175111109</t>
  </si>
  <si>
    <t>Obsypání potrubí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</si>
  <si>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58337600</t>
  </si>
  <si>
    <t>štěrkopísek frakce 0/45</t>
  </si>
  <si>
    <t>1,6*2,862</t>
  </si>
  <si>
    <t>174151102</t>
  </si>
  <si>
    <t>Zásyp sypaninou z jakékoliv horniny strojně s uložením výkopku ve vrstvách se zhutněním v prostorách s omezeným pohybem stroje s urovnáním povrchu zásypu</t>
  </si>
  <si>
    <t xml:space="preserve">Poznámka k položce:_x000d_
Poznámka k položce: Viz výkres č. D.2.1.01, D.2.1.02.1 až D.2.1.02.3, D.2.1.03  Posledních horních 200 mm bude zasypáno původní zeminou nebo nahrazeno souvrstvím nové zpevněné plochy (dodávka SO 02).</t>
  </si>
  <si>
    <t>0,800*0,750*(2,350-0,100-0,160-0,300-0,200)</t>
  </si>
  <si>
    <t>0,800*0,500*(2,350-0,100-0,160-0,300-0,200)</t>
  </si>
  <si>
    <t>0,800*4,000*(1,150-0,100-0,160-0,300-0,200)</t>
  </si>
  <si>
    <t>0,800*0,500*(2,000-0,100-0,160-0,300-0,200)</t>
  </si>
  <si>
    <t>58344229</t>
  </si>
  <si>
    <t>štěrkodrť frakce 0/125</t>
  </si>
  <si>
    <t>1,7*3,334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</si>
  <si>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</si>
  <si>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 xml:space="preserve">Poznámka k položce:_x000d_
Poznámka k položce: Viz výkres č. D.2.1.01, D.2.1.02.1 až D.2.1.02.3, D.2.1.03  Nevyužitá zemina může být místo odvozu na skládku použita na terénní úpravy v místě stavby.</t>
  </si>
  <si>
    <t>1,200</t>
  </si>
  <si>
    <t>0,652</t>
  </si>
  <si>
    <t>2,862</t>
  </si>
  <si>
    <t>3,334</t>
  </si>
  <si>
    <t>0,178</t>
  </si>
  <si>
    <t>1,964+2,552</t>
  </si>
  <si>
    <t>162751119</t>
  </si>
  <si>
    <t xml:space="preserve"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</t>
  </si>
  <si>
    <t>20*12,742</t>
  </si>
  <si>
    <t>167151101</t>
  </si>
  <si>
    <t>Nakládání, skládání a překládání neulehlého výkopku nebo sypaniny strojně nakládání, množství do 100 m3, z horniny třídy těžitelnosti I, skupiny 1 až 3</t>
  </si>
  <si>
    <t>171151111</t>
  </si>
  <si>
    <t>Uložení sypanin do násypů strojně s rozprostřením sypaniny ve vrstvách a s hrubým urovnáním zhutněných z hornin nesoudržných sypkých</t>
  </si>
  <si>
    <t>171201221</t>
  </si>
  <si>
    <t>Poplatek za uložení stavebního odpadu na skládce (skládkovné) zeminy a kamení zatříděného do Katalogu odpadů pod kódem 17 05 04</t>
  </si>
  <si>
    <t>1,8*12,742</t>
  </si>
  <si>
    <t>174151101</t>
  </si>
  <si>
    <t>Zásyp sypaninou z jakékoliv horniny strojně s uložením výkopku ve vrstvách se zhutněním jam, šachet, rýh nebo kolem objektů v těchto vykopávkách</t>
  </si>
  <si>
    <t>7,320+9,400+9,490+0,800</t>
  </si>
  <si>
    <t>-12,742</t>
  </si>
  <si>
    <t>359901211</t>
  </si>
  <si>
    <t>Monitoring stok (kamerový systém) jakékoli výšky nová kanalizace</t>
  </si>
  <si>
    <t>Poznámka k položce:_x000d_
Poznámka k položce: Viz výkres č. D.2.1.01</t>
  </si>
  <si>
    <t>3,0+0,8</t>
  </si>
  <si>
    <t>7,0</t>
  </si>
  <si>
    <t>359901212</t>
  </si>
  <si>
    <t>Monitoring stok (kamerový systém) jakékoli výšky stávající kanalizace</t>
  </si>
  <si>
    <t xml:space="preserve">Poznámka k položce:_x000d_
Poznámka k položce: Viz výkres č. D.2.1.01  Cca 30,0 m stávajícího potrubí.</t>
  </si>
  <si>
    <t>30,0</t>
  </si>
  <si>
    <t>Vodorovné konstrukce</t>
  </si>
  <si>
    <t>451573111</t>
  </si>
  <si>
    <t>Lože pod potrubí, stoky a drobné objekty v otevřeném výkopu z písku a štěrkopísku do 63 mm</t>
  </si>
  <si>
    <t>0,100*0,800*0,800</t>
  </si>
  <si>
    <t>0,100*0,500*0,800</t>
  </si>
  <si>
    <t>0,100*0,300*0,800</t>
  </si>
  <si>
    <t>0,100*0,750*0,800</t>
  </si>
  <si>
    <t>0,100*4,000*0,800</t>
  </si>
  <si>
    <t>452311161</t>
  </si>
  <si>
    <t>Podkladní a zajišťovací konstrukce z betonu prostého v otevřeném výkopu bez zvýšených nároků na prostředí desky pod potrubí, stoky a drobné objekty z betonu tř. C 25/30</t>
  </si>
  <si>
    <t xml:space="preserve">Poznámka k položce:_x000d_
Poznámka k položce: Podklad pod RŠ  Viz výkres č. D.2.1.01, D.2.1.02.1 až D.2.1.02.3</t>
  </si>
  <si>
    <t>2*2,000*2,000*0,150</t>
  </si>
  <si>
    <t>Úpravy povrchů, podlahy a osazování výplní</t>
  </si>
  <si>
    <t>617633112.R</t>
  </si>
  <si>
    <t>Stěrka z těsnící malty dvouvrstvá vnitřních ploch betonového potrubí kruhových, válcových a kuželových</t>
  </si>
  <si>
    <t xml:space="preserve">Poznámka k položce:_x000d_
Poznámka k položce: Viz výkres č. D.2.1.01  Zapravení konce ponechávaného potrubí.</t>
  </si>
  <si>
    <t>0,700*1,500</t>
  </si>
  <si>
    <t>627633112.R</t>
  </si>
  <si>
    <t>Stěrka z těsnící malty dvouvrstvá vnějších stěn potrubí kruhových, válcových a kuželových</t>
  </si>
  <si>
    <t>810351811</t>
  </si>
  <si>
    <t>Bourání stávajícího potrubí z betonu v otevřeném výkopu DN do 200</t>
  </si>
  <si>
    <t>56</t>
  </si>
  <si>
    <t>6,6</t>
  </si>
  <si>
    <t>890411851</t>
  </si>
  <si>
    <t>Bourání šachet a jímek strojně velikosti obestavěného prostoru do 1,5 m3 z prefabrikovaných skruží</t>
  </si>
  <si>
    <t>58</t>
  </si>
  <si>
    <t xml:space="preserve">Poznámka k položce:_x000d_
Poznámka k položce: Viz výkres č. D.2.1.01  Bourání stávající uliční vpusti.</t>
  </si>
  <si>
    <t>0,283*1,5</t>
  </si>
  <si>
    <t>899722113</t>
  </si>
  <si>
    <t>Krytí potrubí z plastů výstražnou fólií z PVC šířky přes 25 do 34 cm</t>
  </si>
  <si>
    <t>60</t>
  </si>
  <si>
    <t>892312121</t>
  </si>
  <si>
    <t>Tlakové zkoušky vzduchem těsnícími vaky ucpávkovými DN 150</t>
  </si>
  <si>
    <t>úsek</t>
  </si>
  <si>
    <t>62</t>
  </si>
  <si>
    <t>892352121</t>
  </si>
  <si>
    <t>Tlakové zkoušky vzduchem těsnícími vaky ucpávkovými DN 200</t>
  </si>
  <si>
    <t>64</t>
  </si>
  <si>
    <t>894410101</t>
  </si>
  <si>
    <t>Osazení betonových dílců šachet kanalizačních dno DN 1000, výšky 600 mm</t>
  </si>
  <si>
    <t>66</t>
  </si>
  <si>
    <t xml:space="preserve">Poznámka k položce:_x000d_
Poznámka k položce: Viz výkres č. D.2.1.01, D.2.1.02.1 až D.2.1.02.3, D.2.1.04  Před objednáním dílů je nutné provést zaměření skutečné hloubky, pozice přítoků a nivelety terénu!</t>
  </si>
  <si>
    <t>1+1</t>
  </si>
  <si>
    <t>R02</t>
  </si>
  <si>
    <t>Šachtová dna kanalizačních šachet DN 1000 – betonové prefabrikované výšky 600 mm, 1x vývod (výroba na míru dle objednávky)</t>
  </si>
  <si>
    <t>68</t>
  </si>
  <si>
    <t>R03</t>
  </si>
  <si>
    <t>Příplatek za vystrojení a úpravu šachtového dna</t>
  </si>
  <si>
    <t>70</t>
  </si>
  <si>
    <t>R04</t>
  </si>
  <si>
    <t>Těsnění elastomerové pro spojení šachtových dílů DN 1000</t>
  </si>
  <si>
    <t>72</t>
  </si>
  <si>
    <t>894410211</t>
  </si>
  <si>
    <t>Osazení betonových dílců šachet kanalizačních skruž rovná DN 1000, výšky 250 mm</t>
  </si>
  <si>
    <t>74</t>
  </si>
  <si>
    <t>R05.1</t>
  </si>
  <si>
    <t>Šachtové díly DN 1000, síla stěny 100 mm – betonové prefabrikované, skruž výšky 250 mm</t>
  </si>
  <si>
    <t>76</t>
  </si>
  <si>
    <t>894410212</t>
  </si>
  <si>
    <t>Osazení betonových dílců šachet kanalizačních skruž rovná DN 1000, výšky 500 mm</t>
  </si>
  <si>
    <t>78</t>
  </si>
  <si>
    <t>R05</t>
  </si>
  <si>
    <t>Šachtové díly DN 1000, síla stěny 100 mm – betonové prefabrikované, skruž výšky 500 mm</t>
  </si>
  <si>
    <t>80</t>
  </si>
  <si>
    <t>894410213</t>
  </si>
  <si>
    <t>Osazení betonových dílců šachet kanalizačních skruž rovná DN 1000, výšky 1000 mm</t>
  </si>
  <si>
    <t>82</t>
  </si>
  <si>
    <t>R06</t>
  </si>
  <si>
    <t>Šachtové díly DN 1000, síla stěny 100 mm – betonové prefabrikované, skruž výšky 1000 mm</t>
  </si>
  <si>
    <t>84</t>
  </si>
  <si>
    <t>894410232</t>
  </si>
  <si>
    <t>Osazení betonových dílců pro kanalizační šachty DN 1000 vyrovnávací prstenec</t>
  </si>
  <si>
    <t>86</t>
  </si>
  <si>
    <t>R07.1</t>
  </si>
  <si>
    <t>Šachtové díly DN 1000, síla stěny 100 mm – betonové prefabrikované, vyrovnávací prstenec 630/60 (průměr 630 mm, výška 60 mm)</t>
  </si>
  <si>
    <t>88</t>
  </si>
  <si>
    <t>R07.3</t>
  </si>
  <si>
    <t>Šachtové díly DN 1000, síla stěny 100 mm – betonové prefabrikované, vyrovnávací prstenec 630/100 (průměr 630 mm, výška 100 mm)</t>
  </si>
  <si>
    <t>90</t>
  </si>
  <si>
    <t>894410302</t>
  </si>
  <si>
    <t>Osazení betonových dílců šachet kanalizačních deska zákrytová DN 1000</t>
  </si>
  <si>
    <t>92</t>
  </si>
  <si>
    <t>R08</t>
  </si>
  <si>
    <t>Šachtové díly DN 1000, síla stěny 100 mm – betonové prefabrikované, deska zákrytová průměr 1000/630 mm výška 170 mm</t>
  </si>
  <si>
    <t>94</t>
  </si>
  <si>
    <t>899104112</t>
  </si>
  <si>
    <t>Osazení poklopů litinových, ocelových nebo železobetonových včetně rámů pro třídu zatížení D400, E600</t>
  </si>
  <si>
    <t>96</t>
  </si>
  <si>
    <t>R09</t>
  </si>
  <si>
    <t>Poklop litinový D400 s odvětráním</t>
  </si>
  <si>
    <t>98</t>
  </si>
  <si>
    <t>877310320.R</t>
  </si>
  <si>
    <t>Montáž tvarovek na kanalizačním potrubí z PP nebo tvrdého PVC trub hladkých plnostěnných DN 150 – regulační prvek</t>
  </si>
  <si>
    <t>100</t>
  </si>
  <si>
    <t>R10</t>
  </si>
  <si>
    <t>Regulační prvek typ T 160</t>
  </si>
  <si>
    <t>102</t>
  </si>
  <si>
    <t>877350320.R</t>
  </si>
  <si>
    <t>Montáž tvarovek na kanalizačním potrubí z PP nebo tvrdého PVC trub hladkých plnostěnných DN 200 – regulační prvek</t>
  </si>
  <si>
    <t>104</t>
  </si>
  <si>
    <t>R11</t>
  </si>
  <si>
    <t>Regulační prvek typ T 200</t>
  </si>
  <si>
    <t>106</t>
  </si>
  <si>
    <t>R12</t>
  </si>
  <si>
    <t>Jádrové navrtání do stěny prefabrikované betonové šachty pro napojení potrubí DN160</t>
  </si>
  <si>
    <t>108</t>
  </si>
  <si>
    <t xml:space="preserve">Poznámka k položce:_x000d_
Poznámka k položce: Viz výkres č. D.2.1.01, D.2.1.02.1 až D.2.1.02.3, D.2.1.04  -1x na stávající šachtici -2x do stěny nové šachtice</t>
  </si>
  <si>
    <t>55</t>
  </si>
  <si>
    <t>R13</t>
  </si>
  <si>
    <t>Univerzální sedlová odbočka pro napojení na hlavní potrubí z betonu min. DN 250 nebo betonovou šachtu, napojení přípojky DN160</t>
  </si>
  <si>
    <t>110</t>
  </si>
  <si>
    <t>R14</t>
  </si>
  <si>
    <t>Vyrovnávací vložka pro napojení tenkostěnného potrubí na sedlovou odbočku</t>
  </si>
  <si>
    <t>112</t>
  </si>
  <si>
    <t>57</t>
  </si>
  <si>
    <t>R15</t>
  </si>
  <si>
    <t>Propojení PVC potrubí DN 160</t>
  </si>
  <si>
    <t>114</t>
  </si>
  <si>
    <t>871313121</t>
  </si>
  <si>
    <t>Montáž kanalizačního potrubí z PVC hladkého plnostěnného tuhost SN 8 DN 160</t>
  </si>
  <si>
    <t>116</t>
  </si>
  <si>
    <t>3,0</t>
  </si>
  <si>
    <t>28611164</t>
  </si>
  <si>
    <t>trubka kanalizační PVC plnostěnná jednovrstvá DN 160x1000mm SN8</t>
  </si>
  <si>
    <t>118</t>
  </si>
  <si>
    <t xml:space="preserve">Poznámka k položce:_x000d_
Poznámka k položce: Viz výkres č. D.2.1.01  Včetně odřezů.</t>
  </si>
  <si>
    <t>(1+1+2)*1,0</t>
  </si>
  <si>
    <t>871353121</t>
  </si>
  <si>
    <t>Montáž kanalizačního potrubí z PVC hladkého plnostěnného tuhost SN 8 DN 200</t>
  </si>
  <si>
    <t>120</t>
  </si>
  <si>
    <t>0,8</t>
  </si>
  <si>
    <t>61</t>
  </si>
  <si>
    <t>28611167</t>
  </si>
  <si>
    <t>trubka kanalizační PVC plnostěnná jednovrstvá DN 200x1000mm SN8</t>
  </si>
  <si>
    <t>122</t>
  </si>
  <si>
    <t>1*1,0</t>
  </si>
  <si>
    <t>871313123</t>
  </si>
  <si>
    <t>Montáž kanalizačního potrubí z PVC hladkého plnostěnného tuhost SN 12 DN 160</t>
  </si>
  <si>
    <t>124</t>
  </si>
  <si>
    <t>63</t>
  </si>
  <si>
    <t>28611260</t>
  </si>
  <si>
    <t>trubka kanalizační PVC plnostěnná jednovrstvá DN 160x3000mm SN12</t>
  </si>
  <si>
    <t>126</t>
  </si>
  <si>
    <t>(2+1)*3,0</t>
  </si>
  <si>
    <t>877310310</t>
  </si>
  <si>
    <t>Montáž tvarovek na kanalizačním plastovém potrubí z PP nebo PVC hladkého plnostěnného kolen, víček nebo hrdlových uzávěrů DN 150</t>
  </si>
  <si>
    <t>128</t>
  </si>
  <si>
    <t>2+2</t>
  </si>
  <si>
    <t>65</t>
  </si>
  <si>
    <t>28611361</t>
  </si>
  <si>
    <t>koleno kanalizační PVC KG 160x45°</t>
  </si>
  <si>
    <t>130</t>
  </si>
  <si>
    <t>877350330</t>
  </si>
  <si>
    <t>Montáž spojek na kanalizačním potrubí z PP nebo tvrdého PVC trub hladkých plnostěnných DN 200</t>
  </si>
  <si>
    <t>132</t>
  </si>
  <si>
    <t>67</t>
  </si>
  <si>
    <t>R16</t>
  </si>
  <si>
    <t>Přechodka PVC/BETON DN200</t>
  </si>
  <si>
    <t>134</t>
  </si>
  <si>
    <t>997013211.R</t>
  </si>
  <si>
    <t>Vnitrostaveništní doprava suti a vybouraných hmot vodorovně do 50 m s naložením ručně</t>
  </si>
  <si>
    <t>136</t>
  </si>
  <si>
    <t>69</t>
  </si>
  <si>
    <t>997013501</t>
  </si>
  <si>
    <t>Odvoz suti a vybouraných hmot na skládku nebo meziskládku se složením, na vzdálenost do 1 km</t>
  </si>
  <si>
    <t>138</t>
  </si>
  <si>
    <t>997013509</t>
  </si>
  <si>
    <t>Odvoz suti a vybouraných hmot na skládku nebo meziskládku se složením, na vzdálenost Příplatek k ceně za každý další započatý 1 km přes 1 km</t>
  </si>
  <si>
    <t>140</t>
  </si>
  <si>
    <t>30*2,016</t>
  </si>
  <si>
    <t>71</t>
  </si>
  <si>
    <t>997013631</t>
  </si>
  <si>
    <t>Poplatek za uložení stavebního odpadu na skládce (skládkovné) směsného stavebního a demoličního zatříděného do Katalogu odpadů pod kódem 17 09 04</t>
  </si>
  <si>
    <t>142</t>
  </si>
  <si>
    <t>24633006</t>
  </si>
  <si>
    <t>pěna montážní PUR jednosložková</t>
  </si>
  <si>
    <t>litr</t>
  </si>
  <si>
    <t>144</t>
  </si>
  <si>
    <t>73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</si>
  <si>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</si>
  <si>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</si>
  <si>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146</t>
  </si>
  <si>
    <t>7,228</t>
  </si>
  <si>
    <t>R17</t>
  </si>
  <si>
    <t>Doprava materiálu na stavbu</t>
  </si>
  <si>
    <t>148</t>
  </si>
  <si>
    <t>Poznámka k položce:_x000d_
Poznámka k položce: Náklady spojené s dopravou materiálu na místo stavby</t>
  </si>
  <si>
    <t>Práce a dodávky M</t>
  </si>
  <si>
    <t>23-M</t>
  </si>
  <si>
    <t>Montáže potrubí</t>
  </si>
  <si>
    <t>75</t>
  </si>
  <si>
    <t>230120048</t>
  </si>
  <si>
    <t>Čištění potrubí profukováním nebo proplachováním DN 150</t>
  </si>
  <si>
    <t>150</t>
  </si>
  <si>
    <t>230120049</t>
  </si>
  <si>
    <t>Čištění potrubí profukováním nebo proplachováním DN 200</t>
  </si>
  <si>
    <t>152</t>
  </si>
  <si>
    <t xml:space="preserve">Poznámka k položce:_x000d_
Poznámka k položce: Viz výkres č. D.2.1.01  Včetně cca 30,0 m stávajícího potrubí.</t>
  </si>
  <si>
    <t>77</t>
  </si>
  <si>
    <t>R01</t>
  </si>
  <si>
    <t>Propojení potrubí DN 200</t>
  </si>
  <si>
    <t>154</t>
  </si>
  <si>
    <t>HZS</t>
  </si>
  <si>
    <t>Hodinové zúčtovací sazby</t>
  </si>
  <si>
    <t>HZS4222</t>
  </si>
  <si>
    <t>Hodinové zúčtovací sazby ostatních profesí revizní a kontrolní činnost geodet specialista</t>
  </si>
  <si>
    <t>hod</t>
  </si>
  <si>
    <t>262144</t>
  </si>
  <si>
    <t>156</t>
  </si>
  <si>
    <t>Poznámka k položce:_x000d_
Poznámka k položce: Vytyčení sítí, zaměření skutečného provedení atd.</t>
  </si>
  <si>
    <t>79</t>
  </si>
  <si>
    <t>HZS4231</t>
  </si>
  <si>
    <t>Hodinové zúčtovací sazby ostatních profesí revizní a kontrolní činnost technik</t>
  </si>
  <si>
    <t>158</t>
  </si>
  <si>
    <t>Poznámka k položce:_x000d_
Poznámka k položce: Zkoušky v rámci montážních prací, kontroly při realizaci, uvedení do provozu atd.</t>
  </si>
  <si>
    <t>8+8</t>
  </si>
  <si>
    <t>HZS4232</t>
  </si>
  <si>
    <t>Hodinové zúčtovací sazby ostatních profesí revizní a kontrolní činnost technik odborný</t>
  </si>
  <si>
    <t>160</t>
  </si>
  <si>
    <t xml:space="preserve">Poznámka k položce:_x000d_
Poznámka k položce: Konzultace spojené s realizací stavby, zaměření a zakreslení skutečného provedení, návrh opatření, změn atd.  Položka bude upravena s ohledem na rozsah požadovaných prací. V případě, že tato činnost nebude potřeba, bude položka z tohoto rozpočtu vypuštěna.</t>
  </si>
  <si>
    <t>SO 05 - Mobiliář</t>
  </si>
  <si>
    <t>936124111R1</t>
  </si>
  <si>
    <t>M01 - montáž a dodávka setu stolu s lavicemi 2500×1600×750mm stabilní</t>
  </si>
  <si>
    <t>701036117</t>
  </si>
  <si>
    <t>936124111R2</t>
  </si>
  <si>
    <t>M02 - montáž a dodávka venkovní školní tabule 1500×1000mm</t>
  </si>
  <si>
    <t>1214338120</t>
  </si>
  <si>
    <t>936124111R3</t>
  </si>
  <si>
    <t>M03 - montáž a dodávka půlkruhové (r=4000mm) lavice bez opěradla, sestavené ze tří dílů 5000×500×435 mm, kompletní provedení vč. základů</t>
  </si>
  <si>
    <t>-1576739533</t>
  </si>
  <si>
    <t>936124111R4</t>
  </si>
  <si>
    <t>M04 - montáž a dodávka lavičky s opěradlem, 1800×700×820 mm, kompletní provedení vč. základů</t>
  </si>
  <si>
    <t>1982193764</t>
  </si>
  <si>
    <t>936124111R5</t>
  </si>
  <si>
    <t>M05 - montáž a dodávka dřevěného krytu nádrže (IBC kontejneru), 1280×1080×1250 mm</t>
  </si>
  <si>
    <t>919621654</t>
  </si>
  <si>
    <t>936124111R6</t>
  </si>
  <si>
    <t>M06 - montáž a dodávka dřevěného vyvýšeného záhonu, 4000×1000×600 mm, vč. vyložení nopovou fólií a založení záhonu</t>
  </si>
  <si>
    <t>-1305646056</t>
  </si>
  <si>
    <t>VRN - Vedlejší a ostatní rozpočtové náklady</t>
  </si>
  <si>
    <t>VRN - VRN</t>
  </si>
  <si>
    <t xml:space="preserve">    VRN11 - VEDLEJŠÍ NÁKLADY STAVBY</t>
  </si>
  <si>
    <t xml:space="preserve">    VRN91 - OSTATNÍ NÁKLADY STAVBY</t>
  </si>
  <si>
    <t>VRN11</t>
  </si>
  <si>
    <t>VEDLEJŠÍ NÁKLADY STAVBY</t>
  </si>
  <si>
    <t>R-9991101</t>
  </si>
  <si>
    <t>Vybudování zařízení staveniště</t>
  </si>
  <si>
    <t xml:space="preserve">"Zajištění bezpečného příjezdu a přístupu na staveniště vč. dopravního značení a potřebných souhlasů a rozhodnutí </t>
  </si>
  <si>
    <t>"s vybudováním zařízení staveniště, náklady na připojení staveniště na energie vč. zajištění měření odběru energiií, vytýčení</t>
  </si>
  <si>
    <t>"obvodu staveniště, oplocení a zabezpečení prostoru staveniště proti neoprávněnému vstupu</t>
  </si>
  <si>
    <t>"celkem vč. případných poplatků" 1</t>
  </si>
  <si>
    <t>R-9991102</t>
  </si>
  <si>
    <t>Provoz zařízení staveniště</t>
  </si>
  <si>
    <t xml:space="preserve">"náklady na vybavení zařízení staveniště, náklady na spotřebované energie provozem zařízení staveniště, </t>
  </si>
  <si>
    <t>"náklady na ostrahu staveniště a bezpečnost a ochranu zdraví při práci</t>
  </si>
  <si>
    <t>"náklady na úklid v prostoru staveniště a příjezdových komunikací ke staveništi apod.</t>
  </si>
  <si>
    <t>"opatření k zabránění nadměrného zatěžování staveniště a jeho okolí prachem</t>
  </si>
  <si>
    <t>"celkem" 1</t>
  </si>
  <si>
    <t>R-9991103</t>
  </si>
  <si>
    <t>Odstranění zařízení staveniště</t>
  </si>
  <si>
    <t xml:space="preserve">"náklady zhotovitele na odstranění zařízení staveniště, uvedení stavbou dotčených ploch </t>
  </si>
  <si>
    <t>"a ploch zařízení staveniště do původního stavu</t>
  </si>
  <si>
    <t>VRN91</t>
  </si>
  <si>
    <t>OSTATNÍ NÁKLADY STAVBY</t>
  </si>
  <si>
    <t>R-9999101</t>
  </si>
  <si>
    <t>Kompletační činnost zhotovitele</t>
  </si>
  <si>
    <t xml:space="preserve">"kompletní dokladová část dle SoD (revize, atesty, certifikáty, prohlášení o shodě) pro předání a převzetí dokončeného díla </t>
  </si>
  <si>
    <t>"a pro zajištění kolaudačního souhlasu</t>
  </si>
  <si>
    <t xml:space="preserve">"v souladu s SoD náklady zhotovitele související s prováděním zkoušek a REVIZÍ předepsaných technickými normami </t>
  </si>
  <si>
    <t xml:space="preserve">"a vyjádřeními dotčených orgánů pro řádné provedení a předání  díla </t>
  </si>
  <si>
    <t>R-9999102</t>
  </si>
  <si>
    <t>Náklady na projekční práce - dokumentace skutečného provedení stavby dle zadávací dokumentace v počtu a formátech dle SoD</t>
  </si>
  <si>
    <t>"celkem odhad ( upřesní se při realizaci dle skutečnosti ! )" 40</t>
  </si>
  <si>
    <t>R-9999103</t>
  </si>
  <si>
    <t>Náklady na geodetické práce</t>
  </si>
  <si>
    <t>-927290860</t>
  </si>
  <si>
    <t xml:space="preserve">"Náklady na geodetické práce před, v průběhu i po dokončení stavebních prací </t>
  </si>
  <si>
    <t>"celkem:" 1</t>
  </si>
  <si>
    <t>SEZNAM FIGUR</t>
  </si>
  <si>
    <t>Výměra</t>
  </si>
  <si>
    <t xml:space="preserve"> SO 02</t>
  </si>
  <si>
    <t>Použití figury:</t>
  </si>
  <si>
    <t>ornice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</si>
</sst>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7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SM240505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ÚPRAVA ATRIA ZŠ JUGOSLÁVSKÁ 23 V OSTRAVĚ – ZÁBŘEHU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Ostrava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4. 5. 2024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Městský obvod Ostrava-Jih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STAV MORAVIA spol. s 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ROUND(SUM(AG95:AG100),2)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ROUND(SUM(AS95:AS100),2)</f>
        <v>0</v>
      </c>
      <c r="AT94" s="114">
        <f>ROUND(SUM(AV94:AW94),2)</f>
        <v>0</v>
      </c>
      <c r="AU94" s="115">
        <f>ROUND(SUM(AU95:AU100),5)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ROUND(SUM(AZ95:AZ100),2)</f>
        <v>0</v>
      </c>
      <c r="BA94" s="114">
        <f>ROUND(SUM(BA95:BA100),2)</f>
        <v>0</v>
      </c>
      <c r="BB94" s="114">
        <f>ROUND(SUM(BB95:BB100),2)</f>
        <v>0</v>
      </c>
      <c r="BC94" s="114">
        <f>ROUND(SUM(BC95:BC100),2)</f>
        <v>0</v>
      </c>
      <c r="BD94" s="116">
        <f>ROUND(SUM(BD95:BD100),2)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01 - Venkovní učebna'!J30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01 - Venkovní učebna'!P130</f>
        <v>0</v>
      </c>
      <c r="AV95" s="128">
        <f>'SO 01 - Venkovní učebna'!J33</f>
        <v>0</v>
      </c>
      <c r="AW95" s="128">
        <f>'SO 01 - Venkovní učebna'!J34</f>
        <v>0</v>
      </c>
      <c r="AX95" s="128">
        <f>'SO 01 - Venkovní učebna'!J35</f>
        <v>0</v>
      </c>
      <c r="AY95" s="128">
        <f>'SO 01 - Venkovní učebna'!J36</f>
        <v>0</v>
      </c>
      <c r="AZ95" s="128">
        <f>'SO 01 - Venkovní učebna'!F33</f>
        <v>0</v>
      </c>
      <c r="BA95" s="128">
        <f>'SO 01 - Venkovní učebna'!F34</f>
        <v>0</v>
      </c>
      <c r="BB95" s="128">
        <f>'SO 01 - Venkovní učebna'!F35</f>
        <v>0</v>
      </c>
      <c r="BC95" s="128">
        <f>'SO 01 - Venkovní učebna'!F36</f>
        <v>0</v>
      </c>
      <c r="BD95" s="130">
        <f>'SO 01 - Venkovní učebna'!F37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Zpevněné plochy'!J30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'SO 02 - Zpevněné plochy'!P123</f>
        <v>0</v>
      </c>
      <c r="AV96" s="128">
        <f>'SO 02 - Zpevněné plochy'!J33</f>
        <v>0</v>
      </c>
      <c r="AW96" s="128">
        <f>'SO 02 - Zpevněné plochy'!J34</f>
        <v>0</v>
      </c>
      <c r="AX96" s="128">
        <f>'SO 02 - Zpevněné plochy'!J35</f>
        <v>0</v>
      </c>
      <c r="AY96" s="128">
        <f>'SO 02 - Zpevněné plochy'!J36</f>
        <v>0</v>
      </c>
      <c r="AZ96" s="128">
        <f>'SO 02 - Zpevněné plochy'!F33</f>
        <v>0</v>
      </c>
      <c r="BA96" s="128">
        <f>'SO 02 - Zpevněné plochy'!F34</f>
        <v>0</v>
      </c>
      <c r="BB96" s="128">
        <f>'SO 02 - Zpevněné plochy'!F35</f>
        <v>0</v>
      </c>
      <c r="BC96" s="128">
        <f>'SO 02 - Zpevněné plochy'!F36</f>
        <v>0</v>
      </c>
      <c r="BD96" s="130">
        <f>'SO 02 - Zpevněné plochy'!F37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03 - Úprava zeleně'!J30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'SO 03 - Úprava zeleně'!P119</f>
        <v>0</v>
      </c>
      <c r="AV97" s="128">
        <f>'SO 03 - Úprava zeleně'!J33</f>
        <v>0</v>
      </c>
      <c r="AW97" s="128">
        <f>'SO 03 - Úprava zeleně'!J34</f>
        <v>0</v>
      </c>
      <c r="AX97" s="128">
        <f>'SO 03 - Úprava zeleně'!J35</f>
        <v>0</v>
      </c>
      <c r="AY97" s="128">
        <f>'SO 03 - Úprava zeleně'!J36</f>
        <v>0</v>
      </c>
      <c r="AZ97" s="128">
        <f>'SO 03 - Úprava zeleně'!F33</f>
        <v>0</v>
      </c>
      <c r="BA97" s="128">
        <f>'SO 03 - Úprava zeleně'!F34</f>
        <v>0</v>
      </c>
      <c r="BB97" s="128">
        <f>'SO 03 - Úprava zeleně'!F35</f>
        <v>0</v>
      </c>
      <c r="BC97" s="128">
        <f>'SO 03 - Úprava zeleně'!F36</f>
        <v>0</v>
      </c>
      <c r="BD97" s="130">
        <f>'SO 03 - Úprava zeleně'!F37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16.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04 - DEŠŤOVÁ KANALIZACE'!J30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27">
        <v>0</v>
      </c>
      <c r="AT98" s="128">
        <f>ROUND(SUM(AV98:AW98),2)</f>
        <v>0</v>
      </c>
      <c r="AU98" s="129">
        <f>'SO 04 - DEŠŤOVÁ KANALIZACE'!P127</f>
        <v>0</v>
      </c>
      <c r="AV98" s="128">
        <f>'SO 04 - DEŠŤOVÁ KANALIZACE'!J33</f>
        <v>0</v>
      </c>
      <c r="AW98" s="128">
        <f>'SO 04 - DEŠŤOVÁ KANALIZACE'!J34</f>
        <v>0</v>
      </c>
      <c r="AX98" s="128">
        <f>'SO 04 - DEŠŤOVÁ KANALIZACE'!J35</f>
        <v>0</v>
      </c>
      <c r="AY98" s="128">
        <f>'SO 04 - DEŠŤOVÁ KANALIZACE'!J36</f>
        <v>0</v>
      </c>
      <c r="AZ98" s="128">
        <f>'SO 04 - DEŠŤOVÁ KANALIZACE'!F33</f>
        <v>0</v>
      </c>
      <c r="BA98" s="128">
        <f>'SO 04 - DEŠŤOVÁ KANALIZACE'!F34</f>
        <v>0</v>
      </c>
      <c r="BB98" s="128">
        <f>'SO 04 - DEŠŤOVÁ KANALIZACE'!F35</f>
        <v>0</v>
      </c>
      <c r="BC98" s="128">
        <f>'SO 04 - DEŠŤOVÁ KANALIZACE'!F36</f>
        <v>0</v>
      </c>
      <c r="BD98" s="130">
        <f>'SO 04 - DEŠŤOVÁ KANALIZACE'!F37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7" customFormat="1" ht="16.5" customHeight="1">
      <c r="A99" s="119" t="s">
        <v>80</v>
      </c>
      <c r="B99" s="120"/>
      <c r="C99" s="121"/>
      <c r="D99" s="122" t="s">
        <v>96</v>
      </c>
      <c r="E99" s="122"/>
      <c r="F99" s="122"/>
      <c r="G99" s="122"/>
      <c r="H99" s="122"/>
      <c r="I99" s="123"/>
      <c r="J99" s="122" t="s">
        <v>97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05 - Mobiliář'!J30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83</v>
      </c>
      <c r="AR99" s="126"/>
      <c r="AS99" s="127">
        <v>0</v>
      </c>
      <c r="AT99" s="128">
        <f>ROUND(SUM(AV99:AW99),2)</f>
        <v>0</v>
      </c>
      <c r="AU99" s="129">
        <f>'SO 05 - Mobiliář'!P118</f>
        <v>0</v>
      </c>
      <c r="AV99" s="128">
        <f>'SO 05 - Mobiliář'!J33</f>
        <v>0</v>
      </c>
      <c r="AW99" s="128">
        <f>'SO 05 - Mobiliář'!J34</f>
        <v>0</v>
      </c>
      <c r="AX99" s="128">
        <f>'SO 05 - Mobiliář'!J35</f>
        <v>0</v>
      </c>
      <c r="AY99" s="128">
        <f>'SO 05 - Mobiliář'!J36</f>
        <v>0</v>
      </c>
      <c r="AZ99" s="128">
        <f>'SO 05 - Mobiliář'!F33</f>
        <v>0</v>
      </c>
      <c r="BA99" s="128">
        <f>'SO 05 - Mobiliář'!F34</f>
        <v>0</v>
      </c>
      <c r="BB99" s="128">
        <f>'SO 05 - Mobiliář'!F35</f>
        <v>0</v>
      </c>
      <c r="BC99" s="128">
        <f>'SO 05 - Mobiliář'!F36</f>
        <v>0</v>
      </c>
      <c r="BD99" s="130">
        <f>'SO 05 - Mobiliář'!F37</f>
        <v>0</v>
      </c>
      <c r="BE99" s="7"/>
      <c r="BT99" s="131" t="s">
        <v>84</v>
      </c>
      <c r="BV99" s="131" t="s">
        <v>78</v>
      </c>
      <c r="BW99" s="131" t="s">
        <v>98</v>
      </c>
      <c r="BX99" s="131" t="s">
        <v>5</v>
      </c>
      <c r="CL99" s="131" t="s">
        <v>1</v>
      </c>
      <c r="CM99" s="131" t="s">
        <v>86</v>
      </c>
    </row>
    <row r="100" s="7" customFormat="1" ht="16.5" customHeight="1">
      <c r="A100" s="119" t="s">
        <v>80</v>
      </c>
      <c r="B100" s="120"/>
      <c r="C100" s="121"/>
      <c r="D100" s="122" t="s">
        <v>99</v>
      </c>
      <c r="E100" s="122"/>
      <c r="F100" s="122"/>
      <c r="G100" s="122"/>
      <c r="H100" s="122"/>
      <c r="I100" s="123"/>
      <c r="J100" s="122" t="s">
        <v>100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'VRN - Vedlejší a ostatní ...'!J30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83</v>
      </c>
      <c r="AR100" s="126"/>
      <c r="AS100" s="132">
        <v>0</v>
      </c>
      <c r="AT100" s="133">
        <f>ROUND(SUM(AV100:AW100),2)</f>
        <v>0</v>
      </c>
      <c r="AU100" s="134">
        <f>'VRN - Vedlejší a ostatní ...'!P119</f>
        <v>0</v>
      </c>
      <c r="AV100" s="133">
        <f>'VRN - Vedlejší a ostatní ...'!J33</f>
        <v>0</v>
      </c>
      <c r="AW100" s="133">
        <f>'VRN - Vedlejší a ostatní ...'!J34</f>
        <v>0</v>
      </c>
      <c r="AX100" s="133">
        <f>'VRN - Vedlejší a ostatní ...'!J35</f>
        <v>0</v>
      </c>
      <c r="AY100" s="133">
        <f>'VRN - Vedlejší a ostatní ...'!J36</f>
        <v>0</v>
      </c>
      <c r="AZ100" s="133">
        <f>'VRN - Vedlejší a ostatní ...'!F33</f>
        <v>0</v>
      </c>
      <c r="BA100" s="133">
        <f>'VRN - Vedlejší a ostatní ...'!F34</f>
        <v>0</v>
      </c>
      <c r="BB100" s="133">
        <f>'VRN - Vedlejší a ostatní ...'!F35</f>
        <v>0</v>
      </c>
      <c r="BC100" s="133">
        <f>'VRN - Vedlejší a ostatní ...'!F36</f>
        <v>0</v>
      </c>
      <c r="BD100" s="135">
        <f>'VRN - Vedlejší a ostatní ...'!F37</f>
        <v>0</v>
      </c>
      <c r="BE100" s="7"/>
      <c r="BT100" s="131" t="s">
        <v>84</v>
      </c>
      <c r="BV100" s="131" t="s">
        <v>78</v>
      </c>
      <c r="BW100" s="131" t="s">
        <v>101</v>
      </c>
      <c r="BX100" s="131" t="s">
        <v>5</v>
      </c>
      <c r="CL100" s="131" t="s">
        <v>1</v>
      </c>
      <c r="CM100" s="131" t="s">
        <v>86</v>
      </c>
    </row>
    <row r="101" s="2" customFormat="1" ht="30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44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</sheetData>
  <sheetProtection sheet="1" formatColumns="0" formatRows="0" objects="1" scenarios="1" spinCount="100000" saltValue="89R63o1kJYZIHQbq73OVDOb93b3tFyBM4cKwuVy1S0l3lGyAtbJP5YTosYww+wcxk+jsfhgN1+198epUXacJSw==" hashValue="022YorrC4CR/bFiZMU3T+dmqTxcxrza/cNZhv34IBeF9lZYSZlHNKKjpa85DCEws4d+bFiDYzd1w0/yltU6VPA==" algorithmName="SHA-512" password="C7B2"/>
  <mergeCells count="62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 - Venkovní učebna'!C2" display="/"/>
    <hyperlink ref="A96" location="'SO 02 - Zpevněné plochy'!C2" display="/"/>
    <hyperlink ref="A97" location="'SO 03 - Úprava zeleně'!C2" display="/"/>
    <hyperlink ref="A98" location="'SO 04 - DEŠŤOVÁ KANALIZACE'!C2" display="/"/>
    <hyperlink ref="A99" location="'SO 05 - Mobiliář'!C2" display="/"/>
    <hyperlink ref="A100" location="'VR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ATRIA ZŠ JUGOSLÁVSKÁ 23 V OSTRAVĚ – ZÁBŘEHU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ROUND((SUM(BE130:BE214)),  2)</f>
        <v>0</v>
      </c>
      <c r="G33" s="38"/>
      <c r="H33" s="38"/>
      <c r="I33" s="155">
        <v>0.20999999999999999</v>
      </c>
      <c r="J33" s="154">
        <f>ROUND(((SUM(BE130:BE214))*I33),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ROUND((SUM(BF130:BF214)),  2)</f>
        <v>0</v>
      </c>
      <c r="G34" s="38"/>
      <c r="H34" s="38"/>
      <c r="I34" s="155">
        <v>0.12</v>
      </c>
      <c r="J34" s="154">
        <f>ROUND(((SUM(BF130:BF214))*I34),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ROUND((SUM(BG130:BG214)),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ROUND((SUM(BH130:BH214)),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ROUND((SUM(BI130:BI214)),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ATRIA ZŠ JUGOSLÁVSKÁ 23 V OSTRAVĚ – ZÁBŘEHU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01 - Venkovní učebna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Ostrava</v>
      </c>
      <c r="G89" s="40"/>
      <c r="H89" s="40"/>
      <c r="I89" s="32" t="s">
        <v>22</v>
      </c>
      <c r="J89" s="79" t="str">
        <f>IF(J12="","",J12)</f>
        <v>4. 5. 2024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Městský obvod Ostrava-Jih</v>
      </c>
      <c r="G91" s="40"/>
      <c r="H91" s="40"/>
      <c r="I91" s="32" t="s">
        <v>30</v>
      </c>
      <c r="J91" s="36" t="str">
        <f>E21</f>
        <v>STAV MORAVIA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J131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111</v>
      </c>
      <c r="E98" s="188"/>
      <c r="F98" s="188"/>
      <c r="G98" s="188"/>
      <c r="H98" s="188"/>
      <c r="I98" s="188"/>
      <c r="J98" s="189">
        <f>J132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112</v>
      </c>
      <c r="E99" s="188"/>
      <c r="F99" s="188"/>
      <c r="G99" s="188"/>
      <c r="H99" s="188"/>
      <c r="I99" s="188"/>
      <c r="J99" s="189">
        <f>J136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113</v>
      </c>
      <c r="E100" s="188"/>
      <c r="F100" s="188"/>
      <c r="G100" s="188"/>
      <c r="H100" s="188"/>
      <c r="I100" s="188"/>
      <c r="J100" s="189">
        <f>J142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114</v>
      </c>
      <c r="E101" s="188"/>
      <c r="F101" s="188"/>
      <c r="G101" s="188"/>
      <c r="H101" s="188"/>
      <c r="I101" s="188"/>
      <c r="J101" s="189">
        <f>J149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115</v>
      </c>
      <c r="E102" s="188"/>
      <c r="F102" s="188"/>
      <c r="G102" s="188"/>
      <c r="H102" s="188"/>
      <c r="I102" s="188"/>
      <c r="J102" s="189">
        <f>J156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116</v>
      </c>
      <c r="E103" s="188"/>
      <c r="F103" s="188"/>
      <c r="G103" s="188"/>
      <c r="H103" s="188"/>
      <c r="I103" s="188"/>
      <c r="J103" s="189">
        <f>J158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117</v>
      </c>
      <c r="E104" s="182"/>
      <c r="F104" s="182"/>
      <c r="G104" s="182"/>
      <c r="H104" s="182"/>
      <c r="I104" s="182"/>
      <c r="J104" s="183">
        <f>J160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118</v>
      </c>
      <c r="E105" s="188"/>
      <c r="F105" s="188"/>
      <c r="G105" s="188"/>
      <c r="H105" s="188"/>
      <c r="I105" s="188"/>
      <c r="J105" s="189">
        <f>J161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119</v>
      </c>
      <c r="E106" s="188"/>
      <c r="F106" s="188"/>
      <c r="G106" s="188"/>
      <c r="H106" s="188"/>
      <c r="I106" s="188"/>
      <c r="J106" s="189">
        <f>J167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120</v>
      </c>
      <c r="E107" s="188"/>
      <c r="F107" s="188"/>
      <c r="G107" s="188"/>
      <c r="H107" s="188"/>
      <c r="I107" s="188"/>
      <c r="J107" s="189">
        <f>J170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121</v>
      </c>
      <c r="E108" s="188"/>
      <c r="F108" s="188"/>
      <c r="G108" s="188"/>
      <c r="H108" s="188"/>
      <c r="I108" s="188"/>
      <c r="J108" s="189">
        <f>J196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122</v>
      </c>
      <c r="E109" s="188"/>
      <c r="F109" s="188"/>
      <c r="G109" s="188"/>
      <c r="H109" s="188"/>
      <c r="I109" s="188"/>
      <c r="J109" s="189">
        <f>J204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123</v>
      </c>
      <c r="E110" s="188"/>
      <c r="F110" s="188"/>
      <c r="G110" s="188"/>
      <c r="H110" s="188"/>
      <c r="I110" s="188"/>
      <c r="J110" s="189">
        <f>J212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124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6.25" customHeight="1">
      <c r="A120" s="38"/>
      <c r="B120" s="39"/>
      <c r="C120" s="40"/>
      <c r="D120" s="40"/>
      <c r="E120" s="174" t="str">
        <f>E7</f>
        <v>ÚPRAVA ATRIA ZŠ JUGOSLÁVSKÁ 23 V OSTRAVĚ – ZÁBŘEHU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103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>SO 01 - Venkovní učebna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>Ostrava</v>
      </c>
      <c r="G124" s="40"/>
      <c r="H124" s="40"/>
      <c r="I124" s="32" t="s">
        <v>22</v>
      </c>
      <c r="J124" s="79" t="str">
        <f>IF(J12="","",J12)</f>
        <v>4. 5. 2024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5.65" customHeight="1">
      <c r="A126" s="38"/>
      <c r="B126" s="39"/>
      <c r="C126" s="32" t="s">
        <v>24</v>
      </c>
      <c r="D126" s="40"/>
      <c r="E126" s="40"/>
      <c r="F126" s="27" t="str">
        <f>E15</f>
        <v>Městský obvod Ostrava-Jih</v>
      </c>
      <c r="G126" s="40"/>
      <c r="H126" s="40"/>
      <c r="I126" s="32" t="s">
        <v>30</v>
      </c>
      <c r="J126" s="36" t="str">
        <f>E21</f>
        <v>STAV MORAVIA spol. s r.o.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28</v>
      </c>
      <c r="D127" s="40"/>
      <c r="E127" s="40"/>
      <c r="F127" s="27" t="str">
        <f>IF(E18="","",E18)</f>
        <v>Vyplň údaj</v>
      </c>
      <c r="G127" s="40"/>
      <c r="H127" s="40"/>
      <c r="I127" s="32" t="s">
        <v>33</v>
      </c>
      <c r="J127" s="36" t="str">
        <f>E24</f>
        <v xml:space="preserve"> 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91"/>
      <c r="B129" s="192"/>
      <c r="C129" s="193" t="s">
        <v>125</v>
      </c>
      <c r="D129" s="194" t="s">
        <v>61</v>
      </c>
      <c r="E129" s="194" t="s">
        <v>57</v>
      </c>
      <c r="F129" s="194" t="s">
        <v>58</v>
      </c>
      <c r="G129" s="194" t="s">
        <v>126</v>
      </c>
      <c r="H129" s="194" t="s">
        <v>127</v>
      </c>
      <c r="I129" s="194" t="s">
        <v>128</v>
      </c>
      <c r="J129" s="195" t="s">
        <v>107</v>
      </c>
      <c r="K129" s="196" t="s">
        <v>129</v>
      </c>
      <c r="L129" s="197"/>
      <c r="M129" s="100" t="s">
        <v>1</v>
      </c>
      <c r="N129" s="101" t="s">
        <v>40</v>
      </c>
      <c r="O129" s="101" t="s">
        <v>130</v>
      </c>
      <c r="P129" s="101" t="s">
        <v>131</v>
      </c>
      <c r="Q129" s="101" t="s">
        <v>132</v>
      </c>
      <c r="R129" s="101" t="s">
        <v>133</v>
      </c>
      <c r="S129" s="101" t="s">
        <v>134</v>
      </c>
      <c r="T129" s="102" t="s">
        <v>135</v>
      </c>
      <c r="U129" s="191"/>
      <c r="V129" s="191"/>
      <c r="W129" s="191"/>
      <c r="X129" s="191"/>
      <c r="Y129" s="191"/>
      <c r="Z129" s="191"/>
      <c r="AA129" s="191"/>
      <c r="AB129" s="191"/>
      <c r="AC129" s="191"/>
      <c r="AD129" s="191"/>
      <c r="AE129" s="191"/>
    </row>
    <row r="130" s="2" customFormat="1" ht="22.8" customHeight="1">
      <c r="A130" s="38"/>
      <c r="B130" s="39"/>
      <c r="C130" s="107" t="s">
        <v>136</v>
      </c>
      <c r="D130" s="40"/>
      <c r="E130" s="40"/>
      <c r="F130" s="40"/>
      <c r="G130" s="40"/>
      <c r="H130" s="40"/>
      <c r="I130" s="40"/>
      <c r="J130" s="198">
        <f>BK130</f>
        <v>0</v>
      </c>
      <c r="K130" s="40"/>
      <c r="L130" s="44"/>
      <c r="M130" s="103"/>
      <c r="N130" s="199"/>
      <c r="O130" s="104"/>
      <c r="P130" s="200">
        <f>P131+P160</f>
        <v>0</v>
      </c>
      <c r="Q130" s="104"/>
      <c r="R130" s="200">
        <f>R131+R160</f>
        <v>14.55215989</v>
      </c>
      <c r="S130" s="104"/>
      <c r="T130" s="201">
        <f>T131+T160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75</v>
      </c>
      <c r="AU130" s="17" t="s">
        <v>109</v>
      </c>
      <c r="BK130" s="202">
        <f>BK131+BK160</f>
        <v>0</v>
      </c>
    </row>
    <row r="131" s="12" customFormat="1" ht="25.92" customHeight="1">
      <c r="A131" s="12"/>
      <c r="B131" s="203"/>
      <c r="C131" s="204"/>
      <c r="D131" s="205" t="s">
        <v>75</v>
      </c>
      <c r="E131" s="206" t="s">
        <v>137</v>
      </c>
      <c r="F131" s="206" t="s">
        <v>138</v>
      </c>
      <c r="G131" s="204"/>
      <c r="H131" s="204"/>
      <c r="I131" s="207"/>
      <c r="J131" s="208">
        <f>BK131</f>
        <v>0</v>
      </c>
      <c r="K131" s="204"/>
      <c r="L131" s="209"/>
      <c r="M131" s="210"/>
      <c r="N131" s="211"/>
      <c r="O131" s="211"/>
      <c r="P131" s="212">
        <f>P132+P136+P142+P149+P156+P158</f>
        <v>0</v>
      </c>
      <c r="Q131" s="211"/>
      <c r="R131" s="212">
        <f>R132+R136+R142+R149+R156+R158</f>
        <v>10.66029702</v>
      </c>
      <c r="S131" s="211"/>
      <c r="T131" s="213">
        <f>T132+T136+T142+T149+T156+T158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84</v>
      </c>
      <c r="AT131" s="215" t="s">
        <v>75</v>
      </c>
      <c r="AU131" s="215" t="s">
        <v>76</v>
      </c>
      <c r="AY131" s="214" t="s">
        <v>139</v>
      </c>
      <c r="BK131" s="216">
        <f>BK132+BK136+BK142+BK149+BK156+BK158</f>
        <v>0</v>
      </c>
    </row>
    <row r="132" s="12" customFormat="1" ht="22.8" customHeight="1">
      <c r="A132" s="12"/>
      <c r="B132" s="203"/>
      <c r="C132" s="204"/>
      <c r="D132" s="205" t="s">
        <v>75</v>
      </c>
      <c r="E132" s="217" t="s">
        <v>84</v>
      </c>
      <c r="F132" s="217" t="s">
        <v>140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SUM(P133:P135)</f>
        <v>0</v>
      </c>
      <c r="Q132" s="211"/>
      <c r="R132" s="212">
        <f>SUM(R133:R135)</f>
        <v>0</v>
      </c>
      <c r="S132" s="211"/>
      <c r="T132" s="213">
        <f>SUM(T133:T135)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84</v>
      </c>
      <c r="AT132" s="215" t="s">
        <v>75</v>
      </c>
      <c r="AU132" s="215" t="s">
        <v>84</v>
      </c>
      <c r="AY132" s="214" t="s">
        <v>139</v>
      </c>
      <c r="BK132" s="216">
        <f>SUM(BK133:BK135)</f>
        <v>0</v>
      </c>
    </row>
    <row r="133" s="2" customFormat="1" ht="24.15" customHeight="1">
      <c r="A133" s="38"/>
      <c r="B133" s="39"/>
      <c r="C133" s="219" t="s">
        <v>84</v>
      </c>
      <c r="D133" s="219" t="s">
        <v>141</v>
      </c>
      <c r="E133" s="220" t="s">
        <v>142</v>
      </c>
      <c r="F133" s="221" t="s">
        <v>143</v>
      </c>
      <c r="G133" s="222" t="s">
        <v>144</v>
      </c>
      <c r="H133" s="223">
        <v>1.6000000000000001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41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145</v>
      </c>
      <c r="AT133" s="231" t="s">
        <v>141</v>
      </c>
      <c r="AU133" s="231" t="s">
        <v>86</v>
      </c>
      <c r="AY133" s="17" t="s">
        <v>139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84</v>
      </c>
      <c r="BK133" s="232">
        <f>ROUND(I133*H133,2)</f>
        <v>0</v>
      </c>
      <c r="BL133" s="17" t="s">
        <v>145</v>
      </c>
      <c r="BM133" s="231" t="s">
        <v>146</v>
      </c>
    </row>
    <row r="134" s="13" customFormat="1">
      <c r="A134" s="13"/>
      <c r="B134" s="233"/>
      <c r="C134" s="234"/>
      <c r="D134" s="235" t="s">
        <v>147</v>
      </c>
      <c r="E134" s="236" t="s">
        <v>1</v>
      </c>
      <c r="F134" s="237" t="s">
        <v>148</v>
      </c>
      <c r="G134" s="234"/>
      <c r="H134" s="238">
        <v>1.6000000000000001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147</v>
      </c>
      <c r="AU134" s="244" t="s">
        <v>86</v>
      </c>
      <c r="AV134" s="13" t="s">
        <v>86</v>
      </c>
      <c r="AW134" s="13" t="s">
        <v>32</v>
      </c>
      <c r="AX134" s="13" t="s">
        <v>84</v>
      </c>
      <c r="AY134" s="244" t="s">
        <v>139</v>
      </c>
    </row>
    <row r="135" s="2" customFormat="1" ht="37.8" customHeight="1">
      <c r="A135" s="38"/>
      <c r="B135" s="39"/>
      <c r="C135" s="219" t="s">
        <v>86</v>
      </c>
      <c r="D135" s="219" t="s">
        <v>141</v>
      </c>
      <c r="E135" s="220" t="s">
        <v>149</v>
      </c>
      <c r="F135" s="221" t="s">
        <v>150</v>
      </c>
      <c r="G135" s="222" t="s">
        <v>144</v>
      </c>
      <c r="H135" s="223">
        <v>1.6000000000000001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41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145</v>
      </c>
      <c r="AT135" s="231" t="s">
        <v>141</v>
      </c>
      <c r="AU135" s="231" t="s">
        <v>86</v>
      </c>
      <c r="AY135" s="17" t="s">
        <v>139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84</v>
      </c>
      <c r="BK135" s="232">
        <f>ROUND(I135*H135,2)</f>
        <v>0</v>
      </c>
      <c r="BL135" s="17" t="s">
        <v>145</v>
      </c>
      <c r="BM135" s="231" t="s">
        <v>151</v>
      </c>
    </row>
    <row r="136" s="12" customFormat="1" ht="22.8" customHeight="1">
      <c r="A136" s="12"/>
      <c r="B136" s="203"/>
      <c r="C136" s="204"/>
      <c r="D136" s="205" t="s">
        <v>75</v>
      </c>
      <c r="E136" s="217" t="s">
        <v>86</v>
      </c>
      <c r="F136" s="217" t="s">
        <v>152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SUM(P137:P141)</f>
        <v>0</v>
      </c>
      <c r="Q136" s="211"/>
      <c r="R136" s="212">
        <f>SUM(R137:R141)</f>
        <v>4.1265260199999991</v>
      </c>
      <c r="S136" s="211"/>
      <c r="T136" s="213">
        <f>SUM(T137:T141)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84</v>
      </c>
      <c r="AT136" s="215" t="s">
        <v>75</v>
      </c>
      <c r="AU136" s="215" t="s">
        <v>84</v>
      </c>
      <c r="AY136" s="214" t="s">
        <v>139</v>
      </c>
      <c r="BK136" s="216">
        <f>SUM(BK137:BK141)</f>
        <v>0</v>
      </c>
    </row>
    <row r="137" s="2" customFormat="1" ht="16.5" customHeight="1">
      <c r="A137" s="38"/>
      <c r="B137" s="39"/>
      <c r="C137" s="219" t="s">
        <v>153</v>
      </c>
      <c r="D137" s="219" t="s">
        <v>141</v>
      </c>
      <c r="E137" s="220" t="s">
        <v>154</v>
      </c>
      <c r="F137" s="221" t="s">
        <v>155</v>
      </c>
      <c r="G137" s="222" t="s">
        <v>144</v>
      </c>
      <c r="H137" s="223">
        <v>1.6459999999999999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41</v>
      </c>
      <c r="O137" s="91"/>
      <c r="P137" s="229">
        <f>O137*H137</f>
        <v>0</v>
      </c>
      <c r="Q137" s="229">
        <v>2.5018699999999998</v>
      </c>
      <c r="R137" s="229">
        <f>Q137*H137</f>
        <v>4.1180780199999996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145</v>
      </c>
      <c r="AT137" s="231" t="s">
        <v>141</v>
      </c>
      <c r="AU137" s="231" t="s">
        <v>86</v>
      </c>
      <c r="AY137" s="17" t="s">
        <v>139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145</v>
      </c>
      <c r="BM137" s="231" t="s">
        <v>156</v>
      </c>
    </row>
    <row r="138" s="13" customFormat="1">
      <c r="A138" s="13"/>
      <c r="B138" s="233"/>
      <c r="C138" s="234"/>
      <c r="D138" s="235" t="s">
        <v>147</v>
      </c>
      <c r="E138" s="236" t="s">
        <v>1</v>
      </c>
      <c r="F138" s="237" t="s">
        <v>157</v>
      </c>
      <c r="G138" s="234"/>
      <c r="H138" s="238">
        <v>1.6459999999999999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147</v>
      </c>
      <c r="AU138" s="244" t="s">
        <v>86</v>
      </c>
      <c r="AV138" s="13" t="s">
        <v>86</v>
      </c>
      <c r="AW138" s="13" t="s">
        <v>32</v>
      </c>
      <c r="AX138" s="13" t="s">
        <v>84</v>
      </c>
      <c r="AY138" s="244" t="s">
        <v>139</v>
      </c>
    </row>
    <row r="139" s="2" customFormat="1" ht="16.5" customHeight="1">
      <c r="A139" s="38"/>
      <c r="B139" s="39"/>
      <c r="C139" s="219" t="s">
        <v>145</v>
      </c>
      <c r="D139" s="219" t="s">
        <v>141</v>
      </c>
      <c r="E139" s="220" t="s">
        <v>158</v>
      </c>
      <c r="F139" s="221" t="s">
        <v>159</v>
      </c>
      <c r="G139" s="222" t="s">
        <v>160</v>
      </c>
      <c r="H139" s="223">
        <v>3.2000000000000002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41</v>
      </c>
      <c r="O139" s="91"/>
      <c r="P139" s="229">
        <f>O139*H139</f>
        <v>0</v>
      </c>
      <c r="Q139" s="229">
        <v>0.00264</v>
      </c>
      <c r="R139" s="229">
        <f>Q139*H139</f>
        <v>0.0084480000000000006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145</v>
      </c>
      <c r="AT139" s="231" t="s">
        <v>141</v>
      </c>
      <c r="AU139" s="231" t="s">
        <v>86</v>
      </c>
      <c r="AY139" s="17" t="s">
        <v>139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84</v>
      </c>
      <c r="BK139" s="232">
        <f>ROUND(I139*H139,2)</f>
        <v>0</v>
      </c>
      <c r="BL139" s="17" t="s">
        <v>145</v>
      </c>
      <c r="BM139" s="231" t="s">
        <v>161</v>
      </c>
    </row>
    <row r="140" s="13" customFormat="1">
      <c r="A140" s="13"/>
      <c r="B140" s="233"/>
      <c r="C140" s="234"/>
      <c r="D140" s="235" t="s">
        <v>147</v>
      </c>
      <c r="E140" s="236" t="s">
        <v>1</v>
      </c>
      <c r="F140" s="237" t="s">
        <v>162</v>
      </c>
      <c r="G140" s="234"/>
      <c r="H140" s="238">
        <v>3.2000000000000002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147</v>
      </c>
      <c r="AU140" s="244" t="s">
        <v>86</v>
      </c>
      <c r="AV140" s="13" t="s">
        <v>86</v>
      </c>
      <c r="AW140" s="13" t="s">
        <v>32</v>
      </c>
      <c r="AX140" s="13" t="s">
        <v>84</v>
      </c>
      <c r="AY140" s="244" t="s">
        <v>139</v>
      </c>
    </row>
    <row r="141" s="2" customFormat="1" ht="16.5" customHeight="1">
      <c r="A141" s="38"/>
      <c r="B141" s="39"/>
      <c r="C141" s="219" t="s">
        <v>163</v>
      </c>
      <c r="D141" s="219" t="s">
        <v>141</v>
      </c>
      <c r="E141" s="220" t="s">
        <v>164</v>
      </c>
      <c r="F141" s="221" t="s">
        <v>165</v>
      </c>
      <c r="G141" s="222" t="s">
        <v>160</v>
      </c>
      <c r="H141" s="223">
        <v>3.2000000000000002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145</v>
      </c>
      <c r="AT141" s="231" t="s">
        <v>141</v>
      </c>
      <c r="AU141" s="231" t="s">
        <v>86</v>
      </c>
      <c r="AY141" s="17" t="s">
        <v>139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145</v>
      </c>
      <c r="BM141" s="231" t="s">
        <v>166</v>
      </c>
    </row>
    <row r="142" s="12" customFormat="1" ht="22.8" customHeight="1">
      <c r="A142" s="12"/>
      <c r="B142" s="203"/>
      <c r="C142" s="204"/>
      <c r="D142" s="205" t="s">
        <v>75</v>
      </c>
      <c r="E142" s="217" t="s">
        <v>153</v>
      </c>
      <c r="F142" s="217" t="s">
        <v>167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SUM(P143:P148)</f>
        <v>0</v>
      </c>
      <c r="Q142" s="211"/>
      <c r="R142" s="212">
        <f>SUM(R143:R148)</f>
        <v>0.050139999999999997</v>
      </c>
      <c r="S142" s="211"/>
      <c r="T142" s="213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84</v>
      </c>
      <c r="AT142" s="215" t="s">
        <v>75</v>
      </c>
      <c r="AU142" s="215" t="s">
        <v>84</v>
      </c>
      <c r="AY142" s="214" t="s">
        <v>139</v>
      </c>
      <c r="BK142" s="216">
        <f>SUM(BK143:BK148)</f>
        <v>0</v>
      </c>
    </row>
    <row r="143" s="2" customFormat="1" ht="24.15" customHeight="1">
      <c r="A143" s="38"/>
      <c r="B143" s="39"/>
      <c r="C143" s="219" t="s">
        <v>168</v>
      </c>
      <c r="D143" s="219" t="s">
        <v>141</v>
      </c>
      <c r="E143" s="220" t="s">
        <v>169</v>
      </c>
      <c r="F143" s="221" t="s">
        <v>170</v>
      </c>
      <c r="G143" s="222" t="s">
        <v>171</v>
      </c>
      <c r="H143" s="223">
        <v>1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41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145</v>
      </c>
      <c r="AT143" s="231" t="s">
        <v>141</v>
      </c>
      <c r="AU143" s="231" t="s">
        <v>86</v>
      </c>
      <c r="AY143" s="17" t="s">
        <v>139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84</v>
      </c>
      <c r="BK143" s="232">
        <f>ROUND(I143*H143,2)</f>
        <v>0</v>
      </c>
      <c r="BL143" s="17" t="s">
        <v>145</v>
      </c>
      <c r="BM143" s="231" t="s">
        <v>172</v>
      </c>
    </row>
    <row r="144" s="13" customFormat="1">
      <c r="A144" s="13"/>
      <c r="B144" s="233"/>
      <c r="C144" s="234"/>
      <c r="D144" s="235" t="s">
        <v>147</v>
      </c>
      <c r="E144" s="236" t="s">
        <v>1</v>
      </c>
      <c r="F144" s="237" t="s">
        <v>173</v>
      </c>
      <c r="G144" s="234"/>
      <c r="H144" s="238">
        <v>1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147</v>
      </c>
      <c r="AU144" s="244" t="s">
        <v>86</v>
      </c>
      <c r="AV144" s="13" t="s">
        <v>86</v>
      </c>
      <c r="AW144" s="13" t="s">
        <v>32</v>
      </c>
      <c r="AX144" s="13" t="s">
        <v>84</v>
      </c>
      <c r="AY144" s="244" t="s">
        <v>139</v>
      </c>
    </row>
    <row r="145" s="2" customFormat="1" ht="16.5" customHeight="1">
      <c r="A145" s="38"/>
      <c r="B145" s="39"/>
      <c r="C145" s="245" t="s">
        <v>174</v>
      </c>
      <c r="D145" s="245" t="s">
        <v>175</v>
      </c>
      <c r="E145" s="246" t="s">
        <v>176</v>
      </c>
      <c r="F145" s="247" t="s">
        <v>177</v>
      </c>
      <c r="G145" s="248" t="s">
        <v>171</v>
      </c>
      <c r="H145" s="249">
        <v>1</v>
      </c>
      <c r="I145" s="250"/>
      <c r="J145" s="251">
        <f>ROUND(I145*H145,2)</f>
        <v>0</v>
      </c>
      <c r="K145" s="252"/>
      <c r="L145" s="253"/>
      <c r="M145" s="254" t="s">
        <v>1</v>
      </c>
      <c r="N145" s="255" t="s">
        <v>41</v>
      </c>
      <c r="O145" s="91"/>
      <c r="P145" s="229">
        <f>O145*H145</f>
        <v>0</v>
      </c>
      <c r="Q145" s="229">
        <v>0.050000000000000003</v>
      </c>
      <c r="R145" s="229">
        <f>Q145*H145</f>
        <v>0.050000000000000003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178</v>
      </c>
      <c r="AT145" s="231" t="s">
        <v>175</v>
      </c>
      <c r="AU145" s="231" t="s">
        <v>86</v>
      </c>
      <c r="AY145" s="17" t="s">
        <v>139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84</v>
      </c>
      <c r="BK145" s="232">
        <f>ROUND(I145*H145,2)</f>
        <v>0</v>
      </c>
      <c r="BL145" s="17" t="s">
        <v>145</v>
      </c>
      <c r="BM145" s="231" t="s">
        <v>179</v>
      </c>
    </row>
    <row r="146" s="2" customFormat="1" ht="16.5" customHeight="1">
      <c r="A146" s="38"/>
      <c r="B146" s="39"/>
      <c r="C146" s="245" t="s">
        <v>178</v>
      </c>
      <c r="D146" s="245" t="s">
        <v>175</v>
      </c>
      <c r="E146" s="246" t="s">
        <v>180</v>
      </c>
      <c r="F146" s="247" t="s">
        <v>181</v>
      </c>
      <c r="G146" s="248" t="s">
        <v>171</v>
      </c>
      <c r="H146" s="249">
        <v>1</v>
      </c>
      <c r="I146" s="250"/>
      <c r="J146" s="251">
        <f>ROUND(I146*H146,2)</f>
        <v>0</v>
      </c>
      <c r="K146" s="252"/>
      <c r="L146" s="253"/>
      <c r="M146" s="254" t="s">
        <v>1</v>
      </c>
      <c r="N146" s="255" t="s">
        <v>41</v>
      </c>
      <c r="O146" s="91"/>
      <c r="P146" s="229">
        <f>O146*H146</f>
        <v>0</v>
      </c>
      <c r="Q146" s="229">
        <v>6.0000000000000002E-05</v>
      </c>
      <c r="R146" s="229">
        <f>Q146*H146</f>
        <v>6.0000000000000002E-05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178</v>
      </c>
      <c r="AT146" s="231" t="s">
        <v>175</v>
      </c>
      <c r="AU146" s="231" t="s">
        <v>86</v>
      </c>
      <c r="AY146" s="17" t="s">
        <v>139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84</v>
      </c>
      <c r="BK146" s="232">
        <f>ROUND(I146*H146,2)</f>
        <v>0</v>
      </c>
      <c r="BL146" s="17" t="s">
        <v>145</v>
      </c>
      <c r="BM146" s="231" t="s">
        <v>182</v>
      </c>
    </row>
    <row r="147" s="2" customFormat="1" ht="16.5" customHeight="1">
      <c r="A147" s="38"/>
      <c r="B147" s="39"/>
      <c r="C147" s="245" t="s">
        <v>183</v>
      </c>
      <c r="D147" s="245" t="s">
        <v>175</v>
      </c>
      <c r="E147" s="246" t="s">
        <v>184</v>
      </c>
      <c r="F147" s="247" t="s">
        <v>185</v>
      </c>
      <c r="G147" s="248" t="s">
        <v>171</v>
      </c>
      <c r="H147" s="249">
        <v>1</v>
      </c>
      <c r="I147" s="250"/>
      <c r="J147" s="251">
        <f>ROUND(I147*H147,2)</f>
        <v>0</v>
      </c>
      <c r="K147" s="252"/>
      <c r="L147" s="253"/>
      <c r="M147" s="254" t="s">
        <v>1</v>
      </c>
      <c r="N147" s="255" t="s">
        <v>41</v>
      </c>
      <c r="O147" s="91"/>
      <c r="P147" s="229">
        <f>O147*H147</f>
        <v>0</v>
      </c>
      <c r="Q147" s="229">
        <v>8.0000000000000007E-05</v>
      </c>
      <c r="R147" s="229">
        <f>Q147*H147</f>
        <v>8.0000000000000007E-05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178</v>
      </c>
      <c r="AT147" s="231" t="s">
        <v>175</v>
      </c>
      <c r="AU147" s="231" t="s">
        <v>86</v>
      </c>
      <c r="AY147" s="17" t="s">
        <v>139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84</v>
      </c>
      <c r="BK147" s="232">
        <f>ROUND(I147*H147,2)</f>
        <v>0</v>
      </c>
      <c r="BL147" s="17" t="s">
        <v>145</v>
      </c>
      <c r="BM147" s="231" t="s">
        <v>186</v>
      </c>
    </row>
    <row r="148" s="2" customFormat="1" ht="21.75" customHeight="1">
      <c r="A148" s="38"/>
      <c r="B148" s="39"/>
      <c r="C148" s="245" t="s">
        <v>187</v>
      </c>
      <c r="D148" s="245" t="s">
        <v>175</v>
      </c>
      <c r="E148" s="246" t="s">
        <v>188</v>
      </c>
      <c r="F148" s="247" t="s">
        <v>189</v>
      </c>
      <c r="G148" s="248" t="s">
        <v>171</v>
      </c>
      <c r="H148" s="249">
        <v>1</v>
      </c>
      <c r="I148" s="250"/>
      <c r="J148" s="251">
        <f>ROUND(I148*H148,2)</f>
        <v>0</v>
      </c>
      <c r="K148" s="252"/>
      <c r="L148" s="253"/>
      <c r="M148" s="254" t="s">
        <v>1</v>
      </c>
      <c r="N148" s="255" t="s">
        <v>41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178</v>
      </c>
      <c r="AT148" s="231" t="s">
        <v>175</v>
      </c>
      <c r="AU148" s="231" t="s">
        <v>86</v>
      </c>
      <c r="AY148" s="17" t="s">
        <v>139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145</v>
      </c>
      <c r="BM148" s="231" t="s">
        <v>190</v>
      </c>
    </row>
    <row r="149" s="12" customFormat="1" ht="22.8" customHeight="1">
      <c r="A149" s="12"/>
      <c r="B149" s="203"/>
      <c r="C149" s="204"/>
      <c r="D149" s="205" t="s">
        <v>75</v>
      </c>
      <c r="E149" s="217" t="s">
        <v>163</v>
      </c>
      <c r="F149" s="217" t="s">
        <v>191</v>
      </c>
      <c r="G149" s="204"/>
      <c r="H149" s="204"/>
      <c r="I149" s="207"/>
      <c r="J149" s="218">
        <f>BK149</f>
        <v>0</v>
      </c>
      <c r="K149" s="204"/>
      <c r="L149" s="209"/>
      <c r="M149" s="210"/>
      <c r="N149" s="211"/>
      <c r="O149" s="211"/>
      <c r="P149" s="212">
        <f>SUM(P150:P155)</f>
        <v>0</v>
      </c>
      <c r="Q149" s="211"/>
      <c r="R149" s="212">
        <f>SUM(R150:R155)</f>
        <v>6.4836310000000008</v>
      </c>
      <c r="S149" s="211"/>
      <c r="T149" s="213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84</v>
      </c>
      <c r="AT149" s="215" t="s">
        <v>75</v>
      </c>
      <c r="AU149" s="215" t="s">
        <v>84</v>
      </c>
      <c r="AY149" s="214" t="s">
        <v>139</v>
      </c>
      <c r="BK149" s="216">
        <f>SUM(BK150:BK155)</f>
        <v>0</v>
      </c>
    </row>
    <row r="150" s="2" customFormat="1" ht="24.15" customHeight="1">
      <c r="A150" s="38"/>
      <c r="B150" s="39"/>
      <c r="C150" s="219" t="s">
        <v>192</v>
      </c>
      <c r="D150" s="219" t="s">
        <v>141</v>
      </c>
      <c r="E150" s="220" t="s">
        <v>193</v>
      </c>
      <c r="F150" s="221" t="s">
        <v>194</v>
      </c>
      <c r="G150" s="222" t="s">
        <v>160</v>
      </c>
      <c r="H150" s="223">
        <v>35.695999999999998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41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145</v>
      </c>
      <c r="AT150" s="231" t="s">
        <v>141</v>
      </c>
      <c r="AU150" s="231" t="s">
        <v>86</v>
      </c>
      <c r="AY150" s="17" t="s">
        <v>139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84</v>
      </c>
      <c r="BK150" s="232">
        <f>ROUND(I150*H150,2)</f>
        <v>0</v>
      </c>
      <c r="BL150" s="17" t="s">
        <v>145</v>
      </c>
      <c r="BM150" s="231" t="s">
        <v>195</v>
      </c>
    </row>
    <row r="151" s="13" customFormat="1">
      <c r="A151" s="13"/>
      <c r="B151" s="233"/>
      <c r="C151" s="234"/>
      <c r="D151" s="235" t="s">
        <v>147</v>
      </c>
      <c r="E151" s="236" t="s">
        <v>1</v>
      </c>
      <c r="F151" s="237" t="s">
        <v>196</v>
      </c>
      <c r="G151" s="234"/>
      <c r="H151" s="238">
        <v>35.695999999999998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147</v>
      </c>
      <c r="AU151" s="244" t="s">
        <v>86</v>
      </c>
      <c r="AV151" s="13" t="s">
        <v>86</v>
      </c>
      <c r="AW151" s="13" t="s">
        <v>32</v>
      </c>
      <c r="AX151" s="13" t="s">
        <v>84</v>
      </c>
      <c r="AY151" s="244" t="s">
        <v>139</v>
      </c>
    </row>
    <row r="152" s="2" customFormat="1" ht="33" customHeight="1">
      <c r="A152" s="38"/>
      <c r="B152" s="39"/>
      <c r="C152" s="219" t="s">
        <v>8</v>
      </c>
      <c r="D152" s="219" t="s">
        <v>141</v>
      </c>
      <c r="E152" s="220" t="s">
        <v>197</v>
      </c>
      <c r="F152" s="221" t="s">
        <v>198</v>
      </c>
      <c r="G152" s="222" t="s">
        <v>160</v>
      </c>
      <c r="H152" s="223">
        <v>35.695999999999998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41</v>
      </c>
      <c r="O152" s="91"/>
      <c r="P152" s="229">
        <f>O152*H152</f>
        <v>0</v>
      </c>
      <c r="Q152" s="229">
        <v>0.10100000000000001</v>
      </c>
      <c r="R152" s="229">
        <f>Q152*H152</f>
        <v>3.6052960000000001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145</v>
      </c>
      <c r="AT152" s="231" t="s">
        <v>141</v>
      </c>
      <c r="AU152" s="231" t="s">
        <v>86</v>
      </c>
      <c r="AY152" s="17" t="s">
        <v>139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84</v>
      </c>
      <c r="BK152" s="232">
        <f>ROUND(I152*H152,2)</f>
        <v>0</v>
      </c>
      <c r="BL152" s="17" t="s">
        <v>145</v>
      </c>
      <c r="BM152" s="231" t="s">
        <v>199</v>
      </c>
    </row>
    <row r="153" s="2" customFormat="1" ht="24.15" customHeight="1">
      <c r="A153" s="38"/>
      <c r="B153" s="39"/>
      <c r="C153" s="245" t="s">
        <v>200</v>
      </c>
      <c r="D153" s="245" t="s">
        <v>175</v>
      </c>
      <c r="E153" s="246" t="s">
        <v>201</v>
      </c>
      <c r="F153" s="247" t="s">
        <v>202</v>
      </c>
      <c r="G153" s="248" t="s">
        <v>160</v>
      </c>
      <c r="H153" s="249">
        <v>25.029</v>
      </c>
      <c r="I153" s="250"/>
      <c r="J153" s="251">
        <f>ROUND(I153*H153,2)</f>
        <v>0</v>
      </c>
      <c r="K153" s="252"/>
      <c r="L153" s="253"/>
      <c r="M153" s="254" t="s">
        <v>1</v>
      </c>
      <c r="N153" s="255" t="s">
        <v>41</v>
      </c>
      <c r="O153" s="91"/>
      <c r="P153" s="229">
        <f>O153*H153</f>
        <v>0</v>
      </c>
      <c r="Q153" s="229">
        <v>0.11500000000000001</v>
      </c>
      <c r="R153" s="229">
        <f>Q153*H153</f>
        <v>2.8783350000000003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178</v>
      </c>
      <c r="AT153" s="231" t="s">
        <v>175</v>
      </c>
      <c r="AU153" s="231" t="s">
        <v>86</v>
      </c>
      <c r="AY153" s="17" t="s">
        <v>139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84</v>
      </c>
      <c r="BK153" s="232">
        <f>ROUND(I153*H153,2)</f>
        <v>0</v>
      </c>
      <c r="BL153" s="17" t="s">
        <v>145</v>
      </c>
      <c r="BM153" s="231" t="s">
        <v>203</v>
      </c>
    </row>
    <row r="154" s="13" customFormat="1">
      <c r="A154" s="13"/>
      <c r="B154" s="233"/>
      <c r="C154" s="234"/>
      <c r="D154" s="235" t="s">
        <v>147</v>
      </c>
      <c r="E154" s="236" t="s">
        <v>1</v>
      </c>
      <c r="F154" s="237" t="s">
        <v>204</v>
      </c>
      <c r="G154" s="234"/>
      <c r="H154" s="238">
        <v>24.300000000000001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147</v>
      </c>
      <c r="AU154" s="244" t="s">
        <v>86</v>
      </c>
      <c r="AV154" s="13" t="s">
        <v>86</v>
      </c>
      <c r="AW154" s="13" t="s">
        <v>32</v>
      </c>
      <c r="AX154" s="13" t="s">
        <v>84</v>
      </c>
      <c r="AY154" s="244" t="s">
        <v>139</v>
      </c>
    </row>
    <row r="155" s="13" customFormat="1">
      <c r="A155" s="13"/>
      <c r="B155" s="233"/>
      <c r="C155" s="234"/>
      <c r="D155" s="235" t="s">
        <v>147</v>
      </c>
      <c r="E155" s="234"/>
      <c r="F155" s="237" t="s">
        <v>205</v>
      </c>
      <c r="G155" s="234"/>
      <c r="H155" s="238">
        <v>25.029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147</v>
      </c>
      <c r="AU155" s="244" t="s">
        <v>86</v>
      </c>
      <c r="AV155" s="13" t="s">
        <v>86</v>
      </c>
      <c r="AW155" s="13" t="s">
        <v>4</v>
      </c>
      <c r="AX155" s="13" t="s">
        <v>84</v>
      </c>
      <c r="AY155" s="244" t="s">
        <v>139</v>
      </c>
    </row>
    <row r="156" s="12" customFormat="1" ht="22.8" customHeight="1">
      <c r="A156" s="12"/>
      <c r="B156" s="203"/>
      <c r="C156" s="204"/>
      <c r="D156" s="205" t="s">
        <v>75</v>
      </c>
      <c r="E156" s="217" t="s">
        <v>183</v>
      </c>
      <c r="F156" s="217" t="s">
        <v>206</v>
      </c>
      <c r="G156" s="204"/>
      <c r="H156" s="204"/>
      <c r="I156" s="207"/>
      <c r="J156" s="218">
        <f>BK156</f>
        <v>0</v>
      </c>
      <c r="K156" s="204"/>
      <c r="L156" s="209"/>
      <c r="M156" s="210"/>
      <c r="N156" s="211"/>
      <c r="O156" s="211"/>
      <c r="P156" s="212">
        <f>P157</f>
        <v>0</v>
      </c>
      <c r="Q156" s="211"/>
      <c r="R156" s="212">
        <f>R157</f>
        <v>0</v>
      </c>
      <c r="S156" s="211"/>
      <c r="T156" s="213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84</v>
      </c>
      <c r="AT156" s="215" t="s">
        <v>75</v>
      </c>
      <c r="AU156" s="215" t="s">
        <v>84</v>
      </c>
      <c r="AY156" s="214" t="s">
        <v>139</v>
      </c>
      <c r="BK156" s="216">
        <f>BK157</f>
        <v>0</v>
      </c>
    </row>
    <row r="157" s="2" customFormat="1" ht="24.15" customHeight="1">
      <c r="A157" s="38"/>
      <c r="B157" s="39"/>
      <c r="C157" s="219" t="s">
        <v>207</v>
      </c>
      <c r="D157" s="219" t="s">
        <v>141</v>
      </c>
      <c r="E157" s="220" t="s">
        <v>208</v>
      </c>
      <c r="F157" s="221" t="s">
        <v>209</v>
      </c>
      <c r="G157" s="222" t="s">
        <v>160</v>
      </c>
      <c r="H157" s="223">
        <v>40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41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145</v>
      </c>
      <c r="AT157" s="231" t="s">
        <v>141</v>
      </c>
      <c r="AU157" s="231" t="s">
        <v>86</v>
      </c>
      <c r="AY157" s="17" t="s">
        <v>139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84</v>
      </c>
      <c r="BK157" s="232">
        <f>ROUND(I157*H157,2)</f>
        <v>0</v>
      </c>
      <c r="BL157" s="17" t="s">
        <v>145</v>
      </c>
      <c r="BM157" s="231" t="s">
        <v>210</v>
      </c>
    </row>
    <row r="158" s="12" customFormat="1" ht="22.8" customHeight="1">
      <c r="A158" s="12"/>
      <c r="B158" s="203"/>
      <c r="C158" s="204"/>
      <c r="D158" s="205" t="s">
        <v>75</v>
      </c>
      <c r="E158" s="217" t="s">
        <v>211</v>
      </c>
      <c r="F158" s="217" t="s">
        <v>212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P159</f>
        <v>0</v>
      </c>
      <c r="Q158" s="211"/>
      <c r="R158" s="212">
        <f>R159</f>
        <v>0</v>
      </c>
      <c r="S158" s="211"/>
      <c r="T158" s="213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84</v>
      </c>
      <c r="AT158" s="215" t="s">
        <v>75</v>
      </c>
      <c r="AU158" s="215" t="s">
        <v>84</v>
      </c>
      <c r="AY158" s="214" t="s">
        <v>139</v>
      </c>
      <c r="BK158" s="216">
        <f>BK159</f>
        <v>0</v>
      </c>
    </row>
    <row r="159" s="2" customFormat="1" ht="16.5" customHeight="1">
      <c r="A159" s="38"/>
      <c r="B159" s="39"/>
      <c r="C159" s="219" t="s">
        <v>213</v>
      </c>
      <c r="D159" s="219" t="s">
        <v>141</v>
      </c>
      <c r="E159" s="220" t="s">
        <v>214</v>
      </c>
      <c r="F159" s="221" t="s">
        <v>215</v>
      </c>
      <c r="G159" s="222" t="s">
        <v>216</v>
      </c>
      <c r="H159" s="223">
        <v>10.66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41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145</v>
      </c>
      <c r="AT159" s="231" t="s">
        <v>141</v>
      </c>
      <c r="AU159" s="231" t="s">
        <v>86</v>
      </c>
      <c r="AY159" s="17" t="s">
        <v>139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84</v>
      </c>
      <c r="BK159" s="232">
        <f>ROUND(I159*H159,2)</f>
        <v>0</v>
      </c>
      <c r="BL159" s="17" t="s">
        <v>145</v>
      </c>
      <c r="BM159" s="231" t="s">
        <v>217</v>
      </c>
    </row>
    <row r="160" s="12" customFormat="1" ht="25.92" customHeight="1">
      <c r="A160" s="12"/>
      <c r="B160" s="203"/>
      <c r="C160" s="204"/>
      <c r="D160" s="205" t="s">
        <v>75</v>
      </c>
      <c r="E160" s="206" t="s">
        <v>218</v>
      </c>
      <c r="F160" s="206" t="s">
        <v>219</v>
      </c>
      <c r="G160" s="204"/>
      <c r="H160" s="204"/>
      <c r="I160" s="207"/>
      <c r="J160" s="208">
        <f>BK160</f>
        <v>0</v>
      </c>
      <c r="K160" s="204"/>
      <c r="L160" s="209"/>
      <c r="M160" s="210"/>
      <c r="N160" s="211"/>
      <c r="O160" s="211"/>
      <c r="P160" s="212">
        <f>P161+P167+P170+P196+P204+P212</f>
        <v>0</v>
      </c>
      <c r="Q160" s="211"/>
      <c r="R160" s="212">
        <f>R161+R167+R170+R196+R204+R212</f>
        <v>3.8918628700000006</v>
      </c>
      <c r="S160" s="211"/>
      <c r="T160" s="213">
        <f>T161+T167+T170+T196+T204+T212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86</v>
      </c>
      <c r="AT160" s="215" t="s">
        <v>75</v>
      </c>
      <c r="AU160" s="215" t="s">
        <v>76</v>
      </c>
      <c r="AY160" s="214" t="s">
        <v>139</v>
      </c>
      <c r="BK160" s="216">
        <f>BK161+BK167+BK170+BK196+BK204+BK212</f>
        <v>0</v>
      </c>
    </row>
    <row r="161" s="12" customFormat="1" ht="22.8" customHeight="1">
      <c r="A161" s="12"/>
      <c r="B161" s="203"/>
      <c r="C161" s="204"/>
      <c r="D161" s="205" t="s">
        <v>75</v>
      </c>
      <c r="E161" s="217" t="s">
        <v>220</v>
      </c>
      <c r="F161" s="217" t="s">
        <v>221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SUM(P162:P166)</f>
        <v>0</v>
      </c>
      <c r="Q161" s="211"/>
      <c r="R161" s="212">
        <f>SUM(R162:R166)</f>
        <v>0.15389620000000001</v>
      </c>
      <c r="S161" s="211"/>
      <c r="T161" s="213">
        <f>SUM(T162:T166)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86</v>
      </c>
      <c r="AT161" s="215" t="s">
        <v>75</v>
      </c>
      <c r="AU161" s="215" t="s">
        <v>84</v>
      </c>
      <c r="AY161" s="214" t="s">
        <v>139</v>
      </c>
      <c r="BK161" s="216">
        <f>SUM(BK162:BK166)</f>
        <v>0</v>
      </c>
    </row>
    <row r="162" s="2" customFormat="1" ht="24.15" customHeight="1">
      <c r="A162" s="38"/>
      <c r="B162" s="39"/>
      <c r="C162" s="219" t="s">
        <v>222</v>
      </c>
      <c r="D162" s="219" t="s">
        <v>141</v>
      </c>
      <c r="E162" s="220" t="s">
        <v>223</v>
      </c>
      <c r="F162" s="221" t="s">
        <v>224</v>
      </c>
      <c r="G162" s="222" t="s">
        <v>160</v>
      </c>
      <c r="H162" s="223">
        <v>34.747999999999998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41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222</v>
      </c>
      <c r="AT162" s="231" t="s">
        <v>141</v>
      </c>
      <c r="AU162" s="231" t="s">
        <v>86</v>
      </c>
      <c r="AY162" s="17" t="s">
        <v>139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84</v>
      </c>
      <c r="BK162" s="232">
        <f>ROUND(I162*H162,2)</f>
        <v>0</v>
      </c>
      <c r="BL162" s="17" t="s">
        <v>222</v>
      </c>
      <c r="BM162" s="231" t="s">
        <v>225</v>
      </c>
    </row>
    <row r="163" s="13" customFormat="1">
      <c r="A163" s="13"/>
      <c r="B163" s="233"/>
      <c r="C163" s="234"/>
      <c r="D163" s="235" t="s">
        <v>147</v>
      </c>
      <c r="E163" s="236" t="s">
        <v>1</v>
      </c>
      <c r="F163" s="237" t="s">
        <v>226</v>
      </c>
      <c r="G163" s="234"/>
      <c r="H163" s="238">
        <v>34.747999999999998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147</v>
      </c>
      <c r="AU163" s="244" t="s">
        <v>86</v>
      </c>
      <c r="AV163" s="13" t="s">
        <v>86</v>
      </c>
      <c r="AW163" s="13" t="s">
        <v>32</v>
      </c>
      <c r="AX163" s="13" t="s">
        <v>84</v>
      </c>
      <c r="AY163" s="244" t="s">
        <v>139</v>
      </c>
    </row>
    <row r="164" s="2" customFormat="1" ht="49.05" customHeight="1">
      <c r="A164" s="38"/>
      <c r="B164" s="39"/>
      <c r="C164" s="245" t="s">
        <v>227</v>
      </c>
      <c r="D164" s="245" t="s">
        <v>175</v>
      </c>
      <c r="E164" s="246" t="s">
        <v>228</v>
      </c>
      <c r="F164" s="247" t="s">
        <v>229</v>
      </c>
      <c r="G164" s="248" t="s">
        <v>160</v>
      </c>
      <c r="H164" s="249">
        <v>40.499000000000002</v>
      </c>
      <c r="I164" s="250"/>
      <c r="J164" s="251">
        <f>ROUND(I164*H164,2)</f>
        <v>0</v>
      </c>
      <c r="K164" s="252"/>
      <c r="L164" s="253"/>
      <c r="M164" s="254" t="s">
        <v>1</v>
      </c>
      <c r="N164" s="255" t="s">
        <v>41</v>
      </c>
      <c r="O164" s="91"/>
      <c r="P164" s="229">
        <f>O164*H164</f>
        <v>0</v>
      </c>
      <c r="Q164" s="229">
        <v>0.0038</v>
      </c>
      <c r="R164" s="229">
        <f>Q164*H164</f>
        <v>0.15389620000000001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230</v>
      </c>
      <c r="AT164" s="231" t="s">
        <v>175</v>
      </c>
      <c r="AU164" s="231" t="s">
        <v>86</v>
      </c>
      <c r="AY164" s="17" t="s">
        <v>139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84</v>
      </c>
      <c r="BK164" s="232">
        <f>ROUND(I164*H164,2)</f>
        <v>0</v>
      </c>
      <c r="BL164" s="17" t="s">
        <v>222</v>
      </c>
      <c r="BM164" s="231" t="s">
        <v>231</v>
      </c>
    </row>
    <row r="165" s="13" customFormat="1">
      <c r="A165" s="13"/>
      <c r="B165" s="233"/>
      <c r="C165" s="234"/>
      <c r="D165" s="235" t="s">
        <v>147</v>
      </c>
      <c r="E165" s="234"/>
      <c r="F165" s="237" t="s">
        <v>232</v>
      </c>
      <c r="G165" s="234"/>
      <c r="H165" s="238">
        <v>40.499000000000002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147</v>
      </c>
      <c r="AU165" s="244" t="s">
        <v>86</v>
      </c>
      <c r="AV165" s="13" t="s">
        <v>86</v>
      </c>
      <c r="AW165" s="13" t="s">
        <v>4</v>
      </c>
      <c r="AX165" s="13" t="s">
        <v>84</v>
      </c>
      <c r="AY165" s="244" t="s">
        <v>139</v>
      </c>
    </row>
    <row r="166" s="2" customFormat="1" ht="24.15" customHeight="1">
      <c r="A166" s="38"/>
      <c r="B166" s="39"/>
      <c r="C166" s="219" t="s">
        <v>233</v>
      </c>
      <c r="D166" s="219" t="s">
        <v>141</v>
      </c>
      <c r="E166" s="220" t="s">
        <v>234</v>
      </c>
      <c r="F166" s="221" t="s">
        <v>235</v>
      </c>
      <c r="G166" s="222" t="s">
        <v>216</v>
      </c>
      <c r="H166" s="223">
        <v>0.154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41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222</v>
      </c>
      <c r="AT166" s="231" t="s">
        <v>141</v>
      </c>
      <c r="AU166" s="231" t="s">
        <v>86</v>
      </c>
      <c r="AY166" s="17" t="s">
        <v>139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84</v>
      </c>
      <c r="BK166" s="232">
        <f>ROUND(I166*H166,2)</f>
        <v>0</v>
      </c>
      <c r="BL166" s="17" t="s">
        <v>222</v>
      </c>
      <c r="BM166" s="231" t="s">
        <v>236</v>
      </c>
    </row>
    <row r="167" s="12" customFormat="1" ht="22.8" customHeight="1">
      <c r="A167" s="12"/>
      <c r="B167" s="203"/>
      <c r="C167" s="204"/>
      <c r="D167" s="205" t="s">
        <v>75</v>
      </c>
      <c r="E167" s="217" t="s">
        <v>237</v>
      </c>
      <c r="F167" s="217" t="s">
        <v>238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SUM(P168:P169)</f>
        <v>0</v>
      </c>
      <c r="Q167" s="211"/>
      <c r="R167" s="212">
        <f>SUM(R168:R169)</f>
        <v>0.0015</v>
      </c>
      <c r="S167" s="211"/>
      <c r="T167" s="213">
        <f>SUM(T168:T169)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86</v>
      </c>
      <c r="AT167" s="215" t="s">
        <v>75</v>
      </c>
      <c r="AU167" s="215" t="s">
        <v>84</v>
      </c>
      <c r="AY167" s="214" t="s">
        <v>139</v>
      </c>
      <c r="BK167" s="216">
        <f>SUM(BK168:BK169)</f>
        <v>0</v>
      </c>
    </row>
    <row r="168" s="2" customFormat="1" ht="24.15" customHeight="1">
      <c r="A168" s="38"/>
      <c r="B168" s="39"/>
      <c r="C168" s="219" t="s">
        <v>239</v>
      </c>
      <c r="D168" s="219" t="s">
        <v>141</v>
      </c>
      <c r="E168" s="220" t="s">
        <v>240</v>
      </c>
      <c r="F168" s="221" t="s">
        <v>241</v>
      </c>
      <c r="G168" s="222" t="s">
        <v>171</v>
      </c>
      <c r="H168" s="223">
        <v>1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41</v>
      </c>
      <c r="O168" s="91"/>
      <c r="P168" s="229">
        <f>O168*H168</f>
        <v>0</v>
      </c>
      <c r="Q168" s="229">
        <v>0.0015</v>
      </c>
      <c r="R168" s="229">
        <f>Q168*H168</f>
        <v>0.0015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222</v>
      </c>
      <c r="AT168" s="231" t="s">
        <v>141</v>
      </c>
      <c r="AU168" s="231" t="s">
        <v>86</v>
      </c>
      <c r="AY168" s="17" t="s">
        <v>139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84</v>
      </c>
      <c r="BK168" s="232">
        <f>ROUND(I168*H168,2)</f>
        <v>0</v>
      </c>
      <c r="BL168" s="17" t="s">
        <v>222</v>
      </c>
      <c r="BM168" s="231" t="s">
        <v>242</v>
      </c>
    </row>
    <row r="169" s="2" customFormat="1" ht="24.15" customHeight="1">
      <c r="A169" s="38"/>
      <c r="B169" s="39"/>
      <c r="C169" s="219" t="s">
        <v>243</v>
      </c>
      <c r="D169" s="219" t="s">
        <v>141</v>
      </c>
      <c r="E169" s="220" t="s">
        <v>244</v>
      </c>
      <c r="F169" s="221" t="s">
        <v>245</v>
      </c>
      <c r="G169" s="222" t="s">
        <v>216</v>
      </c>
      <c r="H169" s="223">
        <v>0.002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41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222</v>
      </c>
      <c r="AT169" s="231" t="s">
        <v>141</v>
      </c>
      <c r="AU169" s="231" t="s">
        <v>86</v>
      </c>
      <c r="AY169" s="17" t="s">
        <v>139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84</v>
      </c>
      <c r="BK169" s="232">
        <f>ROUND(I169*H169,2)</f>
        <v>0</v>
      </c>
      <c r="BL169" s="17" t="s">
        <v>222</v>
      </c>
      <c r="BM169" s="231" t="s">
        <v>246</v>
      </c>
    </row>
    <row r="170" s="12" customFormat="1" ht="22.8" customHeight="1">
      <c r="A170" s="12"/>
      <c r="B170" s="203"/>
      <c r="C170" s="204"/>
      <c r="D170" s="205" t="s">
        <v>75</v>
      </c>
      <c r="E170" s="217" t="s">
        <v>247</v>
      </c>
      <c r="F170" s="217" t="s">
        <v>248</v>
      </c>
      <c r="G170" s="204"/>
      <c r="H170" s="204"/>
      <c r="I170" s="207"/>
      <c r="J170" s="218">
        <f>BK170</f>
        <v>0</v>
      </c>
      <c r="K170" s="204"/>
      <c r="L170" s="209"/>
      <c r="M170" s="210"/>
      <c r="N170" s="211"/>
      <c r="O170" s="211"/>
      <c r="P170" s="212">
        <f>SUM(P171:P195)</f>
        <v>0</v>
      </c>
      <c r="Q170" s="211"/>
      <c r="R170" s="212">
        <f>SUM(R171:R195)</f>
        <v>3.2552386700000007</v>
      </c>
      <c r="S170" s="211"/>
      <c r="T170" s="213">
        <f>SUM(T171:T195)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4" t="s">
        <v>86</v>
      </c>
      <c r="AT170" s="215" t="s">
        <v>75</v>
      </c>
      <c r="AU170" s="215" t="s">
        <v>84</v>
      </c>
      <c r="AY170" s="214" t="s">
        <v>139</v>
      </c>
      <c r="BK170" s="216">
        <f>SUM(BK171:BK195)</f>
        <v>0</v>
      </c>
    </row>
    <row r="171" s="2" customFormat="1" ht="33" customHeight="1">
      <c r="A171" s="38"/>
      <c r="B171" s="39"/>
      <c r="C171" s="219" t="s">
        <v>7</v>
      </c>
      <c r="D171" s="219" t="s">
        <v>141</v>
      </c>
      <c r="E171" s="220" t="s">
        <v>249</v>
      </c>
      <c r="F171" s="221" t="s">
        <v>250</v>
      </c>
      <c r="G171" s="222" t="s">
        <v>144</v>
      </c>
      <c r="H171" s="223">
        <v>2.6419999999999999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41</v>
      </c>
      <c r="O171" s="91"/>
      <c r="P171" s="229">
        <f>O171*H171</f>
        <v>0</v>
      </c>
      <c r="Q171" s="229">
        <v>0.00189</v>
      </c>
      <c r="R171" s="229">
        <f>Q171*H171</f>
        <v>0.0049933799999999995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222</v>
      </c>
      <c r="AT171" s="231" t="s">
        <v>141</v>
      </c>
      <c r="AU171" s="231" t="s">
        <v>86</v>
      </c>
      <c r="AY171" s="17" t="s">
        <v>139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84</v>
      </c>
      <c r="BK171" s="232">
        <f>ROUND(I171*H171,2)</f>
        <v>0</v>
      </c>
      <c r="BL171" s="17" t="s">
        <v>222</v>
      </c>
      <c r="BM171" s="231" t="s">
        <v>251</v>
      </c>
    </row>
    <row r="172" s="2" customFormat="1" ht="16.5" customHeight="1">
      <c r="A172" s="38"/>
      <c r="B172" s="39"/>
      <c r="C172" s="219" t="s">
        <v>252</v>
      </c>
      <c r="D172" s="219" t="s">
        <v>141</v>
      </c>
      <c r="E172" s="220" t="s">
        <v>253</v>
      </c>
      <c r="F172" s="221" t="s">
        <v>254</v>
      </c>
      <c r="G172" s="222" t="s">
        <v>255</v>
      </c>
      <c r="H172" s="223">
        <v>12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41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222</v>
      </c>
      <c r="AT172" s="231" t="s">
        <v>141</v>
      </c>
      <c r="AU172" s="231" t="s">
        <v>86</v>
      </c>
      <c r="AY172" s="17" t="s">
        <v>139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84</v>
      </c>
      <c r="BK172" s="232">
        <f>ROUND(I172*H172,2)</f>
        <v>0</v>
      </c>
      <c r="BL172" s="17" t="s">
        <v>222</v>
      </c>
      <c r="BM172" s="231" t="s">
        <v>256</v>
      </c>
    </row>
    <row r="173" s="2" customFormat="1" ht="24.15" customHeight="1">
      <c r="A173" s="38"/>
      <c r="B173" s="39"/>
      <c r="C173" s="245" t="s">
        <v>257</v>
      </c>
      <c r="D173" s="245" t="s">
        <v>175</v>
      </c>
      <c r="E173" s="246" t="s">
        <v>258</v>
      </c>
      <c r="F173" s="247" t="s">
        <v>259</v>
      </c>
      <c r="G173" s="248" t="s">
        <v>171</v>
      </c>
      <c r="H173" s="249">
        <v>8</v>
      </c>
      <c r="I173" s="250"/>
      <c r="J173" s="251">
        <f>ROUND(I173*H173,2)</f>
        <v>0</v>
      </c>
      <c r="K173" s="252"/>
      <c r="L173" s="253"/>
      <c r="M173" s="254" t="s">
        <v>1</v>
      </c>
      <c r="N173" s="255" t="s">
        <v>41</v>
      </c>
      <c r="O173" s="91"/>
      <c r="P173" s="229">
        <f>O173*H173</f>
        <v>0</v>
      </c>
      <c r="Q173" s="229">
        <v>0.00147</v>
      </c>
      <c r="R173" s="229">
        <f>Q173*H173</f>
        <v>0.01176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230</v>
      </c>
      <c r="AT173" s="231" t="s">
        <v>175</v>
      </c>
      <c r="AU173" s="231" t="s">
        <v>86</v>
      </c>
      <c r="AY173" s="17" t="s">
        <v>139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84</v>
      </c>
      <c r="BK173" s="232">
        <f>ROUND(I173*H173,2)</f>
        <v>0</v>
      </c>
      <c r="BL173" s="17" t="s">
        <v>222</v>
      </c>
      <c r="BM173" s="231" t="s">
        <v>260</v>
      </c>
    </row>
    <row r="174" s="2" customFormat="1" ht="24.15" customHeight="1">
      <c r="A174" s="38"/>
      <c r="B174" s="39"/>
      <c r="C174" s="219" t="s">
        <v>261</v>
      </c>
      <c r="D174" s="219" t="s">
        <v>141</v>
      </c>
      <c r="E174" s="220" t="s">
        <v>262</v>
      </c>
      <c r="F174" s="221" t="s">
        <v>263</v>
      </c>
      <c r="G174" s="222" t="s">
        <v>160</v>
      </c>
      <c r="H174" s="223">
        <v>34.747999999999998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41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222</v>
      </c>
      <c r="AT174" s="231" t="s">
        <v>141</v>
      </c>
      <c r="AU174" s="231" t="s">
        <v>86</v>
      </c>
      <c r="AY174" s="17" t="s">
        <v>139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84</v>
      </c>
      <c r="BK174" s="232">
        <f>ROUND(I174*H174,2)</f>
        <v>0</v>
      </c>
      <c r="BL174" s="17" t="s">
        <v>222</v>
      </c>
      <c r="BM174" s="231" t="s">
        <v>264</v>
      </c>
    </row>
    <row r="175" s="13" customFormat="1">
      <c r="A175" s="13"/>
      <c r="B175" s="233"/>
      <c r="C175" s="234"/>
      <c r="D175" s="235" t="s">
        <v>147</v>
      </c>
      <c r="E175" s="236" t="s">
        <v>1</v>
      </c>
      <c r="F175" s="237" t="s">
        <v>265</v>
      </c>
      <c r="G175" s="234"/>
      <c r="H175" s="238">
        <v>34.747999999999998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147</v>
      </c>
      <c r="AU175" s="244" t="s">
        <v>86</v>
      </c>
      <c r="AV175" s="13" t="s">
        <v>86</v>
      </c>
      <c r="AW175" s="13" t="s">
        <v>32</v>
      </c>
      <c r="AX175" s="13" t="s">
        <v>84</v>
      </c>
      <c r="AY175" s="244" t="s">
        <v>139</v>
      </c>
    </row>
    <row r="176" s="2" customFormat="1" ht="16.5" customHeight="1">
      <c r="A176" s="38"/>
      <c r="B176" s="39"/>
      <c r="C176" s="245" t="s">
        <v>266</v>
      </c>
      <c r="D176" s="245" t="s">
        <v>175</v>
      </c>
      <c r="E176" s="246" t="s">
        <v>267</v>
      </c>
      <c r="F176" s="247" t="s">
        <v>268</v>
      </c>
      <c r="G176" s="248" t="s">
        <v>160</v>
      </c>
      <c r="H176" s="249">
        <v>38.222999999999999</v>
      </c>
      <c r="I176" s="250"/>
      <c r="J176" s="251">
        <f>ROUND(I176*H176,2)</f>
        <v>0</v>
      </c>
      <c r="K176" s="252"/>
      <c r="L176" s="253"/>
      <c r="M176" s="254" t="s">
        <v>1</v>
      </c>
      <c r="N176" s="255" t="s">
        <v>41</v>
      </c>
      <c r="O176" s="91"/>
      <c r="P176" s="229">
        <f>O176*H176</f>
        <v>0</v>
      </c>
      <c r="Q176" s="229">
        <v>0.01023</v>
      </c>
      <c r="R176" s="229">
        <f>Q176*H176</f>
        <v>0.39102128999999997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230</v>
      </c>
      <c r="AT176" s="231" t="s">
        <v>175</v>
      </c>
      <c r="AU176" s="231" t="s">
        <v>86</v>
      </c>
      <c r="AY176" s="17" t="s">
        <v>139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84</v>
      </c>
      <c r="BK176" s="232">
        <f>ROUND(I176*H176,2)</f>
        <v>0</v>
      </c>
      <c r="BL176" s="17" t="s">
        <v>222</v>
      </c>
      <c r="BM176" s="231" t="s">
        <v>269</v>
      </c>
    </row>
    <row r="177" s="13" customFormat="1">
      <c r="A177" s="13"/>
      <c r="B177" s="233"/>
      <c r="C177" s="234"/>
      <c r="D177" s="235" t="s">
        <v>147</v>
      </c>
      <c r="E177" s="234"/>
      <c r="F177" s="237" t="s">
        <v>270</v>
      </c>
      <c r="G177" s="234"/>
      <c r="H177" s="238">
        <v>38.222999999999999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147</v>
      </c>
      <c r="AU177" s="244" t="s">
        <v>86</v>
      </c>
      <c r="AV177" s="13" t="s">
        <v>86</v>
      </c>
      <c r="AW177" s="13" t="s">
        <v>4</v>
      </c>
      <c r="AX177" s="13" t="s">
        <v>84</v>
      </c>
      <c r="AY177" s="244" t="s">
        <v>139</v>
      </c>
    </row>
    <row r="178" s="2" customFormat="1" ht="24.15" customHeight="1">
      <c r="A178" s="38"/>
      <c r="B178" s="39"/>
      <c r="C178" s="219" t="s">
        <v>271</v>
      </c>
      <c r="D178" s="219" t="s">
        <v>141</v>
      </c>
      <c r="E178" s="220" t="s">
        <v>272</v>
      </c>
      <c r="F178" s="221" t="s">
        <v>273</v>
      </c>
      <c r="G178" s="222" t="s">
        <v>274</v>
      </c>
      <c r="H178" s="223">
        <v>21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41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222</v>
      </c>
      <c r="AT178" s="231" t="s">
        <v>141</v>
      </c>
      <c r="AU178" s="231" t="s">
        <v>86</v>
      </c>
      <c r="AY178" s="17" t="s">
        <v>139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84</v>
      </c>
      <c r="BK178" s="232">
        <f>ROUND(I178*H178,2)</f>
        <v>0</v>
      </c>
      <c r="BL178" s="17" t="s">
        <v>222</v>
      </c>
      <c r="BM178" s="231" t="s">
        <v>275</v>
      </c>
    </row>
    <row r="179" s="2" customFormat="1" ht="24.15" customHeight="1">
      <c r="A179" s="38"/>
      <c r="B179" s="39"/>
      <c r="C179" s="245" t="s">
        <v>276</v>
      </c>
      <c r="D179" s="245" t="s">
        <v>175</v>
      </c>
      <c r="E179" s="246" t="s">
        <v>277</v>
      </c>
      <c r="F179" s="247" t="s">
        <v>278</v>
      </c>
      <c r="G179" s="248" t="s">
        <v>144</v>
      </c>
      <c r="H179" s="249">
        <v>0.41199999999999998</v>
      </c>
      <c r="I179" s="250"/>
      <c r="J179" s="251">
        <f>ROUND(I179*H179,2)</f>
        <v>0</v>
      </c>
      <c r="K179" s="252"/>
      <c r="L179" s="253"/>
      <c r="M179" s="254" t="s">
        <v>1</v>
      </c>
      <c r="N179" s="255" t="s">
        <v>41</v>
      </c>
      <c r="O179" s="91"/>
      <c r="P179" s="229">
        <f>O179*H179</f>
        <v>0</v>
      </c>
      <c r="Q179" s="229">
        <v>0.44</v>
      </c>
      <c r="R179" s="229">
        <f>Q179*H179</f>
        <v>0.18128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230</v>
      </c>
      <c r="AT179" s="231" t="s">
        <v>175</v>
      </c>
      <c r="AU179" s="231" t="s">
        <v>86</v>
      </c>
      <c r="AY179" s="17" t="s">
        <v>139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84</v>
      </c>
      <c r="BK179" s="232">
        <f>ROUND(I179*H179,2)</f>
        <v>0</v>
      </c>
      <c r="BL179" s="17" t="s">
        <v>222</v>
      </c>
      <c r="BM179" s="231" t="s">
        <v>279</v>
      </c>
    </row>
    <row r="180" s="13" customFormat="1">
      <c r="A180" s="13"/>
      <c r="B180" s="233"/>
      <c r="C180" s="234"/>
      <c r="D180" s="235" t="s">
        <v>147</v>
      </c>
      <c r="E180" s="234"/>
      <c r="F180" s="237" t="s">
        <v>280</v>
      </c>
      <c r="G180" s="234"/>
      <c r="H180" s="238">
        <v>0.41199999999999998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147</v>
      </c>
      <c r="AU180" s="244" t="s">
        <v>86</v>
      </c>
      <c r="AV180" s="13" t="s">
        <v>86</v>
      </c>
      <c r="AW180" s="13" t="s">
        <v>4</v>
      </c>
      <c r="AX180" s="13" t="s">
        <v>84</v>
      </c>
      <c r="AY180" s="244" t="s">
        <v>139</v>
      </c>
    </row>
    <row r="181" s="2" customFormat="1" ht="24.15" customHeight="1">
      <c r="A181" s="38"/>
      <c r="B181" s="39"/>
      <c r="C181" s="219" t="s">
        <v>281</v>
      </c>
      <c r="D181" s="219" t="s">
        <v>141</v>
      </c>
      <c r="E181" s="220" t="s">
        <v>282</v>
      </c>
      <c r="F181" s="221" t="s">
        <v>283</v>
      </c>
      <c r="G181" s="222" t="s">
        <v>274</v>
      </c>
      <c r="H181" s="223">
        <v>102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41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222</v>
      </c>
      <c r="AT181" s="231" t="s">
        <v>141</v>
      </c>
      <c r="AU181" s="231" t="s">
        <v>86</v>
      </c>
      <c r="AY181" s="17" t="s">
        <v>139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84</v>
      </c>
      <c r="BK181" s="232">
        <f>ROUND(I181*H181,2)</f>
        <v>0</v>
      </c>
      <c r="BL181" s="17" t="s">
        <v>222</v>
      </c>
      <c r="BM181" s="231" t="s">
        <v>284</v>
      </c>
    </row>
    <row r="182" s="13" customFormat="1">
      <c r="A182" s="13"/>
      <c r="B182" s="233"/>
      <c r="C182" s="234"/>
      <c r="D182" s="235" t="s">
        <v>147</v>
      </c>
      <c r="E182" s="236" t="s">
        <v>1</v>
      </c>
      <c r="F182" s="237" t="s">
        <v>285</v>
      </c>
      <c r="G182" s="234"/>
      <c r="H182" s="238">
        <v>102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147</v>
      </c>
      <c r="AU182" s="244" t="s">
        <v>86</v>
      </c>
      <c r="AV182" s="13" t="s">
        <v>86</v>
      </c>
      <c r="AW182" s="13" t="s">
        <v>32</v>
      </c>
      <c r="AX182" s="13" t="s">
        <v>84</v>
      </c>
      <c r="AY182" s="244" t="s">
        <v>139</v>
      </c>
    </row>
    <row r="183" s="2" customFormat="1" ht="24.15" customHeight="1">
      <c r="A183" s="38"/>
      <c r="B183" s="39"/>
      <c r="C183" s="245" t="s">
        <v>286</v>
      </c>
      <c r="D183" s="245" t="s">
        <v>175</v>
      </c>
      <c r="E183" s="246" t="s">
        <v>287</v>
      </c>
      <c r="F183" s="247" t="s">
        <v>288</v>
      </c>
      <c r="G183" s="248" t="s">
        <v>144</v>
      </c>
      <c r="H183" s="249">
        <v>2.23</v>
      </c>
      <c r="I183" s="250"/>
      <c r="J183" s="251">
        <f>ROUND(I183*H183,2)</f>
        <v>0</v>
      </c>
      <c r="K183" s="252"/>
      <c r="L183" s="253"/>
      <c r="M183" s="254" t="s">
        <v>1</v>
      </c>
      <c r="N183" s="255" t="s">
        <v>41</v>
      </c>
      <c r="O183" s="91"/>
      <c r="P183" s="229">
        <f>O183*H183</f>
        <v>0</v>
      </c>
      <c r="Q183" s="229">
        <v>0.44</v>
      </c>
      <c r="R183" s="229">
        <f>Q183*H183</f>
        <v>0.98119999999999996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230</v>
      </c>
      <c r="AT183" s="231" t="s">
        <v>175</v>
      </c>
      <c r="AU183" s="231" t="s">
        <v>86</v>
      </c>
      <c r="AY183" s="17" t="s">
        <v>139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84</v>
      </c>
      <c r="BK183" s="232">
        <f>ROUND(I183*H183,2)</f>
        <v>0</v>
      </c>
      <c r="BL183" s="17" t="s">
        <v>222</v>
      </c>
      <c r="BM183" s="231" t="s">
        <v>289</v>
      </c>
    </row>
    <row r="184" s="13" customFormat="1">
      <c r="A184" s="13"/>
      <c r="B184" s="233"/>
      <c r="C184" s="234"/>
      <c r="D184" s="235" t="s">
        <v>147</v>
      </c>
      <c r="E184" s="234"/>
      <c r="F184" s="237" t="s">
        <v>290</v>
      </c>
      <c r="G184" s="234"/>
      <c r="H184" s="238">
        <v>2.23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147</v>
      </c>
      <c r="AU184" s="244" t="s">
        <v>86</v>
      </c>
      <c r="AV184" s="13" t="s">
        <v>86</v>
      </c>
      <c r="AW184" s="13" t="s">
        <v>4</v>
      </c>
      <c r="AX184" s="13" t="s">
        <v>84</v>
      </c>
      <c r="AY184" s="244" t="s">
        <v>139</v>
      </c>
    </row>
    <row r="185" s="2" customFormat="1" ht="37.8" customHeight="1">
      <c r="A185" s="38"/>
      <c r="B185" s="39"/>
      <c r="C185" s="219" t="s">
        <v>291</v>
      </c>
      <c r="D185" s="219" t="s">
        <v>141</v>
      </c>
      <c r="E185" s="220" t="s">
        <v>292</v>
      </c>
      <c r="F185" s="221" t="s">
        <v>293</v>
      </c>
      <c r="G185" s="222" t="s">
        <v>160</v>
      </c>
      <c r="H185" s="223">
        <v>40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41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222</v>
      </c>
      <c r="AT185" s="231" t="s">
        <v>141</v>
      </c>
      <c r="AU185" s="231" t="s">
        <v>86</v>
      </c>
      <c r="AY185" s="17" t="s">
        <v>139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84</v>
      </c>
      <c r="BK185" s="232">
        <f>ROUND(I185*H185,2)</f>
        <v>0</v>
      </c>
      <c r="BL185" s="17" t="s">
        <v>222</v>
      </c>
      <c r="BM185" s="231" t="s">
        <v>294</v>
      </c>
    </row>
    <row r="186" s="2" customFormat="1" ht="24.15" customHeight="1">
      <c r="A186" s="38"/>
      <c r="B186" s="39"/>
      <c r="C186" s="245" t="s">
        <v>295</v>
      </c>
      <c r="D186" s="245" t="s">
        <v>175</v>
      </c>
      <c r="E186" s="246" t="s">
        <v>296</v>
      </c>
      <c r="F186" s="247" t="s">
        <v>297</v>
      </c>
      <c r="G186" s="248" t="s">
        <v>274</v>
      </c>
      <c r="H186" s="249">
        <v>210</v>
      </c>
      <c r="I186" s="250"/>
      <c r="J186" s="251">
        <f>ROUND(I186*H186,2)</f>
        <v>0</v>
      </c>
      <c r="K186" s="252"/>
      <c r="L186" s="253"/>
      <c r="M186" s="254" t="s">
        <v>1</v>
      </c>
      <c r="N186" s="255" t="s">
        <v>41</v>
      </c>
      <c r="O186" s="91"/>
      <c r="P186" s="229">
        <f>O186*H186</f>
        <v>0</v>
      </c>
      <c r="Q186" s="229">
        <v>0.0023</v>
      </c>
      <c r="R186" s="229">
        <f>Q186*H186</f>
        <v>0.48299999999999998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230</v>
      </c>
      <c r="AT186" s="231" t="s">
        <v>175</v>
      </c>
      <c r="AU186" s="231" t="s">
        <v>86</v>
      </c>
      <c r="AY186" s="17" t="s">
        <v>139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84</v>
      </c>
      <c r="BK186" s="232">
        <f>ROUND(I186*H186,2)</f>
        <v>0</v>
      </c>
      <c r="BL186" s="17" t="s">
        <v>222</v>
      </c>
      <c r="BM186" s="231" t="s">
        <v>298</v>
      </c>
    </row>
    <row r="187" s="13" customFormat="1">
      <c r="A187" s="13"/>
      <c r="B187" s="233"/>
      <c r="C187" s="234"/>
      <c r="D187" s="235" t="s">
        <v>147</v>
      </c>
      <c r="E187" s="234"/>
      <c r="F187" s="237" t="s">
        <v>299</v>
      </c>
      <c r="G187" s="234"/>
      <c r="H187" s="238">
        <v>210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147</v>
      </c>
      <c r="AU187" s="244" t="s">
        <v>86</v>
      </c>
      <c r="AV187" s="13" t="s">
        <v>86</v>
      </c>
      <c r="AW187" s="13" t="s">
        <v>4</v>
      </c>
      <c r="AX187" s="13" t="s">
        <v>84</v>
      </c>
      <c r="AY187" s="244" t="s">
        <v>139</v>
      </c>
    </row>
    <row r="188" s="2" customFormat="1" ht="24.15" customHeight="1">
      <c r="A188" s="38"/>
      <c r="B188" s="39"/>
      <c r="C188" s="219" t="s">
        <v>230</v>
      </c>
      <c r="D188" s="219" t="s">
        <v>141</v>
      </c>
      <c r="E188" s="220" t="s">
        <v>300</v>
      </c>
      <c r="F188" s="221" t="s">
        <v>301</v>
      </c>
      <c r="G188" s="222" t="s">
        <v>274</v>
      </c>
      <c r="H188" s="223">
        <v>210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41</v>
      </c>
      <c r="O188" s="91"/>
      <c r="P188" s="229">
        <f>O188*H188</f>
        <v>0</v>
      </c>
      <c r="Q188" s="229">
        <v>0.00089999999999999998</v>
      </c>
      <c r="R188" s="229">
        <f>Q188*H188</f>
        <v>0.189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222</v>
      </c>
      <c r="AT188" s="231" t="s">
        <v>141</v>
      </c>
      <c r="AU188" s="231" t="s">
        <v>86</v>
      </c>
      <c r="AY188" s="17" t="s">
        <v>139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84</v>
      </c>
      <c r="BK188" s="232">
        <f>ROUND(I188*H188,2)</f>
        <v>0</v>
      </c>
      <c r="BL188" s="17" t="s">
        <v>222</v>
      </c>
      <c r="BM188" s="231" t="s">
        <v>302</v>
      </c>
    </row>
    <row r="189" s="2" customFormat="1" ht="37.8" customHeight="1">
      <c r="A189" s="38"/>
      <c r="B189" s="39"/>
      <c r="C189" s="219" t="s">
        <v>303</v>
      </c>
      <c r="D189" s="219" t="s">
        <v>141</v>
      </c>
      <c r="E189" s="220" t="s">
        <v>304</v>
      </c>
      <c r="F189" s="221" t="s">
        <v>305</v>
      </c>
      <c r="G189" s="222" t="s">
        <v>160</v>
      </c>
      <c r="H189" s="223">
        <v>40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41</v>
      </c>
      <c r="O189" s="91"/>
      <c r="P189" s="229">
        <f>O189*H189</f>
        <v>0</v>
      </c>
      <c r="Q189" s="229">
        <v>0.00059000000000000003</v>
      </c>
      <c r="R189" s="229">
        <f>Q189*H189</f>
        <v>0.023600000000000003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222</v>
      </c>
      <c r="AT189" s="231" t="s">
        <v>141</v>
      </c>
      <c r="AU189" s="231" t="s">
        <v>86</v>
      </c>
      <c r="AY189" s="17" t="s">
        <v>139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84</v>
      </c>
      <c r="BK189" s="232">
        <f>ROUND(I189*H189,2)</f>
        <v>0</v>
      </c>
      <c r="BL189" s="17" t="s">
        <v>222</v>
      </c>
      <c r="BM189" s="231" t="s">
        <v>306</v>
      </c>
    </row>
    <row r="190" s="2" customFormat="1" ht="21.75" customHeight="1">
      <c r="A190" s="38"/>
      <c r="B190" s="39"/>
      <c r="C190" s="245" t="s">
        <v>307</v>
      </c>
      <c r="D190" s="245" t="s">
        <v>175</v>
      </c>
      <c r="E190" s="246" t="s">
        <v>308</v>
      </c>
      <c r="F190" s="247" t="s">
        <v>309</v>
      </c>
      <c r="G190" s="248" t="s">
        <v>274</v>
      </c>
      <c r="H190" s="249">
        <v>315.36000000000001</v>
      </c>
      <c r="I190" s="250"/>
      <c r="J190" s="251">
        <f>ROUND(I190*H190,2)</f>
        <v>0</v>
      </c>
      <c r="K190" s="252"/>
      <c r="L190" s="253"/>
      <c r="M190" s="254" t="s">
        <v>1</v>
      </c>
      <c r="N190" s="255" t="s">
        <v>41</v>
      </c>
      <c r="O190" s="91"/>
      <c r="P190" s="229">
        <f>O190*H190</f>
        <v>0</v>
      </c>
      <c r="Q190" s="229">
        <v>0.0029499999999999999</v>
      </c>
      <c r="R190" s="229">
        <f>Q190*H190</f>
        <v>0.93031200000000003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230</v>
      </c>
      <c r="AT190" s="231" t="s">
        <v>175</v>
      </c>
      <c r="AU190" s="231" t="s">
        <v>86</v>
      </c>
      <c r="AY190" s="17" t="s">
        <v>139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84</v>
      </c>
      <c r="BK190" s="232">
        <f>ROUND(I190*H190,2)</f>
        <v>0</v>
      </c>
      <c r="BL190" s="17" t="s">
        <v>222</v>
      </c>
      <c r="BM190" s="231" t="s">
        <v>310</v>
      </c>
    </row>
    <row r="191" s="13" customFormat="1">
      <c r="A191" s="13"/>
      <c r="B191" s="233"/>
      <c r="C191" s="234"/>
      <c r="D191" s="235" t="s">
        <v>147</v>
      </c>
      <c r="E191" s="234"/>
      <c r="F191" s="237" t="s">
        <v>311</v>
      </c>
      <c r="G191" s="234"/>
      <c r="H191" s="238">
        <v>315.36000000000001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147</v>
      </c>
      <c r="AU191" s="244" t="s">
        <v>86</v>
      </c>
      <c r="AV191" s="13" t="s">
        <v>86</v>
      </c>
      <c r="AW191" s="13" t="s">
        <v>4</v>
      </c>
      <c r="AX191" s="13" t="s">
        <v>84</v>
      </c>
      <c r="AY191" s="244" t="s">
        <v>139</v>
      </c>
    </row>
    <row r="192" s="2" customFormat="1" ht="16.5" customHeight="1">
      <c r="A192" s="38"/>
      <c r="B192" s="39"/>
      <c r="C192" s="219" t="s">
        <v>312</v>
      </c>
      <c r="D192" s="219" t="s">
        <v>141</v>
      </c>
      <c r="E192" s="220" t="s">
        <v>313</v>
      </c>
      <c r="F192" s="221" t="s">
        <v>314</v>
      </c>
      <c r="G192" s="222" t="s">
        <v>274</v>
      </c>
      <c r="H192" s="223">
        <v>32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41</v>
      </c>
      <c r="O192" s="91"/>
      <c r="P192" s="229">
        <f>O192*H192</f>
        <v>0</v>
      </c>
      <c r="Q192" s="229">
        <v>1.0000000000000001E-05</v>
      </c>
      <c r="R192" s="229">
        <f>Q192*H192</f>
        <v>0.00032000000000000003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222</v>
      </c>
      <c r="AT192" s="231" t="s">
        <v>141</v>
      </c>
      <c r="AU192" s="231" t="s">
        <v>86</v>
      </c>
      <c r="AY192" s="17" t="s">
        <v>139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84</v>
      </c>
      <c r="BK192" s="232">
        <f>ROUND(I192*H192,2)</f>
        <v>0</v>
      </c>
      <c r="BL192" s="17" t="s">
        <v>222</v>
      </c>
      <c r="BM192" s="231" t="s">
        <v>315</v>
      </c>
    </row>
    <row r="193" s="2" customFormat="1" ht="16.5" customHeight="1">
      <c r="A193" s="38"/>
      <c r="B193" s="39"/>
      <c r="C193" s="245" t="s">
        <v>316</v>
      </c>
      <c r="D193" s="245" t="s">
        <v>175</v>
      </c>
      <c r="E193" s="246" t="s">
        <v>317</v>
      </c>
      <c r="F193" s="247" t="s">
        <v>318</v>
      </c>
      <c r="G193" s="248" t="s">
        <v>274</v>
      </c>
      <c r="H193" s="249">
        <v>34.560000000000002</v>
      </c>
      <c r="I193" s="250"/>
      <c r="J193" s="251">
        <f>ROUND(I193*H193,2)</f>
        <v>0</v>
      </c>
      <c r="K193" s="252"/>
      <c r="L193" s="253"/>
      <c r="M193" s="254" t="s">
        <v>1</v>
      </c>
      <c r="N193" s="255" t="s">
        <v>41</v>
      </c>
      <c r="O193" s="91"/>
      <c r="P193" s="229">
        <f>O193*H193</f>
        <v>0</v>
      </c>
      <c r="Q193" s="229">
        <v>0.0016999999999999999</v>
      </c>
      <c r="R193" s="229">
        <f>Q193*H193</f>
        <v>0.058751999999999999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230</v>
      </c>
      <c r="AT193" s="231" t="s">
        <v>175</v>
      </c>
      <c r="AU193" s="231" t="s">
        <v>86</v>
      </c>
      <c r="AY193" s="17" t="s">
        <v>139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84</v>
      </c>
      <c r="BK193" s="232">
        <f>ROUND(I193*H193,2)</f>
        <v>0</v>
      </c>
      <c r="BL193" s="17" t="s">
        <v>222</v>
      </c>
      <c r="BM193" s="231" t="s">
        <v>319</v>
      </c>
    </row>
    <row r="194" s="13" customFormat="1">
      <c r="A194" s="13"/>
      <c r="B194" s="233"/>
      <c r="C194" s="234"/>
      <c r="D194" s="235" t="s">
        <v>147</v>
      </c>
      <c r="E194" s="234"/>
      <c r="F194" s="237" t="s">
        <v>320</v>
      </c>
      <c r="G194" s="234"/>
      <c r="H194" s="238">
        <v>34.560000000000002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147</v>
      </c>
      <c r="AU194" s="244" t="s">
        <v>86</v>
      </c>
      <c r="AV194" s="13" t="s">
        <v>86</v>
      </c>
      <c r="AW194" s="13" t="s">
        <v>4</v>
      </c>
      <c r="AX194" s="13" t="s">
        <v>84</v>
      </c>
      <c r="AY194" s="244" t="s">
        <v>139</v>
      </c>
    </row>
    <row r="195" s="2" customFormat="1" ht="24.15" customHeight="1">
      <c r="A195" s="38"/>
      <c r="B195" s="39"/>
      <c r="C195" s="219" t="s">
        <v>321</v>
      </c>
      <c r="D195" s="219" t="s">
        <v>141</v>
      </c>
      <c r="E195" s="220" t="s">
        <v>322</v>
      </c>
      <c r="F195" s="221" t="s">
        <v>323</v>
      </c>
      <c r="G195" s="222" t="s">
        <v>216</v>
      </c>
      <c r="H195" s="223">
        <v>3.2549999999999999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41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222</v>
      </c>
      <c r="AT195" s="231" t="s">
        <v>141</v>
      </c>
      <c r="AU195" s="231" t="s">
        <v>86</v>
      </c>
      <c r="AY195" s="17" t="s">
        <v>139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84</v>
      </c>
      <c r="BK195" s="232">
        <f>ROUND(I195*H195,2)</f>
        <v>0</v>
      </c>
      <c r="BL195" s="17" t="s">
        <v>222</v>
      </c>
      <c r="BM195" s="231" t="s">
        <v>324</v>
      </c>
    </row>
    <row r="196" s="12" customFormat="1" ht="22.8" customHeight="1">
      <c r="A196" s="12"/>
      <c r="B196" s="203"/>
      <c r="C196" s="204"/>
      <c r="D196" s="205" t="s">
        <v>75</v>
      </c>
      <c r="E196" s="217" t="s">
        <v>325</v>
      </c>
      <c r="F196" s="217" t="s">
        <v>326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SUM(P197:P203)</f>
        <v>0</v>
      </c>
      <c r="Q196" s="211"/>
      <c r="R196" s="212">
        <f>SUM(R197:R203)</f>
        <v>0.109323</v>
      </c>
      <c r="S196" s="211"/>
      <c r="T196" s="213">
        <f>SUM(T197:T203)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86</v>
      </c>
      <c r="AT196" s="215" t="s">
        <v>75</v>
      </c>
      <c r="AU196" s="215" t="s">
        <v>84</v>
      </c>
      <c r="AY196" s="214" t="s">
        <v>139</v>
      </c>
      <c r="BK196" s="216">
        <f>SUM(BK197:BK203)</f>
        <v>0</v>
      </c>
    </row>
    <row r="197" s="2" customFormat="1" ht="24.15" customHeight="1">
      <c r="A197" s="38"/>
      <c r="B197" s="39"/>
      <c r="C197" s="219" t="s">
        <v>327</v>
      </c>
      <c r="D197" s="219" t="s">
        <v>141</v>
      </c>
      <c r="E197" s="220" t="s">
        <v>328</v>
      </c>
      <c r="F197" s="221" t="s">
        <v>329</v>
      </c>
      <c r="G197" s="222" t="s">
        <v>274</v>
      </c>
      <c r="H197" s="223">
        <v>19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41</v>
      </c>
      <c r="O197" s="91"/>
      <c r="P197" s="229">
        <f>O197*H197</f>
        <v>0</v>
      </c>
      <c r="Q197" s="229">
        <v>0.00347</v>
      </c>
      <c r="R197" s="229">
        <f>Q197*H197</f>
        <v>0.065930000000000002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222</v>
      </c>
      <c r="AT197" s="231" t="s">
        <v>141</v>
      </c>
      <c r="AU197" s="231" t="s">
        <v>86</v>
      </c>
      <c r="AY197" s="17" t="s">
        <v>139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84</v>
      </c>
      <c r="BK197" s="232">
        <f>ROUND(I197*H197,2)</f>
        <v>0</v>
      </c>
      <c r="BL197" s="17" t="s">
        <v>222</v>
      </c>
      <c r="BM197" s="231" t="s">
        <v>330</v>
      </c>
    </row>
    <row r="198" s="2" customFormat="1" ht="24.15" customHeight="1">
      <c r="A198" s="38"/>
      <c r="B198" s="39"/>
      <c r="C198" s="219" t="s">
        <v>331</v>
      </c>
      <c r="D198" s="219" t="s">
        <v>141</v>
      </c>
      <c r="E198" s="220" t="s">
        <v>332</v>
      </c>
      <c r="F198" s="221" t="s">
        <v>333</v>
      </c>
      <c r="G198" s="222" t="s">
        <v>274</v>
      </c>
      <c r="H198" s="223">
        <v>7.5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41</v>
      </c>
      <c r="O198" s="91"/>
      <c r="P198" s="229">
        <f>O198*H198</f>
        <v>0</v>
      </c>
      <c r="Q198" s="229">
        <v>0.00297</v>
      </c>
      <c r="R198" s="229">
        <f>Q198*H198</f>
        <v>0.022275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222</v>
      </c>
      <c r="AT198" s="231" t="s">
        <v>141</v>
      </c>
      <c r="AU198" s="231" t="s">
        <v>86</v>
      </c>
      <c r="AY198" s="17" t="s">
        <v>139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84</v>
      </c>
      <c r="BK198" s="232">
        <f>ROUND(I198*H198,2)</f>
        <v>0</v>
      </c>
      <c r="BL198" s="17" t="s">
        <v>222</v>
      </c>
      <c r="BM198" s="231" t="s">
        <v>334</v>
      </c>
    </row>
    <row r="199" s="2" customFormat="1" ht="24.15" customHeight="1">
      <c r="A199" s="38"/>
      <c r="B199" s="39"/>
      <c r="C199" s="219" t="s">
        <v>335</v>
      </c>
      <c r="D199" s="219" t="s">
        <v>141</v>
      </c>
      <c r="E199" s="220" t="s">
        <v>336</v>
      </c>
      <c r="F199" s="221" t="s">
        <v>337</v>
      </c>
      <c r="G199" s="222" t="s">
        <v>274</v>
      </c>
      <c r="H199" s="223">
        <v>7.7999999999999998</v>
      </c>
      <c r="I199" s="224"/>
      <c r="J199" s="225">
        <f>ROUND(I199*H199,2)</f>
        <v>0</v>
      </c>
      <c r="K199" s="226"/>
      <c r="L199" s="44"/>
      <c r="M199" s="227" t="s">
        <v>1</v>
      </c>
      <c r="N199" s="228" t="s">
        <v>41</v>
      </c>
      <c r="O199" s="91"/>
      <c r="P199" s="229">
        <f>O199*H199</f>
        <v>0</v>
      </c>
      <c r="Q199" s="229">
        <v>0.0016900000000000001</v>
      </c>
      <c r="R199" s="229">
        <f>Q199*H199</f>
        <v>0.013182000000000001</v>
      </c>
      <c r="S199" s="229">
        <v>0</v>
      </c>
      <c r="T199" s="23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222</v>
      </c>
      <c r="AT199" s="231" t="s">
        <v>141</v>
      </c>
      <c r="AU199" s="231" t="s">
        <v>86</v>
      </c>
      <c r="AY199" s="17" t="s">
        <v>139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84</v>
      </c>
      <c r="BK199" s="232">
        <f>ROUND(I199*H199,2)</f>
        <v>0</v>
      </c>
      <c r="BL199" s="17" t="s">
        <v>222</v>
      </c>
      <c r="BM199" s="231" t="s">
        <v>338</v>
      </c>
    </row>
    <row r="200" s="2" customFormat="1" ht="24.15" customHeight="1">
      <c r="A200" s="38"/>
      <c r="B200" s="39"/>
      <c r="C200" s="219" t="s">
        <v>339</v>
      </c>
      <c r="D200" s="219" t="s">
        <v>141</v>
      </c>
      <c r="E200" s="220" t="s">
        <v>340</v>
      </c>
      <c r="F200" s="221" t="s">
        <v>341</v>
      </c>
      <c r="G200" s="222" t="s">
        <v>171</v>
      </c>
      <c r="H200" s="223">
        <v>1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41</v>
      </c>
      <c r="O200" s="91"/>
      <c r="P200" s="229">
        <f>O200*H200</f>
        <v>0</v>
      </c>
      <c r="Q200" s="229">
        <v>0.00036000000000000002</v>
      </c>
      <c r="R200" s="229">
        <f>Q200*H200</f>
        <v>0.00036000000000000002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222</v>
      </c>
      <c r="AT200" s="231" t="s">
        <v>141</v>
      </c>
      <c r="AU200" s="231" t="s">
        <v>86</v>
      </c>
      <c r="AY200" s="17" t="s">
        <v>139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84</v>
      </c>
      <c r="BK200" s="232">
        <f>ROUND(I200*H200,2)</f>
        <v>0</v>
      </c>
      <c r="BL200" s="17" t="s">
        <v>222</v>
      </c>
      <c r="BM200" s="231" t="s">
        <v>342</v>
      </c>
    </row>
    <row r="201" s="2" customFormat="1" ht="24.15" customHeight="1">
      <c r="A201" s="38"/>
      <c r="B201" s="39"/>
      <c r="C201" s="219" t="s">
        <v>343</v>
      </c>
      <c r="D201" s="219" t="s">
        <v>141</v>
      </c>
      <c r="E201" s="220" t="s">
        <v>344</v>
      </c>
      <c r="F201" s="221" t="s">
        <v>345</v>
      </c>
      <c r="G201" s="222" t="s">
        <v>274</v>
      </c>
      <c r="H201" s="223">
        <v>2.7999999999999998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41</v>
      </c>
      <c r="O201" s="91"/>
      <c r="P201" s="229">
        <f>O201*H201</f>
        <v>0</v>
      </c>
      <c r="Q201" s="229">
        <v>0.0021700000000000001</v>
      </c>
      <c r="R201" s="229">
        <f>Q201*H201</f>
        <v>0.0060759999999999998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222</v>
      </c>
      <c r="AT201" s="231" t="s">
        <v>141</v>
      </c>
      <c r="AU201" s="231" t="s">
        <v>86</v>
      </c>
      <c r="AY201" s="17" t="s">
        <v>139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84</v>
      </c>
      <c r="BK201" s="232">
        <f>ROUND(I201*H201,2)</f>
        <v>0</v>
      </c>
      <c r="BL201" s="17" t="s">
        <v>222</v>
      </c>
      <c r="BM201" s="231" t="s">
        <v>346</v>
      </c>
    </row>
    <row r="202" s="2" customFormat="1" ht="24.15" customHeight="1">
      <c r="A202" s="38"/>
      <c r="B202" s="39"/>
      <c r="C202" s="219" t="s">
        <v>347</v>
      </c>
      <c r="D202" s="219" t="s">
        <v>141</v>
      </c>
      <c r="E202" s="220" t="s">
        <v>348</v>
      </c>
      <c r="F202" s="221" t="s">
        <v>349</v>
      </c>
      <c r="G202" s="222" t="s">
        <v>171</v>
      </c>
      <c r="H202" s="223">
        <v>1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41</v>
      </c>
      <c r="O202" s="91"/>
      <c r="P202" s="229">
        <f>O202*H202</f>
        <v>0</v>
      </c>
      <c r="Q202" s="229">
        <v>0.0015</v>
      </c>
      <c r="R202" s="229">
        <f>Q202*H202</f>
        <v>0.0015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222</v>
      </c>
      <c r="AT202" s="231" t="s">
        <v>141</v>
      </c>
      <c r="AU202" s="231" t="s">
        <v>86</v>
      </c>
      <c r="AY202" s="17" t="s">
        <v>139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84</v>
      </c>
      <c r="BK202" s="232">
        <f>ROUND(I202*H202,2)</f>
        <v>0</v>
      </c>
      <c r="BL202" s="17" t="s">
        <v>222</v>
      </c>
      <c r="BM202" s="231" t="s">
        <v>350</v>
      </c>
    </row>
    <row r="203" s="2" customFormat="1" ht="24.15" customHeight="1">
      <c r="A203" s="38"/>
      <c r="B203" s="39"/>
      <c r="C203" s="219" t="s">
        <v>351</v>
      </c>
      <c r="D203" s="219" t="s">
        <v>141</v>
      </c>
      <c r="E203" s="220" t="s">
        <v>352</v>
      </c>
      <c r="F203" s="221" t="s">
        <v>353</v>
      </c>
      <c r="G203" s="222" t="s">
        <v>216</v>
      </c>
      <c r="H203" s="223">
        <v>0.109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41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222</v>
      </c>
      <c r="AT203" s="231" t="s">
        <v>141</v>
      </c>
      <c r="AU203" s="231" t="s">
        <v>86</v>
      </c>
      <c r="AY203" s="17" t="s">
        <v>139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84</v>
      </c>
      <c r="BK203" s="232">
        <f>ROUND(I203*H203,2)</f>
        <v>0</v>
      </c>
      <c r="BL203" s="17" t="s">
        <v>222</v>
      </c>
      <c r="BM203" s="231" t="s">
        <v>354</v>
      </c>
    </row>
    <row r="204" s="12" customFormat="1" ht="22.8" customHeight="1">
      <c r="A204" s="12"/>
      <c r="B204" s="203"/>
      <c r="C204" s="204"/>
      <c r="D204" s="205" t="s">
        <v>75</v>
      </c>
      <c r="E204" s="217" t="s">
        <v>355</v>
      </c>
      <c r="F204" s="217" t="s">
        <v>356</v>
      </c>
      <c r="G204" s="204"/>
      <c r="H204" s="204"/>
      <c r="I204" s="207"/>
      <c r="J204" s="218">
        <f>BK204</f>
        <v>0</v>
      </c>
      <c r="K204" s="204"/>
      <c r="L204" s="209"/>
      <c r="M204" s="210"/>
      <c r="N204" s="211"/>
      <c r="O204" s="211"/>
      <c r="P204" s="212">
        <f>SUM(P205:P211)</f>
        <v>0</v>
      </c>
      <c r="Q204" s="211"/>
      <c r="R204" s="212">
        <f>SUM(R205:R211)</f>
        <v>0.340005</v>
      </c>
      <c r="S204" s="211"/>
      <c r="T204" s="213">
        <f>SUM(T205:T211)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4" t="s">
        <v>86</v>
      </c>
      <c r="AT204" s="215" t="s">
        <v>75</v>
      </c>
      <c r="AU204" s="215" t="s">
        <v>84</v>
      </c>
      <c r="AY204" s="214" t="s">
        <v>139</v>
      </c>
      <c r="BK204" s="216">
        <f>SUM(BK205:BK211)</f>
        <v>0</v>
      </c>
    </row>
    <row r="205" s="2" customFormat="1" ht="24.15" customHeight="1">
      <c r="A205" s="38"/>
      <c r="B205" s="39"/>
      <c r="C205" s="219" t="s">
        <v>357</v>
      </c>
      <c r="D205" s="219" t="s">
        <v>141</v>
      </c>
      <c r="E205" s="220" t="s">
        <v>358</v>
      </c>
      <c r="F205" s="221" t="s">
        <v>359</v>
      </c>
      <c r="G205" s="222" t="s">
        <v>160</v>
      </c>
      <c r="H205" s="223">
        <v>34.747999999999998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41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222</v>
      </c>
      <c r="AT205" s="231" t="s">
        <v>141</v>
      </c>
      <c r="AU205" s="231" t="s">
        <v>86</v>
      </c>
      <c r="AY205" s="17" t="s">
        <v>139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84</v>
      </c>
      <c r="BK205" s="232">
        <f>ROUND(I205*H205,2)</f>
        <v>0</v>
      </c>
      <c r="BL205" s="17" t="s">
        <v>222</v>
      </c>
      <c r="BM205" s="231" t="s">
        <v>360</v>
      </c>
    </row>
    <row r="206" s="2" customFormat="1" ht="16.5" customHeight="1">
      <c r="A206" s="38"/>
      <c r="B206" s="39"/>
      <c r="C206" s="245" t="s">
        <v>361</v>
      </c>
      <c r="D206" s="245" t="s">
        <v>175</v>
      </c>
      <c r="E206" s="246" t="s">
        <v>362</v>
      </c>
      <c r="F206" s="247" t="s">
        <v>363</v>
      </c>
      <c r="G206" s="248" t="s">
        <v>160</v>
      </c>
      <c r="H206" s="249">
        <v>35.789999999999999</v>
      </c>
      <c r="I206" s="250"/>
      <c r="J206" s="251">
        <f>ROUND(I206*H206,2)</f>
        <v>0</v>
      </c>
      <c r="K206" s="252"/>
      <c r="L206" s="253"/>
      <c r="M206" s="254" t="s">
        <v>1</v>
      </c>
      <c r="N206" s="255" t="s">
        <v>41</v>
      </c>
      <c r="O206" s="91"/>
      <c r="P206" s="229">
        <f>O206*H206</f>
        <v>0</v>
      </c>
      <c r="Q206" s="229">
        <v>0.0094999999999999998</v>
      </c>
      <c r="R206" s="229">
        <f>Q206*H206</f>
        <v>0.340005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230</v>
      </c>
      <c r="AT206" s="231" t="s">
        <v>175</v>
      </c>
      <c r="AU206" s="231" t="s">
        <v>86</v>
      </c>
      <c r="AY206" s="17" t="s">
        <v>139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84</v>
      </c>
      <c r="BK206" s="232">
        <f>ROUND(I206*H206,2)</f>
        <v>0</v>
      </c>
      <c r="BL206" s="17" t="s">
        <v>222</v>
      </c>
      <c r="BM206" s="231" t="s">
        <v>364</v>
      </c>
    </row>
    <row r="207" s="13" customFormat="1">
      <c r="A207" s="13"/>
      <c r="B207" s="233"/>
      <c r="C207" s="234"/>
      <c r="D207" s="235" t="s">
        <v>147</v>
      </c>
      <c r="E207" s="234"/>
      <c r="F207" s="237" t="s">
        <v>365</v>
      </c>
      <c r="G207" s="234"/>
      <c r="H207" s="238">
        <v>35.789999999999999</v>
      </c>
      <c r="I207" s="239"/>
      <c r="J207" s="234"/>
      <c r="K207" s="234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147</v>
      </c>
      <c r="AU207" s="244" t="s">
        <v>86</v>
      </c>
      <c r="AV207" s="13" t="s">
        <v>86</v>
      </c>
      <c r="AW207" s="13" t="s">
        <v>4</v>
      </c>
      <c r="AX207" s="13" t="s">
        <v>84</v>
      </c>
      <c r="AY207" s="244" t="s">
        <v>139</v>
      </c>
    </row>
    <row r="208" s="2" customFormat="1" ht="21.75" customHeight="1">
      <c r="A208" s="38"/>
      <c r="B208" s="39"/>
      <c r="C208" s="219" t="s">
        <v>366</v>
      </c>
      <c r="D208" s="219" t="s">
        <v>141</v>
      </c>
      <c r="E208" s="220" t="s">
        <v>367</v>
      </c>
      <c r="F208" s="221" t="s">
        <v>368</v>
      </c>
      <c r="G208" s="222" t="s">
        <v>274</v>
      </c>
      <c r="H208" s="223">
        <v>7.2999999999999998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41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222</v>
      </c>
      <c r="AT208" s="231" t="s">
        <v>141</v>
      </c>
      <c r="AU208" s="231" t="s">
        <v>86</v>
      </c>
      <c r="AY208" s="17" t="s">
        <v>139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84</v>
      </c>
      <c r="BK208" s="232">
        <f>ROUND(I208*H208,2)</f>
        <v>0</v>
      </c>
      <c r="BL208" s="17" t="s">
        <v>222</v>
      </c>
      <c r="BM208" s="231" t="s">
        <v>369</v>
      </c>
    </row>
    <row r="209" s="2" customFormat="1" ht="24.15" customHeight="1">
      <c r="A209" s="38"/>
      <c r="B209" s="39"/>
      <c r="C209" s="219" t="s">
        <v>370</v>
      </c>
      <c r="D209" s="219" t="s">
        <v>141</v>
      </c>
      <c r="E209" s="220" t="s">
        <v>371</v>
      </c>
      <c r="F209" s="221" t="s">
        <v>372</v>
      </c>
      <c r="G209" s="222" t="s">
        <v>274</v>
      </c>
      <c r="H209" s="223">
        <v>16.82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41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222</v>
      </c>
      <c r="AT209" s="231" t="s">
        <v>141</v>
      </c>
      <c r="AU209" s="231" t="s">
        <v>86</v>
      </c>
      <c r="AY209" s="17" t="s">
        <v>139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84</v>
      </c>
      <c r="BK209" s="232">
        <f>ROUND(I209*H209,2)</f>
        <v>0</v>
      </c>
      <c r="BL209" s="17" t="s">
        <v>222</v>
      </c>
      <c r="BM209" s="231" t="s">
        <v>373</v>
      </c>
    </row>
    <row r="210" s="13" customFormat="1">
      <c r="A210" s="13"/>
      <c r="B210" s="233"/>
      <c r="C210" s="234"/>
      <c r="D210" s="235" t="s">
        <v>147</v>
      </c>
      <c r="E210" s="236" t="s">
        <v>1</v>
      </c>
      <c r="F210" s="237" t="s">
        <v>374</v>
      </c>
      <c r="G210" s="234"/>
      <c r="H210" s="238">
        <v>16.82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147</v>
      </c>
      <c r="AU210" s="244" t="s">
        <v>86</v>
      </c>
      <c r="AV210" s="13" t="s">
        <v>86</v>
      </c>
      <c r="AW210" s="13" t="s">
        <v>32</v>
      </c>
      <c r="AX210" s="13" t="s">
        <v>84</v>
      </c>
      <c r="AY210" s="244" t="s">
        <v>139</v>
      </c>
    </row>
    <row r="211" s="2" customFormat="1" ht="24.15" customHeight="1">
      <c r="A211" s="38"/>
      <c r="B211" s="39"/>
      <c r="C211" s="219" t="s">
        <v>375</v>
      </c>
      <c r="D211" s="219" t="s">
        <v>141</v>
      </c>
      <c r="E211" s="220" t="s">
        <v>376</v>
      </c>
      <c r="F211" s="221" t="s">
        <v>377</v>
      </c>
      <c r="G211" s="222" t="s">
        <v>216</v>
      </c>
      <c r="H211" s="223">
        <v>0.34000000000000002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41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222</v>
      </c>
      <c r="AT211" s="231" t="s">
        <v>141</v>
      </c>
      <c r="AU211" s="231" t="s">
        <v>86</v>
      </c>
      <c r="AY211" s="17" t="s">
        <v>139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84</v>
      </c>
      <c r="BK211" s="232">
        <f>ROUND(I211*H211,2)</f>
        <v>0</v>
      </c>
      <c r="BL211" s="17" t="s">
        <v>222</v>
      </c>
      <c r="BM211" s="231" t="s">
        <v>378</v>
      </c>
    </row>
    <row r="212" s="12" customFormat="1" ht="22.8" customHeight="1">
      <c r="A212" s="12"/>
      <c r="B212" s="203"/>
      <c r="C212" s="204"/>
      <c r="D212" s="205" t="s">
        <v>75</v>
      </c>
      <c r="E212" s="217" t="s">
        <v>379</v>
      </c>
      <c r="F212" s="217" t="s">
        <v>380</v>
      </c>
      <c r="G212" s="204"/>
      <c r="H212" s="204"/>
      <c r="I212" s="207"/>
      <c r="J212" s="218">
        <f>BK212</f>
        <v>0</v>
      </c>
      <c r="K212" s="204"/>
      <c r="L212" s="209"/>
      <c r="M212" s="210"/>
      <c r="N212" s="211"/>
      <c r="O212" s="211"/>
      <c r="P212" s="212">
        <f>SUM(P213:P214)</f>
        <v>0</v>
      </c>
      <c r="Q212" s="211"/>
      <c r="R212" s="212">
        <f>SUM(R213:R214)</f>
        <v>0.031899999999999998</v>
      </c>
      <c r="S212" s="211"/>
      <c r="T212" s="213">
        <f>SUM(T213:T214)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4" t="s">
        <v>86</v>
      </c>
      <c r="AT212" s="215" t="s">
        <v>75</v>
      </c>
      <c r="AU212" s="215" t="s">
        <v>84</v>
      </c>
      <c r="AY212" s="214" t="s">
        <v>139</v>
      </c>
      <c r="BK212" s="216">
        <f>SUM(BK213:BK214)</f>
        <v>0</v>
      </c>
    </row>
    <row r="213" s="2" customFormat="1" ht="24.15" customHeight="1">
      <c r="A213" s="38"/>
      <c r="B213" s="39"/>
      <c r="C213" s="219" t="s">
        <v>381</v>
      </c>
      <c r="D213" s="219" t="s">
        <v>141</v>
      </c>
      <c r="E213" s="220" t="s">
        <v>382</v>
      </c>
      <c r="F213" s="221" t="s">
        <v>383</v>
      </c>
      <c r="G213" s="222" t="s">
        <v>160</v>
      </c>
      <c r="H213" s="223">
        <v>110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41</v>
      </c>
      <c r="O213" s="91"/>
      <c r="P213" s="229">
        <f>O213*H213</f>
        <v>0</v>
      </c>
      <c r="Q213" s="229">
        <v>0.00013999999999999999</v>
      </c>
      <c r="R213" s="229">
        <f>Q213*H213</f>
        <v>0.015399999999999999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222</v>
      </c>
      <c r="AT213" s="231" t="s">
        <v>141</v>
      </c>
      <c r="AU213" s="231" t="s">
        <v>86</v>
      </c>
      <c r="AY213" s="17" t="s">
        <v>139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84</v>
      </c>
      <c r="BK213" s="232">
        <f>ROUND(I213*H213,2)</f>
        <v>0</v>
      </c>
      <c r="BL213" s="17" t="s">
        <v>222</v>
      </c>
      <c r="BM213" s="231" t="s">
        <v>384</v>
      </c>
    </row>
    <row r="214" s="2" customFormat="1" ht="24.15" customHeight="1">
      <c r="A214" s="38"/>
      <c r="B214" s="39"/>
      <c r="C214" s="219" t="s">
        <v>385</v>
      </c>
      <c r="D214" s="219" t="s">
        <v>141</v>
      </c>
      <c r="E214" s="220" t="s">
        <v>386</v>
      </c>
      <c r="F214" s="221" t="s">
        <v>387</v>
      </c>
      <c r="G214" s="222" t="s">
        <v>160</v>
      </c>
      <c r="H214" s="223">
        <v>110</v>
      </c>
      <c r="I214" s="224"/>
      <c r="J214" s="225">
        <f>ROUND(I214*H214,2)</f>
        <v>0</v>
      </c>
      <c r="K214" s="226"/>
      <c r="L214" s="44"/>
      <c r="M214" s="256" t="s">
        <v>1</v>
      </c>
      <c r="N214" s="257" t="s">
        <v>41</v>
      </c>
      <c r="O214" s="258"/>
      <c r="P214" s="259">
        <f>O214*H214</f>
        <v>0</v>
      </c>
      <c r="Q214" s="259">
        <v>0.00014999999999999999</v>
      </c>
      <c r="R214" s="259">
        <f>Q214*H214</f>
        <v>0.016499999999999997</v>
      </c>
      <c r="S214" s="259">
        <v>0</v>
      </c>
      <c r="T214" s="260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1" t="s">
        <v>222</v>
      </c>
      <c r="AT214" s="231" t="s">
        <v>141</v>
      </c>
      <c r="AU214" s="231" t="s">
        <v>86</v>
      </c>
      <c r="AY214" s="17" t="s">
        <v>139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7" t="s">
        <v>84</v>
      </c>
      <c r="BK214" s="232">
        <f>ROUND(I214*H214,2)</f>
        <v>0</v>
      </c>
      <c r="BL214" s="17" t="s">
        <v>222</v>
      </c>
      <c r="BM214" s="231" t="s">
        <v>388</v>
      </c>
    </row>
    <row r="215" s="2" customFormat="1" ht="6.96" customHeight="1">
      <c r="A215" s="38"/>
      <c r="B215" s="66"/>
      <c r="C215" s="67"/>
      <c r="D215" s="67"/>
      <c r="E215" s="67"/>
      <c r="F215" s="67"/>
      <c r="G215" s="67"/>
      <c r="H215" s="67"/>
      <c r="I215" s="67"/>
      <c r="J215" s="67"/>
      <c r="K215" s="67"/>
      <c r="L215" s="44"/>
      <c r="M215" s="38"/>
      <c r="O215" s="38"/>
      <c r="P215" s="38"/>
      <c r="Q215" s="38"/>
      <c r="R215" s="38"/>
      <c r="S215" s="38"/>
      <c r="T215" s="38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</row>
  </sheetData>
  <sheetProtection sheet="1" autoFilter="0" formatColumns="0" formatRows="0" objects="1" scenarios="1" spinCount="100000" saltValue="kLM5vm5OIw/M5aClJmRhO+h5J3jNvxRIXFSC/8SCIGctFRrl40vOvBfw5h1aREtfKf0oVWUsEZjVcxATkSGiNQ==" hashValue="yByCR3ax9Z/NjPosVmkzeeRHRPRCPNk85Q7grtXmlNJuXHMB3APb8uEgvpPggoTD5TpOIVDLUlm9/5c7mKYTEw==" algorithmName="SHA-512" password="C7B2"/>
  <autoFilter ref="C129:K214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  <c r="AZ2" s="261" t="s">
        <v>389</v>
      </c>
      <c r="BA2" s="261" t="s">
        <v>390</v>
      </c>
      <c r="BB2" s="261" t="s">
        <v>1</v>
      </c>
      <c r="BC2" s="261" t="s">
        <v>391</v>
      </c>
      <c r="BD2" s="261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  <c r="AZ3" s="261" t="s">
        <v>392</v>
      </c>
      <c r="BA3" s="261" t="s">
        <v>393</v>
      </c>
      <c r="BB3" s="261" t="s">
        <v>1</v>
      </c>
      <c r="BC3" s="261" t="s">
        <v>394</v>
      </c>
      <c r="BD3" s="261" t="s">
        <v>86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  <c r="AZ4" s="261" t="s">
        <v>395</v>
      </c>
      <c r="BA4" s="261" t="s">
        <v>396</v>
      </c>
      <c r="BB4" s="261" t="s">
        <v>1</v>
      </c>
      <c r="BC4" s="261" t="s">
        <v>397</v>
      </c>
      <c r="BD4" s="261" t="s">
        <v>86</v>
      </c>
    </row>
    <row r="5" s="1" customFormat="1" ht="6.96" customHeight="1">
      <c r="B5" s="20"/>
      <c r="L5" s="20"/>
      <c r="AZ5" s="261" t="s">
        <v>398</v>
      </c>
      <c r="BA5" s="261" t="s">
        <v>399</v>
      </c>
      <c r="BB5" s="261" t="s">
        <v>1</v>
      </c>
      <c r="BC5" s="261" t="s">
        <v>400</v>
      </c>
      <c r="BD5" s="261" t="s">
        <v>86</v>
      </c>
    </row>
    <row r="6" s="1" customFormat="1" ht="12" customHeight="1">
      <c r="B6" s="20"/>
      <c r="D6" s="140" t="s">
        <v>16</v>
      </c>
      <c r="L6" s="20"/>
      <c r="AZ6" s="261" t="s">
        <v>401</v>
      </c>
      <c r="BA6" s="261" t="s">
        <v>402</v>
      </c>
      <c r="BB6" s="261" t="s">
        <v>1</v>
      </c>
      <c r="BC6" s="261" t="s">
        <v>403</v>
      </c>
      <c r="BD6" s="261" t="s">
        <v>86</v>
      </c>
    </row>
    <row r="7" s="1" customFormat="1" ht="26.25" customHeight="1">
      <c r="B7" s="20"/>
      <c r="E7" s="141" t="str">
        <f>'Rekapitulace stavby'!K6</f>
        <v>ÚPRAVA ATRIA ZŠ JUGOSLÁVSKÁ 23 V OSTRAVĚ – ZÁBŘEHU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ROUND((SUM(BE123:BE199)),  2)</f>
        <v>0</v>
      </c>
      <c r="G33" s="38"/>
      <c r="H33" s="38"/>
      <c r="I33" s="155">
        <v>0.20999999999999999</v>
      </c>
      <c r="J33" s="154">
        <f>ROUND(((SUM(BE123:BE199))*I33),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ROUND((SUM(BF123:BF199)),  2)</f>
        <v>0</v>
      </c>
      <c r="G34" s="38"/>
      <c r="H34" s="38"/>
      <c r="I34" s="155">
        <v>0.12</v>
      </c>
      <c r="J34" s="154">
        <f>ROUND(((SUM(BF123:BF199))*I34),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ROUND((SUM(BG123:BG199)),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ROUND((SUM(BH123:BH199)),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ROUND((SUM(BI123:BI199)),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ATRIA ZŠ JUGOSLÁVSKÁ 23 V OSTRAVĚ – ZÁBŘEHU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02 - Zpevněné plochy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Ostrava</v>
      </c>
      <c r="G89" s="40"/>
      <c r="H89" s="40"/>
      <c r="I89" s="32" t="s">
        <v>22</v>
      </c>
      <c r="J89" s="79" t="str">
        <f>IF(J12="","",J12)</f>
        <v>4. 5. 2024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Městský obvod Ostrava-Jih</v>
      </c>
      <c r="G91" s="40"/>
      <c r="H91" s="40"/>
      <c r="I91" s="32" t="s">
        <v>30</v>
      </c>
      <c r="J91" s="36" t="str">
        <f>E21</f>
        <v>STAV MORAVIA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111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114</v>
      </c>
      <c r="E99" s="188"/>
      <c r="F99" s="188"/>
      <c r="G99" s="188"/>
      <c r="H99" s="188"/>
      <c r="I99" s="188"/>
      <c r="J99" s="189">
        <f>J147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405</v>
      </c>
      <c r="E100" s="188"/>
      <c r="F100" s="188"/>
      <c r="G100" s="188"/>
      <c r="H100" s="188"/>
      <c r="I100" s="188"/>
      <c r="J100" s="189">
        <f>J164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115</v>
      </c>
      <c r="E101" s="188"/>
      <c r="F101" s="188"/>
      <c r="G101" s="188"/>
      <c r="H101" s="188"/>
      <c r="I101" s="188"/>
      <c r="J101" s="189">
        <f>J166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406</v>
      </c>
      <c r="E102" s="188"/>
      <c r="F102" s="188"/>
      <c r="G102" s="188"/>
      <c r="H102" s="188"/>
      <c r="I102" s="188"/>
      <c r="J102" s="189">
        <f>J190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116</v>
      </c>
      <c r="E103" s="188"/>
      <c r="F103" s="188"/>
      <c r="G103" s="188"/>
      <c r="H103" s="188"/>
      <c r="I103" s="188"/>
      <c r="J103" s="189">
        <f>J198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6.25" customHeight="1">
      <c r="A113" s="38"/>
      <c r="B113" s="39"/>
      <c r="C113" s="40"/>
      <c r="D113" s="40"/>
      <c r="E113" s="174" t="str">
        <f>E7</f>
        <v>ÚPRAVA ATRIA ZŠ JUGOSLÁVSKÁ 23 V OSTRAVĚ – ZÁBŘEHU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103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02 - Zpevněné plochy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Ostrava</v>
      </c>
      <c r="G117" s="40"/>
      <c r="H117" s="40"/>
      <c r="I117" s="32" t="s">
        <v>22</v>
      </c>
      <c r="J117" s="79" t="str">
        <f>IF(J12="","",J12)</f>
        <v>4. 5. 2024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E15</f>
        <v>Městský obvod Ostrava-Jih</v>
      </c>
      <c r="G119" s="40"/>
      <c r="H119" s="40"/>
      <c r="I119" s="32" t="s">
        <v>30</v>
      </c>
      <c r="J119" s="36" t="str">
        <f>E21</f>
        <v>STAV MORAVIA spol. s r.o.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32" t="s">
        <v>33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125</v>
      </c>
      <c r="D122" s="194" t="s">
        <v>61</v>
      </c>
      <c r="E122" s="194" t="s">
        <v>57</v>
      </c>
      <c r="F122" s="194" t="s">
        <v>58</v>
      </c>
      <c r="G122" s="194" t="s">
        <v>126</v>
      </c>
      <c r="H122" s="194" t="s">
        <v>127</v>
      </c>
      <c r="I122" s="194" t="s">
        <v>128</v>
      </c>
      <c r="J122" s="195" t="s">
        <v>107</v>
      </c>
      <c r="K122" s="196" t="s">
        <v>129</v>
      </c>
      <c r="L122" s="197"/>
      <c r="M122" s="100" t="s">
        <v>1</v>
      </c>
      <c r="N122" s="101" t="s">
        <v>40</v>
      </c>
      <c r="O122" s="101" t="s">
        <v>130</v>
      </c>
      <c r="P122" s="101" t="s">
        <v>131</v>
      </c>
      <c r="Q122" s="101" t="s">
        <v>132</v>
      </c>
      <c r="R122" s="101" t="s">
        <v>133</v>
      </c>
      <c r="S122" s="101" t="s">
        <v>134</v>
      </c>
      <c r="T122" s="102" t="s">
        <v>135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136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</f>
        <v>0</v>
      </c>
      <c r="Q123" s="104"/>
      <c r="R123" s="200">
        <f>R124</f>
        <v>237.48238542000001</v>
      </c>
      <c r="S123" s="104"/>
      <c r="T123" s="201">
        <f>T124</f>
        <v>1129.874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109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75</v>
      </c>
      <c r="E124" s="206" t="s">
        <v>137</v>
      </c>
      <c r="F124" s="206" t="s">
        <v>138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P125+P147+P164+P166+P190+P198</f>
        <v>0</v>
      </c>
      <c r="Q124" s="211"/>
      <c r="R124" s="212">
        <f>R125+R147+R164+R166+R190+R198</f>
        <v>237.48238542000001</v>
      </c>
      <c r="S124" s="211"/>
      <c r="T124" s="213">
        <f>T125+T147+T164+T166+T190+T198</f>
        <v>1129.874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75</v>
      </c>
      <c r="AU124" s="215" t="s">
        <v>76</v>
      </c>
      <c r="AY124" s="214" t="s">
        <v>139</v>
      </c>
      <c r="BK124" s="216">
        <f>BK125+BK147+BK164+BK166+BK190+BK198</f>
        <v>0</v>
      </c>
    </row>
    <row r="125" s="12" customFormat="1" ht="22.8" customHeight="1">
      <c r="A125" s="12"/>
      <c r="B125" s="203"/>
      <c r="C125" s="204"/>
      <c r="D125" s="205" t="s">
        <v>75</v>
      </c>
      <c r="E125" s="217" t="s">
        <v>84</v>
      </c>
      <c r="F125" s="217" t="s">
        <v>140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SUM(P126:P146)</f>
        <v>0</v>
      </c>
      <c r="Q125" s="211"/>
      <c r="R125" s="212">
        <f>SUM(R126:R146)</f>
        <v>0</v>
      </c>
      <c r="S125" s="211"/>
      <c r="T125" s="213">
        <f>SUM(T126:T146)</f>
        <v>1015.6752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84</v>
      </c>
      <c r="AY125" s="214" t="s">
        <v>139</v>
      </c>
      <c r="BK125" s="216">
        <f>SUM(BK126:BK146)</f>
        <v>0</v>
      </c>
    </row>
    <row r="126" s="2" customFormat="1" ht="24.15" customHeight="1">
      <c r="A126" s="38"/>
      <c r="B126" s="39"/>
      <c r="C126" s="219" t="s">
        <v>84</v>
      </c>
      <c r="D126" s="219" t="s">
        <v>141</v>
      </c>
      <c r="E126" s="220" t="s">
        <v>407</v>
      </c>
      <c r="F126" s="221" t="s">
        <v>408</v>
      </c>
      <c r="G126" s="222" t="s">
        <v>160</v>
      </c>
      <c r="H126" s="223">
        <v>44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41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145</v>
      </c>
      <c r="AT126" s="231" t="s">
        <v>141</v>
      </c>
      <c r="AU126" s="231" t="s">
        <v>86</v>
      </c>
      <c r="AY126" s="17" t="s">
        <v>139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84</v>
      </c>
      <c r="BK126" s="232">
        <f>ROUND(I126*H126,2)</f>
        <v>0</v>
      </c>
      <c r="BL126" s="17" t="s">
        <v>145</v>
      </c>
      <c r="BM126" s="231" t="s">
        <v>409</v>
      </c>
    </row>
    <row r="127" s="13" customFormat="1">
      <c r="A127" s="13"/>
      <c r="B127" s="233"/>
      <c r="C127" s="234"/>
      <c r="D127" s="235" t="s">
        <v>147</v>
      </c>
      <c r="E127" s="236" t="s">
        <v>1</v>
      </c>
      <c r="F127" s="237" t="s">
        <v>410</v>
      </c>
      <c r="G127" s="234"/>
      <c r="H127" s="238">
        <v>44</v>
      </c>
      <c r="I127" s="239"/>
      <c r="J127" s="234"/>
      <c r="K127" s="234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147</v>
      </c>
      <c r="AU127" s="244" t="s">
        <v>86</v>
      </c>
      <c r="AV127" s="13" t="s">
        <v>86</v>
      </c>
      <c r="AW127" s="13" t="s">
        <v>32</v>
      </c>
      <c r="AX127" s="13" t="s">
        <v>84</v>
      </c>
      <c r="AY127" s="244" t="s">
        <v>139</v>
      </c>
    </row>
    <row r="128" s="2" customFormat="1" ht="24.15" customHeight="1">
      <c r="A128" s="38"/>
      <c r="B128" s="39"/>
      <c r="C128" s="219" t="s">
        <v>86</v>
      </c>
      <c r="D128" s="219" t="s">
        <v>141</v>
      </c>
      <c r="E128" s="220" t="s">
        <v>411</v>
      </c>
      <c r="F128" s="221" t="s">
        <v>412</v>
      </c>
      <c r="G128" s="222" t="s">
        <v>160</v>
      </c>
      <c r="H128" s="223">
        <v>330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41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0.29499999999999998</v>
      </c>
      <c r="T128" s="230">
        <f>S128*H128</f>
        <v>97.349999999999994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145</v>
      </c>
      <c r="AT128" s="231" t="s">
        <v>141</v>
      </c>
      <c r="AU128" s="231" t="s">
        <v>86</v>
      </c>
      <c r="AY128" s="17" t="s">
        <v>139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84</v>
      </c>
      <c r="BK128" s="232">
        <f>ROUND(I128*H128,2)</f>
        <v>0</v>
      </c>
      <c r="BL128" s="17" t="s">
        <v>145</v>
      </c>
      <c r="BM128" s="231" t="s">
        <v>413</v>
      </c>
    </row>
    <row r="129" s="13" customFormat="1">
      <c r="A129" s="13"/>
      <c r="B129" s="233"/>
      <c r="C129" s="234"/>
      <c r="D129" s="235" t="s">
        <v>147</v>
      </c>
      <c r="E129" s="236" t="s">
        <v>389</v>
      </c>
      <c r="F129" s="237" t="s">
        <v>414</v>
      </c>
      <c r="G129" s="234"/>
      <c r="H129" s="238">
        <v>330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147</v>
      </c>
      <c r="AU129" s="244" t="s">
        <v>86</v>
      </c>
      <c r="AV129" s="13" t="s">
        <v>86</v>
      </c>
      <c r="AW129" s="13" t="s">
        <v>32</v>
      </c>
      <c r="AX129" s="13" t="s">
        <v>84</v>
      </c>
      <c r="AY129" s="244" t="s">
        <v>139</v>
      </c>
    </row>
    <row r="130" s="2" customFormat="1" ht="24.15" customHeight="1">
      <c r="A130" s="38"/>
      <c r="B130" s="39"/>
      <c r="C130" s="219" t="s">
        <v>153</v>
      </c>
      <c r="D130" s="219" t="s">
        <v>141</v>
      </c>
      <c r="E130" s="220" t="s">
        <v>415</v>
      </c>
      <c r="F130" s="221" t="s">
        <v>416</v>
      </c>
      <c r="G130" s="222" t="s">
        <v>160</v>
      </c>
      <c r="H130" s="223">
        <v>59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0.17999999999999999</v>
      </c>
      <c r="T130" s="230">
        <f>S130*H130</f>
        <v>10.619999999999999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145</v>
      </c>
      <c r="AT130" s="231" t="s">
        <v>141</v>
      </c>
      <c r="AU130" s="231" t="s">
        <v>86</v>
      </c>
      <c r="AY130" s="17" t="s">
        <v>139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145</v>
      </c>
      <c r="BM130" s="231" t="s">
        <v>417</v>
      </c>
    </row>
    <row r="131" s="13" customFormat="1">
      <c r="A131" s="13"/>
      <c r="B131" s="233"/>
      <c r="C131" s="234"/>
      <c r="D131" s="235" t="s">
        <v>147</v>
      </c>
      <c r="E131" s="236" t="s">
        <v>395</v>
      </c>
      <c r="F131" s="237" t="s">
        <v>418</v>
      </c>
      <c r="G131" s="234"/>
      <c r="H131" s="238">
        <v>59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147</v>
      </c>
      <c r="AU131" s="244" t="s">
        <v>86</v>
      </c>
      <c r="AV131" s="13" t="s">
        <v>86</v>
      </c>
      <c r="AW131" s="13" t="s">
        <v>32</v>
      </c>
      <c r="AX131" s="13" t="s">
        <v>84</v>
      </c>
      <c r="AY131" s="244" t="s">
        <v>139</v>
      </c>
    </row>
    <row r="132" s="2" customFormat="1" ht="24.15" customHeight="1">
      <c r="A132" s="38"/>
      <c r="B132" s="39"/>
      <c r="C132" s="219" t="s">
        <v>145</v>
      </c>
      <c r="D132" s="219" t="s">
        <v>141</v>
      </c>
      <c r="E132" s="220" t="s">
        <v>419</v>
      </c>
      <c r="F132" s="221" t="s">
        <v>420</v>
      </c>
      <c r="G132" s="222" t="s">
        <v>160</v>
      </c>
      <c r="H132" s="223">
        <v>374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0.44</v>
      </c>
      <c r="T132" s="230">
        <f>S132*H132</f>
        <v>164.56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145</v>
      </c>
      <c r="AT132" s="231" t="s">
        <v>141</v>
      </c>
      <c r="AU132" s="231" t="s">
        <v>86</v>
      </c>
      <c r="AY132" s="17" t="s">
        <v>139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145</v>
      </c>
      <c r="BM132" s="231" t="s">
        <v>421</v>
      </c>
    </row>
    <row r="133" s="13" customFormat="1">
      <c r="A133" s="13"/>
      <c r="B133" s="233"/>
      <c r="C133" s="234"/>
      <c r="D133" s="235" t="s">
        <v>147</v>
      </c>
      <c r="E133" s="236" t="s">
        <v>1</v>
      </c>
      <c r="F133" s="237" t="s">
        <v>389</v>
      </c>
      <c r="G133" s="234"/>
      <c r="H133" s="238">
        <v>330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147</v>
      </c>
      <c r="AU133" s="244" t="s">
        <v>86</v>
      </c>
      <c r="AV133" s="13" t="s">
        <v>86</v>
      </c>
      <c r="AW133" s="13" t="s">
        <v>32</v>
      </c>
      <c r="AX133" s="13" t="s">
        <v>76</v>
      </c>
      <c r="AY133" s="244" t="s">
        <v>139</v>
      </c>
    </row>
    <row r="134" s="13" customFormat="1">
      <c r="A134" s="13"/>
      <c r="B134" s="233"/>
      <c r="C134" s="234"/>
      <c r="D134" s="235" t="s">
        <v>147</v>
      </c>
      <c r="E134" s="236" t="s">
        <v>1</v>
      </c>
      <c r="F134" s="237" t="s">
        <v>422</v>
      </c>
      <c r="G134" s="234"/>
      <c r="H134" s="238">
        <v>44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147</v>
      </c>
      <c r="AU134" s="244" t="s">
        <v>86</v>
      </c>
      <c r="AV134" s="13" t="s">
        <v>86</v>
      </c>
      <c r="AW134" s="13" t="s">
        <v>32</v>
      </c>
      <c r="AX134" s="13" t="s">
        <v>76</v>
      </c>
      <c r="AY134" s="244" t="s">
        <v>139</v>
      </c>
    </row>
    <row r="135" s="14" customFormat="1">
      <c r="A135" s="14"/>
      <c r="B135" s="262"/>
      <c r="C135" s="263"/>
      <c r="D135" s="235" t="s">
        <v>147</v>
      </c>
      <c r="E135" s="264" t="s">
        <v>1</v>
      </c>
      <c r="F135" s="265" t="s">
        <v>423</v>
      </c>
      <c r="G135" s="263"/>
      <c r="H135" s="266">
        <v>374</v>
      </c>
      <c r="I135" s="267"/>
      <c r="J135" s="263"/>
      <c r="K135" s="263"/>
      <c r="L135" s="268"/>
      <c r="M135" s="269"/>
      <c r="N135" s="270"/>
      <c r="O135" s="270"/>
      <c r="P135" s="270"/>
      <c r="Q135" s="270"/>
      <c r="R135" s="270"/>
      <c r="S135" s="270"/>
      <c r="T135" s="27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2" t="s">
        <v>147</v>
      </c>
      <c r="AU135" s="272" t="s">
        <v>86</v>
      </c>
      <c r="AV135" s="14" t="s">
        <v>145</v>
      </c>
      <c r="AW135" s="14" t="s">
        <v>32</v>
      </c>
      <c r="AX135" s="14" t="s">
        <v>84</v>
      </c>
      <c r="AY135" s="272" t="s">
        <v>139</v>
      </c>
    </row>
    <row r="136" s="2" customFormat="1" ht="24.15" customHeight="1">
      <c r="A136" s="38"/>
      <c r="B136" s="39"/>
      <c r="C136" s="219" t="s">
        <v>163</v>
      </c>
      <c r="D136" s="219" t="s">
        <v>141</v>
      </c>
      <c r="E136" s="220" t="s">
        <v>424</v>
      </c>
      <c r="F136" s="221" t="s">
        <v>425</v>
      </c>
      <c r="G136" s="222" t="s">
        <v>160</v>
      </c>
      <c r="H136" s="223">
        <v>763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0.57999999999999996</v>
      </c>
      <c r="T136" s="230">
        <f>S136*H136</f>
        <v>442.53999999999996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145</v>
      </c>
      <c r="AT136" s="231" t="s">
        <v>141</v>
      </c>
      <c r="AU136" s="231" t="s">
        <v>86</v>
      </c>
      <c r="AY136" s="17" t="s">
        <v>139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145</v>
      </c>
      <c r="BM136" s="231" t="s">
        <v>426</v>
      </c>
    </row>
    <row r="137" s="13" customFormat="1">
      <c r="A137" s="13"/>
      <c r="B137" s="233"/>
      <c r="C137" s="234"/>
      <c r="D137" s="235" t="s">
        <v>147</v>
      </c>
      <c r="E137" s="236" t="s">
        <v>1</v>
      </c>
      <c r="F137" s="237" t="s">
        <v>392</v>
      </c>
      <c r="G137" s="234"/>
      <c r="H137" s="238">
        <v>763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147</v>
      </c>
      <c r="AU137" s="244" t="s">
        <v>86</v>
      </c>
      <c r="AV137" s="13" t="s">
        <v>86</v>
      </c>
      <c r="AW137" s="13" t="s">
        <v>32</v>
      </c>
      <c r="AX137" s="13" t="s">
        <v>84</v>
      </c>
      <c r="AY137" s="244" t="s">
        <v>139</v>
      </c>
    </row>
    <row r="138" s="2" customFormat="1" ht="24.15" customHeight="1">
      <c r="A138" s="38"/>
      <c r="B138" s="39"/>
      <c r="C138" s="219" t="s">
        <v>168</v>
      </c>
      <c r="D138" s="219" t="s">
        <v>141</v>
      </c>
      <c r="E138" s="220" t="s">
        <v>427</v>
      </c>
      <c r="F138" s="221" t="s">
        <v>428</v>
      </c>
      <c r="G138" s="222" t="s">
        <v>160</v>
      </c>
      <c r="H138" s="223">
        <v>763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0.316</v>
      </c>
      <c r="T138" s="230">
        <f>S138*H138</f>
        <v>241.108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145</v>
      </c>
      <c r="AT138" s="231" t="s">
        <v>141</v>
      </c>
      <c r="AU138" s="231" t="s">
        <v>86</v>
      </c>
      <c r="AY138" s="17" t="s">
        <v>139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145</v>
      </c>
      <c r="BM138" s="231" t="s">
        <v>429</v>
      </c>
    </row>
    <row r="139" s="13" customFormat="1">
      <c r="A139" s="13"/>
      <c r="B139" s="233"/>
      <c r="C139" s="234"/>
      <c r="D139" s="235" t="s">
        <v>147</v>
      </c>
      <c r="E139" s="236" t="s">
        <v>392</v>
      </c>
      <c r="F139" s="237" t="s">
        <v>430</v>
      </c>
      <c r="G139" s="234"/>
      <c r="H139" s="238">
        <v>763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147</v>
      </c>
      <c r="AU139" s="244" t="s">
        <v>86</v>
      </c>
      <c r="AV139" s="13" t="s">
        <v>86</v>
      </c>
      <c r="AW139" s="13" t="s">
        <v>32</v>
      </c>
      <c r="AX139" s="13" t="s">
        <v>84</v>
      </c>
      <c r="AY139" s="244" t="s">
        <v>139</v>
      </c>
    </row>
    <row r="140" s="2" customFormat="1" ht="16.5" customHeight="1">
      <c r="A140" s="38"/>
      <c r="B140" s="39"/>
      <c r="C140" s="219" t="s">
        <v>174</v>
      </c>
      <c r="D140" s="219" t="s">
        <v>141</v>
      </c>
      <c r="E140" s="220" t="s">
        <v>431</v>
      </c>
      <c r="F140" s="221" t="s">
        <v>432</v>
      </c>
      <c r="G140" s="222" t="s">
        <v>274</v>
      </c>
      <c r="H140" s="223">
        <v>290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41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0.20499999999999999</v>
      </c>
      <c r="T140" s="230">
        <f>S140*H140</f>
        <v>59.449999999999996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145</v>
      </c>
      <c r="AT140" s="231" t="s">
        <v>141</v>
      </c>
      <c r="AU140" s="231" t="s">
        <v>86</v>
      </c>
      <c r="AY140" s="17" t="s">
        <v>139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145</v>
      </c>
      <c r="BM140" s="231" t="s">
        <v>433</v>
      </c>
    </row>
    <row r="141" s="2" customFormat="1" ht="16.5" customHeight="1">
      <c r="A141" s="38"/>
      <c r="B141" s="39"/>
      <c r="C141" s="219" t="s">
        <v>178</v>
      </c>
      <c r="D141" s="219" t="s">
        <v>141</v>
      </c>
      <c r="E141" s="220" t="s">
        <v>434</v>
      </c>
      <c r="F141" s="221" t="s">
        <v>435</v>
      </c>
      <c r="G141" s="222" t="s">
        <v>160</v>
      </c>
      <c r="H141" s="223">
        <v>59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0.00080000000000000004</v>
      </c>
      <c r="T141" s="230">
        <f>S141*H141</f>
        <v>0.047199999999999999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145</v>
      </c>
      <c r="AT141" s="231" t="s">
        <v>141</v>
      </c>
      <c r="AU141" s="231" t="s">
        <v>86</v>
      </c>
      <c r="AY141" s="17" t="s">
        <v>139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145</v>
      </c>
      <c r="BM141" s="231" t="s">
        <v>436</v>
      </c>
    </row>
    <row r="142" s="13" customFormat="1">
      <c r="A142" s="13"/>
      <c r="B142" s="233"/>
      <c r="C142" s="234"/>
      <c r="D142" s="235" t="s">
        <v>147</v>
      </c>
      <c r="E142" s="236" t="s">
        <v>1</v>
      </c>
      <c r="F142" s="237" t="s">
        <v>395</v>
      </c>
      <c r="G142" s="234"/>
      <c r="H142" s="238">
        <v>59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147</v>
      </c>
      <c r="AU142" s="244" t="s">
        <v>86</v>
      </c>
      <c r="AV142" s="13" t="s">
        <v>86</v>
      </c>
      <c r="AW142" s="13" t="s">
        <v>32</v>
      </c>
      <c r="AX142" s="13" t="s">
        <v>84</v>
      </c>
      <c r="AY142" s="244" t="s">
        <v>139</v>
      </c>
    </row>
    <row r="143" s="2" customFormat="1" ht="24.15" customHeight="1">
      <c r="A143" s="38"/>
      <c r="B143" s="39"/>
      <c r="C143" s="219" t="s">
        <v>183</v>
      </c>
      <c r="D143" s="219" t="s">
        <v>141</v>
      </c>
      <c r="E143" s="220" t="s">
        <v>437</v>
      </c>
      <c r="F143" s="221" t="s">
        <v>438</v>
      </c>
      <c r="G143" s="222" t="s">
        <v>160</v>
      </c>
      <c r="H143" s="223">
        <v>440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41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145</v>
      </c>
      <c r="AT143" s="231" t="s">
        <v>141</v>
      </c>
      <c r="AU143" s="231" t="s">
        <v>86</v>
      </c>
      <c r="AY143" s="17" t="s">
        <v>139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84</v>
      </c>
      <c r="BK143" s="232">
        <f>ROUND(I143*H143,2)</f>
        <v>0</v>
      </c>
      <c r="BL143" s="17" t="s">
        <v>145</v>
      </c>
      <c r="BM143" s="231" t="s">
        <v>439</v>
      </c>
    </row>
    <row r="144" s="13" customFormat="1">
      <c r="A144" s="13"/>
      <c r="B144" s="233"/>
      <c r="C144" s="234"/>
      <c r="D144" s="235" t="s">
        <v>147</v>
      </c>
      <c r="E144" s="236" t="s">
        <v>440</v>
      </c>
      <c r="F144" s="237" t="s">
        <v>441</v>
      </c>
      <c r="G144" s="234"/>
      <c r="H144" s="238">
        <v>381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147</v>
      </c>
      <c r="AU144" s="244" t="s">
        <v>86</v>
      </c>
      <c r="AV144" s="13" t="s">
        <v>86</v>
      </c>
      <c r="AW144" s="13" t="s">
        <v>32</v>
      </c>
      <c r="AX144" s="13" t="s">
        <v>76</v>
      </c>
      <c r="AY144" s="244" t="s">
        <v>139</v>
      </c>
    </row>
    <row r="145" s="13" customFormat="1">
      <c r="A145" s="13"/>
      <c r="B145" s="233"/>
      <c r="C145" s="234"/>
      <c r="D145" s="235" t="s">
        <v>147</v>
      </c>
      <c r="E145" s="236" t="s">
        <v>1</v>
      </c>
      <c r="F145" s="237" t="s">
        <v>395</v>
      </c>
      <c r="G145" s="234"/>
      <c r="H145" s="238">
        <v>59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147</v>
      </c>
      <c r="AU145" s="244" t="s">
        <v>86</v>
      </c>
      <c r="AV145" s="13" t="s">
        <v>86</v>
      </c>
      <c r="AW145" s="13" t="s">
        <v>32</v>
      </c>
      <c r="AX145" s="13" t="s">
        <v>76</v>
      </c>
      <c r="AY145" s="244" t="s">
        <v>139</v>
      </c>
    </row>
    <row r="146" s="14" customFormat="1">
      <c r="A146" s="14"/>
      <c r="B146" s="262"/>
      <c r="C146" s="263"/>
      <c r="D146" s="235" t="s">
        <v>147</v>
      </c>
      <c r="E146" s="264" t="s">
        <v>1</v>
      </c>
      <c r="F146" s="265" t="s">
        <v>423</v>
      </c>
      <c r="G146" s="263"/>
      <c r="H146" s="266">
        <v>440</v>
      </c>
      <c r="I146" s="267"/>
      <c r="J146" s="263"/>
      <c r="K146" s="263"/>
      <c r="L146" s="268"/>
      <c r="M146" s="269"/>
      <c r="N146" s="270"/>
      <c r="O146" s="270"/>
      <c r="P146" s="270"/>
      <c r="Q146" s="270"/>
      <c r="R146" s="270"/>
      <c r="S146" s="270"/>
      <c r="T146" s="27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72" t="s">
        <v>147</v>
      </c>
      <c r="AU146" s="272" t="s">
        <v>86</v>
      </c>
      <c r="AV146" s="14" t="s">
        <v>145</v>
      </c>
      <c r="AW146" s="14" t="s">
        <v>32</v>
      </c>
      <c r="AX146" s="14" t="s">
        <v>84</v>
      </c>
      <c r="AY146" s="272" t="s">
        <v>139</v>
      </c>
    </row>
    <row r="147" s="12" customFormat="1" ht="22.8" customHeight="1">
      <c r="A147" s="12"/>
      <c r="B147" s="203"/>
      <c r="C147" s="204"/>
      <c r="D147" s="205" t="s">
        <v>75</v>
      </c>
      <c r="E147" s="217" t="s">
        <v>163</v>
      </c>
      <c r="F147" s="217" t="s">
        <v>191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SUM(P148:P163)</f>
        <v>0</v>
      </c>
      <c r="Q147" s="211"/>
      <c r="R147" s="212">
        <f>SUM(R148:R163)</f>
        <v>175.31402399999999</v>
      </c>
      <c r="S147" s="211"/>
      <c r="T147" s="213">
        <f>SUM(T148:T163)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84</v>
      </c>
      <c r="AT147" s="215" t="s">
        <v>75</v>
      </c>
      <c r="AU147" s="215" t="s">
        <v>84</v>
      </c>
      <c r="AY147" s="214" t="s">
        <v>139</v>
      </c>
      <c r="BK147" s="216">
        <f>SUM(BK148:BK163)</f>
        <v>0</v>
      </c>
    </row>
    <row r="148" s="2" customFormat="1" ht="33" customHeight="1">
      <c r="A148" s="38"/>
      <c r="B148" s="39"/>
      <c r="C148" s="219" t="s">
        <v>187</v>
      </c>
      <c r="D148" s="219" t="s">
        <v>141</v>
      </c>
      <c r="E148" s="220" t="s">
        <v>442</v>
      </c>
      <c r="F148" s="221" t="s">
        <v>443</v>
      </c>
      <c r="G148" s="222" t="s">
        <v>160</v>
      </c>
      <c r="H148" s="223">
        <v>240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41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145</v>
      </c>
      <c r="AT148" s="231" t="s">
        <v>141</v>
      </c>
      <c r="AU148" s="231" t="s">
        <v>86</v>
      </c>
      <c r="AY148" s="17" t="s">
        <v>139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145</v>
      </c>
      <c r="BM148" s="231" t="s">
        <v>444</v>
      </c>
    </row>
    <row r="149" s="13" customFormat="1">
      <c r="A149" s="13"/>
      <c r="B149" s="233"/>
      <c r="C149" s="234"/>
      <c r="D149" s="235" t="s">
        <v>147</v>
      </c>
      <c r="E149" s="236" t="s">
        <v>1</v>
      </c>
      <c r="F149" s="237" t="s">
        <v>401</v>
      </c>
      <c r="G149" s="234"/>
      <c r="H149" s="238">
        <v>240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147</v>
      </c>
      <c r="AU149" s="244" t="s">
        <v>86</v>
      </c>
      <c r="AV149" s="13" t="s">
        <v>86</v>
      </c>
      <c r="AW149" s="13" t="s">
        <v>32</v>
      </c>
      <c r="AX149" s="13" t="s">
        <v>84</v>
      </c>
      <c r="AY149" s="244" t="s">
        <v>139</v>
      </c>
    </row>
    <row r="150" s="2" customFormat="1" ht="33" customHeight="1">
      <c r="A150" s="38"/>
      <c r="B150" s="39"/>
      <c r="C150" s="219" t="s">
        <v>192</v>
      </c>
      <c r="D150" s="219" t="s">
        <v>141</v>
      </c>
      <c r="E150" s="220" t="s">
        <v>445</v>
      </c>
      <c r="F150" s="221" t="s">
        <v>446</v>
      </c>
      <c r="G150" s="222" t="s">
        <v>160</v>
      </c>
      <c r="H150" s="223">
        <v>240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41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145</v>
      </c>
      <c r="AT150" s="231" t="s">
        <v>141</v>
      </c>
      <c r="AU150" s="231" t="s">
        <v>86</v>
      </c>
      <c r="AY150" s="17" t="s">
        <v>139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84</v>
      </c>
      <c r="BK150" s="232">
        <f>ROUND(I150*H150,2)</f>
        <v>0</v>
      </c>
      <c r="BL150" s="17" t="s">
        <v>145</v>
      </c>
      <c r="BM150" s="231" t="s">
        <v>447</v>
      </c>
    </row>
    <row r="151" s="13" customFormat="1">
      <c r="A151" s="13"/>
      <c r="B151" s="233"/>
      <c r="C151" s="234"/>
      <c r="D151" s="235" t="s">
        <v>147</v>
      </c>
      <c r="E151" s="236" t="s">
        <v>1</v>
      </c>
      <c r="F151" s="237" t="s">
        <v>401</v>
      </c>
      <c r="G151" s="234"/>
      <c r="H151" s="238">
        <v>240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147</v>
      </c>
      <c r="AU151" s="244" t="s">
        <v>86</v>
      </c>
      <c r="AV151" s="13" t="s">
        <v>86</v>
      </c>
      <c r="AW151" s="13" t="s">
        <v>32</v>
      </c>
      <c r="AX151" s="13" t="s">
        <v>84</v>
      </c>
      <c r="AY151" s="244" t="s">
        <v>139</v>
      </c>
    </row>
    <row r="152" s="2" customFormat="1" ht="24.15" customHeight="1">
      <c r="A152" s="38"/>
      <c r="B152" s="39"/>
      <c r="C152" s="219" t="s">
        <v>8</v>
      </c>
      <c r="D152" s="219" t="s">
        <v>141</v>
      </c>
      <c r="E152" s="220" t="s">
        <v>448</v>
      </c>
      <c r="F152" s="221" t="s">
        <v>449</v>
      </c>
      <c r="G152" s="222" t="s">
        <v>160</v>
      </c>
      <c r="H152" s="223">
        <v>649.20000000000005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41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145</v>
      </c>
      <c r="AT152" s="231" t="s">
        <v>141</v>
      </c>
      <c r="AU152" s="231" t="s">
        <v>86</v>
      </c>
      <c r="AY152" s="17" t="s">
        <v>139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84</v>
      </c>
      <c r="BK152" s="232">
        <f>ROUND(I152*H152,2)</f>
        <v>0</v>
      </c>
      <c r="BL152" s="17" t="s">
        <v>145</v>
      </c>
      <c r="BM152" s="231" t="s">
        <v>450</v>
      </c>
    </row>
    <row r="153" s="13" customFormat="1">
      <c r="A153" s="13"/>
      <c r="B153" s="233"/>
      <c r="C153" s="234"/>
      <c r="D153" s="235" t="s">
        <v>147</v>
      </c>
      <c r="E153" s="236" t="s">
        <v>398</v>
      </c>
      <c r="F153" s="237" t="s">
        <v>451</v>
      </c>
      <c r="G153" s="234"/>
      <c r="H153" s="238">
        <v>649.20000000000005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147</v>
      </c>
      <c r="AU153" s="244" t="s">
        <v>86</v>
      </c>
      <c r="AV153" s="13" t="s">
        <v>86</v>
      </c>
      <c r="AW153" s="13" t="s">
        <v>32</v>
      </c>
      <c r="AX153" s="13" t="s">
        <v>84</v>
      </c>
      <c r="AY153" s="244" t="s">
        <v>139</v>
      </c>
    </row>
    <row r="154" s="2" customFormat="1" ht="24.15" customHeight="1">
      <c r="A154" s="38"/>
      <c r="B154" s="39"/>
      <c r="C154" s="219" t="s">
        <v>200</v>
      </c>
      <c r="D154" s="219" t="s">
        <v>141</v>
      </c>
      <c r="E154" s="220" t="s">
        <v>452</v>
      </c>
      <c r="F154" s="221" t="s">
        <v>453</v>
      </c>
      <c r="G154" s="222" t="s">
        <v>160</v>
      </c>
      <c r="H154" s="223">
        <v>240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41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145</v>
      </c>
      <c r="AT154" s="231" t="s">
        <v>141</v>
      </c>
      <c r="AU154" s="231" t="s">
        <v>86</v>
      </c>
      <c r="AY154" s="17" t="s">
        <v>139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84</v>
      </c>
      <c r="BK154" s="232">
        <f>ROUND(I154*H154,2)</f>
        <v>0</v>
      </c>
      <c r="BL154" s="17" t="s">
        <v>145</v>
      </c>
      <c r="BM154" s="231" t="s">
        <v>454</v>
      </c>
    </row>
    <row r="155" s="13" customFormat="1">
      <c r="A155" s="13"/>
      <c r="B155" s="233"/>
      <c r="C155" s="234"/>
      <c r="D155" s="235" t="s">
        <v>147</v>
      </c>
      <c r="E155" s="236" t="s">
        <v>401</v>
      </c>
      <c r="F155" s="237" t="s">
        <v>455</v>
      </c>
      <c r="G155" s="234"/>
      <c r="H155" s="238">
        <v>240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147</v>
      </c>
      <c r="AU155" s="244" t="s">
        <v>86</v>
      </c>
      <c r="AV155" s="13" t="s">
        <v>86</v>
      </c>
      <c r="AW155" s="13" t="s">
        <v>32</v>
      </c>
      <c r="AX155" s="13" t="s">
        <v>84</v>
      </c>
      <c r="AY155" s="244" t="s">
        <v>139</v>
      </c>
    </row>
    <row r="156" s="2" customFormat="1" ht="24.15" customHeight="1">
      <c r="A156" s="38"/>
      <c r="B156" s="39"/>
      <c r="C156" s="219" t="s">
        <v>207</v>
      </c>
      <c r="D156" s="219" t="s">
        <v>141</v>
      </c>
      <c r="E156" s="220" t="s">
        <v>456</v>
      </c>
      <c r="F156" s="221" t="s">
        <v>457</v>
      </c>
      <c r="G156" s="222" t="s">
        <v>160</v>
      </c>
      <c r="H156" s="223">
        <v>649.20000000000005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41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145</v>
      </c>
      <c r="AT156" s="231" t="s">
        <v>141</v>
      </c>
      <c r="AU156" s="231" t="s">
        <v>86</v>
      </c>
      <c r="AY156" s="17" t="s">
        <v>139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84</v>
      </c>
      <c r="BK156" s="232">
        <f>ROUND(I156*H156,2)</f>
        <v>0</v>
      </c>
      <c r="BL156" s="17" t="s">
        <v>145</v>
      </c>
      <c r="BM156" s="231" t="s">
        <v>458</v>
      </c>
    </row>
    <row r="157" s="13" customFormat="1">
      <c r="A157" s="13"/>
      <c r="B157" s="233"/>
      <c r="C157" s="234"/>
      <c r="D157" s="235" t="s">
        <v>147</v>
      </c>
      <c r="E157" s="236" t="s">
        <v>1</v>
      </c>
      <c r="F157" s="237" t="s">
        <v>398</v>
      </c>
      <c r="G157" s="234"/>
      <c r="H157" s="238">
        <v>649.20000000000005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147</v>
      </c>
      <c r="AU157" s="244" t="s">
        <v>86</v>
      </c>
      <c r="AV157" s="13" t="s">
        <v>86</v>
      </c>
      <c r="AW157" s="13" t="s">
        <v>32</v>
      </c>
      <c r="AX157" s="13" t="s">
        <v>84</v>
      </c>
      <c r="AY157" s="244" t="s">
        <v>139</v>
      </c>
    </row>
    <row r="158" s="2" customFormat="1" ht="24.15" customHeight="1">
      <c r="A158" s="38"/>
      <c r="B158" s="39"/>
      <c r="C158" s="219" t="s">
        <v>213</v>
      </c>
      <c r="D158" s="219" t="s">
        <v>141</v>
      </c>
      <c r="E158" s="220" t="s">
        <v>459</v>
      </c>
      <c r="F158" s="221" t="s">
        <v>460</v>
      </c>
      <c r="G158" s="222" t="s">
        <v>160</v>
      </c>
      <c r="H158" s="223">
        <v>649.20000000000005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41</v>
      </c>
      <c r="O158" s="91"/>
      <c r="P158" s="229">
        <f>O158*H158</f>
        <v>0</v>
      </c>
      <c r="Q158" s="229">
        <v>0.11162</v>
      </c>
      <c r="R158" s="229">
        <f>Q158*H158</f>
        <v>72.463704000000007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145</v>
      </c>
      <c r="AT158" s="231" t="s">
        <v>141</v>
      </c>
      <c r="AU158" s="231" t="s">
        <v>86</v>
      </c>
      <c r="AY158" s="17" t="s">
        <v>139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84</v>
      </c>
      <c r="BK158" s="232">
        <f>ROUND(I158*H158,2)</f>
        <v>0</v>
      </c>
      <c r="BL158" s="17" t="s">
        <v>145</v>
      </c>
      <c r="BM158" s="231" t="s">
        <v>461</v>
      </c>
    </row>
    <row r="159" s="13" customFormat="1">
      <c r="A159" s="13"/>
      <c r="B159" s="233"/>
      <c r="C159" s="234"/>
      <c r="D159" s="235" t="s">
        <v>147</v>
      </c>
      <c r="E159" s="236" t="s">
        <v>1</v>
      </c>
      <c r="F159" s="237" t="s">
        <v>398</v>
      </c>
      <c r="G159" s="234"/>
      <c r="H159" s="238">
        <v>649.20000000000005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147</v>
      </c>
      <c r="AU159" s="244" t="s">
        <v>86</v>
      </c>
      <c r="AV159" s="13" t="s">
        <v>86</v>
      </c>
      <c r="AW159" s="13" t="s">
        <v>32</v>
      </c>
      <c r="AX159" s="13" t="s">
        <v>84</v>
      </c>
      <c r="AY159" s="244" t="s">
        <v>139</v>
      </c>
    </row>
    <row r="160" s="2" customFormat="1" ht="24.15" customHeight="1">
      <c r="A160" s="38"/>
      <c r="B160" s="39"/>
      <c r="C160" s="245" t="s">
        <v>222</v>
      </c>
      <c r="D160" s="245" t="s">
        <v>175</v>
      </c>
      <c r="E160" s="246" t="s">
        <v>462</v>
      </c>
      <c r="F160" s="247" t="s">
        <v>463</v>
      </c>
      <c r="G160" s="248" t="s">
        <v>160</v>
      </c>
      <c r="H160" s="249">
        <v>647.40999999999997</v>
      </c>
      <c r="I160" s="250"/>
      <c r="J160" s="251">
        <f>ROUND(I160*H160,2)</f>
        <v>0</v>
      </c>
      <c r="K160" s="252"/>
      <c r="L160" s="253"/>
      <c r="M160" s="254" t="s">
        <v>1</v>
      </c>
      <c r="N160" s="255" t="s">
        <v>41</v>
      </c>
      <c r="O160" s="91"/>
      <c r="P160" s="229">
        <f>O160*H160</f>
        <v>0</v>
      </c>
      <c r="Q160" s="229">
        <v>0.152</v>
      </c>
      <c r="R160" s="229">
        <f>Q160*H160</f>
        <v>98.406319999999994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178</v>
      </c>
      <c r="AT160" s="231" t="s">
        <v>175</v>
      </c>
      <c r="AU160" s="231" t="s">
        <v>86</v>
      </c>
      <c r="AY160" s="17" t="s">
        <v>139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84</v>
      </c>
      <c r="BK160" s="232">
        <f>ROUND(I160*H160,2)</f>
        <v>0</v>
      </c>
      <c r="BL160" s="17" t="s">
        <v>145</v>
      </c>
      <c r="BM160" s="231" t="s">
        <v>464</v>
      </c>
    </row>
    <row r="161" s="13" customFormat="1">
      <c r="A161" s="13"/>
      <c r="B161" s="233"/>
      <c r="C161" s="234"/>
      <c r="D161" s="235" t="s">
        <v>147</v>
      </c>
      <c r="E161" s="234"/>
      <c r="F161" s="237" t="s">
        <v>465</v>
      </c>
      <c r="G161" s="234"/>
      <c r="H161" s="238">
        <v>647.40999999999997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147</v>
      </c>
      <c r="AU161" s="244" t="s">
        <v>86</v>
      </c>
      <c r="AV161" s="13" t="s">
        <v>86</v>
      </c>
      <c r="AW161" s="13" t="s">
        <v>4</v>
      </c>
      <c r="AX161" s="13" t="s">
        <v>84</v>
      </c>
      <c r="AY161" s="244" t="s">
        <v>139</v>
      </c>
    </row>
    <row r="162" s="2" customFormat="1" ht="33" customHeight="1">
      <c r="A162" s="38"/>
      <c r="B162" s="39"/>
      <c r="C162" s="219" t="s">
        <v>227</v>
      </c>
      <c r="D162" s="219" t="s">
        <v>141</v>
      </c>
      <c r="E162" s="220" t="s">
        <v>466</v>
      </c>
      <c r="F162" s="221" t="s">
        <v>467</v>
      </c>
      <c r="G162" s="222" t="s">
        <v>160</v>
      </c>
      <c r="H162" s="223">
        <v>44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41</v>
      </c>
      <c r="O162" s="91"/>
      <c r="P162" s="229">
        <f>O162*H162</f>
        <v>0</v>
      </c>
      <c r="Q162" s="229">
        <v>0.10100000000000001</v>
      </c>
      <c r="R162" s="229">
        <f>Q162*H162</f>
        <v>4.444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145</v>
      </c>
      <c r="AT162" s="231" t="s">
        <v>141</v>
      </c>
      <c r="AU162" s="231" t="s">
        <v>86</v>
      </c>
      <c r="AY162" s="17" t="s">
        <v>139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84</v>
      </c>
      <c r="BK162" s="232">
        <f>ROUND(I162*H162,2)</f>
        <v>0</v>
      </c>
      <c r="BL162" s="17" t="s">
        <v>145</v>
      </c>
      <c r="BM162" s="231" t="s">
        <v>468</v>
      </c>
    </row>
    <row r="163" s="13" customFormat="1">
      <c r="A163" s="13"/>
      <c r="B163" s="233"/>
      <c r="C163" s="234"/>
      <c r="D163" s="235" t="s">
        <v>147</v>
      </c>
      <c r="E163" s="236" t="s">
        <v>1</v>
      </c>
      <c r="F163" s="237" t="s">
        <v>469</v>
      </c>
      <c r="G163" s="234"/>
      <c r="H163" s="238">
        <v>44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147</v>
      </c>
      <c r="AU163" s="244" t="s">
        <v>86</v>
      </c>
      <c r="AV163" s="13" t="s">
        <v>86</v>
      </c>
      <c r="AW163" s="13" t="s">
        <v>32</v>
      </c>
      <c r="AX163" s="13" t="s">
        <v>84</v>
      </c>
      <c r="AY163" s="244" t="s">
        <v>139</v>
      </c>
    </row>
    <row r="164" s="12" customFormat="1" ht="22.8" customHeight="1">
      <c r="A164" s="12"/>
      <c r="B164" s="203"/>
      <c r="C164" s="204"/>
      <c r="D164" s="205" t="s">
        <v>75</v>
      </c>
      <c r="E164" s="217" t="s">
        <v>178</v>
      </c>
      <c r="F164" s="217" t="s">
        <v>470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P165</f>
        <v>0</v>
      </c>
      <c r="Q164" s="211"/>
      <c r="R164" s="212">
        <f>R165</f>
        <v>0.12422</v>
      </c>
      <c r="S164" s="211"/>
      <c r="T164" s="213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84</v>
      </c>
      <c r="AT164" s="215" t="s">
        <v>75</v>
      </c>
      <c r="AU164" s="215" t="s">
        <v>84</v>
      </c>
      <c r="AY164" s="214" t="s">
        <v>139</v>
      </c>
      <c r="BK164" s="216">
        <f>BK165</f>
        <v>0</v>
      </c>
    </row>
    <row r="165" s="2" customFormat="1" ht="49.05" customHeight="1">
      <c r="A165" s="38"/>
      <c r="B165" s="39"/>
      <c r="C165" s="219" t="s">
        <v>233</v>
      </c>
      <c r="D165" s="219" t="s">
        <v>141</v>
      </c>
      <c r="E165" s="220" t="s">
        <v>471</v>
      </c>
      <c r="F165" s="221" t="s">
        <v>472</v>
      </c>
      <c r="G165" s="222" t="s">
        <v>473</v>
      </c>
      <c r="H165" s="223">
        <v>1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41</v>
      </c>
      <c r="O165" s="91"/>
      <c r="P165" s="229">
        <f>O165*H165</f>
        <v>0</v>
      </c>
      <c r="Q165" s="229">
        <v>0.12422</v>
      </c>
      <c r="R165" s="229">
        <f>Q165*H165</f>
        <v>0.12422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145</v>
      </c>
      <c r="AT165" s="231" t="s">
        <v>141</v>
      </c>
      <c r="AU165" s="231" t="s">
        <v>86</v>
      </c>
      <c r="AY165" s="17" t="s">
        <v>139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84</v>
      </c>
      <c r="BK165" s="232">
        <f>ROUND(I165*H165,2)</f>
        <v>0</v>
      </c>
      <c r="BL165" s="17" t="s">
        <v>145</v>
      </c>
      <c r="BM165" s="231" t="s">
        <v>474</v>
      </c>
    </row>
    <row r="166" s="12" customFormat="1" ht="22.8" customHeight="1">
      <c r="A166" s="12"/>
      <c r="B166" s="203"/>
      <c r="C166" s="204"/>
      <c r="D166" s="205" t="s">
        <v>75</v>
      </c>
      <c r="E166" s="217" t="s">
        <v>183</v>
      </c>
      <c r="F166" s="217" t="s">
        <v>206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SUM(P167:P189)</f>
        <v>0</v>
      </c>
      <c r="Q166" s="211"/>
      <c r="R166" s="212">
        <f>SUM(R167:R189)</f>
        <v>62.044141420000003</v>
      </c>
      <c r="S166" s="211"/>
      <c r="T166" s="213">
        <f>SUM(T167:T189)</f>
        <v>114.19880000000001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84</v>
      </c>
      <c r="AT166" s="215" t="s">
        <v>75</v>
      </c>
      <c r="AU166" s="215" t="s">
        <v>84</v>
      </c>
      <c r="AY166" s="214" t="s">
        <v>139</v>
      </c>
      <c r="BK166" s="216">
        <f>SUM(BK167:BK189)</f>
        <v>0</v>
      </c>
    </row>
    <row r="167" s="2" customFormat="1" ht="24.15" customHeight="1">
      <c r="A167" s="38"/>
      <c r="B167" s="39"/>
      <c r="C167" s="219" t="s">
        <v>239</v>
      </c>
      <c r="D167" s="219" t="s">
        <v>141</v>
      </c>
      <c r="E167" s="220" t="s">
        <v>475</v>
      </c>
      <c r="F167" s="221" t="s">
        <v>476</v>
      </c>
      <c r="G167" s="222" t="s">
        <v>274</v>
      </c>
      <c r="H167" s="223">
        <v>94.299999999999997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41</v>
      </c>
      <c r="O167" s="91"/>
      <c r="P167" s="229">
        <f>O167*H167</f>
        <v>0</v>
      </c>
      <c r="Q167" s="229">
        <v>4.0000000000000003E-05</v>
      </c>
      <c r="R167" s="229">
        <f>Q167*H167</f>
        <v>0.0037720000000000002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145</v>
      </c>
      <c r="AT167" s="231" t="s">
        <v>141</v>
      </c>
      <c r="AU167" s="231" t="s">
        <v>86</v>
      </c>
      <c r="AY167" s="17" t="s">
        <v>139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84</v>
      </c>
      <c r="BK167" s="232">
        <f>ROUND(I167*H167,2)</f>
        <v>0</v>
      </c>
      <c r="BL167" s="17" t="s">
        <v>145</v>
      </c>
      <c r="BM167" s="231" t="s">
        <v>477</v>
      </c>
    </row>
    <row r="168" s="2" customFormat="1" ht="16.5" customHeight="1">
      <c r="A168" s="38"/>
      <c r="B168" s="39"/>
      <c r="C168" s="219" t="s">
        <v>243</v>
      </c>
      <c r="D168" s="219" t="s">
        <v>141</v>
      </c>
      <c r="E168" s="220" t="s">
        <v>478</v>
      </c>
      <c r="F168" s="221" t="s">
        <v>479</v>
      </c>
      <c r="G168" s="222" t="s">
        <v>274</v>
      </c>
      <c r="H168" s="223">
        <v>94.299999999999997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41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145</v>
      </c>
      <c r="AT168" s="231" t="s">
        <v>141</v>
      </c>
      <c r="AU168" s="231" t="s">
        <v>86</v>
      </c>
      <c r="AY168" s="17" t="s">
        <v>139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84</v>
      </c>
      <c r="BK168" s="232">
        <f>ROUND(I168*H168,2)</f>
        <v>0</v>
      </c>
      <c r="BL168" s="17" t="s">
        <v>145</v>
      </c>
      <c r="BM168" s="231" t="s">
        <v>480</v>
      </c>
    </row>
    <row r="169" s="2" customFormat="1" ht="24.15" customHeight="1">
      <c r="A169" s="38"/>
      <c r="B169" s="39"/>
      <c r="C169" s="219" t="s">
        <v>7</v>
      </c>
      <c r="D169" s="219" t="s">
        <v>141</v>
      </c>
      <c r="E169" s="220" t="s">
        <v>481</v>
      </c>
      <c r="F169" s="221" t="s">
        <v>482</v>
      </c>
      <c r="G169" s="222" t="s">
        <v>274</v>
      </c>
      <c r="H169" s="223">
        <v>131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41</v>
      </c>
      <c r="O169" s="91"/>
      <c r="P169" s="229">
        <f>O169*H169</f>
        <v>0</v>
      </c>
      <c r="Q169" s="229">
        <v>0.20219000000000001</v>
      </c>
      <c r="R169" s="229">
        <f>Q169*H169</f>
        <v>26.486890000000002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145</v>
      </c>
      <c r="AT169" s="231" t="s">
        <v>141</v>
      </c>
      <c r="AU169" s="231" t="s">
        <v>86</v>
      </c>
      <c r="AY169" s="17" t="s">
        <v>139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84</v>
      </c>
      <c r="BK169" s="232">
        <f>ROUND(I169*H169,2)</f>
        <v>0</v>
      </c>
      <c r="BL169" s="17" t="s">
        <v>145</v>
      </c>
      <c r="BM169" s="231" t="s">
        <v>483</v>
      </c>
    </row>
    <row r="170" s="13" customFormat="1">
      <c r="A170" s="13"/>
      <c r="B170" s="233"/>
      <c r="C170" s="234"/>
      <c r="D170" s="235" t="s">
        <v>147</v>
      </c>
      <c r="E170" s="236" t="s">
        <v>1</v>
      </c>
      <c r="F170" s="237" t="s">
        <v>484</v>
      </c>
      <c r="G170" s="234"/>
      <c r="H170" s="238">
        <v>131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147</v>
      </c>
      <c r="AU170" s="244" t="s">
        <v>86</v>
      </c>
      <c r="AV170" s="13" t="s">
        <v>86</v>
      </c>
      <c r="AW170" s="13" t="s">
        <v>32</v>
      </c>
      <c r="AX170" s="13" t="s">
        <v>84</v>
      </c>
      <c r="AY170" s="244" t="s">
        <v>139</v>
      </c>
    </row>
    <row r="171" s="2" customFormat="1" ht="24.15" customHeight="1">
      <c r="A171" s="38"/>
      <c r="B171" s="39"/>
      <c r="C171" s="245" t="s">
        <v>252</v>
      </c>
      <c r="D171" s="245" t="s">
        <v>175</v>
      </c>
      <c r="E171" s="246" t="s">
        <v>485</v>
      </c>
      <c r="F171" s="247" t="s">
        <v>486</v>
      </c>
      <c r="G171" s="248" t="s">
        <v>274</v>
      </c>
      <c r="H171" s="249">
        <v>3.5699999999999998</v>
      </c>
      <c r="I171" s="250"/>
      <c r="J171" s="251">
        <f>ROUND(I171*H171,2)</f>
        <v>0</v>
      </c>
      <c r="K171" s="252"/>
      <c r="L171" s="253"/>
      <c r="M171" s="254" t="s">
        <v>1</v>
      </c>
      <c r="N171" s="255" t="s">
        <v>41</v>
      </c>
      <c r="O171" s="91"/>
      <c r="P171" s="229">
        <f>O171*H171</f>
        <v>0</v>
      </c>
      <c r="Q171" s="229">
        <v>0.048300000000000003</v>
      </c>
      <c r="R171" s="229">
        <f>Q171*H171</f>
        <v>0.172431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178</v>
      </c>
      <c r="AT171" s="231" t="s">
        <v>175</v>
      </c>
      <c r="AU171" s="231" t="s">
        <v>86</v>
      </c>
      <c r="AY171" s="17" t="s">
        <v>139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84</v>
      </c>
      <c r="BK171" s="232">
        <f>ROUND(I171*H171,2)</f>
        <v>0</v>
      </c>
      <c r="BL171" s="17" t="s">
        <v>145</v>
      </c>
      <c r="BM171" s="231" t="s">
        <v>487</v>
      </c>
    </row>
    <row r="172" s="13" customFormat="1">
      <c r="A172" s="13"/>
      <c r="B172" s="233"/>
      <c r="C172" s="234"/>
      <c r="D172" s="235" t="s">
        <v>147</v>
      </c>
      <c r="E172" s="234"/>
      <c r="F172" s="237" t="s">
        <v>488</v>
      </c>
      <c r="G172" s="234"/>
      <c r="H172" s="238">
        <v>3.5699999999999998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147</v>
      </c>
      <c r="AU172" s="244" t="s">
        <v>86</v>
      </c>
      <c r="AV172" s="13" t="s">
        <v>86</v>
      </c>
      <c r="AW172" s="13" t="s">
        <v>4</v>
      </c>
      <c r="AX172" s="13" t="s">
        <v>84</v>
      </c>
      <c r="AY172" s="244" t="s">
        <v>139</v>
      </c>
    </row>
    <row r="173" s="2" customFormat="1" ht="16.5" customHeight="1">
      <c r="A173" s="38"/>
      <c r="B173" s="39"/>
      <c r="C173" s="245" t="s">
        <v>257</v>
      </c>
      <c r="D173" s="245" t="s">
        <v>175</v>
      </c>
      <c r="E173" s="246" t="s">
        <v>489</v>
      </c>
      <c r="F173" s="247" t="s">
        <v>490</v>
      </c>
      <c r="G173" s="248" t="s">
        <v>274</v>
      </c>
      <c r="H173" s="249">
        <v>130.05000000000001</v>
      </c>
      <c r="I173" s="250"/>
      <c r="J173" s="251">
        <f>ROUND(I173*H173,2)</f>
        <v>0</v>
      </c>
      <c r="K173" s="252"/>
      <c r="L173" s="253"/>
      <c r="M173" s="254" t="s">
        <v>1</v>
      </c>
      <c r="N173" s="255" t="s">
        <v>41</v>
      </c>
      <c r="O173" s="91"/>
      <c r="P173" s="229">
        <f>O173*H173</f>
        <v>0</v>
      </c>
      <c r="Q173" s="229">
        <v>0.080000000000000002</v>
      </c>
      <c r="R173" s="229">
        <f>Q173*H173</f>
        <v>10.404000000000002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178</v>
      </c>
      <c r="AT173" s="231" t="s">
        <v>175</v>
      </c>
      <c r="AU173" s="231" t="s">
        <v>86</v>
      </c>
      <c r="AY173" s="17" t="s">
        <v>139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84</v>
      </c>
      <c r="BK173" s="232">
        <f>ROUND(I173*H173,2)</f>
        <v>0</v>
      </c>
      <c r="BL173" s="17" t="s">
        <v>145</v>
      </c>
      <c r="BM173" s="231" t="s">
        <v>491</v>
      </c>
    </row>
    <row r="174" s="13" customFormat="1">
      <c r="A174" s="13"/>
      <c r="B174" s="233"/>
      <c r="C174" s="234"/>
      <c r="D174" s="235" t="s">
        <v>147</v>
      </c>
      <c r="E174" s="234"/>
      <c r="F174" s="237" t="s">
        <v>492</v>
      </c>
      <c r="G174" s="234"/>
      <c r="H174" s="238">
        <v>130.05000000000001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147</v>
      </c>
      <c r="AU174" s="244" t="s">
        <v>86</v>
      </c>
      <c r="AV174" s="13" t="s">
        <v>86</v>
      </c>
      <c r="AW174" s="13" t="s">
        <v>4</v>
      </c>
      <c r="AX174" s="13" t="s">
        <v>84</v>
      </c>
      <c r="AY174" s="244" t="s">
        <v>139</v>
      </c>
    </row>
    <row r="175" s="2" customFormat="1" ht="24.15" customHeight="1">
      <c r="A175" s="38"/>
      <c r="B175" s="39"/>
      <c r="C175" s="219" t="s">
        <v>261</v>
      </c>
      <c r="D175" s="219" t="s">
        <v>141</v>
      </c>
      <c r="E175" s="220" t="s">
        <v>493</v>
      </c>
      <c r="F175" s="221" t="s">
        <v>494</v>
      </c>
      <c r="G175" s="222" t="s">
        <v>274</v>
      </c>
      <c r="H175" s="223">
        <v>105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41</v>
      </c>
      <c r="O175" s="91"/>
      <c r="P175" s="229">
        <f>O175*H175</f>
        <v>0</v>
      </c>
      <c r="Q175" s="229">
        <v>0.10095</v>
      </c>
      <c r="R175" s="229">
        <f>Q175*H175</f>
        <v>10.59975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145</v>
      </c>
      <c r="AT175" s="231" t="s">
        <v>141</v>
      </c>
      <c r="AU175" s="231" t="s">
        <v>86</v>
      </c>
      <c r="AY175" s="17" t="s">
        <v>139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84</v>
      </c>
      <c r="BK175" s="232">
        <f>ROUND(I175*H175,2)</f>
        <v>0</v>
      </c>
      <c r="BL175" s="17" t="s">
        <v>145</v>
      </c>
      <c r="BM175" s="231" t="s">
        <v>495</v>
      </c>
    </row>
    <row r="176" s="2" customFormat="1" ht="16.5" customHeight="1">
      <c r="A176" s="38"/>
      <c r="B176" s="39"/>
      <c r="C176" s="245" t="s">
        <v>266</v>
      </c>
      <c r="D176" s="245" t="s">
        <v>175</v>
      </c>
      <c r="E176" s="246" t="s">
        <v>496</v>
      </c>
      <c r="F176" s="247" t="s">
        <v>497</v>
      </c>
      <c r="G176" s="248" t="s">
        <v>274</v>
      </c>
      <c r="H176" s="249">
        <v>107.09999999999999</v>
      </c>
      <c r="I176" s="250"/>
      <c r="J176" s="251">
        <f>ROUND(I176*H176,2)</f>
        <v>0</v>
      </c>
      <c r="K176" s="252"/>
      <c r="L176" s="253"/>
      <c r="M176" s="254" t="s">
        <v>1</v>
      </c>
      <c r="N176" s="255" t="s">
        <v>41</v>
      </c>
      <c r="O176" s="91"/>
      <c r="P176" s="229">
        <f>O176*H176</f>
        <v>0</v>
      </c>
      <c r="Q176" s="229">
        <v>0.028000000000000001</v>
      </c>
      <c r="R176" s="229">
        <f>Q176*H176</f>
        <v>2.9987999999999997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178</v>
      </c>
      <c r="AT176" s="231" t="s">
        <v>175</v>
      </c>
      <c r="AU176" s="231" t="s">
        <v>86</v>
      </c>
      <c r="AY176" s="17" t="s">
        <v>139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84</v>
      </c>
      <c r="BK176" s="232">
        <f>ROUND(I176*H176,2)</f>
        <v>0</v>
      </c>
      <c r="BL176" s="17" t="s">
        <v>145</v>
      </c>
      <c r="BM176" s="231" t="s">
        <v>498</v>
      </c>
    </row>
    <row r="177" s="13" customFormat="1">
      <c r="A177" s="13"/>
      <c r="B177" s="233"/>
      <c r="C177" s="234"/>
      <c r="D177" s="235" t="s">
        <v>147</v>
      </c>
      <c r="E177" s="234"/>
      <c r="F177" s="237" t="s">
        <v>499</v>
      </c>
      <c r="G177" s="234"/>
      <c r="H177" s="238">
        <v>107.09999999999999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147</v>
      </c>
      <c r="AU177" s="244" t="s">
        <v>86</v>
      </c>
      <c r="AV177" s="13" t="s">
        <v>86</v>
      </c>
      <c r="AW177" s="13" t="s">
        <v>4</v>
      </c>
      <c r="AX177" s="13" t="s">
        <v>84</v>
      </c>
      <c r="AY177" s="244" t="s">
        <v>139</v>
      </c>
    </row>
    <row r="178" s="2" customFormat="1" ht="24.15" customHeight="1">
      <c r="A178" s="38"/>
      <c r="B178" s="39"/>
      <c r="C178" s="219" t="s">
        <v>271</v>
      </c>
      <c r="D178" s="219" t="s">
        <v>141</v>
      </c>
      <c r="E178" s="220" t="s">
        <v>500</v>
      </c>
      <c r="F178" s="221" t="s">
        <v>501</v>
      </c>
      <c r="G178" s="222" t="s">
        <v>274</v>
      </c>
      <c r="H178" s="223">
        <v>255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41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145</v>
      </c>
      <c r="AT178" s="231" t="s">
        <v>141</v>
      </c>
      <c r="AU178" s="231" t="s">
        <v>86</v>
      </c>
      <c r="AY178" s="17" t="s">
        <v>139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84</v>
      </c>
      <c r="BK178" s="232">
        <f>ROUND(I178*H178,2)</f>
        <v>0</v>
      </c>
      <c r="BL178" s="17" t="s">
        <v>145</v>
      </c>
      <c r="BM178" s="231" t="s">
        <v>502</v>
      </c>
    </row>
    <row r="179" s="2" customFormat="1" ht="24.15" customHeight="1">
      <c r="A179" s="38"/>
      <c r="B179" s="39"/>
      <c r="C179" s="245" t="s">
        <v>276</v>
      </c>
      <c r="D179" s="245" t="s">
        <v>175</v>
      </c>
      <c r="E179" s="246" t="s">
        <v>503</v>
      </c>
      <c r="F179" s="247" t="s">
        <v>504</v>
      </c>
      <c r="G179" s="248" t="s">
        <v>274</v>
      </c>
      <c r="H179" s="249">
        <v>255</v>
      </c>
      <c r="I179" s="250"/>
      <c r="J179" s="251">
        <f>ROUND(I179*H179,2)</f>
        <v>0</v>
      </c>
      <c r="K179" s="252"/>
      <c r="L179" s="253"/>
      <c r="M179" s="254" t="s">
        <v>1</v>
      </c>
      <c r="N179" s="255" t="s">
        <v>41</v>
      </c>
      <c r="O179" s="91"/>
      <c r="P179" s="229">
        <f>O179*H179</f>
        <v>0</v>
      </c>
      <c r="Q179" s="229">
        <v>0.00050000000000000001</v>
      </c>
      <c r="R179" s="229">
        <f>Q179*H179</f>
        <v>0.1275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178</v>
      </c>
      <c r="AT179" s="231" t="s">
        <v>175</v>
      </c>
      <c r="AU179" s="231" t="s">
        <v>86</v>
      </c>
      <c r="AY179" s="17" t="s">
        <v>139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84</v>
      </c>
      <c r="BK179" s="232">
        <f>ROUND(I179*H179,2)</f>
        <v>0</v>
      </c>
      <c r="BL179" s="17" t="s">
        <v>145</v>
      </c>
      <c r="BM179" s="231" t="s">
        <v>505</v>
      </c>
    </row>
    <row r="180" s="2" customFormat="1" ht="24.15" customHeight="1">
      <c r="A180" s="38"/>
      <c r="B180" s="39"/>
      <c r="C180" s="219" t="s">
        <v>281</v>
      </c>
      <c r="D180" s="219" t="s">
        <v>141</v>
      </c>
      <c r="E180" s="220" t="s">
        <v>506</v>
      </c>
      <c r="F180" s="221" t="s">
        <v>507</v>
      </c>
      <c r="G180" s="222" t="s">
        <v>144</v>
      </c>
      <c r="H180" s="223">
        <v>4.9130000000000003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41</v>
      </c>
      <c r="O180" s="91"/>
      <c r="P180" s="229">
        <f>O180*H180</f>
        <v>0</v>
      </c>
      <c r="Q180" s="229">
        <v>2.2563399999999998</v>
      </c>
      <c r="R180" s="229">
        <f>Q180*H180</f>
        <v>11.085398419999999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145</v>
      </c>
      <c r="AT180" s="231" t="s">
        <v>141</v>
      </c>
      <c r="AU180" s="231" t="s">
        <v>86</v>
      </c>
      <c r="AY180" s="17" t="s">
        <v>139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84</v>
      </c>
      <c r="BK180" s="232">
        <f>ROUND(I180*H180,2)</f>
        <v>0</v>
      </c>
      <c r="BL180" s="17" t="s">
        <v>145</v>
      </c>
      <c r="BM180" s="231" t="s">
        <v>508</v>
      </c>
    </row>
    <row r="181" s="13" customFormat="1">
      <c r="A181" s="13"/>
      <c r="B181" s="233"/>
      <c r="C181" s="234"/>
      <c r="D181" s="235" t="s">
        <v>147</v>
      </c>
      <c r="E181" s="236" t="s">
        <v>1</v>
      </c>
      <c r="F181" s="237" t="s">
        <v>509</v>
      </c>
      <c r="G181" s="234"/>
      <c r="H181" s="238">
        <v>4.9130000000000003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147</v>
      </c>
      <c r="AU181" s="244" t="s">
        <v>86</v>
      </c>
      <c r="AV181" s="13" t="s">
        <v>86</v>
      </c>
      <c r="AW181" s="13" t="s">
        <v>32</v>
      </c>
      <c r="AX181" s="13" t="s">
        <v>84</v>
      </c>
      <c r="AY181" s="244" t="s">
        <v>139</v>
      </c>
    </row>
    <row r="182" s="2" customFormat="1" ht="24.15" customHeight="1">
      <c r="A182" s="38"/>
      <c r="B182" s="39"/>
      <c r="C182" s="219" t="s">
        <v>286</v>
      </c>
      <c r="D182" s="219" t="s">
        <v>141</v>
      </c>
      <c r="E182" s="220" t="s">
        <v>510</v>
      </c>
      <c r="F182" s="221" t="s">
        <v>511</v>
      </c>
      <c r="G182" s="222" t="s">
        <v>160</v>
      </c>
      <c r="H182" s="223">
        <v>240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41</v>
      </c>
      <c r="O182" s="91"/>
      <c r="P182" s="229">
        <f>O182*H182</f>
        <v>0</v>
      </c>
      <c r="Q182" s="229">
        <v>0.00068999999999999997</v>
      </c>
      <c r="R182" s="229">
        <f>Q182*H182</f>
        <v>0.1656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145</v>
      </c>
      <c r="AT182" s="231" t="s">
        <v>141</v>
      </c>
      <c r="AU182" s="231" t="s">
        <v>86</v>
      </c>
      <c r="AY182" s="17" t="s">
        <v>139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84</v>
      </c>
      <c r="BK182" s="232">
        <f>ROUND(I182*H182,2)</f>
        <v>0</v>
      </c>
      <c r="BL182" s="17" t="s">
        <v>145</v>
      </c>
      <c r="BM182" s="231" t="s">
        <v>512</v>
      </c>
    </row>
    <row r="183" s="13" customFormat="1">
      <c r="A183" s="13"/>
      <c r="B183" s="233"/>
      <c r="C183" s="234"/>
      <c r="D183" s="235" t="s">
        <v>147</v>
      </c>
      <c r="E183" s="236" t="s">
        <v>1</v>
      </c>
      <c r="F183" s="237" t="s">
        <v>401</v>
      </c>
      <c r="G183" s="234"/>
      <c r="H183" s="238">
        <v>240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147</v>
      </c>
      <c r="AU183" s="244" t="s">
        <v>86</v>
      </c>
      <c r="AV183" s="13" t="s">
        <v>86</v>
      </c>
      <c r="AW183" s="13" t="s">
        <v>32</v>
      </c>
      <c r="AX183" s="13" t="s">
        <v>84</v>
      </c>
      <c r="AY183" s="244" t="s">
        <v>139</v>
      </c>
    </row>
    <row r="184" s="2" customFormat="1" ht="16.5" customHeight="1">
      <c r="A184" s="38"/>
      <c r="B184" s="39"/>
      <c r="C184" s="219" t="s">
        <v>291</v>
      </c>
      <c r="D184" s="219" t="s">
        <v>141</v>
      </c>
      <c r="E184" s="220" t="s">
        <v>513</v>
      </c>
      <c r="F184" s="221" t="s">
        <v>514</v>
      </c>
      <c r="G184" s="222" t="s">
        <v>171</v>
      </c>
      <c r="H184" s="223">
        <v>2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41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145</v>
      </c>
      <c r="AT184" s="231" t="s">
        <v>141</v>
      </c>
      <c r="AU184" s="231" t="s">
        <v>86</v>
      </c>
      <c r="AY184" s="17" t="s">
        <v>139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84</v>
      </c>
      <c r="BK184" s="232">
        <f>ROUND(I184*H184,2)</f>
        <v>0</v>
      </c>
      <c r="BL184" s="17" t="s">
        <v>145</v>
      </c>
      <c r="BM184" s="231" t="s">
        <v>515</v>
      </c>
    </row>
    <row r="185" s="2" customFormat="1" ht="24.15" customHeight="1">
      <c r="A185" s="38"/>
      <c r="B185" s="39"/>
      <c r="C185" s="219" t="s">
        <v>295</v>
      </c>
      <c r="D185" s="219" t="s">
        <v>141</v>
      </c>
      <c r="E185" s="220" t="s">
        <v>516</v>
      </c>
      <c r="F185" s="221" t="s">
        <v>517</v>
      </c>
      <c r="G185" s="222" t="s">
        <v>171</v>
      </c>
      <c r="H185" s="223">
        <v>15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41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0.32000000000000001</v>
      </c>
      <c r="T185" s="230">
        <f>S185*H185</f>
        <v>4.7999999999999998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145</v>
      </c>
      <c r="AT185" s="231" t="s">
        <v>141</v>
      </c>
      <c r="AU185" s="231" t="s">
        <v>86</v>
      </c>
      <c r="AY185" s="17" t="s">
        <v>139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84</v>
      </c>
      <c r="BK185" s="232">
        <f>ROUND(I185*H185,2)</f>
        <v>0</v>
      </c>
      <c r="BL185" s="17" t="s">
        <v>145</v>
      </c>
      <c r="BM185" s="231" t="s">
        <v>518</v>
      </c>
    </row>
    <row r="186" s="2" customFormat="1" ht="16.5" customHeight="1">
      <c r="A186" s="38"/>
      <c r="B186" s="39"/>
      <c r="C186" s="219" t="s">
        <v>230</v>
      </c>
      <c r="D186" s="219" t="s">
        <v>141</v>
      </c>
      <c r="E186" s="220" t="s">
        <v>519</v>
      </c>
      <c r="F186" s="221" t="s">
        <v>520</v>
      </c>
      <c r="G186" s="222" t="s">
        <v>144</v>
      </c>
      <c r="H186" s="223">
        <v>25.699999999999999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41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2.6000000000000001</v>
      </c>
      <c r="T186" s="230">
        <f>S186*H186</f>
        <v>66.820000000000007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145</v>
      </c>
      <c r="AT186" s="231" t="s">
        <v>141</v>
      </c>
      <c r="AU186" s="231" t="s">
        <v>86</v>
      </c>
      <c r="AY186" s="17" t="s">
        <v>139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84</v>
      </c>
      <c r="BK186" s="232">
        <f>ROUND(I186*H186,2)</f>
        <v>0</v>
      </c>
      <c r="BL186" s="17" t="s">
        <v>145</v>
      </c>
      <c r="BM186" s="231" t="s">
        <v>521</v>
      </c>
    </row>
    <row r="187" s="13" customFormat="1">
      <c r="A187" s="13"/>
      <c r="B187" s="233"/>
      <c r="C187" s="234"/>
      <c r="D187" s="235" t="s">
        <v>147</v>
      </c>
      <c r="E187" s="236" t="s">
        <v>1</v>
      </c>
      <c r="F187" s="237" t="s">
        <v>522</v>
      </c>
      <c r="G187" s="234"/>
      <c r="H187" s="238">
        <v>25.699999999999999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147</v>
      </c>
      <c r="AU187" s="244" t="s">
        <v>86</v>
      </c>
      <c r="AV187" s="13" t="s">
        <v>86</v>
      </c>
      <c r="AW187" s="13" t="s">
        <v>32</v>
      </c>
      <c r="AX187" s="13" t="s">
        <v>84</v>
      </c>
      <c r="AY187" s="244" t="s">
        <v>139</v>
      </c>
    </row>
    <row r="188" s="2" customFormat="1" ht="24.15" customHeight="1">
      <c r="A188" s="38"/>
      <c r="B188" s="39"/>
      <c r="C188" s="219" t="s">
        <v>303</v>
      </c>
      <c r="D188" s="219" t="s">
        <v>141</v>
      </c>
      <c r="E188" s="220" t="s">
        <v>523</v>
      </c>
      <c r="F188" s="221" t="s">
        <v>524</v>
      </c>
      <c r="G188" s="222" t="s">
        <v>144</v>
      </c>
      <c r="H188" s="223">
        <v>19.353999999999999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41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2.2000000000000002</v>
      </c>
      <c r="T188" s="230">
        <f>S188*H188</f>
        <v>42.578800000000001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145</v>
      </c>
      <c r="AT188" s="231" t="s">
        <v>141</v>
      </c>
      <c r="AU188" s="231" t="s">
        <v>86</v>
      </c>
      <c r="AY188" s="17" t="s">
        <v>139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84</v>
      </c>
      <c r="BK188" s="232">
        <f>ROUND(I188*H188,2)</f>
        <v>0</v>
      </c>
      <c r="BL188" s="17" t="s">
        <v>145</v>
      </c>
      <c r="BM188" s="231" t="s">
        <v>525</v>
      </c>
    </row>
    <row r="189" s="13" customFormat="1">
      <c r="A189" s="13"/>
      <c r="B189" s="233"/>
      <c r="C189" s="234"/>
      <c r="D189" s="235" t="s">
        <v>147</v>
      </c>
      <c r="E189" s="236" t="s">
        <v>1</v>
      </c>
      <c r="F189" s="237" t="s">
        <v>526</v>
      </c>
      <c r="G189" s="234"/>
      <c r="H189" s="238">
        <v>19.353999999999999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147</v>
      </c>
      <c r="AU189" s="244" t="s">
        <v>86</v>
      </c>
      <c r="AV189" s="13" t="s">
        <v>86</v>
      </c>
      <c r="AW189" s="13" t="s">
        <v>32</v>
      </c>
      <c r="AX189" s="13" t="s">
        <v>84</v>
      </c>
      <c r="AY189" s="244" t="s">
        <v>139</v>
      </c>
    </row>
    <row r="190" s="12" customFormat="1" ht="22.8" customHeight="1">
      <c r="A190" s="12"/>
      <c r="B190" s="203"/>
      <c r="C190" s="204"/>
      <c r="D190" s="205" t="s">
        <v>75</v>
      </c>
      <c r="E190" s="217" t="s">
        <v>527</v>
      </c>
      <c r="F190" s="217" t="s">
        <v>528</v>
      </c>
      <c r="G190" s="204"/>
      <c r="H190" s="204"/>
      <c r="I190" s="207"/>
      <c r="J190" s="218">
        <f>BK190</f>
        <v>0</v>
      </c>
      <c r="K190" s="204"/>
      <c r="L190" s="209"/>
      <c r="M190" s="210"/>
      <c r="N190" s="211"/>
      <c r="O190" s="211"/>
      <c r="P190" s="212">
        <f>SUM(P191:P197)</f>
        <v>0</v>
      </c>
      <c r="Q190" s="211"/>
      <c r="R190" s="212">
        <f>SUM(R191:R197)</f>
        <v>0</v>
      </c>
      <c r="S190" s="211"/>
      <c r="T190" s="213">
        <f>SUM(T191:T197)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4" t="s">
        <v>84</v>
      </c>
      <c r="AT190" s="215" t="s">
        <v>75</v>
      </c>
      <c r="AU190" s="215" t="s">
        <v>84</v>
      </c>
      <c r="AY190" s="214" t="s">
        <v>139</v>
      </c>
      <c r="BK190" s="216">
        <f>SUM(BK191:BK197)</f>
        <v>0</v>
      </c>
    </row>
    <row r="191" s="2" customFormat="1" ht="21.75" customHeight="1">
      <c r="A191" s="38"/>
      <c r="B191" s="39"/>
      <c r="C191" s="219" t="s">
        <v>307</v>
      </c>
      <c r="D191" s="219" t="s">
        <v>141</v>
      </c>
      <c r="E191" s="220" t="s">
        <v>529</v>
      </c>
      <c r="F191" s="221" t="s">
        <v>530</v>
      </c>
      <c r="G191" s="222" t="s">
        <v>216</v>
      </c>
      <c r="H191" s="223">
        <v>1129.874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41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145</v>
      </c>
      <c r="AT191" s="231" t="s">
        <v>141</v>
      </c>
      <c r="AU191" s="231" t="s">
        <v>86</v>
      </c>
      <c r="AY191" s="17" t="s">
        <v>139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84</v>
      </c>
      <c r="BK191" s="232">
        <f>ROUND(I191*H191,2)</f>
        <v>0</v>
      </c>
      <c r="BL191" s="17" t="s">
        <v>145</v>
      </c>
      <c r="BM191" s="231" t="s">
        <v>531</v>
      </c>
    </row>
    <row r="192" s="2" customFormat="1" ht="24.15" customHeight="1">
      <c r="A192" s="38"/>
      <c r="B192" s="39"/>
      <c r="C192" s="219" t="s">
        <v>312</v>
      </c>
      <c r="D192" s="219" t="s">
        <v>141</v>
      </c>
      <c r="E192" s="220" t="s">
        <v>532</v>
      </c>
      <c r="F192" s="221" t="s">
        <v>533</v>
      </c>
      <c r="G192" s="222" t="s">
        <v>216</v>
      </c>
      <c r="H192" s="223">
        <v>10168.866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41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145</v>
      </c>
      <c r="AT192" s="231" t="s">
        <v>141</v>
      </c>
      <c r="AU192" s="231" t="s">
        <v>86</v>
      </c>
      <c r="AY192" s="17" t="s">
        <v>139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84</v>
      </c>
      <c r="BK192" s="232">
        <f>ROUND(I192*H192,2)</f>
        <v>0</v>
      </c>
      <c r="BL192" s="17" t="s">
        <v>145</v>
      </c>
      <c r="BM192" s="231" t="s">
        <v>534</v>
      </c>
    </row>
    <row r="193" s="13" customFormat="1">
      <c r="A193" s="13"/>
      <c r="B193" s="233"/>
      <c r="C193" s="234"/>
      <c r="D193" s="235" t="s">
        <v>147</v>
      </c>
      <c r="E193" s="234"/>
      <c r="F193" s="237" t="s">
        <v>535</v>
      </c>
      <c r="G193" s="234"/>
      <c r="H193" s="238">
        <v>10168.866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147</v>
      </c>
      <c r="AU193" s="244" t="s">
        <v>86</v>
      </c>
      <c r="AV193" s="13" t="s">
        <v>86</v>
      </c>
      <c r="AW193" s="13" t="s">
        <v>4</v>
      </c>
      <c r="AX193" s="13" t="s">
        <v>84</v>
      </c>
      <c r="AY193" s="244" t="s">
        <v>139</v>
      </c>
    </row>
    <row r="194" s="2" customFormat="1" ht="24.15" customHeight="1">
      <c r="A194" s="38"/>
      <c r="B194" s="39"/>
      <c r="C194" s="219" t="s">
        <v>316</v>
      </c>
      <c r="D194" s="219" t="s">
        <v>141</v>
      </c>
      <c r="E194" s="220" t="s">
        <v>536</v>
      </c>
      <c r="F194" s="221" t="s">
        <v>537</v>
      </c>
      <c r="G194" s="222" t="s">
        <v>216</v>
      </c>
      <c r="H194" s="223">
        <v>1129.874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41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145</v>
      </c>
      <c r="AT194" s="231" t="s">
        <v>141</v>
      </c>
      <c r="AU194" s="231" t="s">
        <v>86</v>
      </c>
      <c r="AY194" s="17" t="s">
        <v>139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84</v>
      </c>
      <c r="BK194" s="232">
        <f>ROUND(I194*H194,2)</f>
        <v>0</v>
      </c>
      <c r="BL194" s="17" t="s">
        <v>145</v>
      </c>
      <c r="BM194" s="231" t="s">
        <v>538</v>
      </c>
    </row>
    <row r="195" s="2" customFormat="1" ht="37.8" customHeight="1">
      <c r="A195" s="38"/>
      <c r="B195" s="39"/>
      <c r="C195" s="219" t="s">
        <v>321</v>
      </c>
      <c r="D195" s="219" t="s">
        <v>141</v>
      </c>
      <c r="E195" s="220" t="s">
        <v>539</v>
      </c>
      <c r="F195" s="221" t="s">
        <v>540</v>
      </c>
      <c r="G195" s="222" t="s">
        <v>216</v>
      </c>
      <c r="H195" s="223">
        <v>270.99900000000002</v>
      </c>
      <c r="I195" s="224"/>
      <c r="J195" s="225">
        <f>ROUND(I195*H195,2)</f>
        <v>0</v>
      </c>
      <c r="K195" s="226"/>
      <c r="L195" s="44"/>
      <c r="M195" s="227" t="s">
        <v>1</v>
      </c>
      <c r="N195" s="228" t="s">
        <v>41</v>
      </c>
      <c r="O195" s="91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145</v>
      </c>
      <c r="AT195" s="231" t="s">
        <v>141</v>
      </c>
      <c r="AU195" s="231" t="s">
        <v>86</v>
      </c>
      <c r="AY195" s="17" t="s">
        <v>139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84</v>
      </c>
      <c r="BK195" s="232">
        <f>ROUND(I195*H195,2)</f>
        <v>0</v>
      </c>
      <c r="BL195" s="17" t="s">
        <v>145</v>
      </c>
      <c r="BM195" s="231" t="s">
        <v>541</v>
      </c>
    </row>
    <row r="196" s="2" customFormat="1" ht="44.25" customHeight="1">
      <c r="A196" s="38"/>
      <c r="B196" s="39"/>
      <c r="C196" s="219" t="s">
        <v>327</v>
      </c>
      <c r="D196" s="219" t="s">
        <v>141</v>
      </c>
      <c r="E196" s="220" t="s">
        <v>542</v>
      </c>
      <c r="F196" s="221" t="s">
        <v>543</v>
      </c>
      <c r="G196" s="222" t="s">
        <v>216</v>
      </c>
      <c r="H196" s="223">
        <v>617.76700000000005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41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145</v>
      </c>
      <c r="AT196" s="231" t="s">
        <v>141</v>
      </c>
      <c r="AU196" s="231" t="s">
        <v>86</v>
      </c>
      <c r="AY196" s="17" t="s">
        <v>139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84</v>
      </c>
      <c r="BK196" s="232">
        <f>ROUND(I196*H196,2)</f>
        <v>0</v>
      </c>
      <c r="BL196" s="17" t="s">
        <v>145</v>
      </c>
      <c r="BM196" s="231" t="s">
        <v>544</v>
      </c>
    </row>
    <row r="197" s="2" customFormat="1" ht="44.25" customHeight="1">
      <c r="A197" s="38"/>
      <c r="B197" s="39"/>
      <c r="C197" s="219" t="s">
        <v>331</v>
      </c>
      <c r="D197" s="219" t="s">
        <v>141</v>
      </c>
      <c r="E197" s="220" t="s">
        <v>545</v>
      </c>
      <c r="F197" s="221" t="s">
        <v>546</v>
      </c>
      <c r="G197" s="222" t="s">
        <v>216</v>
      </c>
      <c r="H197" s="223">
        <v>241.108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41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145</v>
      </c>
      <c r="AT197" s="231" t="s">
        <v>141</v>
      </c>
      <c r="AU197" s="231" t="s">
        <v>86</v>
      </c>
      <c r="AY197" s="17" t="s">
        <v>139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84</v>
      </c>
      <c r="BK197" s="232">
        <f>ROUND(I197*H197,2)</f>
        <v>0</v>
      </c>
      <c r="BL197" s="17" t="s">
        <v>145</v>
      </c>
      <c r="BM197" s="231" t="s">
        <v>547</v>
      </c>
    </row>
    <row r="198" s="12" customFormat="1" ht="22.8" customHeight="1">
      <c r="A198" s="12"/>
      <c r="B198" s="203"/>
      <c r="C198" s="204"/>
      <c r="D198" s="205" t="s">
        <v>75</v>
      </c>
      <c r="E198" s="217" t="s">
        <v>211</v>
      </c>
      <c r="F198" s="217" t="s">
        <v>212</v>
      </c>
      <c r="G198" s="204"/>
      <c r="H198" s="204"/>
      <c r="I198" s="207"/>
      <c r="J198" s="218">
        <f>BK198</f>
        <v>0</v>
      </c>
      <c r="K198" s="204"/>
      <c r="L198" s="209"/>
      <c r="M198" s="210"/>
      <c r="N198" s="211"/>
      <c r="O198" s="211"/>
      <c r="P198" s="212">
        <f>P199</f>
        <v>0</v>
      </c>
      <c r="Q198" s="211"/>
      <c r="R198" s="212">
        <f>R199</f>
        <v>0</v>
      </c>
      <c r="S198" s="211"/>
      <c r="T198" s="213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4" t="s">
        <v>84</v>
      </c>
      <c r="AT198" s="215" t="s">
        <v>75</v>
      </c>
      <c r="AU198" s="215" t="s">
        <v>84</v>
      </c>
      <c r="AY198" s="214" t="s">
        <v>139</v>
      </c>
      <c r="BK198" s="216">
        <f>BK199</f>
        <v>0</v>
      </c>
    </row>
    <row r="199" s="2" customFormat="1" ht="24.15" customHeight="1">
      <c r="A199" s="38"/>
      <c r="B199" s="39"/>
      <c r="C199" s="219" t="s">
        <v>335</v>
      </c>
      <c r="D199" s="219" t="s">
        <v>141</v>
      </c>
      <c r="E199" s="220" t="s">
        <v>548</v>
      </c>
      <c r="F199" s="221" t="s">
        <v>549</v>
      </c>
      <c r="G199" s="222" t="s">
        <v>216</v>
      </c>
      <c r="H199" s="223">
        <v>237.482</v>
      </c>
      <c r="I199" s="224"/>
      <c r="J199" s="225">
        <f>ROUND(I199*H199,2)</f>
        <v>0</v>
      </c>
      <c r="K199" s="226"/>
      <c r="L199" s="44"/>
      <c r="M199" s="256" t="s">
        <v>1</v>
      </c>
      <c r="N199" s="257" t="s">
        <v>41</v>
      </c>
      <c r="O199" s="258"/>
      <c r="P199" s="259">
        <f>O199*H199</f>
        <v>0</v>
      </c>
      <c r="Q199" s="259">
        <v>0</v>
      </c>
      <c r="R199" s="259">
        <f>Q199*H199</f>
        <v>0</v>
      </c>
      <c r="S199" s="259">
        <v>0</v>
      </c>
      <c r="T199" s="260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1" t="s">
        <v>145</v>
      </c>
      <c r="AT199" s="231" t="s">
        <v>141</v>
      </c>
      <c r="AU199" s="231" t="s">
        <v>86</v>
      </c>
      <c r="AY199" s="17" t="s">
        <v>139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17" t="s">
        <v>84</v>
      </c>
      <c r="BK199" s="232">
        <f>ROUND(I199*H199,2)</f>
        <v>0</v>
      </c>
      <c r="BL199" s="17" t="s">
        <v>145</v>
      </c>
      <c r="BM199" s="231" t="s">
        <v>550</v>
      </c>
    </row>
    <row r="200" s="2" customFormat="1" ht="6.96" customHeight="1">
      <c r="A200" s="38"/>
      <c r="B200" s="66"/>
      <c r="C200" s="67"/>
      <c r="D200" s="67"/>
      <c r="E200" s="67"/>
      <c r="F200" s="67"/>
      <c r="G200" s="67"/>
      <c r="H200" s="67"/>
      <c r="I200" s="67"/>
      <c r="J200" s="67"/>
      <c r="K200" s="67"/>
      <c r="L200" s="44"/>
      <c r="M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</row>
  </sheetData>
  <sheetProtection sheet="1" autoFilter="0" formatColumns="0" formatRows="0" objects="1" scenarios="1" spinCount="100000" saltValue="Wd6EOV1SiDgRjCbngKSgtodHwC0sz6jOrZsFtokdU1sS7pKdsIQijech7+7n19nBDN5MY6srYY0FPev/Gt+plw==" hashValue="9ye2SaxVvyLpk3hE1XO17BgXcs1+EXMWXq/+olkXpIF7FWpZiUj2sufkpP4Fd7upLKkuD7+c9wq2S4XpAOk14A==" algorithmName="SHA-512" password="C7B2"/>
  <autoFilter ref="C122:K19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ATRIA ZŠ JUGOSLÁVSKÁ 23 V OSTRAVĚ – ZÁBŘEHU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551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ROUND((SUM(BE119:BE195)),  2)</f>
        <v>0</v>
      </c>
      <c r="G33" s="38"/>
      <c r="H33" s="38"/>
      <c r="I33" s="155">
        <v>0.20999999999999999</v>
      </c>
      <c r="J33" s="154">
        <f>ROUND(((SUM(BE119:BE195))*I33),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ROUND((SUM(BF119:BF195)),  2)</f>
        <v>0</v>
      </c>
      <c r="G34" s="38"/>
      <c r="H34" s="38"/>
      <c r="I34" s="155">
        <v>0.12</v>
      </c>
      <c r="J34" s="154">
        <f>ROUND(((SUM(BF119:BF195))*I34),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ROUND((SUM(BG119:BG195)),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ROUND((SUM(BH119:BH195)),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ROUND((SUM(BI119:BI195)),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ATRIA ZŠ JUGOSLÁVSKÁ 23 V OSTRAVĚ – ZÁBŘEHU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03 - Úprava zeleně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Ostrava</v>
      </c>
      <c r="G89" s="40"/>
      <c r="H89" s="40"/>
      <c r="I89" s="32" t="s">
        <v>22</v>
      </c>
      <c r="J89" s="79" t="str">
        <f>IF(J12="","",J12)</f>
        <v>4. 5. 2024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Městský obvod Ostrava-Jih</v>
      </c>
      <c r="G91" s="40"/>
      <c r="H91" s="40"/>
      <c r="I91" s="32" t="s">
        <v>30</v>
      </c>
      <c r="J91" s="36" t="str">
        <f>E21</f>
        <v>STAV MORAVIA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111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116</v>
      </c>
      <c r="E99" s="188"/>
      <c r="F99" s="188"/>
      <c r="G99" s="188"/>
      <c r="H99" s="188"/>
      <c r="I99" s="188"/>
      <c r="J99" s="189">
        <f>J194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>ÚPRAVA ATRIA ZŠ JUGOSLÁVSKÁ 23 V OSTRAVĚ – ZÁBŘEHU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03 - Úprava zeleně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Ostrava</v>
      </c>
      <c r="G113" s="40"/>
      <c r="H113" s="40"/>
      <c r="I113" s="32" t="s">
        <v>22</v>
      </c>
      <c r="J113" s="79" t="str">
        <f>IF(J12="","",J12)</f>
        <v>4. 5. 2024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24</v>
      </c>
      <c r="D115" s="40"/>
      <c r="E115" s="40"/>
      <c r="F115" s="27" t="str">
        <f>E15</f>
        <v>Městský obvod Ostrava-Jih</v>
      </c>
      <c r="G115" s="40"/>
      <c r="H115" s="40"/>
      <c r="I115" s="32" t="s">
        <v>30</v>
      </c>
      <c r="J115" s="36" t="str">
        <f>E21</f>
        <v>STAV MORAVIA spol. s 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125</v>
      </c>
      <c r="D118" s="194" t="s">
        <v>61</v>
      </c>
      <c r="E118" s="194" t="s">
        <v>57</v>
      </c>
      <c r="F118" s="194" t="s">
        <v>58</v>
      </c>
      <c r="G118" s="194" t="s">
        <v>126</v>
      </c>
      <c r="H118" s="194" t="s">
        <v>127</v>
      </c>
      <c r="I118" s="194" t="s">
        <v>128</v>
      </c>
      <c r="J118" s="195" t="s">
        <v>107</v>
      </c>
      <c r="K118" s="196" t="s">
        <v>129</v>
      </c>
      <c r="L118" s="197"/>
      <c r="M118" s="100" t="s">
        <v>1</v>
      </c>
      <c r="N118" s="101" t="s">
        <v>40</v>
      </c>
      <c r="O118" s="101" t="s">
        <v>130</v>
      </c>
      <c r="P118" s="101" t="s">
        <v>131</v>
      </c>
      <c r="Q118" s="101" t="s">
        <v>132</v>
      </c>
      <c r="R118" s="101" t="s">
        <v>133</v>
      </c>
      <c r="S118" s="101" t="s">
        <v>134</v>
      </c>
      <c r="T118" s="102" t="s">
        <v>135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136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</f>
        <v>0</v>
      </c>
      <c r="Q119" s="104"/>
      <c r="R119" s="200">
        <f>R120</f>
        <v>148.57412600000001</v>
      </c>
      <c r="S119" s="104"/>
      <c r="T119" s="201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109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75</v>
      </c>
      <c r="E120" s="206" t="s">
        <v>137</v>
      </c>
      <c r="F120" s="206" t="s">
        <v>138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P121+P194</f>
        <v>0</v>
      </c>
      <c r="Q120" s="211"/>
      <c r="R120" s="212">
        <f>R121+R194</f>
        <v>148.57412600000001</v>
      </c>
      <c r="S120" s="211"/>
      <c r="T120" s="213">
        <f>T121+T194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75</v>
      </c>
      <c r="AU120" s="215" t="s">
        <v>76</v>
      </c>
      <c r="AY120" s="214" t="s">
        <v>139</v>
      </c>
      <c r="BK120" s="216">
        <f>BK121+BK194</f>
        <v>0</v>
      </c>
    </row>
    <row r="121" s="12" customFormat="1" ht="22.8" customHeight="1">
      <c r="A121" s="12"/>
      <c r="B121" s="203"/>
      <c r="C121" s="204"/>
      <c r="D121" s="205" t="s">
        <v>75</v>
      </c>
      <c r="E121" s="217" t="s">
        <v>84</v>
      </c>
      <c r="F121" s="217" t="s">
        <v>140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SUM(P122:P193)</f>
        <v>0</v>
      </c>
      <c r="Q121" s="211"/>
      <c r="R121" s="212">
        <f>SUM(R122:R193)</f>
        <v>148.57412600000001</v>
      </c>
      <c r="S121" s="211"/>
      <c r="T121" s="213">
        <f>SUM(T122:T193)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75</v>
      </c>
      <c r="AU121" s="215" t="s">
        <v>84</v>
      </c>
      <c r="AY121" s="214" t="s">
        <v>139</v>
      </c>
      <c r="BK121" s="216">
        <f>SUM(BK122:BK193)</f>
        <v>0</v>
      </c>
    </row>
    <row r="122" s="2" customFormat="1" ht="33" customHeight="1">
      <c r="A122" s="38"/>
      <c r="B122" s="39"/>
      <c r="C122" s="219" t="s">
        <v>84</v>
      </c>
      <c r="D122" s="219" t="s">
        <v>141</v>
      </c>
      <c r="E122" s="220" t="s">
        <v>552</v>
      </c>
      <c r="F122" s="221" t="s">
        <v>553</v>
      </c>
      <c r="G122" s="222" t="s">
        <v>160</v>
      </c>
      <c r="H122" s="223">
        <v>287.99000000000001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41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145</v>
      </c>
      <c r="AT122" s="231" t="s">
        <v>141</v>
      </c>
      <c r="AU122" s="231" t="s">
        <v>86</v>
      </c>
      <c r="AY122" s="17" t="s">
        <v>139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84</v>
      </c>
      <c r="BK122" s="232">
        <f>ROUND(I122*H122,2)</f>
        <v>0</v>
      </c>
      <c r="BL122" s="17" t="s">
        <v>145</v>
      </c>
      <c r="BM122" s="231" t="s">
        <v>554</v>
      </c>
    </row>
    <row r="123" s="13" customFormat="1">
      <c r="A123" s="13"/>
      <c r="B123" s="233"/>
      <c r="C123" s="234"/>
      <c r="D123" s="235" t="s">
        <v>147</v>
      </c>
      <c r="E123" s="236" t="s">
        <v>1</v>
      </c>
      <c r="F123" s="237" t="s">
        <v>555</v>
      </c>
      <c r="G123" s="234"/>
      <c r="H123" s="238">
        <v>287.99000000000001</v>
      </c>
      <c r="I123" s="239"/>
      <c r="J123" s="234"/>
      <c r="K123" s="234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147</v>
      </c>
      <c r="AU123" s="244" t="s">
        <v>86</v>
      </c>
      <c r="AV123" s="13" t="s">
        <v>86</v>
      </c>
      <c r="AW123" s="13" t="s">
        <v>32</v>
      </c>
      <c r="AX123" s="13" t="s">
        <v>84</v>
      </c>
      <c r="AY123" s="244" t="s">
        <v>139</v>
      </c>
    </row>
    <row r="124" s="2" customFormat="1" ht="24.15" customHeight="1">
      <c r="A124" s="38"/>
      <c r="B124" s="39"/>
      <c r="C124" s="219" t="s">
        <v>86</v>
      </c>
      <c r="D124" s="219" t="s">
        <v>141</v>
      </c>
      <c r="E124" s="220" t="s">
        <v>556</v>
      </c>
      <c r="F124" s="221" t="s">
        <v>557</v>
      </c>
      <c r="G124" s="222" t="s">
        <v>171</v>
      </c>
      <c r="H124" s="223">
        <v>1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41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145</v>
      </c>
      <c r="AT124" s="231" t="s">
        <v>141</v>
      </c>
      <c r="AU124" s="231" t="s">
        <v>86</v>
      </c>
      <c r="AY124" s="17" t="s">
        <v>139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84</v>
      </c>
      <c r="BK124" s="232">
        <f>ROUND(I124*H124,2)</f>
        <v>0</v>
      </c>
      <c r="BL124" s="17" t="s">
        <v>145</v>
      </c>
      <c r="BM124" s="231" t="s">
        <v>558</v>
      </c>
    </row>
    <row r="125" s="2" customFormat="1" ht="21.75" customHeight="1">
      <c r="A125" s="38"/>
      <c r="B125" s="39"/>
      <c r="C125" s="219" t="s">
        <v>153</v>
      </c>
      <c r="D125" s="219" t="s">
        <v>141</v>
      </c>
      <c r="E125" s="220" t="s">
        <v>559</v>
      </c>
      <c r="F125" s="221" t="s">
        <v>560</v>
      </c>
      <c r="G125" s="222" t="s">
        <v>171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41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145</v>
      </c>
      <c r="AT125" s="231" t="s">
        <v>141</v>
      </c>
      <c r="AU125" s="231" t="s">
        <v>86</v>
      </c>
      <c r="AY125" s="17" t="s">
        <v>139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84</v>
      </c>
      <c r="BK125" s="232">
        <f>ROUND(I125*H125,2)</f>
        <v>0</v>
      </c>
      <c r="BL125" s="17" t="s">
        <v>145</v>
      </c>
      <c r="BM125" s="231" t="s">
        <v>561</v>
      </c>
    </row>
    <row r="126" s="2" customFormat="1" ht="24.15" customHeight="1">
      <c r="A126" s="38"/>
      <c r="B126" s="39"/>
      <c r="C126" s="219" t="s">
        <v>145</v>
      </c>
      <c r="D126" s="219" t="s">
        <v>141</v>
      </c>
      <c r="E126" s="220" t="s">
        <v>562</v>
      </c>
      <c r="F126" s="221" t="s">
        <v>563</v>
      </c>
      <c r="G126" s="222" t="s">
        <v>171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41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145</v>
      </c>
      <c r="AT126" s="231" t="s">
        <v>141</v>
      </c>
      <c r="AU126" s="231" t="s">
        <v>86</v>
      </c>
      <c r="AY126" s="17" t="s">
        <v>139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84</v>
      </c>
      <c r="BK126" s="232">
        <f>ROUND(I126*H126,2)</f>
        <v>0</v>
      </c>
      <c r="BL126" s="17" t="s">
        <v>145</v>
      </c>
      <c r="BM126" s="231" t="s">
        <v>564</v>
      </c>
    </row>
    <row r="127" s="2" customFormat="1" ht="24.15" customHeight="1">
      <c r="A127" s="38"/>
      <c r="B127" s="39"/>
      <c r="C127" s="219" t="s">
        <v>163</v>
      </c>
      <c r="D127" s="219" t="s">
        <v>141</v>
      </c>
      <c r="E127" s="220" t="s">
        <v>565</v>
      </c>
      <c r="F127" s="221" t="s">
        <v>566</v>
      </c>
      <c r="G127" s="222" t="s">
        <v>171</v>
      </c>
      <c r="H127" s="223">
        <v>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41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145</v>
      </c>
      <c r="AT127" s="231" t="s">
        <v>141</v>
      </c>
      <c r="AU127" s="231" t="s">
        <v>86</v>
      </c>
      <c r="AY127" s="17" t="s">
        <v>139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84</v>
      </c>
      <c r="BK127" s="232">
        <f>ROUND(I127*H127,2)</f>
        <v>0</v>
      </c>
      <c r="BL127" s="17" t="s">
        <v>145</v>
      </c>
      <c r="BM127" s="231" t="s">
        <v>567</v>
      </c>
    </row>
    <row r="128" s="2" customFormat="1" ht="24.15" customHeight="1">
      <c r="A128" s="38"/>
      <c r="B128" s="39"/>
      <c r="C128" s="219" t="s">
        <v>168</v>
      </c>
      <c r="D128" s="219" t="s">
        <v>141</v>
      </c>
      <c r="E128" s="220" t="s">
        <v>568</v>
      </c>
      <c r="F128" s="221" t="s">
        <v>569</v>
      </c>
      <c r="G128" s="222" t="s">
        <v>171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41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145</v>
      </c>
      <c r="AT128" s="231" t="s">
        <v>141</v>
      </c>
      <c r="AU128" s="231" t="s">
        <v>86</v>
      </c>
      <c r="AY128" s="17" t="s">
        <v>139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84</v>
      </c>
      <c r="BK128" s="232">
        <f>ROUND(I128*H128,2)</f>
        <v>0</v>
      </c>
      <c r="BL128" s="17" t="s">
        <v>145</v>
      </c>
      <c r="BM128" s="231" t="s">
        <v>570</v>
      </c>
    </row>
    <row r="129" s="2" customFormat="1" ht="24.15" customHeight="1">
      <c r="A129" s="38"/>
      <c r="B129" s="39"/>
      <c r="C129" s="219" t="s">
        <v>174</v>
      </c>
      <c r="D129" s="219" t="s">
        <v>141</v>
      </c>
      <c r="E129" s="220" t="s">
        <v>571</v>
      </c>
      <c r="F129" s="221" t="s">
        <v>572</v>
      </c>
      <c r="G129" s="222" t="s">
        <v>160</v>
      </c>
      <c r="H129" s="223">
        <v>287.99000000000001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41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145</v>
      </c>
      <c r="AT129" s="231" t="s">
        <v>141</v>
      </c>
      <c r="AU129" s="231" t="s">
        <v>86</v>
      </c>
      <c r="AY129" s="17" t="s">
        <v>139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84</v>
      </c>
      <c r="BK129" s="232">
        <f>ROUND(I129*H129,2)</f>
        <v>0</v>
      </c>
      <c r="BL129" s="17" t="s">
        <v>145</v>
      </c>
      <c r="BM129" s="231" t="s">
        <v>573</v>
      </c>
    </row>
    <row r="130" s="13" customFormat="1">
      <c r="A130" s="13"/>
      <c r="B130" s="233"/>
      <c r="C130" s="234"/>
      <c r="D130" s="235" t="s">
        <v>147</v>
      </c>
      <c r="E130" s="236" t="s">
        <v>1</v>
      </c>
      <c r="F130" s="237" t="s">
        <v>574</v>
      </c>
      <c r="G130" s="234"/>
      <c r="H130" s="238">
        <v>287.99000000000001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147</v>
      </c>
      <c r="AU130" s="244" t="s">
        <v>86</v>
      </c>
      <c r="AV130" s="13" t="s">
        <v>86</v>
      </c>
      <c r="AW130" s="13" t="s">
        <v>32</v>
      </c>
      <c r="AX130" s="13" t="s">
        <v>84</v>
      </c>
      <c r="AY130" s="244" t="s">
        <v>139</v>
      </c>
    </row>
    <row r="131" s="2" customFormat="1" ht="33" customHeight="1">
      <c r="A131" s="38"/>
      <c r="B131" s="39"/>
      <c r="C131" s="219" t="s">
        <v>178</v>
      </c>
      <c r="D131" s="219" t="s">
        <v>141</v>
      </c>
      <c r="E131" s="220" t="s">
        <v>575</v>
      </c>
      <c r="F131" s="221" t="s">
        <v>576</v>
      </c>
      <c r="G131" s="222" t="s">
        <v>171</v>
      </c>
      <c r="H131" s="223">
        <v>9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41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145</v>
      </c>
      <c r="AT131" s="231" t="s">
        <v>141</v>
      </c>
      <c r="AU131" s="231" t="s">
        <v>86</v>
      </c>
      <c r="AY131" s="17" t="s">
        <v>139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84</v>
      </c>
      <c r="BK131" s="232">
        <f>ROUND(I131*H131,2)</f>
        <v>0</v>
      </c>
      <c r="BL131" s="17" t="s">
        <v>145</v>
      </c>
      <c r="BM131" s="231" t="s">
        <v>577</v>
      </c>
    </row>
    <row r="132" s="2" customFormat="1" ht="33" customHeight="1">
      <c r="A132" s="38"/>
      <c r="B132" s="39"/>
      <c r="C132" s="219" t="s">
        <v>183</v>
      </c>
      <c r="D132" s="219" t="s">
        <v>141</v>
      </c>
      <c r="E132" s="220" t="s">
        <v>578</v>
      </c>
      <c r="F132" s="221" t="s">
        <v>579</v>
      </c>
      <c r="G132" s="222" t="s">
        <v>171</v>
      </c>
      <c r="H132" s="223">
        <v>9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145</v>
      </c>
      <c r="AT132" s="231" t="s">
        <v>141</v>
      </c>
      <c r="AU132" s="231" t="s">
        <v>86</v>
      </c>
      <c r="AY132" s="17" t="s">
        <v>139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145</v>
      </c>
      <c r="BM132" s="231" t="s">
        <v>580</v>
      </c>
    </row>
    <row r="133" s="2" customFormat="1" ht="24.15" customHeight="1">
      <c r="A133" s="38"/>
      <c r="B133" s="39"/>
      <c r="C133" s="219" t="s">
        <v>187</v>
      </c>
      <c r="D133" s="219" t="s">
        <v>141</v>
      </c>
      <c r="E133" s="220" t="s">
        <v>581</v>
      </c>
      <c r="F133" s="221" t="s">
        <v>582</v>
      </c>
      <c r="G133" s="222" t="s">
        <v>171</v>
      </c>
      <c r="H133" s="223">
        <v>9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41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145</v>
      </c>
      <c r="AT133" s="231" t="s">
        <v>141</v>
      </c>
      <c r="AU133" s="231" t="s">
        <v>86</v>
      </c>
      <c r="AY133" s="17" t="s">
        <v>139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84</v>
      </c>
      <c r="BK133" s="232">
        <f>ROUND(I133*H133,2)</f>
        <v>0</v>
      </c>
      <c r="BL133" s="17" t="s">
        <v>145</v>
      </c>
      <c r="BM133" s="231" t="s">
        <v>583</v>
      </c>
    </row>
    <row r="134" s="2" customFormat="1" ht="24.15" customHeight="1">
      <c r="A134" s="38"/>
      <c r="B134" s="39"/>
      <c r="C134" s="219" t="s">
        <v>192</v>
      </c>
      <c r="D134" s="219" t="s">
        <v>141</v>
      </c>
      <c r="E134" s="220" t="s">
        <v>584</v>
      </c>
      <c r="F134" s="221" t="s">
        <v>585</v>
      </c>
      <c r="G134" s="222" t="s">
        <v>160</v>
      </c>
      <c r="H134" s="223">
        <v>1439.9500000000001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145</v>
      </c>
      <c r="AT134" s="231" t="s">
        <v>141</v>
      </c>
      <c r="AU134" s="231" t="s">
        <v>86</v>
      </c>
      <c r="AY134" s="17" t="s">
        <v>139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145</v>
      </c>
      <c r="BM134" s="231" t="s">
        <v>586</v>
      </c>
    </row>
    <row r="135" s="13" customFormat="1">
      <c r="A135" s="13"/>
      <c r="B135" s="233"/>
      <c r="C135" s="234"/>
      <c r="D135" s="235" t="s">
        <v>147</v>
      </c>
      <c r="E135" s="234"/>
      <c r="F135" s="237" t="s">
        <v>587</v>
      </c>
      <c r="G135" s="234"/>
      <c r="H135" s="238">
        <v>1439.9500000000001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147</v>
      </c>
      <c r="AU135" s="244" t="s">
        <v>86</v>
      </c>
      <c r="AV135" s="13" t="s">
        <v>86</v>
      </c>
      <c r="AW135" s="13" t="s">
        <v>4</v>
      </c>
      <c r="AX135" s="13" t="s">
        <v>84</v>
      </c>
      <c r="AY135" s="244" t="s">
        <v>139</v>
      </c>
    </row>
    <row r="136" s="2" customFormat="1" ht="24.15" customHeight="1">
      <c r="A136" s="38"/>
      <c r="B136" s="39"/>
      <c r="C136" s="219" t="s">
        <v>8</v>
      </c>
      <c r="D136" s="219" t="s">
        <v>141</v>
      </c>
      <c r="E136" s="220" t="s">
        <v>588</v>
      </c>
      <c r="F136" s="221" t="s">
        <v>589</v>
      </c>
      <c r="G136" s="222" t="s">
        <v>160</v>
      </c>
      <c r="H136" s="223">
        <v>800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145</v>
      </c>
      <c r="AT136" s="231" t="s">
        <v>141</v>
      </c>
      <c r="AU136" s="231" t="s">
        <v>86</v>
      </c>
      <c r="AY136" s="17" t="s">
        <v>139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145</v>
      </c>
      <c r="BM136" s="231" t="s">
        <v>590</v>
      </c>
    </row>
    <row r="137" s="13" customFormat="1">
      <c r="A137" s="13"/>
      <c r="B137" s="233"/>
      <c r="C137" s="234"/>
      <c r="D137" s="235" t="s">
        <v>147</v>
      </c>
      <c r="E137" s="236" t="s">
        <v>1</v>
      </c>
      <c r="F137" s="237" t="s">
        <v>591</v>
      </c>
      <c r="G137" s="234"/>
      <c r="H137" s="238">
        <v>800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147</v>
      </c>
      <c r="AU137" s="244" t="s">
        <v>86</v>
      </c>
      <c r="AV137" s="13" t="s">
        <v>86</v>
      </c>
      <c r="AW137" s="13" t="s">
        <v>32</v>
      </c>
      <c r="AX137" s="13" t="s">
        <v>84</v>
      </c>
      <c r="AY137" s="244" t="s">
        <v>139</v>
      </c>
    </row>
    <row r="138" s="2" customFormat="1" ht="16.5" customHeight="1">
      <c r="A138" s="38"/>
      <c r="B138" s="39"/>
      <c r="C138" s="245" t="s">
        <v>200</v>
      </c>
      <c r="D138" s="245" t="s">
        <v>175</v>
      </c>
      <c r="E138" s="246" t="s">
        <v>592</v>
      </c>
      <c r="F138" s="247" t="s">
        <v>593</v>
      </c>
      <c r="G138" s="248" t="s">
        <v>216</v>
      </c>
      <c r="H138" s="249">
        <v>144</v>
      </c>
      <c r="I138" s="250"/>
      <c r="J138" s="251">
        <f>ROUND(I138*H138,2)</f>
        <v>0</v>
      </c>
      <c r="K138" s="252"/>
      <c r="L138" s="253"/>
      <c r="M138" s="254" t="s">
        <v>1</v>
      </c>
      <c r="N138" s="255" t="s">
        <v>41</v>
      </c>
      <c r="O138" s="91"/>
      <c r="P138" s="229">
        <f>O138*H138</f>
        <v>0</v>
      </c>
      <c r="Q138" s="229">
        <v>1</v>
      </c>
      <c r="R138" s="229">
        <f>Q138*H138</f>
        <v>144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178</v>
      </c>
      <c r="AT138" s="231" t="s">
        <v>175</v>
      </c>
      <c r="AU138" s="231" t="s">
        <v>86</v>
      </c>
      <c r="AY138" s="17" t="s">
        <v>139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145</v>
      </c>
      <c r="BM138" s="231" t="s">
        <v>594</v>
      </c>
    </row>
    <row r="139" s="13" customFormat="1">
      <c r="A139" s="13"/>
      <c r="B139" s="233"/>
      <c r="C139" s="234"/>
      <c r="D139" s="235" t="s">
        <v>147</v>
      </c>
      <c r="E139" s="236" t="s">
        <v>1</v>
      </c>
      <c r="F139" s="237" t="s">
        <v>595</v>
      </c>
      <c r="G139" s="234"/>
      <c r="H139" s="238">
        <v>144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147</v>
      </c>
      <c r="AU139" s="244" t="s">
        <v>86</v>
      </c>
      <c r="AV139" s="13" t="s">
        <v>86</v>
      </c>
      <c r="AW139" s="13" t="s">
        <v>32</v>
      </c>
      <c r="AX139" s="13" t="s">
        <v>84</v>
      </c>
      <c r="AY139" s="244" t="s">
        <v>139</v>
      </c>
    </row>
    <row r="140" s="2" customFormat="1" ht="37.8" customHeight="1">
      <c r="A140" s="38"/>
      <c r="B140" s="39"/>
      <c r="C140" s="219" t="s">
        <v>207</v>
      </c>
      <c r="D140" s="219" t="s">
        <v>141</v>
      </c>
      <c r="E140" s="220" t="s">
        <v>596</v>
      </c>
      <c r="F140" s="221" t="s">
        <v>597</v>
      </c>
      <c r="G140" s="222" t="s">
        <v>171</v>
      </c>
      <c r="H140" s="223">
        <v>37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41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145</v>
      </c>
      <c r="AT140" s="231" t="s">
        <v>141</v>
      </c>
      <c r="AU140" s="231" t="s">
        <v>86</v>
      </c>
      <c r="AY140" s="17" t="s">
        <v>139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145</v>
      </c>
      <c r="BM140" s="231" t="s">
        <v>598</v>
      </c>
    </row>
    <row r="141" s="2" customFormat="1" ht="16.5" customHeight="1">
      <c r="A141" s="38"/>
      <c r="B141" s="39"/>
      <c r="C141" s="245" t="s">
        <v>213</v>
      </c>
      <c r="D141" s="245" t="s">
        <v>175</v>
      </c>
      <c r="E141" s="246" t="s">
        <v>599</v>
      </c>
      <c r="F141" s="247" t="s">
        <v>600</v>
      </c>
      <c r="G141" s="248" t="s">
        <v>144</v>
      </c>
      <c r="H141" s="249">
        <v>2.3130000000000002</v>
      </c>
      <c r="I141" s="250"/>
      <c r="J141" s="251">
        <f>ROUND(I141*H141,2)</f>
        <v>0</v>
      </c>
      <c r="K141" s="252"/>
      <c r="L141" s="253"/>
      <c r="M141" s="254" t="s">
        <v>1</v>
      </c>
      <c r="N141" s="255" t="s">
        <v>41</v>
      </c>
      <c r="O141" s="91"/>
      <c r="P141" s="229">
        <f>O141*H141</f>
        <v>0</v>
      </c>
      <c r="Q141" s="229">
        <v>0.22</v>
      </c>
      <c r="R141" s="229">
        <f>Q141*H141</f>
        <v>0.50886000000000009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178</v>
      </c>
      <c r="AT141" s="231" t="s">
        <v>175</v>
      </c>
      <c r="AU141" s="231" t="s">
        <v>86</v>
      </c>
      <c r="AY141" s="17" t="s">
        <v>139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145</v>
      </c>
      <c r="BM141" s="231" t="s">
        <v>601</v>
      </c>
    </row>
    <row r="142" s="13" customFormat="1">
      <c r="A142" s="13"/>
      <c r="B142" s="233"/>
      <c r="C142" s="234"/>
      <c r="D142" s="235" t="s">
        <v>147</v>
      </c>
      <c r="E142" s="234"/>
      <c r="F142" s="237" t="s">
        <v>602</v>
      </c>
      <c r="G142" s="234"/>
      <c r="H142" s="238">
        <v>2.3130000000000002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147</v>
      </c>
      <c r="AU142" s="244" t="s">
        <v>86</v>
      </c>
      <c r="AV142" s="13" t="s">
        <v>86</v>
      </c>
      <c r="AW142" s="13" t="s">
        <v>4</v>
      </c>
      <c r="AX142" s="13" t="s">
        <v>84</v>
      </c>
      <c r="AY142" s="244" t="s">
        <v>139</v>
      </c>
    </row>
    <row r="143" s="2" customFormat="1" ht="37.8" customHeight="1">
      <c r="A143" s="38"/>
      <c r="B143" s="39"/>
      <c r="C143" s="219" t="s">
        <v>222</v>
      </c>
      <c r="D143" s="219" t="s">
        <v>141</v>
      </c>
      <c r="E143" s="220" t="s">
        <v>603</v>
      </c>
      <c r="F143" s="221" t="s">
        <v>604</v>
      </c>
      <c r="G143" s="222" t="s">
        <v>171</v>
      </c>
      <c r="H143" s="223">
        <v>6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41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145</v>
      </c>
      <c r="AT143" s="231" t="s">
        <v>141</v>
      </c>
      <c r="AU143" s="231" t="s">
        <v>86</v>
      </c>
      <c r="AY143" s="17" t="s">
        <v>139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84</v>
      </c>
      <c r="BK143" s="232">
        <f>ROUND(I143*H143,2)</f>
        <v>0</v>
      </c>
      <c r="BL143" s="17" t="s">
        <v>145</v>
      </c>
      <c r="BM143" s="231" t="s">
        <v>605</v>
      </c>
    </row>
    <row r="144" s="2" customFormat="1" ht="16.5" customHeight="1">
      <c r="A144" s="38"/>
      <c r="B144" s="39"/>
      <c r="C144" s="245" t="s">
        <v>227</v>
      </c>
      <c r="D144" s="245" t="s">
        <v>175</v>
      </c>
      <c r="E144" s="246" t="s">
        <v>599</v>
      </c>
      <c r="F144" s="247" t="s">
        <v>600</v>
      </c>
      <c r="G144" s="248" t="s">
        <v>144</v>
      </c>
      <c r="H144" s="249">
        <v>6</v>
      </c>
      <c r="I144" s="250"/>
      <c r="J144" s="251">
        <f>ROUND(I144*H144,2)</f>
        <v>0</v>
      </c>
      <c r="K144" s="252"/>
      <c r="L144" s="253"/>
      <c r="M144" s="254" t="s">
        <v>1</v>
      </c>
      <c r="N144" s="255" t="s">
        <v>41</v>
      </c>
      <c r="O144" s="91"/>
      <c r="P144" s="229">
        <f>O144*H144</f>
        <v>0</v>
      </c>
      <c r="Q144" s="229">
        <v>0.22</v>
      </c>
      <c r="R144" s="229">
        <f>Q144*H144</f>
        <v>1.3200000000000001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178</v>
      </c>
      <c r="AT144" s="231" t="s">
        <v>175</v>
      </c>
      <c r="AU144" s="231" t="s">
        <v>86</v>
      </c>
      <c r="AY144" s="17" t="s">
        <v>139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84</v>
      </c>
      <c r="BK144" s="232">
        <f>ROUND(I144*H144,2)</f>
        <v>0</v>
      </c>
      <c r="BL144" s="17" t="s">
        <v>145</v>
      </c>
      <c r="BM144" s="231" t="s">
        <v>606</v>
      </c>
    </row>
    <row r="145" s="2" customFormat="1" ht="33" customHeight="1">
      <c r="A145" s="38"/>
      <c r="B145" s="39"/>
      <c r="C145" s="219" t="s">
        <v>233</v>
      </c>
      <c r="D145" s="219" t="s">
        <v>141</v>
      </c>
      <c r="E145" s="220" t="s">
        <v>607</v>
      </c>
      <c r="F145" s="221" t="s">
        <v>608</v>
      </c>
      <c r="G145" s="222" t="s">
        <v>160</v>
      </c>
      <c r="H145" s="223">
        <v>60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41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145</v>
      </c>
      <c r="AT145" s="231" t="s">
        <v>141</v>
      </c>
      <c r="AU145" s="231" t="s">
        <v>86</v>
      </c>
      <c r="AY145" s="17" t="s">
        <v>139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84</v>
      </c>
      <c r="BK145" s="232">
        <f>ROUND(I145*H145,2)</f>
        <v>0</v>
      </c>
      <c r="BL145" s="17" t="s">
        <v>145</v>
      </c>
      <c r="BM145" s="231" t="s">
        <v>609</v>
      </c>
    </row>
    <row r="146" s="2" customFormat="1" ht="24.15" customHeight="1">
      <c r="A146" s="38"/>
      <c r="B146" s="39"/>
      <c r="C146" s="219" t="s">
        <v>239</v>
      </c>
      <c r="D146" s="219" t="s">
        <v>141</v>
      </c>
      <c r="E146" s="220" t="s">
        <v>610</v>
      </c>
      <c r="F146" s="221" t="s">
        <v>611</v>
      </c>
      <c r="G146" s="222" t="s">
        <v>171</v>
      </c>
      <c r="H146" s="223">
        <v>36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41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145</v>
      </c>
      <c r="AT146" s="231" t="s">
        <v>141</v>
      </c>
      <c r="AU146" s="231" t="s">
        <v>86</v>
      </c>
      <c r="AY146" s="17" t="s">
        <v>139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84</v>
      </c>
      <c r="BK146" s="232">
        <f>ROUND(I146*H146,2)</f>
        <v>0</v>
      </c>
      <c r="BL146" s="17" t="s">
        <v>145</v>
      </c>
      <c r="BM146" s="231" t="s">
        <v>612</v>
      </c>
    </row>
    <row r="147" s="2" customFormat="1" ht="16.5" customHeight="1">
      <c r="A147" s="38"/>
      <c r="B147" s="39"/>
      <c r="C147" s="245" t="s">
        <v>243</v>
      </c>
      <c r="D147" s="245" t="s">
        <v>175</v>
      </c>
      <c r="E147" s="246" t="s">
        <v>613</v>
      </c>
      <c r="F147" s="247" t="s">
        <v>614</v>
      </c>
      <c r="G147" s="248" t="s">
        <v>171</v>
      </c>
      <c r="H147" s="249">
        <v>36</v>
      </c>
      <c r="I147" s="250"/>
      <c r="J147" s="251">
        <f>ROUND(I147*H147,2)</f>
        <v>0</v>
      </c>
      <c r="K147" s="252"/>
      <c r="L147" s="253"/>
      <c r="M147" s="254" t="s">
        <v>1</v>
      </c>
      <c r="N147" s="255" t="s">
        <v>41</v>
      </c>
      <c r="O147" s="91"/>
      <c r="P147" s="229">
        <f>O147*H147</f>
        <v>0</v>
      </c>
      <c r="Q147" s="229">
        <v>0.0050000000000000001</v>
      </c>
      <c r="R147" s="229">
        <f>Q147*H147</f>
        <v>0.17999999999999999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178</v>
      </c>
      <c r="AT147" s="231" t="s">
        <v>175</v>
      </c>
      <c r="AU147" s="231" t="s">
        <v>86</v>
      </c>
      <c r="AY147" s="17" t="s">
        <v>139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84</v>
      </c>
      <c r="BK147" s="232">
        <f>ROUND(I147*H147,2)</f>
        <v>0</v>
      </c>
      <c r="BL147" s="17" t="s">
        <v>145</v>
      </c>
      <c r="BM147" s="231" t="s">
        <v>615</v>
      </c>
    </row>
    <row r="148" s="2" customFormat="1" ht="21.75" customHeight="1">
      <c r="A148" s="38"/>
      <c r="B148" s="39"/>
      <c r="C148" s="219" t="s">
        <v>7</v>
      </c>
      <c r="D148" s="219" t="s">
        <v>141</v>
      </c>
      <c r="E148" s="220" t="s">
        <v>616</v>
      </c>
      <c r="F148" s="221" t="s">
        <v>617</v>
      </c>
      <c r="G148" s="222" t="s">
        <v>160</v>
      </c>
      <c r="H148" s="223">
        <v>800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41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145</v>
      </c>
      <c r="AT148" s="231" t="s">
        <v>141</v>
      </c>
      <c r="AU148" s="231" t="s">
        <v>86</v>
      </c>
      <c r="AY148" s="17" t="s">
        <v>139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145</v>
      </c>
      <c r="BM148" s="231" t="s">
        <v>618</v>
      </c>
    </row>
    <row r="149" s="13" customFormat="1">
      <c r="A149" s="13"/>
      <c r="B149" s="233"/>
      <c r="C149" s="234"/>
      <c r="D149" s="235" t="s">
        <v>147</v>
      </c>
      <c r="E149" s="234"/>
      <c r="F149" s="237" t="s">
        <v>619</v>
      </c>
      <c r="G149" s="234"/>
      <c r="H149" s="238">
        <v>800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147</v>
      </c>
      <c r="AU149" s="244" t="s">
        <v>86</v>
      </c>
      <c r="AV149" s="13" t="s">
        <v>86</v>
      </c>
      <c r="AW149" s="13" t="s">
        <v>4</v>
      </c>
      <c r="AX149" s="13" t="s">
        <v>84</v>
      </c>
      <c r="AY149" s="244" t="s">
        <v>139</v>
      </c>
    </row>
    <row r="150" s="2" customFormat="1" ht="16.5" customHeight="1">
      <c r="A150" s="38"/>
      <c r="B150" s="39"/>
      <c r="C150" s="219" t="s">
        <v>252</v>
      </c>
      <c r="D150" s="219" t="s">
        <v>141</v>
      </c>
      <c r="E150" s="220" t="s">
        <v>620</v>
      </c>
      <c r="F150" s="221" t="s">
        <v>621</v>
      </c>
      <c r="G150" s="222" t="s">
        <v>160</v>
      </c>
      <c r="H150" s="223">
        <v>800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41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145</v>
      </c>
      <c r="AT150" s="231" t="s">
        <v>141</v>
      </c>
      <c r="AU150" s="231" t="s">
        <v>86</v>
      </c>
      <c r="AY150" s="17" t="s">
        <v>139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84</v>
      </c>
      <c r="BK150" s="232">
        <f>ROUND(I150*H150,2)</f>
        <v>0</v>
      </c>
      <c r="BL150" s="17" t="s">
        <v>145</v>
      </c>
      <c r="BM150" s="231" t="s">
        <v>622</v>
      </c>
    </row>
    <row r="151" s="2" customFormat="1" ht="16.5" customHeight="1">
      <c r="A151" s="38"/>
      <c r="B151" s="39"/>
      <c r="C151" s="219" t="s">
        <v>257</v>
      </c>
      <c r="D151" s="219" t="s">
        <v>141</v>
      </c>
      <c r="E151" s="220" t="s">
        <v>623</v>
      </c>
      <c r="F151" s="221" t="s">
        <v>624</v>
      </c>
      <c r="G151" s="222" t="s">
        <v>160</v>
      </c>
      <c r="H151" s="223">
        <v>800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41</v>
      </c>
      <c r="O151" s="91"/>
      <c r="P151" s="229">
        <f>O151*H151</f>
        <v>0</v>
      </c>
      <c r="Q151" s="229">
        <v>0.0012700000000000001</v>
      </c>
      <c r="R151" s="229">
        <f>Q151*H151</f>
        <v>1.016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145</v>
      </c>
      <c r="AT151" s="231" t="s">
        <v>141</v>
      </c>
      <c r="AU151" s="231" t="s">
        <v>86</v>
      </c>
      <c r="AY151" s="17" t="s">
        <v>139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84</v>
      </c>
      <c r="BK151" s="232">
        <f>ROUND(I151*H151,2)</f>
        <v>0</v>
      </c>
      <c r="BL151" s="17" t="s">
        <v>145</v>
      </c>
      <c r="BM151" s="231" t="s">
        <v>625</v>
      </c>
    </row>
    <row r="152" s="2" customFormat="1" ht="16.5" customHeight="1">
      <c r="A152" s="38"/>
      <c r="B152" s="39"/>
      <c r="C152" s="245" t="s">
        <v>261</v>
      </c>
      <c r="D152" s="245" t="s">
        <v>175</v>
      </c>
      <c r="E152" s="246" t="s">
        <v>626</v>
      </c>
      <c r="F152" s="247" t="s">
        <v>627</v>
      </c>
      <c r="G152" s="248" t="s">
        <v>255</v>
      </c>
      <c r="H152" s="249">
        <v>24</v>
      </c>
      <c r="I152" s="250"/>
      <c r="J152" s="251">
        <f>ROUND(I152*H152,2)</f>
        <v>0</v>
      </c>
      <c r="K152" s="252"/>
      <c r="L152" s="253"/>
      <c r="M152" s="254" t="s">
        <v>1</v>
      </c>
      <c r="N152" s="255" t="s">
        <v>41</v>
      </c>
      <c r="O152" s="91"/>
      <c r="P152" s="229">
        <f>O152*H152</f>
        <v>0</v>
      </c>
      <c r="Q152" s="229">
        <v>0.001</v>
      </c>
      <c r="R152" s="229">
        <f>Q152*H152</f>
        <v>0.024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178</v>
      </c>
      <c r="AT152" s="231" t="s">
        <v>175</v>
      </c>
      <c r="AU152" s="231" t="s">
        <v>86</v>
      </c>
      <c r="AY152" s="17" t="s">
        <v>139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84</v>
      </c>
      <c r="BK152" s="232">
        <f>ROUND(I152*H152,2)</f>
        <v>0</v>
      </c>
      <c r="BL152" s="17" t="s">
        <v>145</v>
      </c>
      <c r="BM152" s="231" t="s">
        <v>628</v>
      </c>
    </row>
    <row r="153" s="13" customFormat="1">
      <c r="A153" s="13"/>
      <c r="B153" s="233"/>
      <c r="C153" s="234"/>
      <c r="D153" s="235" t="s">
        <v>147</v>
      </c>
      <c r="E153" s="234"/>
      <c r="F153" s="237" t="s">
        <v>629</v>
      </c>
      <c r="G153" s="234"/>
      <c r="H153" s="238">
        <v>24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147</v>
      </c>
      <c r="AU153" s="244" t="s">
        <v>86</v>
      </c>
      <c r="AV153" s="13" t="s">
        <v>86</v>
      </c>
      <c r="AW153" s="13" t="s">
        <v>4</v>
      </c>
      <c r="AX153" s="13" t="s">
        <v>84</v>
      </c>
      <c r="AY153" s="244" t="s">
        <v>139</v>
      </c>
    </row>
    <row r="154" s="2" customFormat="1" ht="24.15" customHeight="1">
      <c r="A154" s="38"/>
      <c r="B154" s="39"/>
      <c r="C154" s="219" t="s">
        <v>266</v>
      </c>
      <c r="D154" s="219" t="s">
        <v>141</v>
      </c>
      <c r="E154" s="220" t="s">
        <v>630</v>
      </c>
      <c r="F154" s="221" t="s">
        <v>631</v>
      </c>
      <c r="G154" s="222" t="s">
        <v>171</v>
      </c>
      <c r="H154" s="223">
        <v>37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41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145</v>
      </c>
      <c r="AT154" s="231" t="s">
        <v>141</v>
      </c>
      <c r="AU154" s="231" t="s">
        <v>86</v>
      </c>
      <c r="AY154" s="17" t="s">
        <v>139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84</v>
      </c>
      <c r="BK154" s="232">
        <f>ROUND(I154*H154,2)</f>
        <v>0</v>
      </c>
      <c r="BL154" s="17" t="s">
        <v>145</v>
      </c>
      <c r="BM154" s="231" t="s">
        <v>632</v>
      </c>
    </row>
    <row r="155" s="2" customFormat="1" ht="16.5" customHeight="1">
      <c r="A155" s="38"/>
      <c r="B155" s="39"/>
      <c r="C155" s="245" t="s">
        <v>271</v>
      </c>
      <c r="D155" s="245" t="s">
        <v>175</v>
      </c>
      <c r="E155" s="246" t="s">
        <v>633</v>
      </c>
      <c r="F155" s="247" t="s">
        <v>634</v>
      </c>
      <c r="G155" s="248" t="s">
        <v>171</v>
      </c>
      <c r="H155" s="249">
        <v>37</v>
      </c>
      <c r="I155" s="250"/>
      <c r="J155" s="251">
        <f>ROUND(I155*H155,2)</f>
        <v>0</v>
      </c>
      <c r="K155" s="252"/>
      <c r="L155" s="253"/>
      <c r="M155" s="254" t="s">
        <v>1</v>
      </c>
      <c r="N155" s="255" t="s">
        <v>41</v>
      </c>
      <c r="O155" s="91"/>
      <c r="P155" s="229">
        <f>O155*H155</f>
        <v>0</v>
      </c>
      <c r="Q155" s="229">
        <v>0.017999999999999999</v>
      </c>
      <c r="R155" s="229">
        <f>Q155*H155</f>
        <v>0.66599999999999993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178</v>
      </c>
      <c r="AT155" s="231" t="s">
        <v>175</v>
      </c>
      <c r="AU155" s="231" t="s">
        <v>86</v>
      </c>
      <c r="AY155" s="17" t="s">
        <v>139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84</v>
      </c>
      <c r="BK155" s="232">
        <f>ROUND(I155*H155,2)</f>
        <v>0</v>
      </c>
      <c r="BL155" s="17" t="s">
        <v>145</v>
      </c>
      <c r="BM155" s="231" t="s">
        <v>635</v>
      </c>
    </row>
    <row r="156" s="2" customFormat="1" ht="24.15" customHeight="1">
      <c r="A156" s="38"/>
      <c r="B156" s="39"/>
      <c r="C156" s="219" t="s">
        <v>276</v>
      </c>
      <c r="D156" s="219" t="s">
        <v>141</v>
      </c>
      <c r="E156" s="220" t="s">
        <v>636</v>
      </c>
      <c r="F156" s="221" t="s">
        <v>637</v>
      </c>
      <c r="G156" s="222" t="s">
        <v>171</v>
      </c>
      <c r="H156" s="223">
        <v>6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41</v>
      </c>
      <c r="O156" s="91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145</v>
      </c>
      <c r="AT156" s="231" t="s">
        <v>141</v>
      </c>
      <c r="AU156" s="231" t="s">
        <v>86</v>
      </c>
      <c r="AY156" s="17" t="s">
        <v>139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84</v>
      </c>
      <c r="BK156" s="232">
        <f>ROUND(I156*H156,2)</f>
        <v>0</v>
      </c>
      <c r="BL156" s="17" t="s">
        <v>145</v>
      </c>
      <c r="BM156" s="231" t="s">
        <v>638</v>
      </c>
    </row>
    <row r="157" s="2" customFormat="1" ht="21.75" customHeight="1">
      <c r="A157" s="38"/>
      <c r="B157" s="39"/>
      <c r="C157" s="245" t="s">
        <v>281</v>
      </c>
      <c r="D157" s="245" t="s">
        <v>175</v>
      </c>
      <c r="E157" s="246" t="s">
        <v>639</v>
      </c>
      <c r="F157" s="247" t="s">
        <v>640</v>
      </c>
      <c r="G157" s="248" t="s">
        <v>171</v>
      </c>
      <c r="H157" s="249">
        <v>1</v>
      </c>
      <c r="I157" s="250"/>
      <c r="J157" s="251">
        <f>ROUND(I157*H157,2)</f>
        <v>0</v>
      </c>
      <c r="K157" s="252"/>
      <c r="L157" s="253"/>
      <c r="M157" s="254" t="s">
        <v>1</v>
      </c>
      <c r="N157" s="255" t="s">
        <v>41</v>
      </c>
      <c r="O157" s="91"/>
      <c r="P157" s="229">
        <f>O157*H157</f>
        <v>0</v>
      </c>
      <c r="Q157" s="229">
        <v>0.040000000000000001</v>
      </c>
      <c r="R157" s="229">
        <f>Q157*H157</f>
        <v>0.040000000000000001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178</v>
      </c>
      <c r="AT157" s="231" t="s">
        <v>175</v>
      </c>
      <c r="AU157" s="231" t="s">
        <v>86</v>
      </c>
      <c r="AY157" s="17" t="s">
        <v>139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84</v>
      </c>
      <c r="BK157" s="232">
        <f>ROUND(I157*H157,2)</f>
        <v>0</v>
      </c>
      <c r="BL157" s="17" t="s">
        <v>145</v>
      </c>
      <c r="BM157" s="231" t="s">
        <v>641</v>
      </c>
    </row>
    <row r="158" s="2" customFormat="1" ht="16.5" customHeight="1">
      <c r="A158" s="38"/>
      <c r="B158" s="39"/>
      <c r="C158" s="245" t="s">
        <v>286</v>
      </c>
      <c r="D158" s="245" t="s">
        <v>175</v>
      </c>
      <c r="E158" s="246" t="s">
        <v>642</v>
      </c>
      <c r="F158" s="247" t="s">
        <v>643</v>
      </c>
      <c r="G158" s="248" t="s">
        <v>171</v>
      </c>
      <c r="H158" s="249">
        <v>2</v>
      </c>
      <c r="I158" s="250"/>
      <c r="J158" s="251">
        <f>ROUND(I158*H158,2)</f>
        <v>0</v>
      </c>
      <c r="K158" s="252"/>
      <c r="L158" s="253"/>
      <c r="M158" s="254" t="s">
        <v>1</v>
      </c>
      <c r="N158" s="255" t="s">
        <v>41</v>
      </c>
      <c r="O158" s="91"/>
      <c r="P158" s="229">
        <f>O158*H158</f>
        <v>0</v>
      </c>
      <c r="Q158" s="229">
        <v>0.040000000000000001</v>
      </c>
      <c r="R158" s="229">
        <f>Q158*H158</f>
        <v>0.080000000000000002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178</v>
      </c>
      <c r="AT158" s="231" t="s">
        <v>175</v>
      </c>
      <c r="AU158" s="231" t="s">
        <v>86</v>
      </c>
      <c r="AY158" s="17" t="s">
        <v>139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84</v>
      </c>
      <c r="BK158" s="232">
        <f>ROUND(I158*H158,2)</f>
        <v>0</v>
      </c>
      <c r="BL158" s="17" t="s">
        <v>145</v>
      </c>
      <c r="BM158" s="231" t="s">
        <v>644</v>
      </c>
    </row>
    <row r="159" s="2" customFormat="1" ht="16.5" customHeight="1">
      <c r="A159" s="38"/>
      <c r="B159" s="39"/>
      <c r="C159" s="245" t="s">
        <v>291</v>
      </c>
      <c r="D159" s="245" t="s">
        <v>175</v>
      </c>
      <c r="E159" s="246" t="s">
        <v>645</v>
      </c>
      <c r="F159" s="247" t="s">
        <v>646</v>
      </c>
      <c r="G159" s="248" t="s">
        <v>171</v>
      </c>
      <c r="H159" s="249">
        <v>3</v>
      </c>
      <c r="I159" s="250"/>
      <c r="J159" s="251">
        <f>ROUND(I159*H159,2)</f>
        <v>0</v>
      </c>
      <c r="K159" s="252"/>
      <c r="L159" s="253"/>
      <c r="M159" s="254" t="s">
        <v>1</v>
      </c>
      <c r="N159" s="255" t="s">
        <v>41</v>
      </c>
      <c r="O159" s="91"/>
      <c r="P159" s="229">
        <f>O159*H159</f>
        <v>0</v>
      </c>
      <c r="Q159" s="229">
        <v>0.040000000000000001</v>
      </c>
      <c r="R159" s="229">
        <f>Q159*H159</f>
        <v>0.12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178</v>
      </c>
      <c r="AT159" s="231" t="s">
        <v>175</v>
      </c>
      <c r="AU159" s="231" t="s">
        <v>86</v>
      </c>
      <c r="AY159" s="17" t="s">
        <v>139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84</v>
      </c>
      <c r="BK159" s="232">
        <f>ROUND(I159*H159,2)</f>
        <v>0</v>
      </c>
      <c r="BL159" s="17" t="s">
        <v>145</v>
      </c>
      <c r="BM159" s="231" t="s">
        <v>647</v>
      </c>
    </row>
    <row r="160" s="2" customFormat="1" ht="24.15" customHeight="1">
      <c r="A160" s="38"/>
      <c r="B160" s="39"/>
      <c r="C160" s="219" t="s">
        <v>295</v>
      </c>
      <c r="D160" s="219" t="s">
        <v>141</v>
      </c>
      <c r="E160" s="220" t="s">
        <v>648</v>
      </c>
      <c r="F160" s="221" t="s">
        <v>649</v>
      </c>
      <c r="G160" s="222" t="s">
        <v>171</v>
      </c>
      <c r="H160" s="223">
        <v>37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41</v>
      </c>
      <c r="O160" s="91"/>
      <c r="P160" s="229">
        <f>O160*H160</f>
        <v>0</v>
      </c>
      <c r="Q160" s="229">
        <v>5.0000000000000002E-05</v>
      </c>
      <c r="R160" s="229">
        <f>Q160*H160</f>
        <v>0.0018500000000000001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145</v>
      </c>
      <c r="AT160" s="231" t="s">
        <v>141</v>
      </c>
      <c r="AU160" s="231" t="s">
        <v>86</v>
      </c>
      <c r="AY160" s="17" t="s">
        <v>139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84</v>
      </c>
      <c r="BK160" s="232">
        <f>ROUND(I160*H160,2)</f>
        <v>0</v>
      </c>
      <c r="BL160" s="17" t="s">
        <v>145</v>
      </c>
      <c r="BM160" s="231" t="s">
        <v>650</v>
      </c>
    </row>
    <row r="161" s="2" customFormat="1" ht="21.75" customHeight="1">
      <c r="A161" s="38"/>
      <c r="B161" s="39"/>
      <c r="C161" s="245" t="s">
        <v>230</v>
      </c>
      <c r="D161" s="245" t="s">
        <v>175</v>
      </c>
      <c r="E161" s="246" t="s">
        <v>651</v>
      </c>
      <c r="F161" s="247" t="s">
        <v>652</v>
      </c>
      <c r="G161" s="248" t="s">
        <v>171</v>
      </c>
      <c r="H161" s="249">
        <v>37</v>
      </c>
      <c r="I161" s="250"/>
      <c r="J161" s="251">
        <f>ROUND(I161*H161,2)</f>
        <v>0</v>
      </c>
      <c r="K161" s="252"/>
      <c r="L161" s="253"/>
      <c r="M161" s="254" t="s">
        <v>1</v>
      </c>
      <c r="N161" s="255" t="s">
        <v>41</v>
      </c>
      <c r="O161" s="91"/>
      <c r="P161" s="229">
        <f>O161*H161</f>
        <v>0</v>
      </c>
      <c r="Q161" s="229">
        <v>0.0035400000000000002</v>
      </c>
      <c r="R161" s="229">
        <f>Q161*H161</f>
        <v>0.13098000000000001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178</v>
      </c>
      <c r="AT161" s="231" t="s">
        <v>175</v>
      </c>
      <c r="AU161" s="231" t="s">
        <v>86</v>
      </c>
      <c r="AY161" s="17" t="s">
        <v>139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84</v>
      </c>
      <c r="BK161" s="232">
        <f>ROUND(I161*H161,2)</f>
        <v>0</v>
      </c>
      <c r="BL161" s="17" t="s">
        <v>145</v>
      </c>
      <c r="BM161" s="231" t="s">
        <v>653</v>
      </c>
    </row>
    <row r="162" s="2" customFormat="1" ht="33" customHeight="1">
      <c r="A162" s="38"/>
      <c r="B162" s="39"/>
      <c r="C162" s="219" t="s">
        <v>303</v>
      </c>
      <c r="D162" s="219" t="s">
        <v>141</v>
      </c>
      <c r="E162" s="220" t="s">
        <v>654</v>
      </c>
      <c r="F162" s="221" t="s">
        <v>655</v>
      </c>
      <c r="G162" s="222" t="s">
        <v>171</v>
      </c>
      <c r="H162" s="223">
        <v>6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41</v>
      </c>
      <c r="O162" s="91"/>
      <c r="P162" s="229">
        <f>O162*H162</f>
        <v>0</v>
      </c>
      <c r="Q162" s="229">
        <v>5.0000000000000002E-05</v>
      </c>
      <c r="R162" s="229">
        <f>Q162*H162</f>
        <v>0.00030000000000000003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145</v>
      </c>
      <c r="AT162" s="231" t="s">
        <v>141</v>
      </c>
      <c r="AU162" s="231" t="s">
        <v>86</v>
      </c>
      <c r="AY162" s="17" t="s">
        <v>139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84</v>
      </c>
      <c r="BK162" s="232">
        <f>ROUND(I162*H162,2)</f>
        <v>0</v>
      </c>
      <c r="BL162" s="17" t="s">
        <v>145</v>
      </c>
      <c r="BM162" s="231" t="s">
        <v>656</v>
      </c>
    </row>
    <row r="163" s="2" customFormat="1" ht="21.75" customHeight="1">
      <c r="A163" s="38"/>
      <c r="B163" s="39"/>
      <c r="C163" s="245" t="s">
        <v>307</v>
      </c>
      <c r="D163" s="245" t="s">
        <v>175</v>
      </c>
      <c r="E163" s="246" t="s">
        <v>657</v>
      </c>
      <c r="F163" s="247" t="s">
        <v>658</v>
      </c>
      <c r="G163" s="248" t="s">
        <v>171</v>
      </c>
      <c r="H163" s="249">
        <v>18</v>
      </c>
      <c r="I163" s="250"/>
      <c r="J163" s="251">
        <f>ROUND(I163*H163,2)</f>
        <v>0</v>
      </c>
      <c r="K163" s="252"/>
      <c r="L163" s="253"/>
      <c r="M163" s="254" t="s">
        <v>1</v>
      </c>
      <c r="N163" s="255" t="s">
        <v>41</v>
      </c>
      <c r="O163" s="91"/>
      <c r="P163" s="229">
        <f>O163*H163</f>
        <v>0</v>
      </c>
      <c r="Q163" s="229">
        <v>0.0047200000000000002</v>
      </c>
      <c r="R163" s="229">
        <f>Q163*H163</f>
        <v>0.084960000000000008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178</v>
      </c>
      <c r="AT163" s="231" t="s">
        <v>175</v>
      </c>
      <c r="AU163" s="231" t="s">
        <v>86</v>
      </c>
      <c r="AY163" s="17" t="s">
        <v>139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84</v>
      </c>
      <c r="BK163" s="232">
        <f>ROUND(I163*H163,2)</f>
        <v>0</v>
      </c>
      <c r="BL163" s="17" t="s">
        <v>145</v>
      </c>
      <c r="BM163" s="231" t="s">
        <v>659</v>
      </c>
    </row>
    <row r="164" s="13" customFormat="1">
      <c r="A164" s="13"/>
      <c r="B164" s="233"/>
      <c r="C164" s="234"/>
      <c r="D164" s="235" t="s">
        <v>147</v>
      </c>
      <c r="E164" s="234"/>
      <c r="F164" s="237" t="s">
        <v>660</v>
      </c>
      <c r="G164" s="234"/>
      <c r="H164" s="238">
        <v>18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147</v>
      </c>
      <c r="AU164" s="244" t="s">
        <v>86</v>
      </c>
      <c r="AV164" s="13" t="s">
        <v>86</v>
      </c>
      <c r="AW164" s="13" t="s">
        <v>4</v>
      </c>
      <c r="AX164" s="13" t="s">
        <v>84</v>
      </c>
      <c r="AY164" s="244" t="s">
        <v>139</v>
      </c>
    </row>
    <row r="165" s="2" customFormat="1" ht="24.15" customHeight="1">
      <c r="A165" s="38"/>
      <c r="B165" s="39"/>
      <c r="C165" s="219" t="s">
        <v>312</v>
      </c>
      <c r="D165" s="219" t="s">
        <v>141</v>
      </c>
      <c r="E165" s="220" t="s">
        <v>661</v>
      </c>
      <c r="F165" s="221" t="s">
        <v>662</v>
      </c>
      <c r="G165" s="222" t="s">
        <v>171</v>
      </c>
      <c r="H165" s="223">
        <v>6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41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145</v>
      </c>
      <c r="AT165" s="231" t="s">
        <v>141</v>
      </c>
      <c r="AU165" s="231" t="s">
        <v>86</v>
      </c>
      <c r="AY165" s="17" t="s">
        <v>139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84</v>
      </c>
      <c r="BK165" s="232">
        <f>ROUND(I165*H165,2)</f>
        <v>0</v>
      </c>
      <c r="BL165" s="17" t="s">
        <v>145</v>
      </c>
      <c r="BM165" s="231" t="s">
        <v>663</v>
      </c>
    </row>
    <row r="166" s="2" customFormat="1" ht="16.5" customHeight="1">
      <c r="A166" s="38"/>
      <c r="B166" s="39"/>
      <c r="C166" s="245" t="s">
        <v>316</v>
      </c>
      <c r="D166" s="245" t="s">
        <v>175</v>
      </c>
      <c r="E166" s="246" t="s">
        <v>664</v>
      </c>
      <c r="F166" s="247" t="s">
        <v>665</v>
      </c>
      <c r="G166" s="248" t="s">
        <v>144</v>
      </c>
      <c r="H166" s="249">
        <v>1.8</v>
      </c>
      <c r="I166" s="250"/>
      <c r="J166" s="251">
        <f>ROUND(I166*H166,2)</f>
        <v>0</v>
      </c>
      <c r="K166" s="252"/>
      <c r="L166" s="253"/>
      <c r="M166" s="254" t="s">
        <v>1</v>
      </c>
      <c r="N166" s="255" t="s">
        <v>41</v>
      </c>
      <c r="O166" s="91"/>
      <c r="P166" s="229">
        <f>O166*H166</f>
        <v>0</v>
      </c>
      <c r="Q166" s="229">
        <v>0.20000000000000001</v>
      </c>
      <c r="R166" s="229">
        <f>Q166*H166</f>
        <v>0.36000000000000004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178</v>
      </c>
      <c r="AT166" s="231" t="s">
        <v>175</v>
      </c>
      <c r="AU166" s="231" t="s">
        <v>86</v>
      </c>
      <c r="AY166" s="17" t="s">
        <v>139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84</v>
      </c>
      <c r="BK166" s="232">
        <f>ROUND(I166*H166,2)</f>
        <v>0</v>
      </c>
      <c r="BL166" s="17" t="s">
        <v>145</v>
      </c>
      <c r="BM166" s="231" t="s">
        <v>666</v>
      </c>
    </row>
    <row r="167" s="13" customFormat="1">
      <c r="A167" s="13"/>
      <c r="B167" s="233"/>
      <c r="C167" s="234"/>
      <c r="D167" s="235" t="s">
        <v>147</v>
      </c>
      <c r="E167" s="234"/>
      <c r="F167" s="237" t="s">
        <v>667</v>
      </c>
      <c r="G167" s="234"/>
      <c r="H167" s="238">
        <v>1.8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147</v>
      </c>
      <c r="AU167" s="244" t="s">
        <v>86</v>
      </c>
      <c r="AV167" s="13" t="s">
        <v>86</v>
      </c>
      <c r="AW167" s="13" t="s">
        <v>4</v>
      </c>
      <c r="AX167" s="13" t="s">
        <v>84</v>
      </c>
      <c r="AY167" s="244" t="s">
        <v>139</v>
      </c>
    </row>
    <row r="168" s="2" customFormat="1" ht="24.15" customHeight="1">
      <c r="A168" s="38"/>
      <c r="B168" s="39"/>
      <c r="C168" s="219" t="s">
        <v>321</v>
      </c>
      <c r="D168" s="219" t="s">
        <v>141</v>
      </c>
      <c r="E168" s="220" t="s">
        <v>668</v>
      </c>
      <c r="F168" s="221" t="s">
        <v>669</v>
      </c>
      <c r="G168" s="222" t="s">
        <v>171</v>
      </c>
      <c r="H168" s="223">
        <v>6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41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145</v>
      </c>
      <c r="AT168" s="231" t="s">
        <v>141</v>
      </c>
      <c r="AU168" s="231" t="s">
        <v>86</v>
      </c>
      <c r="AY168" s="17" t="s">
        <v>139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84</v>
      </c>
      <c r="BK168" s="232">
        <f>ROUND(I168*H168,2)</f>
        <v>0</v>
      </c>
      <c r="BL168" s="17" t="s">
        <v>145</v>
      </c>
      <c r="BM168" s="231" t="s">
        <v>670</v>
      </c>
    </row>
    <row r="169" s="2" customFormat="1" ht="24.15" customHeight="1">
      <c r="A169" s="38"/>
      <c r="B169" s="39"/>
      <c r="C169" s="219" t="s">
        <v>327</v>
      </c>
      <c r="D169" s="219" t="s">
        <v>141</v>
      </c>
      <c r="E169" s="220" t="s">
        <v>671</v>
      </c>
      <c r="F169" s="221" t="s">
        <v>672</v>
      </c>
      <c r="G169" s="222" t="s">
        <v>160</v>
      </c>
      <c r="H169" s="223">
        <v>37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41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145</v>
      </c>
      <c r="AT169" s="231" t="s">
        <v>141</v>
      </c>
      <c r="AU169" s="231" t="s">
        <v>86</v>
      </c>
      <c r="AY169" s="17" t="s">
        <v>139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84</v>
      </c>
      <c r="BK169" s="232">
        <f>ROUND(I169*H169,2)</f>
        <v>0</v>
      </c>
      <c r="BL169" s="17" t="s">
        <v>145</v>
      </c>
      <c r="BM169" s="231" t="s">
        <v>673</v>
      </c>
    </row>
    <row r="170" s="2" customFormat="1" ht="24.15" customHeight="1">
      <c r="A170" s="38"/>
      <c r="B170" s="39"/>
      <c r="C170" s="219" t="s">
        <v>331</v>
      </c>
      <c r="D170" s="219" t="s">
        <v>141</v>
      </c>
      <c r="E170" s="220" t="s">
        <v>674</v>
      </c>
      <c r="F170" s="221" t="s">
        <v>675</v>
      </c>
      <c r="G170" s="222" t="s">
        <v>171</v>
      </c>
      <c r="H170" s="223">
        <v>6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41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145</v>
      </c>
      <c r="AT170" s="231" t="s">
        <v>141</v>
      </c>
      <c r="AU170" s="231" t="s">
        <v>86</v>
      </c>
      <c r="AY170" s="17" t="s">
        <v>139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84</v>
      </c>
      <c r="BK170" s="232">
        <f>ROUND(I170*H170,2)</f>
        <v>0</v>
      </c>
      <c r="BL170" s="17" t="s">
        <v>145</v>
      </c>
      <c r="BM170" s="231" t="s">
        <v>676</v>
      </c>
    </row>
    <row r="171" s="2" customFormat="1" ht="16.5" customHeight="1">
      <c r="A171" s="38"/>
      <c r="B171" s="39"/>
      <c r="C171" s="245" t="s">
        <v>335</v>
      </c>
      <c r="D171" s="245" t="s">
        <v>175</v>
      </c>
      <c r="E171" s="246" t="s">
        <v>677</v>
      </c>
      <c r="F171" s="247" t="s">
        <v>678</v>
      </c>
      <c r="G171" s="248" t="s">
        <v>216</v>
      </c>
      <c r="H171" s="249">
        <v>0</v>
      </c>
      <c r="I171" s="250"/>
      <c r="J171" s="251">
        <f>ROUND(I171*H171,2)</f>
        <v>0</v>
      </c>
      <c r="K171" s="252"/>
      <c r="L171" s="253"/>
      <c r="M171" s="254" t="s">
        <v>1</v>
      </c>
      <c r="N171" s="255" t="s">
        <v>41</v>
      </c>
      <c r="O171" s="91"/>
      <c r="P171" s="229">
        <f>O171*H171</f>
        <v>0</v>
      </c>
      <c r="Q171" s="229">
        <v>1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178</v>
      </c>
      <c r="AT171" s="231" t="s">
        <v>175</v>
      </c>
      <c r="AU171" s="231" t="s">
        <v>86</v>
      </c>
      <c r="AY171" s="17" t="s">
        <v>139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84</v>
      </c>
      <c r="BK171" s="232">
        <f>ROUND(I171*H171,2)</f>
        <v>0</v>
      </c>
      <c r="BL171" s="17" t="s">
        <v>145</v>
      </c>
      <c r="BM171" s="231" t="s">
        <v>679</v>
      </c>
    </row>
    <row r="172" s="13" customFormat="1">
      <c r="A172" s="13"/>
      <c r="B172" s="233"/>
      <c r="C172" s="234"/>
      <c r="D172" s="235" t="s">
        <v>147</v>
      </c>
      <c r="E172" s="234"/>
      <c r="F172" s="237" t="s">
        <v>680</v>
      </c>
      <c r="G172" s="234"/>
      <c r="H172" s="238">
        <v>0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147</v>
      </c>
      <c r="AU172" s="244" t="s">
        <v>86</v>
      </c>
      <c r="AV172" s="13" t="s">
        <v>86</v>
      </c>
      <c r="AW172" s="13" t="s">
        <v>4</v>
      </c>
      <c r="AX172" s="13" t="s">
        <v>84</v>
      </c>
      <c r="AY172" s="244" t="s">
        <v>139</v>
      </c>
    </row>
    <row r="173" s="2" customFormat="1" ht="16.5" customHeight="1">
      <c r="A173" s="38"/>
      <c r="B173" s="39"/>
      <c r="C173" s="219" t="s">
        <v>339</v>
      </c>
      <c r="D173" s="219" t="s">
        <v>141</v>
      </c>
      <c r="E173" s="220" t="s">
        <v>681</v>
      </c>
      <c r="F173" s="221" t="s">
        <v>682</v>
      </c>
      <c r="G173" s="222" t="s">
        <v>144</v>
      </c>
      <c r="H173" s="223">
        <v>8.3130000000000006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41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145</v>
      </c>
      <c r="AT173" s="231" t="s">
        <v>141</v>
      </c>
      <c r="AU173" s="231" t="s">
        <v>86</v>
      </c>
      <c r="AY173" s="17" t="s">
        <v>139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84</v>
      </c>
      <c r="BK173" s="232">
        <f>ROUND(I173*H173,2)</f>
        <v>0</v>
      </c>
      <c r="BL173" s="17" t="s">
        <v>145</v>
      </c>
      <c r="BM173" s="231" t="s">
        <v>683</v>
      </c>
    </row>
    <row r="174" s="13" customFormat="1">
      <c r="A174" s="13"/>
      <c r="B174" s="233"/>
      <c r="C174" s="234"/>
      <c r="D174" s="235" t="s">
        <v>147</v>
      </c>
      <c r="E174" s="236" t="s">
        <v>1</v>
      </c>
      <c r="F174" s="237" t="s">
        <v>684</v>
      </c>
      <c r="G174" s="234"/>
      <c r="H174" s="238">
        <v>8.3130000000000006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147</v>
      </c>
      <c r="AU174" s="244" t="s">
        <v>86</v>
      </c>
      <c r="AV174" s="13" t="s">
        <v>86</v>
      </c>
      <c r="AW174" s="13" t="s">
        <v>32</v>
      </c>
      <c r="AX174" s="13" t="s">
        <v>84</v>
      </c>
      <c r="AY174" s="244" t="s">
        <v>139</v>
      </c>
    </row>
    <row r="175" s="2" customFormat="1" ht="16.5" customHeight="1">
      <c r="A175" s="38"/>
      <c r="B175" s="39"/>
      <c r="C175" s="245" t="s">
        <v>343</v>
      </c>
      <c r="D175" s="245" t="s">
        <v>175</v>
      </c>
      <c r="E175" s="246" t="s">
        <v>685</v>
      </c>
      <c r="F175" s="247" t="s">
        <v>686</v>
      </c>
      <c r="G175" s="248" t="s">
        <v>255</v>
      </c>
      <c r="H175" s="249">
        <v>16.626000000000001</v>
      </c>
      <c r="I175" s="250"/>
      <c r="J175" s="251">
        <f>ROUND(I175*H175,2)</f>
        <v>0</v>
      </c>
      <c r="K175" s="252"/>
      <c r="L175" s="253"/>
      <c r="M175" s="254" t="s">
        <v>1</v>
      </c>
      <c r="N175" s="255" t="s">
        <v>41</v>
      </c>
      <c r="O175" s="91"/>
      <c r="P175" s="229">
        <f>O175*H175</f>
        <v>0</v>
      </c>
      <c r="Q175" s="229">
        <v>0.001</v>
      </c>
      <c r="R175" s="229">
        <f>Q175*H175</f>
        <v>0.016626000000000002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178</v>
      </c>
      <c r="AT175" s="231" t="s">
        <v>175</v>
      </c>
      <c r="AU175" s="231" t="s">
        <v>86</v>
      </c>
      <c r="AY175" s="17" t="s">
        <v>139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84</v>
      </c>
      <c r="BK175" s="232">
        <f>ROUND(I175*H175,2)</f>
        <v>0</v>
      </c>
      <c r="BL175" s="17" t="s">
        <v>145</v>
      </c>
      <c r="BM175" s="231" t="s">
        <v>687</v>
      </c>
    </row>
    <row r="176" s="13" customFormat="1">
      <c r="A176" s="13"/>
      <c r="B176" s="233"/>
      <c r="C176" s="234"/>
      <c r="D176" s="235" t="s">
        <v>147</v>
      </c>
      <c r="E176" s="234"/>
      <c r="F176" s="237" t="s">
        <v>688</v>
      </c>
      <c r="G176" s="234"/>
      <c r="H176" s="238">
        <v>16.626000000000001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147</v>
      </c>
      <c r="AU176" s="244" t="s">
        <v>86</v>
      </c>
      <c r="AV176" s="13" t="s">
        <v>86</v>
      </c>
      <c r="AW176" s="13" t="s">
        <v>4</v>
      </c>
      <c r="AX176" s="13" t="s">
        <v>84</v>
      </c>
      <c r="AY176" s="244" t="s">
        <v>139</v>
      </c>
    </row>
    <row r="177" s="2" customFormat="1" ht="16.5" customHeight="1">
      <c r="A177" s="38"/>
      <c r="B177" s="39"/>
      <c r="C177" s="219" t="s">
        <v>347</v>
      </c>
      <c r="D177" s="219" t="s">
        <v>141</v>
      </c>
      <c r="E177" s="220" t="s">
        <v>689</v>
      </c>
      <c r="F177" s="221" t="s">
        <v>690</v>
      </c>
      <c r="G177" s="222" t="s">
        <v>171</v>
      </c>
      <c r="H177" s="223">
        <v>3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41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145</v>
      </c>
      <c r="AT177" s="231" t="s">
        <v>141</v>
      </c>
      <c r="AU177" s="231" t="s">
        <v>86</v>
      </c>
      <c r="AY177" s="17" t="s">
        <v>139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84</v>
      </c>
      <c r="BK177" s="232">
        <f>ROUND(I177*H177,2)</f>
        <v>0</v>
      </c>
      <c r="BL177" s="17" t="s">
        <v>145</v>
      </c>
      <c r="BM177" s="231" t="s">
        <v>691</v>
      </c>
    </row>
    <row r="178" s="2" customFormat="1" ht="33" customHeight="1">
      <c r="A178" s="38"/>
      <c r="B178" s="39"/>
      <c r="C178" s="219" t="s">
        <v>351</v>
      </c>
      <c r="D178" s="219" t="s">
        <v>141</v>
      </c>
      <c r="E178" s="220" t="s">
        <v>692</v>
      </c>
      <c r="F178" s="221" t="s">
        <v>693</v>
      </c>
      <c r="G178" s="222" t="s">
        <v>160</v>
      </c>
      <c r="H178" s="223">
        <v>860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41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145</v>
      </c>
      <c r="AT178" s="231" t="s">
        <v>141</v>
      </c>
      <c r="AU178" s="231" t="s">
        <v>86</v>
      </c>
      <c r="AY178" s="17" t="s">
        <v>139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84</v>
      </c>
      <c r="BK178" s="232">
        <f>ROUND(I178*H178,2)</f>
        <v>0</v>
      </c>
      <c r="BL178" s="17" t="s">
        <v>145</v>
      </c>
      <c r="BM178" s="231" t="s">
        <v>694</v>
      </c>
    </row>
    <row r="179" s="13" customFormat="1">
      <c r="A179" s="13"/>
      <c r="B179" s="233"/>
      <c r="C179" s="234"/>
      <c r="D179" s="235" t="s">
        <v>147</v>
      </c>
      <c r="E179" s="236" t="s">
        <v>1</v>
      </c>
      <c r="F179" s="237" t="s">
        <v>695</v>
      </c>
      <c r="G179" s="234"/>
      <c r="H179" s="238">
        <v>860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147</v>
      </c>
      <c r="AU179" s="244" t="s">
        <v>86</v>
      </c>
      <c r="AV179" s="13" t="s">
        <v>86</v>
      </c>
      <c r="AW179" s="13" t="s">
        <v>32</v>
      </c>
      <c r="AX179" s="13" t="s">
        <v>84</v>
      </c>
      <c r="AY179" s="244" t="s">
        <v>139</v>
      </c>
    </row>
    <row r="180" s="2" customFormat="1" ht="24.15" customHeight="1">
      <c r="A180" s="38"/>
      <c r="B180" s="39"/>
      <c r="C180" s="219" t="s">
        <v>357</v>
      </c>
      <c r="D180" s="219" t="s">
        <v>141</v>
      </c>
      <c r="E180" s="220" t="s">
        <v>696</v>
      </c>
      <c r="F180" s="221" t="s">
        <v>697</v>
      </c>
      <c r="G180" s="222" t="s">
        <v>216</v>
      </c>
      <c r="H180" s="223">
        <v>0.024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41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145</v>
      </c>
      <c r="AT180" s="231" t="s">
        <v>141</v>
      </c>
      <c r="AU180" s="231" t="s">
        <v>86</v>
      </c>
      <c r="AY180" s="17" t="s">
        <v>139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84</v>
      </c>
      <c r="BK180" s="232">
        <f>ROUND(I180*H180,2)</f>
        <v>0</v>
      </c>
      <c r="BL180" s="17" t="s">
        <v>145</v>
      </c>
      <c r="BM180" s="231" t="s">
        <v>698</v>
      </c>
    </row>
    <row r="181" s="13" customFormat="1">
      <c r="A181" s="13"/>
      <c r="B181" s="233"/>
      <c r="C181" s="234"/>
      <c r="D181" s="235" t="s">
        <v>147</v>
      </c>
      <c r="E181" s="236" t="s">
        <v>1</v>
      </c>
      <c r="F181" s="237" t="s">
        <v>699</v>
      </c>
      <c r="G181" s="234"/>
      <c r="H181" s="238">
        <v>0.024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147</v>
      </c>
      <c r="AU181" s="244" t="s">
        <v>86</v>
      </c>
      <c r="AV181" s="13" t="s">
        <v>86</v>
      </c>
      <c r="AW181" s="13" t="s">
        <v>32</v>
      </c>
      <c r="AX181" s="13" t="s">
        <v>84</v>
      </c>
      <c r="AY181" s="244" t="s">
        <v>139</v>
      </c>
    </row>
    <row r="182" s="2" customFormat="1" ht="16.5" customHeight="1">
      <c r="A182" s="38"/>
      <c r="B182" s="39"/>
      <c r="C182" s="245" t="s">
        <v>361</v>
      </c>
      <c r="D182" s="245" t="s">
        <v>175</v>
      </c>
      <c r="E182" s="246" t="s">
        <v>700</v>
      </c>
      <c r="F182" s="247" t="s">
        <v>701</v>
      </c>
      <c r="G182" s="248" t="s">
        <v>255</v>
      </c>
      <c r="H182" s="249">
        <v>24</v>
      </c>
      <c r="I182" s="250"/>
      <c r="J182" s="251">
        <f>ROUND(I182*H182,2)</f>
        <v>0</v>
      </c>
      <c r="K182" s="252"/>
      <c r="L182" s="253"/>
      <c r="M182" s="254" t="s">
        <v>1</v>
      </c>
      <c r="N182" s="255" t="s">
        <v>41</v>
      </c>
      <c r="O182" s="91"/>
      <c r="P182" s="229">
        <f>O182*H182</f>
        <v>0</v>
      </c>
      <c r="Q182" s="229">
        <v>0.001</v>
      </c>
      <c r="R182" s="229">
        <f>Q182*H182</f>
        <v>0.024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178</v>
      </c>
      <c r="AT182" s="231" t="s">
        <v>175</v>
      </c>
      <c r="AU182" s="231" t="s">
        <v>86</v>
      </c>
      <c r="AY182" s="17" t="s">
        <v>139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84</v>
      </c>
      <c r="BK182" s="232">
        <f>ROUND(I182*H182,2)</f>
        <v>0</v>
      </c>
      <c r="BL182" s="17" t="s">
        <v>145</v>
      </c>
      <c r="BM182" s="231" t="s">
        <v>702</v>
      </c>
    </row>
    <row r="183" s="13" customFormat="1">
      <c r="A183" s="13"/>
      <c r="B183" s="233"/>
      <c r="C183" s="234"/>
      <c r="D183" s="235" t="s">
        <v>147</v>
      </c>
      <c r="E183" s="234"/>
      <c r="F183" s="237" t="s">
        <v>703</v>
      </c>
      <c r="G183" s="234"/>
      <c r="H183" s="238">
        <v>24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147</v>
      </c>
      <c r="AU183" s="244" t="s">
        <v>86</v>
      </c>
      <c r="AV183" s="13" t="s">
        <v>86</v>
      </c>
      <c r="AW183" s="13" t="s">
        <v>4</v>
      </c>
      <c r="AX183" s="13" t="s">
        <v>84</v>
      </c>
      <c r="AY183" s="244" t="s">
        <v>139</v>
      </c>
    </row>
    <row r="184" s="2" customFormat="1" ht="24.15" customHeight="1">
      <c r="A184" s="38"/>
      <c r="B184" s="39"/>
      <c r="C184" s="219" t="s">
        <v>366</v>
      </c>
      <c r="D184" s="219" t="s">
        <v>141</v>
      </c>
      <c r="E184" s="220" t="s">
        <v>704</v>
      </c>
      <c r="F184" s="221" t="s">
        <v>705</v>
      </c>
      <c r="G184" s="222" t="s">
        <v>706</v>
      </c>
      <c r="H184" s="223">
        <v>55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41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145</v>
      </c>
      <c r="AT184" s="231" t="s">
        <v>141</v>
      </c>
      <c r="AU184" s="231" t="s">
        <v>86</v>
      </c>
      <c r="AY184" s="17" t="s">
        <v>139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84</v>
      </c>
      <c r="BK184" s="232">
        <f>ROUND(I184*H184,2)</f>
        <v>0</v>
      </c>
      <c r="BL184" s="17" t="s">
        <v>145</v>
      </c>
      <c r="BM184" s="231" t="s">
        <v>707</v>
      </c>
    </row>
    <row r="185" s="13" customFormat="1">
      <c r="A185" s="13"/>
      <c r="B185" s="233"/>
      <c r="C185" s="234"/>
      <c r="D185" s="235" t="s">
        <v>147</v>
      </c>
      <c r="E185" s="236" t="s">
        <v>1</v>
      </c>
      <c r="F185" s="237" t="s">
        <v>708</v>
      </c>
      <c r="G185" s="234"/>
      <c r="H185" s="238">
        <v>55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147</v>
      </c>
      <c r="AU185" s="244" t="s">
        <v>86</v>
      </c>
      <c r="AV185" s="13" t="s">
        <v>86</v>
      </c>
      <c r="AW185" s="13" t="s">
        <v>32</v>
      </c>
      <c r="AX185" s="13" t="s">
        <v>84</v>
      </c>
      <c r="AY185" s="244" t="s">
        <v>139</v>
      </c>
    </row>
    <row r="186" s="2" customFormat="1" ht="33" customHeight="1">
      <c r="A186" s="38"/>
      <c r="B186" s="39"/>
      <c r="C186" s="245" t="s">
        <v>370</v>
      </c>
      <c r="D186" s="245" t="s">
        <v>175</v>
      </c>
      <c r="E186" s="246" t="s">
        <v>709</v>
      </c>
      <c r="F186" s="247" t="s">
        <v>710</v>
      </c>
      <c r="G186" s="248" t="s">
        <v>255</v>
      </c>
      <c r="H186" s="249">
        <v>0.55000000000000004</v>
      </c>
      <c r="I186" s="250"/>
      <c r="J186" s="251">
        <f>ROUND(I186*H186,2)</f>
        <v>0</v>
      </c>
      <c r="K186" s="252"/>
      <c r="L186" s="253"/>
      <c r="M186" s="254" t="s">
        <v>1</v>
      </c>
      <c r="N186" s="255" t="s">
        <v>41</v>
      </c>
      <c r="O186" s="91"/>
      <c r="P186" s="229">
        <f>O186*H186</f>
        <v>0</v>
      </c>
      <c r="Q186" s="229">
        <v>0.001</v>
      </c>
      <c r="R186" s="229">
        <f>Q186*H186</f>
        <v>0.00055000000000000003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178</v>
      </c>
      <c r="AT186" s="231" t="s">
        <v>175</v>
      </c>
      <c r="AU186" s="231" t="s">
        <v>86</v>
      </c>
      <c r="AY186" s="17" t="s">
        <v>139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84</v>
      </c>
      <c r="BK186" s="232">
        <f>ROUND(I186*H186,2)</f>
        <v>0</v>
      </c>
      <c r="BL186" s="17" t="s">
        <v>145</v>
      </c>
      <c r="BM186" s="231" t="s">
        <v>711</v>
      </c>
    </row>
    <row r="187" s="13" customFormat="1">
      <c r="A187" s="13"/>
      <c r="B187" s="233"/>
      <c r="C187" s="234"/>
      <c r="D187" s="235" t="s">
        <v>147</v>
      </c>
      <c r="E187" s="234"/>
      <c r="F187" s="237" t="s">
        <v>712</v>
      </c>
      <c r="G187" s="234"/>
      <c r="H187" s="238">
        <v>0.55000000000000004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147</v>
      </c>
      <c r="AU187" s="244" t="s">
        <v>86</v>
      </c>
      <c r="AV187" s="13" t="s">
        <v>86</v>
      </c>
      <c r="AW187" s="13" t="s">
        <v>4</v>
      </c>
      <c r="AX187" s="13" t="s">
        <v>84</v>
      </c>
      <c r="AY187" s="244" t="s">
        <v>139</v>
      </c>
    </row>
    <row r="188" s="2" customFormat="1" ht="21.75" customHeight="1">
      <c r="A188" s="38"/>
      <c r="B188" s="39"/>
      <c r="C188" s="219" t="s">
        <v>375</v>
      </c>
      <c r="D188" s="219" t="s">
        <v>141</v>
      </c>
      <c r="E188" s="220" t="s">
        <v>713</v>
      </c>
      <c r="F188" s="221" t="s">
        <v>714</v>
      </c>
      <c r="G188" s="222" t="s">
        <v>160</v>
      </c>
      <c r="H188" s="223">
        <v>800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41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145</v>
      </c>
      <c r="AT188" s="231" t="s">
        <v>141</v>
      </c>
      <c r="AU188" s="231" t="s">
        <v>86</v>
      </c>
      <c r="AY188" s="17" t="s">
        <v>139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84</v>
      </c>
      <c r="BK188" s="232">
        <f>ROUND(I188*H188,2)</f>
        <v>0</v>
      </c>
      <c r="BL188" s="17" t="s">
        <v>145</v>
      </c>
      <c r="BM188" s="231" t="s">
        <v>715</v>
      </c>
    </row>
    <row r="189" s="2" customFormat="1" ht="33" customHeight="1">
      <c r="A189" s="38"/>
      <c r="B189" s="39"/>
      <c r="C189" s="219" t="s">
        <v>381</v>
      </c>
      <c r="D189" s="219" t="s">
        <v>141</v>
      </c>
      <c r="E189" s="220" t="s">
        <v>716</v>
      </c>
      <c r="F189" s="221" t="s">
        <v>717</v>
      </c>
      <c r="G189" s="222" t="s">
        <v>160</v>
      </c>
      <c r="H189" s="223">
        <v>800</v>
      </c>
      <c r="I189" s="224"/>
      <c r="J189" s="225">
        <f>ROUND(I189*H189,2)</f>
        <v>0</v>
      </c>
      <c r="K189" s="226"/>
      <c r="L189" s="44"/>
      <c r="M189" s="227" t="s">
        <v>1</v>
      </c>
      <c r="N189" s="228" t="s">
        <v>41</v>
      </c>
      <c r="O189" s="91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1" t="s">
        <v>145</v>
      </c>
      <c r="AT189" s="231" t="s">
        <v>141</v>
      </c>
      <c r="AU189" s="231" t="s">
        <v>86</v>
      </c>
      <c r="AY189" s="17" t="s">
        <v>139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7" t="s">
        <v>84</v>
      </c>
      <c r="BK189" s="232">
        <f>ROUND(I189*H189,2)</f>
        <v>0</v>
      </c>
      <c r="BL189" s="17" t="s">
        <v>145</v>
      </c>
      <c r="BM189" s="231" t="s">
        <v>718</v>
      </c>
    </row>
    <row r="190" s="2" customFormat="1" ht="16.5" customHeight="1">
      <c r="A190" s="38"/>
      <c r="B190" s="39"/>
      <c r="C190" s="219" t="s">
        <v>385</v>
      </c>
      <c r="D190" s="219" t="s">
        <v>141</v>
      </c>
      <c r="E190" s="220" t="s">
        <v>719</v>
      </c>
      <c r="F190" s="221" t="s">
        <v>720</v>
      </c>
      <c r="G190" s="222" t="s">
        <v>144</v>
      </c>
      <c r="H190" s="223">
        <v>10.1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41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145</v>
      </c>
      <c r="AT190" s="231" t="s">
        <v>141</v>
      </c>
      <c r="AU190" s="231" t="s">
        <v>86</v>
      </c>
      <c r="AY190" s="17" t="s">
        <v>139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84</v>
      </c>
      <c r="BK190" s="232">
        <f>ROUND(I190*H190,2)</f>
        <v>0</v>
      </c>
      <c r="BL190" s="17" t="s">
        <v>145</v>
      </c>
      <c r="BM190" s="231" t="s">
        <v>721</v>
      </c>
    </row>
    <row r="191" s="13" customFormat="1">
      <c r="A191" s="13"/>
      <c r="B191" s="233"/>
      <c r="C191" s="234"/>
      <c r="D191" s="235" t="s">
        <v>147</v>
      </c>
      <c r="E191" s="236" t="s">
        <v>1</v>
      </c>
      <c r="F191" s="237" t="s">
        <v>722</v>
      </c>
      <c r="G191" s="234"/>
      <c r="H191" s="238">
        <v>10.1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147</v>
      </c>
      <c r="AU191" s="244" t="s">
        <v>86</v>
      </c>
      <c r="AV191" s="13" t="s">
        <v>86</v>
      </c>
      <c r="AW191" s="13" t="s">
        <v>32</v>
      </c>
      <c r="AX191" s="13" t="s">
        <v>84</v>
      </c>
      <c r="AY191" s="244" t="s">
        <v>139</v>
      </c>
    </row>
    <row r="192" s="2" customFormat="1" ht="21.75" customHeight="1">
      <c r="A192" s="38"/>
      <c r="B192" s="39"/>
      <c r="C192" s="219" t="s">
        <v>723</v>
      </c>
      <c r="D192" s="219" t="s">
        <v>141</v>
      </c>
      <c r="E192" s="220" t="s">
        <v>724</v>
      </c>
      <c r="F192" s="221" t="s">
        <v>725</v>
      </c>
      <c r="G192" s="222" t="s">
        <v>160</v>
      </c>
      <c r="H192" s="223">
        <v>60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41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145</v>
      </c>
      <c r="AT192" s="231" t="s">
        <v>141</v>
      </c>
      <c r="AU192" s="231" t="s">
        <v>86</v>
      </c>
      <c r="AY192" s="17" t="s">
        <v>139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84</v>
      </c>
      <c r="BK192" s="232">
        <f>ROUND(I192*H192,2)</f>
        <v>0</v>
      </c>
      <c r="BL192" s="17" t="s">
        <v>145</v>
      </c>
      <c r="BM192" s="231" t="s">
        <v>726</v>
      </c>
    </row>
    <row r="193" s="2" customFormat="1" ht="21.75" customHeight="1">
      <c r="A193" s="38"/>
      <c r="B193" s="39"/>
      <c r="C193" s="219" t="s">
        <v>727</v>
      </c>
      <c r="D193" s="219" t="s">
        <v>141</v>
      </c>
      <c r="E193" s="220" t="s">
        <v>728</v>
      </c>
      <c r="F193" s="221" t="s">
        <v>729</v>
      </c>
      <c r="G193" s="222" t="s">
        <v>730</v>
      </c>
      <c r="H193" s="223">
        <v>3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41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145</v>
      </c>
      <c r="AT193" s="231" t="s">
        <v>141</v>
      </c>
      <c r="AU193" s="231" t="s">
        <v>86</v>
      </c>
      <c r="AY193" s="17" t="s">
        <v>139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84</v>
      </c>
      <c r="BK193" s="232">
        <f>ROUND(I193*H193,2)</f>
        <v>0</v>
      </c>
      <c r="BL193" s="17" t="s">
        <v>145</v>
      </c>
      <c r="BM193" s="231" t="s">
        <v>731</v>
      </c>
    </row>
    <row r="194" s="12" customFormat="1" ht="22.8" customHeight="1">
      <c r="A194" s="12"/>
      <c r="B194" s="203"/>
      <c r="C194" s="204"/>
      <c r="D194" s="205" t="s">
        <v>75</v>
      </c>
      <c r="E194" s="217" t="s">
        <v>211</v>
      </c>
      <c r="F194" s="217" t="s">
        <v>212</v>
      </c>
      <c r="G194" s="204"/>
      <c r="H194" s="204"/>
      <c r="I194" s="207"/>
      <c r="J194" s="218">
        <f>BK194</f>
        <v>0</v>
      </c>
      <c r="K194" s="204"/>
      <c r="L194" s="209"/>
      <c r="M194" s="210"/>
      <c r="N194" s="211"/>
      <c r="O194" s="211"/>
      <c r="P194" s="212">
        <f>P195</f>
        <v>0</v>
      </c>
      <c r="Q194" s="211"/>
      <c r="R194" s="212">
        <f>R195</f>
        <v>0</v>
      </c>
      <c r="S194" s="211"/>
      <c r="T194" s="213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4" t="s">
        <v>84</v>
      </c>
      <c r="AT194" s="215" t="s">
        <v>75</v>
      </c>
      <c r="AU194" s="215" t="s">
        <v>84</v>
      </c>
      <c r="AY194" s="214" t="s">
        <v>139</v>
      </c>
      <c r="BK194" s="216">
        <f>BK195</f>
        <v>0</v>
      </c>
    </row>
    <row r="195" s="2" customFormat="1" ht="24.15" customHeight="1">
      <c r="A195" s="38"/>
      <c r="B195" s="39"/>
      <c r="C195" s="219" t="s">
        <v>732</v>
      </c>
      <c r="D195" s="219" t="s">
        <v>141</v>
      </c>
      <c r="E195" s="220" t="s">
        <v>733</v>
      </c>
      <c r="F195" s="221" t="s">
        <v>734</v>
      </c>
      <c r="G195" s="222" t="s">
        <v>216</v>
      </c>
      <c r="H195" s="223">
        <v>148.57400000000001</v>
      </c>
      <c r="I195" s="224"/>
      <c r="J195" s="225">
        <f>ROUND(I195*H195,2)</f>
        <v>0</v>
      </c>
      <c r="K195" s="226"/>
      <c r="L195" s="44"/>
      <c r="M195" s="256" t="s">
        <v>1</v>
      </c>
      <c r="N195" s="257" t="s">
        <v>41</v>
      </c>
      <c r="O195" s="258"/>
      <c r="P195" s="259">
        <f>O195*H195</f>
        <v>0</v>
      </c>
      <c r="Q195" s="259">
        <v>0</v>
      </c>
      <c r="R195" s="259">
        <f>Q195*H195</f>
        <v>0</v>
      </c>
      <c r="S195" s="259">
        <v>0</v>
      </c>
      <c r="T195" s="26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145</v>
      </c>
      <c r="AT195" s="231" t="s">
        <v>141</v>
      </c>
      <c r="AU195" s="231" t="s">
        <v>86</v>
      </c>
      <c r="AY195" s="17" t="s">
        <v>139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84</v>
      </c>
      <c r="BK195" s="232">
        <f>ROUND(I195*H195,2)</f>
        <v>0</v>
      </c>
      <c r="BL195" s="17" t="s">
        <v>145</v>
      </c>
      <c r="BM195" s="231" t="s">
        <v>735</v>
      </c>
    </row>
    <row r="196" s="2" customFormat="1" ht="6.96" customHeight="1">
      <c r="A196" s="38"/>
      <c r="B196" s="66"/>
      <c r="C196" s="67"/>
      <c r="D196" s="67"/>
      <c r="E196" s="67"/>
      <c r="F196" s="67"/>
      <c r="G196" s="67"/>
      <c r="H196" s="67"/>
      <c r="I196" s="67"/>
      <c r="J196" s="67"/>
      <c r="K196" s="67"/>
      <c r="L196" s="44"/>
      <c r="M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</row>
  </sheetData>
  <sheetProtection sheet="1" autoFilter="0" formatColumns="0" formatRows="0" objects="1" scenarios="1" spinCount="100000" saltValue="pN73zMZT3ID1iMbYh5yyFJJBiLWF6yT8QS3lEBw4BsH15wiWi+aHb+TrF5zpHqRiCT6k7JXxsUS4Gi8zFaeWmQ==" hashValue="G9XJRUw8tlhZ2EVS9RNGJiLjmCW+7M9ROYit0noTx2didWmoc4gHAUpVtidUAZelfCRy19xDMZhVWhd9KYyKBQ==" algorithmName="SHA-512" password="C7B2"/>
  <autoFilter ref="C118:K19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ATRIA ZŠ JUGOSLÁVSKÁ 23 V OSTRAVĚ – ZÁBŘEHU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736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ROUND((SUM(BE127:BE513)),  2)</f>
        <v>0</v>
      </c>
      <c r="G33" s="38"/>
      <c r="H33" s="38"/>
      <c r="I33" s="155">
        <v>0.20999999999999999</v>
      </c>
      <c r="J33" s="154">
        <f>ROUND(((SUM(BE127:BE513))*I33),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ROUND((SUM(BF127:BF513)),  2)</f>
        <v>0</v>
      </c>
      <c r="G34" s="38"/>
      <c r="H34" s="38"/>
      <c r="I34" s="155">
        <v>0.12</v>
      </c>
      <c r="J34" s="154">
        <f>ROUND(((SUM(BF127:BF513))*I34),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ROUND((SUM(BG127:BG513)),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ROUND((SUM(BH127:BH513)),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ROUND((SUM(BI127:BI513)),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ATRIA ZŠ JUGOSLÁVSKÁ 23 V OSTRAVĚ – ZÁBŘEHU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04 - DEŠŤOVÁ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Ostrava</v>
      </c>
      <c r="G89" s="40"/>
      <c r="H89" s="40"/>
      <c r="I89" s="32" t="s">
        <v>22</v>
      </c>
      <c r="J89" s="79" t="str">
        <f>IF(J12="","",J12)</f>
        <v>4. 5. 2024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Městský obvod Ostrava-Jih</v>
      </c>
      <c r="G91" s="40"/>
      <c r="H91" s="40"/>
      <c r="I91" s="32" t="s">
        <v>30</v>
      </c>
      <c r="J91" s="36" t="str">
        <f>E21</f>
        <v>STAV MORAVIA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111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113</v>
      </c>
      <c r="E99" s="188"/>
      <c r="F99" s="188"/>
      <c r="G99" s="188"/>
      <c r="H99" s="188"/>
      <c r="I99" s="188"/>
      <c r="J99" s="189">
        <f>J260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737</v>
      </c>
      <c r="E100" s="188"/>
      <c r="F100" s="188"/>
      <c r="G100" s="188"/>
      <c r="H100" s="188"/>
      <c r="I100" s="188"/>
      <c r="J100" s="189">
        <f>J270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738</v>
      </c>
      <c r="E101" s="188"/>
      <c r="F101" s="188"/>
      <c r="G101" s="188"/>
      <c r="H101" s="188"/>
      <c r="I101" s="188"/>
      <c r="J101" s="189">
        <f>J286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405</v>
      </c>
      <c r="E102" s="188"/>
      <c r="F102" s="188"/>
      <c r="G102" s="188"/>
      <c r="H102" s="188"/>
      <c r="I102" s="188"/>
      <c r="J102" s="189">
        <f>J295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406</v>
      </c>
      <c r="E103" s="188"/>
      <c r="F103" s="188"/>
      <c r="G103" s="188"/>
      <c r="H103" s="188"/>
      <c r="I103" s="188"/>
      <c r="J103" s="189">
        <f>J461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116</v>
      </c>
      <c r="E104" s="188"/>
      <c r="F104" s="188"/>
      <c r="G104" s="188"/>
      <c r="H104" s="188"/>
      <c r="I104" s="188"/>
      <c r="J104" s="189">
        <f>J476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739</v>
      </c>
      <c r="E105" s="182"/>
      <c r="F105" s="182"/>
      <c r="G105" s="182"/>
      <c r="H105" s="182"/>
      <c r="I105" s="182"/>
      <c r="J105" s="183">
        <f>J485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740</v>
      </c>
      <c r="E106" s="188"/>
      <c r="F106" s="188"/>
      <c r="G106" s="188"/>
      <c r="H106" s="188"/>
      <c r="I106" s="188"/>
      <c r="J106" s="189">
        <f>J486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741</v>
      </c>
      <c r="E107" s="182"/>
      <c r="F107" s="182"/>
      <c r="G107" s="182"/>
      <c r="H107" s="182"/>
      <c r="I107" s="182"/>
      <c r="J107" s="183">
        <f>J501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124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6.25" customHeight="1">
      <c r="A117" s="38"/>
      <c r="B117" s="39"/>
      <c r="C117" s="40"/>
      <c r="D117" s="40"/>
      <c r="E117" s="174" t="str">
        <f>E7</f>
        <v>ÚPRAVA ATRIA ZŠ JUGOSLÁVSKÁ 23 V OSTRAVĚ – ZÁBŘEHU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103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SO 04 - DEŠŤOVÁ KANALIZACE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Ostrava</v>
      </c>
      <c r="G121" s="40"/>
      <c r="H121" s="40"/>
      <c r="I121" s="32" t="s">
        <v>22</v>
      </c>
      <c r="J121" s="79" t="str">
        <f>IF(J12="","",J12)</f>
        <v>4. 5. 2024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24</v>
      </c>
      <c r="D123" s="40"/>
      <c r="E123" s="40"/>
      <c r="F123" s="27" t="str">
        <f>E15</f>
        <v>Městský obvod Ostrava-Jih</v>
      </c>
      <c r="G123" s="40"/>
      <c r="H123" s="40"/>
      <c r="I123" s="32" t="s">
        <v>30</v>
      </c>
      <c r="J123" s="36" t="str">
        <f>E21</f>
        <v>STAV MORAVIA spol. s 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IF(E18="","",E18)</f>
        <v>Vyplň údaj</v>
      </c>
      <c r="G124" s="40"/>
      <c r="H124" s="40"/>
      <c r="I124" s="32" t="s">
        <v>33</v>
      </c>
      <c r="J124" s="36" t="str">
        <f>E24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125</v>
      </c>
      <c r="D126" s="194" t="s">
        <v>61</v>
      </c>
      <c r="E126" s="194" t="s">
        <v>57</v>
      </c>
      <c r="F126" s="194" t="s">
        <v>58</v>
      </c>
      <c r="G126" s="194" t="s">
        <v>126</v>
      </c>
      <c r="H126" s="194" t="s">
        <v>127</v>
      </c>
      <c r="I126" s="194" t="s">
        <v>128</v>
      </c>
      <c r="J126" s="195" t="s">
        <v>107</v>
      </c>
      <c r="K126" s="196" t="s">
        <v>129</v>
      </c>
      <c r="L126" s="197"/>
      <c r="M126" s="100" t="s">
        <v>1</v>
      </c>
      <c r="N126" s="101" t="s">
        <v>40</v>
      </c>
      <c r="O126" s="101" t="s">
        <v>130</v>
      </c>
      <c r="P126" s="101" t="s">
        <v>131</v>
      </c>
      <c r="Q126" s="101" t="s">
        <v>132</v>
      </c>
      <c r="R126" s="101" t="s">
        <v>133</v>
      </c>
      <c r="S126" s="101" t="s">
        <v>134</v>
      </c>
      <c r="T126" s="102" t="s">
        <v>135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136</v>
      </c>
      <c r="D127" s="40"/>
      <c r="E127" s="40"/>
      <c r="F127" s="40"/>
      <c r="G127" s="40"/>
      <c r="H127" s="40"/>
      <c r="I127" s="40"/>
      <c r="J127" s="198">
        <f>BK127</f>
        <v>0</v>
      </c>
      <c r="K127" s="40"/>
      <c r="L127" s="44"/>
      <c r="M127" s="103"/>
      <c r="N127" s="199"/>
      <c r="O127" s="104"/>
      <c r="P127" s="200">
        <f>P128+P485+P501</f>
        <v>0</v>
      </c>
      <c r="Q127" s="104"/>
      <c r="R127" s="200">
        <f>R128+R485+R501</f>
        <v>0</v>
      </c>
      <c r="S127" s="104"/>
      <c r="T127" s="201">
        <f>T128+T485+T501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75</v>
      </c>
      <c r="AU127" s="17" t="s">
        <v>109</v>
      </c>
      <c r="BK127" s="202">
        <f>BK128+BK485+BK501</f>
        <v>0</v>
      </c>
    </row>
    <row r="128" s="12" customFormat="1" ht="25.92" customHeight="1">
      <c r="A128" s="12"/>
      <c r="B128" s="203"/>
      <c r="C128" s="204"/>
      <c r="D128" s="205" t="s">
        <v>75</v>
      </c>
      <c r="E128" s="206" t="s">
        <v>137</v>
      </c>
      <c r="F128" s="206" t="s">
        <v>138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P129+P260+P270+P286+P295+P461+P476</f>
        <v>0</v>
      </c>
      <c r="Q128" s="211"/>
      <c r="R128" s="212">
        <f>R129+R260+R270+R286+R295+R461+R476</f>
        <v>0</v>
      </c>
      <c r="S128" s="211"/>
      <c r="T128" s="213">
        <f>T129+T260+T270+T286+T295+T461+T476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84</v>
      </c>
      <c r="AT128" s="215" t="s">
        <v>75</v>
      </c>
      <c r="AU128" s="215" t="s">
        <v>76</v>
      </c>
      <c r="AY128" s="214" t="s">
        <v>139</v>
      </c>
      <c r="BK128" s="216">
        <f>BK129+BK260+BK270+BK286+BK295+BK461+BK476</f>
        <v>0</v>
      </c>
    </row>
    <row r="129" s="12" customFormat="1" ht="22.8" customHeight="1">
      <c r="A129" s="12"/>
      <c r="B129" s="203"/>
      <c r="C129" s="204"/>
      <c r="D129" s="205" t="s">
        <v>75</v>
      </c>
      <c r="E129" s="217" t="s">
        <v>84</v>
      </c>
      <c r="F129" s="217" t="s">
        <v>140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SUM(P130:P259)</f>
        <v>0</v>
      </c>
      <c r="Q129" s="211"/>
      <c r="R129" s="212">
        <f>SUM(R130:R259)</f>
        <v>0</v>
      </c>
      <c r="S129" s="211"/>
      <c r="T129" s="213">
        <f>SUM(T130:T259)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84</v>
      </c>
      <c r="AT129" s="215" t="s">
        <v>75</v>
      </c>
      <c r="AU129" s="215" t="s">
        <v>84</v>
      </c>
      <c r="AY129" s="214" t="s">
        <v>139</v>
      </c>
      <c r="BK129" s="216">
        <f>SUM(BK130:BK259)</f>
        <v>0</v>
      </c>
    </row>
    <row r="130" s="2" customFormat="1" ht="44.25" customHeight="1">
      <c r="A130" s="38"/>
      <c r="B130" s="39"/>
      <c r="C130" s="219" t="s">
        <v>84</v>
      </c>
      <c r="D130" s="219" t="s">
        <v>141</v>
      </c>
      <c r="E130" s="220" t="s">
        <v>742</v>
      </c>
      <c r="F130" s="221" t="s">
        <v>743</v>
      </c>
      <c r="G130" s="222" t="s">
        <v>144</v>
      </c>
      <c r="H130" s="223">
        <v>7.3200000000000003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41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145</v>
      </c>
      <c r="AT130" s="231" t="s">
        <v>141</v>
      </c>
      <c r="AU130" s="231" t="s">
        <v>86</v>
      </c>
      <c r="AY130" s="17" t="s">
        <v>139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84</v>
      </c>
      <c r="BK130" s="232">
        <f>ROUND(I130*H130,2)</f>
        <v>0</v>
      </c>
      <c r="BL130" s="17" t="s">
        <v>145</v>
      </c>
      <c r="BM130" s="231" t="s">
        <v>86</v>
      </c>
    </row>
    <row r="131" s="2" customFormat="1">
      <c r="A131" s="38"/>
      <c r="B131" s="39"/>
      <c r="C131" s="40"/>
      <c r="D131" s="235" t="s">
        <v>744</v>
      </c>
      <c r="E131" s="40"/>
      <c r="F131" s="273" t="s">
        <v>745</v>
      </c>
      <c r="G131" s="40"/>
      <c r="H131" s="40"/>
      <c r="I131" s="274"/>
      <c r="J131" s="40"/>
      <c r="K131" s="40"/>
      <c r="L131" s="44"/>
      <c r="M131" s="275"/>
      <c r="N131" s="276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744</v>
      </c>
      <c r="AU131" s="17" t="s">
        <v>86</v>
      </c>
    </row>
    <row r="132" s="13" customFormat="1">
      <c r="A132" s="13"/>
      <c r="B132" s="233"/>
      <c r="C132" s="234"/>
      <c r="D132" s="235" t="s">
        <v>147</v>
      </c>
      <c r="E132" s="236" t="s">
        <v>1</v>
      </c>
      <c r="F132" s="237" t="s">
        <v>746</v>
      </c>
      <c r="G132" s="234"/>
      <c r="H132" s="238">
        <v>7.3200000000000003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147</v>
      </c>
      <c r="AU132" s="244" t="s">
        <v>86</v>
      </c>
      <c r="AV132" s="13" t="s">
        <v>86</v>
      </c>
      <c r="AW132" s="13" t="s">
        <v>32</v>
      </c>
      <c r="AX132" s="13" t="s">
        <v>76</v>
      </c>
      <c r="AY132" s="244" t="s">
        <v>139</v>
      </c>
    </row>
    <row r="133" s="14" customFormat="1">
      <c r="A133" s="14"/>
      <c r="B133" s="262"/>
      <c r="C133" s="263"/>
      <c r="D133" s="235" t="s">
        <v>147</v>
      </c>
      <c r="E133" s="264" t="s">
        <v>1</v>
      </c>
      <c r="F133" s="265" t="s">
        <v>423</v>
      </c>
      <c r="G133" s="263"/>
      <c r="H133" s="266">
        <v>7.3200000000000003</v>
      </c>
      <c r="I133" s="267"/>
      <c r="J133" s="263"/>
      <c r="K133" s="263"/>
      <c r="L133" s="268"/>
      <c r="M133" s="269"/>
      <c r="N133" s="270"/>
      <c r="O133" s="270"/>
      <c r="P133" s="270"/>
      <c r="Q133" s="270"/>
      <c r="R133" s="270"/>
      <c r="S133" s="270"/>
      <c r="T133" s="271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2" t="s">
        <v>147</v>
      </c>
      <c r="AU133" s="272" t="s">
        <v>86</v>
      </c>
      <c r="AV133" s="14" t="s">
        <v>145</v>
      </c>
      <c r="AW133" s="14" t="s">
        <v>32</v>
      </c>
      <c r="AX133" s="14" t="s">
        <v>84</v>
      </c>
      <c r="AY133" s="272" t="s">
        <v>139</v>
      </c>
    </row>
    <row r="134" s="2" customFormat="1" ht="44.25" customHeight="1">
      <c r="A134" s="38"/>
      <c r="B134" s="39"/>
      <c r="C134" s="219" t="s">
        <v>86</v>
      </c>
      <c r="D134" s="219" t="s">
        <v>141</v>
      </c>
      <c r="E134" s="220" t="s">
        <v>747</v>
      </c>
      <c r="F134" s="221" t="s">
        <v>748</v>
      </c>
      <c r="G134" s="222" t="s">
        <v>144</v>
      </c>
      <c r="H134" s="223">
        <v>9.4000000000000004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145</v>
      </c>
      <c r="AT134" s="231" t="s">
        <v>141</v>
      </c>
      <c r="AU134" s="231" t="s">
        <v>86</v>
      </c>
      <c r="AY134" s="17" t="s">
        <v>139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145</v>
      </c>
      <c r="BM134" s="231" t="s">
        <v>145</v>
      </c>
    </row>
    <row r="135" s="2" customFormat="1">
      <c r="A135" s="38"/>
      <c r="B135" s="39"/>
      <c r="C135" s="40"/>
      <c r="D135" s="235" t="s">
        <v>744</v>
      </c>
      <c r="E135" s="40"/>
      <c r="F135" s="273" t="s">
        <v>749</v>
      </c>
      <c r="G135" s="40"/>
      <c r="H135" s="40"/>
      <c r="I135" s="274"/>
      <c r="J135" s="40"/>
      <c r="K135" s="40"/>
      <c r="L135" s="44"/>
      <c r="M135" s="275"/>
      <c r="N135" s="276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744</v>
      </c>
      <c r="AU135" s="17" t="s">
        <v>86</v>
      </c>
    </row>
    <row r="136" s="13" customFormat="1">
      <c r="A136" s="13"/>
      <c r="B136" s="233"/>
      <c r="C136" s="234"/>
      <c r="D136" s="235" t="s">
        <v>147</v>
      </c>
      <c r="E136" s="236" t="s">
        <v>1</v>
      </c>
      <c r="F136" s="237" t="s">
        <v>750</v>
      </c>
      <c r="G136" s="234"/>
      <c r="H136" s="238">
        <v>9.4000000000000004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147</v>
      </c>
      <c r="AU136" s="244" t="s">
        <v>86</v>
      </c>
      <c r="AV136" s="13" t="s">
        <v>86</v>
      </c>
      <c r="AW136" s="13" t="s">
        <v>32</v>
      </c>
      <c r="AX136" s="13" t="s">
        <v>76</v>
      </c>
      <c r="AY136" s="244" t="s">
        <v>139</v>
      </c>
    </row>
    <row r="137" s="14" customFormat="1">
      <c r="A137" s="14"/>
      <c r="B137" s="262"/>
      <c r="C137" s="263"/>
      <c r="D137" s="235" t="s">
        <v>147</v>
      </c>
      <c r="E137" s="264" t="s">
        <v>1</v>
      </c>
      <c r="F137" s="265" t="s">
        <v>423</v>
      </c>
      <c r="G137" s="263"/>
      <c r="H137" s="266">
        <v>9.4000000000000004</v>
      </c>
      <c r="I137" s="267"/>
      <c r="J137" s="263"/>
      <c r="K137" s="263"/>
      <c r="L137" s="268"/>
      <c r="M137" s="269"/>
      <c r="N137" s="270"/>
      <c r="O137" s="270"/>
      <c r="P137" s="270"/>
      <c r="Q137" s="270"/>
      <c r="R137" s="270"/>
      <c r="S137" s="270"/>
      <c r="T137" s="27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72" t="s">
        <v>147</v>
      </c>
      <c r="AU137" s="272" t="s">
        <v>86</v>
      </c>
      <c r="AV137" s="14" t="s">
        <v>145</v>
      </c>
      <c r="AW137" s="14" t="s">
        <v>32</v>
      </c>
      <c r="AX137" s="14" t="s">
        <v>84</v>
      </c>
      <c r="AY137" s="272" t="s">
        <v>139</v>
      </c>
    </row>
    <row r="138" s="2" customFormat="1" ht="24.15" customHeight="1">
      <c r="A138" s="38"/>
      <c r="B138" s="39"/>
      <c r="C138" s="219" t="s">
        <v>153</v>
      </c>
      <c r="D138" s="219" t="s">
        <v>141</v>
      </c>
      <c r="E138" s="220" t="s">
        <v>751</v>
      </c>
      <c r="F138" s="221" t="s">
        <v>752</v>
      </c>
      <c r="G138" s="222" t="s">
        <v>160</v>
      </c>
      <c r="H138" s="223">
        <v>26.751999999999999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145</v>
      </c>
      <c r="AT138" s="231" t="s">
        <v>141</v>
      </c>
      <c r="AU138" s="231" t="s">
        <v>86</v>
      </c>
      <c r="AY138" s="17" t="s">
        <v>139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145</v>
      </c>
      <c r="BM138" s="231" t="s">
        <v>168</v>
      </c>
    </row>
    <row r="139" s="2" customFormat="1">
      <c r="A139" s="38"/>
      <c r="B139" s="39"/>
      <c r="C139" s="40"/>
      <c r="D139" s="235" t="s">
        <v>744</v>
      </c>
      <c r="E139" s="40"/>
      <c r="F139" s="273" t="s">
        <v>753</v>
      </c>
      <c r="G139" s="40"/>
      <c r="H139" s="40"/>
      <c r="I139" s="274"/>
      <c r="J139" s="40"/>
      <c r="K139" s="40"/>
      <c r="L139" s="44"/>
      <c r="M139" s="275"/>
      <c r="N139" s="276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744</v>
      </c>
      <c r="AU139" s="17" t="s">
        <v>86</v>
      </c>
    </row>
    <row r="140" s="13" customFormat="1">
      <c r="A140" s="13"/>
      <c r="B140" s="233"/>
      <c r="C140" s="234"/>
      <c r="D140" s="235" t="s">
        <v>147</v>
      </c>
      <c r="E140" s="236" t="s">
        <v>1</v>
      </c>
      <c r="F140" s="237" t="s">
        <v>754</v>
      </c>
      <c r="G140" s="234"/>
      <c r="H140" s="238">
        <v>11.712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147</v>
      </c>
      <c r="AU140" s="244" t="s">
        <v>86</v>
      </c>
      <c r="AV140" s="13" t="s">
        <v>86</v>
      </c>
      <c r="AW140" s="13" t="s">
        <v>32</v>
      </c>
      <c r="AX140" s="13" t="s">
        <v>76</v>
      </c>
      <c r="AY140" s="244" t="s">
        <v>139</v>
      </c>
    </row>
    <row r="141" s="13" customFormat="1">
      <c r="A141" s="13"/>
      <c r="B141" s="233"/>
      <c r="C141" s="234"/>
      <c r="D141" s="235" t="s">
        <v>147</v>
      </c>
      <c r="E141" s="236" t="s">
        <v>1</v>
      </c>
      <c r="F141" s="237" t="s">
        <v>755</v>
      </c>
      <c r="G141" s="234"/>
      <c r="H141" s="238">
        <v>15.039999999999999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147</v>
      </c>
      <c r="AU141" s="244" t="s">
        <v>86</v>
      </c>
      <c r="AV141" s="13" t="s">
        <v>86</v>
      </c>
      <c r="AW141" s="13" t="s">
        <v>32</v>
      </c>
      <c r="AX141" s="13" t="s">
        <v>76</v>
      </c>
      <c r="AY141" s="244" t="s">
        <v>139</v>
      </c>
    </row>
    <row r="142" s="14" customFormat="1">
      <c r="A142" s="14"/>
      <c r="B142" s="262"/>
      <c r="C142" s="263"/>
      <c r="D142" s="235" t="s">
        <v>147</v>
      </c>
      <c r="E142" s="264" t="s">
        <v>1</v>
      </c>
      <c r="F142" s="265" t="s">
        <v>423</v>
      </c>
      <c r="G142" s="263"/>
      <c r="H142" s="266">
        <v>26.751999999999999</v>
      </c>
      <c r="I142" s="267"/>
      <c r="J142" s="263"/>
      <c r="K142" s="263"/>
      <c r="L142" s="268"/>
      <c r="M142" s="269"/>
      <c r="N142" s="270"/>
      <c r="O142" s="270"/>
      <c r="P142" s="270"/>
      <c r="Q142" s="270"/>
      <c r="R142" s="270"/>
      <c r="S142" s="270"/>
      <c r="T142" s="27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72" t="s">
        <v>147</v>
      </c>
      <c r="AU142" s="272" t="s">
        <v>86</v>
      </c>
      <c r="AV142" s="14" t="s">
        <v>145</v>
      </c>
      <c r="AW142" s="14" t="s">
        <v>32</v>
      </c>
      <c r="AX142" s="14" t="s">
        <v>84</v>
      </c>
      <c r="AY142" s="272" t="s">
        <v>139</v>
      </c>
    </row>
    <row r="143" s="2" customFormat="1" ht="44.25" customHeight="1">
      <c r="A143" s="38"/>
      <c r="B143" s="39"/>
      <c r="C143" s="219" t="s">
        <v>145</v>
      </c>
      <c r="D143" s="219" t="s">
        <v>141</v>
      </c>
      <c r="E143" s="220" t="s">
        <v>756</v>
      </c>
      <c r="F143" s="221" t="s">
        <v>757</v>
      </c>
      <c r="G143" s="222" t="s">
        <v>160</v>
      </c>
      <c r="H143" s="223">
        <v>26.751999999999999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41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145</v>
      </c>
      <c r="AT143" s="231" t="s">
        <v>141</v>
      </c>
      <c r="AU143" s="231" t="s">
        <v>86</v>
      </c>
      <c r="AY143" s="17" t="s">
        <v>139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84</v>
      </c>
      <c r="BK143" s="232">
        <f>ROUND(I143*H143,2)</f>
        <v>0</v>
      </c>
      <c r="BL143" s="17" t="s">
        <v>145</v>
      </c>
      <c r="BM143" s="231" t="s">
        <v>178</v>
      </c>
    </row>
    <row r="144" s="2" customFormat="1">
      <c r="A144" s="38"/>
      <c r="B144" s="39"/>
      <c r="C144" s="40"/>
      <c r="D144" s="235" t="s">
        <v>744</v>
      </c>
      <c r="E144" s="40"/>
      <c r="F144" s="273" t="s">
        <v>758</v>
      </c>
      <c r="G144" s="40"/>
      <c r="H144" s="40"/>
      <c r="I144" s="274"/>
      <c r="J144" s="40"/>
      <c r="K144" s="40"/>
      <c r="L144" s="44"/>
      <c r="M144" s="275"/>
      <c r="N144" s="276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744</v>
      </c>
      <c r="AU144" s="17" t="s">
        <v>86</v>
      </c>
    </row>
    <row r="145" s="13" customFormat="1">
      <c r="A145" s="13"/>
      <c r="B145" s="233"/>
      <c r="C145" s="234"/>
      <c r="D145" s="235" t="s">
        <v>147</v>
      </c>
      <c r="E145" s="236" t="s">
        <v>1</v>
      </c>
      <c r="F145" s="237" t="s">
        <v>754</v>
      </c>
      <c r="G145" s="234"/>
      <c r="H145" s="238">
        <v>11.712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147</v>
      </c>
      <c r="AU145" s="244" t="s">
        <v>86</v>
      </c>
      <c r="AV145" s="13" t="s">
        <v>86</v>
      </c>
      <c r="AW145" s="13" t="s">
        <v>32</v>
      </c>
      <c r="AX145" s="13" t="s">
        <v>76</v>
      </c>
      <c r="AY145" s="244" t="s">
        <v>139</v>
      </c>
    </row>
    <row r="146" s="13" customFormat="1">
      <c r="A146" s="13"/>
      <c r="B146" s="233"/>
      <c r="C146" s="234"/>
      <c r="D146" s="235" t="s">
        <v>147</v>
      </c>
      <c r="E146" s="236" t="s">
        <v>1</v>
      </c>
      <c r="F146" s="237" t="s">
        <v>755</v>
      </c>
      <c r="G146" s="234"/>
      <c r="H146" s="238">
        <v>15.039999999999999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147</v>
      </c>
      <c r="AU146" s="244" t="s">
        <v>86</v>
      </c>
      <c r="AV146" s="13" t="s">
        <v>86</v>
      </c>
      <c r="AW146" s="13" t="s">
        <v>32</v>
      </c>
      <c r="AX146" s="13" t="s">
        <v>76</v>
      </c>
      <c r="AY146" s="244" t="s">
        <v>139</v>
      </c>
    </row>
    <row r="147" s="14" customFormat="1">
      <c r="A147" s="14"/>
      <c r="B147" s="262"/>
      <c r="C147" s="263"/>
      <c r="D147" s="235" t="s">
        <v>147</v>
      </c>
      <c r="E147" s="264" t="s">
        <v>1</v>
      </c>
      <c r="F147" s="265" t="s">
        <v>423</v>
      </c>
      <c r="G147" s="263"/>
      <c r="H147" s="266">
        <v>26.751999999999999</v>
      </c>
      <c r="I147" s="267"/>
      <c r="J147" s="263"/>
      <c r="K147" s="263"/>
      <c r="L147" s="268"/>
      <c r="M147" s="269"/>
      <c r="N147" s="270"/>
      <c r="O147" s="270"/>
      <c r="P147" s="270"/>
      <c r="Q147" s="270"/>
      <c r="R147" s="270"/>
      <c r="S147" s="270"/>
      <c r="T147" s="27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2" t="s">
        <v>147</v>
      </c>
      <c r="AU147" s="272" t="s">
        <v>86</v>
      </c>
      <c r="AV147" s="14" t="s">
        <v>145</v>
      </c>
      <c r="AW147" s="14" t="s">
        <v>32</v>
      </c>
      <c r="AX147" s="14" t="s">
        <v>84</v>
      </c>
      <c r="AY147" s="272" t="s">
        <v>139</v>
      </c>
    </row>
    <row r="148" s="2" customFormat="1" ht="44.25" customHeight="1">
      <c r="A148" s="38"/>
      <c r="B148" s="39"/>
      <c r="C148" s="219" t="s">
        <v>163</v>
      </c>
      <c r="D148" s="219" t="s">
        <v>141</v>
      </c>
      <c r="E148" s="220" t="s">
        <v>759</v>
      </c>
      <c r="F148" s="221" t="s">
        <v>760</v>
      </c>
      <c r="G148" s="222" t="s">
        <v>144</v>
      </c>
      <c r="H148" s="223">
        <v>9.4900000000000002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41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145</v>
      </c>
      <c r="AT148" s="231" t="s">
        <v>141</v>
      </c>
      <c r="AU148" s="231" t="s">
        <v>86</v>
      </c>
      <c r="AY148" s="17" t="s">
        <v>139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145</v>
      </c>
      <c r="BM148" s="231" t="s">
        <v>187</v>
      </c>
    </row>
    <row r="149" s="2" customFormat="1">
      <c r="A149" s="38"/>
      <c r="B149" s="39"/>
      <c r="C149" s="40"/>
      <c r="D149" s="235" t="s">
        <v>744</v>
      </c>
      <c r="E149" s="40"/>
      <c r="F149" s="273" t="s">
        <v>761</v>
      </c>
      <c r="G149" s="40"/>
      <c r="H149" s="40"/>
      <c r="I149" s="274"/>
      <c r="J149" s="40"/>
      <c r="K149" s="40"/>
      <c r="L149" s="44"/>
      <c r="M149" s="275"/>
      <c r="N149" s="276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744</v>
      </c>
      <c r="AU149" s="17" t="s">
        <v>86</v>
      </c>
    </row>
    <row r="150" s="13" customFormat="1">
      <c r="A150" s="13"/>
      <c r="B150" s="233"/>
      <c r="C150" s="234"/>
      <c r="D150" s="235" t="s">
        <v>147</v>
      </c>
      <c r="E150" s="236" t="s">
        <v>1</v>
      </c>
      <c r="F150" s="237" t="s">
        <v>762</v>
      </c>
      <c r="G150" s="234"/>
      <c r="H150" s="238">
        <v>4.7039999999999997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147</v>
      </c>
      <c r="AU150" s="244" t="s">
        <v>86</v>
      </c>
      <c r="AV150" s="13" t="s">
        <v>86</v>
      </c>
      <c r="AW150" s="13" t="s">
        <v>32</v>
      </c>
      <c r="AX150" s="13" t="s">
        <v>76</v>
      </c>
      <c r="AY150" s="244" t="s">
        <v>139</v>
      </c>
    </row>
    <row r="151" s="13" customFormat="1">
      <c r="A151" s="13"/>
      <c r="B151" s="233"/>
      <c r="C151" s="234"/>
      <c r="D151" s="235" t="s">
        <v>147</v>
      </c>
      <c r="E151" s="236" t="s">
        <v>1</v>
      </c>
      <c r="F151" s="237" t="s">
        <v>763</v>
      </c>
      <c r="G151" s="234"/>
      <c r="H151" s="238">
        <v>0.17799999999999999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147</v>
      </c>
      <c r="AU151" s="244" t="s">
        <v>86</v>
      </c>
      <c r="AV151" s="13" t="s">
        <v>86</v>
      </c>
      <c r="AW151" s="13" t="s">
        <v>32</v>
      </c>
      <c r="AX151" s="13" t="s">
        <v>76</v>
      </c>
      <c r="AY151" s="244" t="s">
        <v>139</v>
      </c>
    </row>
    <row r="152" s="13" customFormat="1">
      <c r="A152" s="13"/>
      <c r="B152" s="233"/>
      <c r="C152" s="234"/>
      <c r="D152" s="235" t="s">
        <v>147</v>
      </c>
      <c r="E152" s="236" t="s">
        <v>1</v>
      </c>
      <c r="F152" s="237" t="s">
        <v>764</v>
      </c>
      <c r="G152" s="234"/>
      <c r="H152" s="238">
        <v>0.92800000000000005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147</v>
      </c>
      <c r="AU152" s="244" t="s">
        <v>86</v>
      </c>
      <c r="AV152" s="13" t="s">
        <v>86</v>
      </c>
      <c r="AW152" s="13" t="s">
        <v>32</v>
      </c>
      <c r="AX152" s="13" t="s">
        <v>76</v>
      </c>
      <c r="AY152" s="244" t="s">
        <v>139</v>
      </c>
    </row>
    <row r="153" s="13" customFormat="1">
      <c r="A153" s="13"/>
      <c r="B153" s="233"/>
      <c r="C153" s="234"/>
      <c r="D153" s="235" t="s">
        <v>147</v>
      </c>
      <c r="E153" s="236" t="s">
        <v>1</v>
      </c>
      <c r="F153" s="237" t="s">
        <v>765</v>
      </c>
      <c r="G153" s="234"/>
      <c r="H153" s="238">
        <v>3.6800000000000002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147</v>
      </c>
      <c r="AU153" s="244" t="s">
        <v>86</v>
      </c>
      <c r="AV153" s="13" t="s">
        <v>86</v>
      </c>
      <c r="AW153" s="13" t="s">
        <v>32</v>
      </c>
      <c r="AX153" s="13" t="s">
        <v>76</v>
      </c>
      <c r="AY153" s="244" t="s">
        <v>139</v>
      </c>
    </row>
    <row r="154" s="14" customFormat="1">
      <c r="A154" s="14"/>
      <c r="B154" s="262"/>
      <c r="C154" s="263"/>
      <c r="D154" s="235" t="s">
        <v>147</v>
      </c>
      <c r="E154" s="264" t="s">
        <v>1</v>
      </c>
      <c r="F154" s="265" t="s">
        <v>423</v>
      </c>
      <c r="G154" s="263"/>
      <c r="H154" s="266">
        <v>9.4900000000000002</v>
      </c>
      <c r="I154" s="267"/>
      <c r="J154" s="263"/>
      <c r="K154" s="263"/>
      <c r="L154" s="268"/>
      <c r="M154" s="269"/>
      <c r="N154" s="270"/>
      <c r="O154" s="270"/>
      <c r="P154" s="270"/>
      <c r="Q154" s="270"/>
      <c r="R154" s="270"/>
      <c r="S154" s="270"/>
      <c r="T154" s="27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2" t="s">
        <v>147</v>
      </c>
      <c r="AU154" s="272" t="s">
        <v>86</v>
      </c>
      <c r="AV154" s="14" t="s">
        <v>145</v>
      </c>
      <c r="AW154" s="14" t="s">
        <v>32</v>
      </c>
      <c r="AX154" s="14" t="s">
        <v>84</v>
      </c>
      <c r="AY154" s="272" t="s">
        <v>139</v>
      </c>
    </row>
    <row r="155" s="2" customFormat="1" ht="44.25" customHeight="1">
      <c r="A155" s="38"/>
      <c r="B155" s="39"/>
      <c r="C155" s="219" t="s">
        <v>168</v>
      </c>
      <c r="D155" s="219" t="s">
        <v>141</v>
      </c>
      <c r="E155" s="220" t="s">
        <v>766</v>
      </c>
      <c r="F155" s="221" t="s">
        <v>767</v>
      </c>
      <c r="G155" s="222" t="s">
        <v>144</v>
      </c>
      <c r="H155" s="223">
        <v>0.80000000000000004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41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145</v>
      </c>
      <c r="AT155" s="231" t="s">
        <v>141</v>
      </c>
      <c r="AU155" s="231" t="s">
        <v>86</v>
      </c>
      <c r="AY155" s="17" t="s">
        <v>139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84</v>
      </c>
      <c r="BK155" s="232">
        <f>ROUND(I155*H155,2)</f>
        <v>0</v>
      </c>
      <c r="BL155" s="17" t="s">
        <v>145</v>
      </c>
      <c r="BM155" s="231" t="s">
        <v>8</v>
      </c>
    </row>
    <row r="156" s="2" customFormat="1">
      <c r="A156" s="38"/>
      <c r="B156" s="39"/>
      <c r="C156" s="40"/>
      <c r="D156" s="235" t="s">
        <v>744</v>
      </c>
      <c r="E156" s="40"/>
      <c r="F156" s="273" t="s">
        <v>768</v>
      </c>
      <c r="G156" s="40"/>
      <c r="H156" s="40"/>
      <c r="I156" s="274"/>
      <c r="J156" s="40"/>
      <c r="K156" s="40"/>
      <c r="L156" s="44"/>
      <c r="M156" s="275"/>
      <c r="N156" s="276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744</v>
      </c>
      <c r="AU156" s="17" t="s">
        <v>86</v>
      </c>
    </row>
    <row r="157" s="13" customFormat="1">
      <c r="A157" s="13"/>
      <c r="B157" s="233"/>
      <c r="C157" s="234"/>
      <c r="D157" s="235" t="s">
        <v>147</v>
      </c>
      <c r="E157" s="236" t="s">
        <v>1</v>
      </c>
      <c r="F157" s="237" t="s">
        <v>769</v>
      </c>
      <c r="G157" s="234"/>
      <c r="H157" s="238">
        <v>0.80000000000000004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147</v>
      </c>
      <c r="AU157" s="244" t="s">
        <v>86</v>
      </c>
      <c r="AV157" s="13" t="s">
        <v>86</v>
      </c>
      <c r="AW157" s="13" t="s">
        <v>32</v>
      </c>
      <c r="AX157" s="13" t="s">
        <v>76</v>
      </c>
      <c r="AY157" s="244" t="s">
        <v>139</v>
      </c>
    </row>
    <row r="158" s="14" customFormat="1">
      <c r="A158" s="14"/>
      <c r="B158" s="262"/>
      <c r="C158" s="263"/>
      <c r="D158" s="235" t="s">
        <v>147</v>
      </c>
      <c r="E158" s="264" t="s">
        <v>1</v>
      </c>
      <c r="F158" s="265" t="s">
        <v>423</v>
      </c>
      <c r="G158" s="263"/>
      <c r="H158" s="266">
        <v>0.80000000000000004</v>
      </c>
      <c r="I158" s="267"/>
      <c r="J158" s="263"/>
      <c r="K158" s="263"/>
      <c r="L158" s="268"/>
      <c r="M158" s="269"/>
      <c r="N158" s="270"/>
      <c r="O158" s="270"/>
      <c r="P158" s="270"/>
      <c r="Q158" s="270"/>
      <c r="R158" s="270"/>
      <c r="S158" s="270"/>
      <c r="T158" s="27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72" t="s">
        <v>147</v>
      </c>
      <c r="AU158" s="272" t="s">
        <v>86</v>
      </c>
      <c r="AV158" s="14" t="s">
        <v>145</v>
      </c>
      <c r="AW158" s="14" t="s">
        <v>32</v>
      </c>
      <c r="AX158" s="14" t="s">
        <v>84</v>
      </c>
      <c r="AY158" s="272" t="s">
        <v>139</v>
      </c>
    </row>
    <row r="159" s="2" customFormat="1" ht="37.8" customHeight="1">
      <c r="A159" s="38"/>
      <c r="B159" s="39"/>
      <c r="C159" s="219" t="s">
        <v>174</v>
      </c>
      <c r="D159" s="219" t="s">
        <v>141</v>
      </c>
      <c r="E159" s="220" t="s">
        <v>770</v>
      </c>
      <c r="F159" s="221" t="s">
        <v>771</v>
      </c>
      <c r="G159" s="222" t="s">
        <v>160</v>
      </c>
      <c r="H159" s="223">
        <v>25.724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41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145</v>
      </c>
      <c r="AT159" s="231" t="s">
        <v>141</v>
      </c>
      <c r="AU159" s="231" t="s">
        <v>86</v>
      </c>
      <c r="AY159" s="17" t="s">
        <v>139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84</v>
      </c>
      <c r="BK159" s="232">
        <f>ROUND(I159*H159,2)</f>
        <v>0</v>
      </c>
      <c r="BL159" s="17" t="s">
        <v>145</v>
      </c>
      <c r="BM159" s="231" t="s">
        <v>207</v>
      </c>
    </row>
    <row r="160" s="2" customFormat="1">
      <c r="A160" s="38"/>
      <c r="B160" s="39"/>
      <c r="C160" s="40"/>
      <c r="D160" s="235" t="s">
        <v>744</v>
      </c>
      <c r="E160" s="40"/>
      <c r="F160" s="273" t="s">
        <v>772</v>
      </c>
      <c r="G160" s="40"/>
      <c r="H160" s="40"/>
      <c r="I160" s="274"/>
      <c r="J160" s="40"/>
      <c r="K160" s="40"/>
      <c r="L160" s="44"/>
      <c r="M160" s="275"/>
      <c r="N160" s="276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744</v>
      </c>
      <c r="AU160" s="17" t="s">
        <v>86</v>
      </c>
    </row>
    <row r="161" s="13" customFormat="1">
      <c r="A161" s="13"/>
      <c r="B161" s="233"/>
      <c r="C161" s="234"/>
      <c r="D161" s="235" t="s">
        <v>147</v>
      </c>
      <c r="E161" s="236" t="s">
        <v>1</v>
      </c>
      <c r="F161" s="237" t="s">
        <v>773</v>
      </c>
      <c r="G161" s="234"/>
      <c r="H161" s="238">
        <v>11.76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147</v>
      </c>
      <c r="AU161" s="244" t="s">
        <v>86</v>
      </c>
      <c r="AV161" s="13" t="s">
        <v>86</v>
      </c>
      <c r="AW161" s="13" t="s">
        <v>32</v>
      </c>
      <c r="AX161" s="13" t="s">
        <v>76</v>
      </c>
      <c r="AY161" s="244" t="s">
        <v>139</v>
      </c>
    </row>
    <row r="162" s="13" customFormat="1">
      <c r="A162" s="13"/>
      <c r="B162" s="233"/>
      <c r="C162" s="234"/>
      <c r="D162" s="235" t="s">
        <v>147</v>
      </c>
      <c r="E162" s="236" t="s">
        <v>1</v>
      </c>
      <c r="F162" s="237" t="s">
        <v>774</v>
      </c>
      <c r="G162" s="234"/>
      <c r="H162" s="238">
        <v>0.44400000000000001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147</v>
      </c>
      <c r="AU162" s="244" t="s">
        <v>86</v>
      </c>
      <c r="AV162" s="13" t="s">
        <v>86</v>
      </c>
      <c r="AW162" s="13" t="s">
        <v>32</v>
      </c>
      <c r="AX162" s="13" t="s">
        <v>76</v>
      </c>
      <c r="AY162" s="244" t="s">
        <v>139</v>
      </c>
    </row>
    <row r="163" s="13" customFormat="1">
      <c r="A163" s="13"/>
      <c r="B163" s="233"/>
      <c r="C163" s="234"/>
      <c r="D163" s="235" t="s">
        <v>147</v>
      </c>
      <c r="E163" s="236" t="s">
        <v>1</v>
      </c>
      <c r="F163" s="237" t="s">
        <v>775</v>
      </c>
      <c r="G163" s="234"/>
      <c r="H163" s="238">
        <v>2.3199999999999998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147</v>
      </c>
      <c r="AU163" s="244" t="s">
        <v>86</v>
      </c>
      <c r="AV163" s="13" t="s">
        <v>86</v>
      </c>
      <c r="AW163" s="13" t="s">
        <v>32</v>
      </c>
      <c r="AX163" s="13" t="s">
        <v>76</v>
      </c>
      <c r="AY163" s="244" t="s">
        <v>139</v>
      </c>
    </row>
    <row r="164" s="13" customFormat="1">
      <c r="A164" s="13"/>
      <c r="B164" s="233"/>
      <c r="C164" s="234"/>
      <c r="D164" s="235" t="s">
        <v>147</v>
      </c>
      <c r="E164" s="236" t="s">
        <v>1</v>
      </c>
      <c r="F164" s="237" t="s">
        <v>776</v>
      </c>
      <c r="G164" s="234"/>
      <c r="H164" s="238">
        <v>9.1999999999999993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147</v>
      </c>
      <c r="AU164" s="244" t="s">
        <v>86</v>
      </c>
      <c r="AV164" s="13" t="s">
        <v>86</v>
      </c>
      <c r="AW164" s="13" t="s">
        <v>32</v>
      </c>
      <c r="AX164" s="13" t="s">
        <v>76</v>
      </c>
      <c r="AY164" s="244" t="s">
        <v>139</v>
      </c>
    </row>
    <row r="165" s="13" customFormat="1">
      <c r="A165" s="13"/>
      <c r="B165" s="233"/>
      <c r="C165" s="234"/>
      <c r="D165" s="235" t="s">
        <v>147</v>
      </c>
      <c r="E165" s="236" t="s">
        <v>1</v>
      </c>
      <c r="F165" s="237" t="s">
        <v>777</v>
      </c>
      <c r="G165" s="234"/>
      <c r="H165" s="238">
        <v>2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147</v>
      </c>
      <c r="AU165" s="244" t="s">
        <v>86</v>
      </c>
      <c r="AV165" s="13" t="s">
        <v>86</v>
      </c>
      <c r="AW165" s="13" t="s">
        <v>32</v>
      </c>
      <c r="AX165" s="13" t="s">
        <v>76</v>
      </c>
      <c r="AY165" s="244" t="s">
        <v>139</v>
      </c>
    </row>
    <row r="166" s="14" customFormat="1">
      <c r="A166" s="14"/>
      <c r="B166" s="262"/>
      <c r="C166" s="263"/>
      <c r="D166" s="235" t="s">
        <v>147</v>
      </c>
      <c r="E166" s="264" t="s">
        <v>1</v>
      </c>
      <c r="F166" s="265" t="s">
        <v>423</v>
      </c>
      <c r="G166" s="263"/>
      <c r="H166" s="266">
        <v>25.724</v>
      </c>
      <c r="I166" s="267"/>
      <c r="J166" s="263"/>
      <c r="K166" s="263"/>
      <c r="L166" s="268"/>
      <c r="M166" s="269"/>
      <c r="N166" s="270"/>
      <c r="O166" s="270"/>
      <c r="P166" s="270"/>
      <c r="Q166" s="270"/>
      <c r="R166" s="270"/>
      <c r="S166" s="270"/>
      <c r="T166" s="27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72" t="s">
        <v>147</v>
      </c>
      <c r="AU166" s="272" t="s">
        <v>86</v>
      </c>
      <c r="AV166" s="14" t="s">
        <v>145</v>
      </c>
      <c r="AW166" s="14" t="s">
        <v>32</v>
      </c>
      <c r="AX166" s="14" t="s">
        <v>84</v>
      </c>
      <c r="AY166" s="272" t="s">
        <v>139</v>
      </c>
    </row>
    <row r="167" s="2" customFormat="1" ht="44.25" customHeight="1">
      <c r="A167" s="38"/>
      <c r="B167" s="39"/>
      <c r="C167" s="219" t="s">
        <v>178</v>
      </c>
      <c r="D167" s="219" t="s">
        <v>141</v>
      </c>
      <c r="E167" s="220" t="s">
        <v>778</v>
      </c>
      <c r="F167" s="221" t="s">
        <v>779</v>
      </c>
      <c r="G167" s="222" t="s">
        <v>160</v>
      </c>
      <c r="H167" s="223">
        <v>25.724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41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145</v>
      </c>
      <c r="AT167" s="231" t="s">
        <v>141</v>
      </c>
      <c r="AU167" s="231" t="s">
        <v>86</v>
      </c>
      <c r="AY167" s="17" t="s">
        <v>139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84</v>
      </c>
      <c r="BK167" s="232">
        <f>ROUND(I167*H167,2)</f>
        <v>0</v>
      </c>
      <c r="BL167" s="17" t="s">
        <v>145</v>
      </c>
      <c r="BM167" s="231" t="s">
        <v>222</v>
      </c>
    </row>
    <row r="168" s="2" customFormat="1">
      <c r="A168" s="38"/>
      <c r="B168" s="39"/>
      <c r="C168" s="40"/>
      <c r="D168" s="235" t="s">
        <v>744</v>
      </c>
      <c r="E168" s="40"/>
      <c r="F168" s="273" t="s">
        <v>761</v>
      </c>
      <c r="G168" s="40"/>
      <c r="H168" s="40"/>
      <c r="I168" s="274"/>
      <c r="J168" s="40"/>
      <c r="K168" s="40"/>
      <c r="L168" s="44"/>
      <c r="M168" s="275"/>
      <c r="N168" s="276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744</v>
      </c>
      <c r="AU168" s="17" t="s">
        <v>86</v>
      </c>
    </row>
    <row r="169" s="13" customFormat="1">
      <c r="A169" s="13"/>
      <c r="B169" s="233"/>
      <c r="C169" s="234"/>
      <c r="D169" s="235" t="s">
        <v>147</v>
      </c>
      <c r="E169" s="236" t="s">
        <v>1</v>
      </c>
      <c r="F169" s="237" t="s">
        <v>773</v>
      </c>
      <c r="G169" s="234"/>
      <c r="H169" s="238">
        <v>11.76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147</v>
      </c>
      <c r="AU169" s="244" t="s">
        <v>86</v>
      </c>
      <c r="AV169" s="13" t="s">
        <v>86</v>
      </c>
      <c r="AW169" s="13" t="s">
        <v>32</v>
      </c>
      <c r="AX169" s="13" t="s">
        <v>76</v>
      </c>
      <c r="AY169" s="244" t="s">
        <v>139</v>
      </c>
    </row>
    <row r="170" s="13" customFormat="1">
      <c r="A170" s="13"/>
      <c r="B170" s="233"/>
      <c r="C170" s="234"/>
      <c r="D170" s="235" t="s">
        <v>147</v>
      </c>
      <c r="E170" s="236" t="s">
        <v>1</v>
      </c>
      <c r="F170" s="237" t="s">
        <v>774</v>
      </c>
      <c r="G170" s="234"/>
      <c r="H170" s="238">
        <v>0.44400000000000001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147</v>
      </c>
      <c r="AU170" s="244" t="s">
        <v>86</v>
      </c>
      <c r="AV170" s="13" t="s">
        <v>86</v>
      </c>
      <c r="AW170" s="13" t="s">
        <v>32</v>
      </c>
      <c r="AX170" s="13" t="s">
        <v>76</v>
      </c>
      <c r="AY170" s="244" t="s">
        <v>139</v>
      </c>
    </row>
    <row r="171" s="13" customFormat="1">
      <c r="A171" s="13"/>
      <c r="B171" s="233"/>
      <c r="C171" s="234"/>
      <c r="D171" s="235" t="s">
        <v>147</v>
      </c>
      <c r="E171" s="236" t="s">
        <v>1</v>
      </c>
      <c r="F171" s="237" t="s">
        <v>775</v>
      </c>
      <c r="G171" s="234"/>
      <c r="H171" s="238">
        <v>2.3199999999999998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147</v>
      </c>
      <c r="AU171" s="244" t="s">
        <v>86</v>
      </c>
      <c r="AV171" s="13" t="s">
        <v>86</v>
      </c>
      <c r="AW171" s="13" t="s">
        <v>32</v>
      </c>
      <c r="AX171" s="13" t="s">
        <v>76</v>
      </c>
      <c r="AY171" s="244" t="s">
        <v>139</v>
      </c>
    </row>
    <row r="172" s="13" customFormat="1">
      <c r="A172" s="13"/>
      <c r="B172" s="233"/>
      <c r="C172" s="234"/>
      <c r="D172" s="235" t="s">
        <v>147</v>
      </c>
      <c r="E172" s="236" t="s">
        <v>1</v>
      </c>
      <c r="F172" s="237" t="s">
        <v>776</v>
      </c>
      <c r="G172" s="234"/>
      <c r="H172" s="238">
        <v>9.1999999999999993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147</v>
      </c>
      <c r="AU172" s="244" t="s">
        <v>86</v>
      </c>
      <c r="AV172" s="13" t="s">
        <v>86</v>
      </c>
      <c r="AW172" s="13" t="s">
        <v>32</v>
      </c>
      <c r="AX172" s="13" t="s">
        <v>76</v>
      </c>
      <c r="AY172" s="244" t="s">
        <v>139</v>
      </c>
    </row>
    <row r="173" s="13" customFormat="1">
      <c r="A173" s="13"/>
      <c r="B173" s="233"/>
      <c r="C173" s="234"/>
      <c r="D173" s="235" t="s">
        <v>147</v>
      </c>
      <c r="E173" s="236" t="s">
        <v>1</v>
      </c>
      <c r="F173" s="237" t="s">
        <v>777</v>
      </c>
      <c r="G173" s="234"/>
      <c r="H173" s="238">
        <v>2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147</v>
      </c>
      <c r="AU173" s="244" t="s">
        <v>86</v>
      </c>
      <c r="AV173" s="13" t="s">
        <v>86</v>
      </c>
      <c r="AW173" s="13" t="s">
        <v>32</v>
      </c>
      <c r="AX173" s="13" t="s">
        <v>76</v>
      </c>
      <c r="AY173" s="244" t="s">
        <v>139</v>
      </c>
    </row>
    <row r="174" s="14" customFormat="1">
      <c r="A174" s="14"/>
      <c r="B174" s="262"/>
      <c r="C174" s="263"/>
      <c r="D174" s="235" t="s">
        <v>147</v>
      </c>
      <c r="E174" s="264" t="s">
        <v>1</v>
      </c>
      <c r="F174" s="265" t="s">
        <v>423</v>
      </c>
      <c r="G174" s="263"/>
      <c r="H174" s="266">
        <v>25.724</v>
      </c>
      <c r="I174" s="267"/>
      <c r="J174" s="263"/>
      <c r="K174" s="263"/>
      <c r="L174" s="268"/>
      <c r="M174" s="269"/>
      <c r="N174" s="270"/>
      <c r="O174" s="270"/>
      <c r="P174" s="270"/>
      <c r="Q174" s="270"/>
      <c r="R174" s="270"/>
      <c r="S174" s="270"/>
      <c r="T174" s="27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72" t="s">
        <v>147</v>
      </c>
      <c r="AU174" s="272" t="s">
        <v>86</v>
      </c>
      <c r="AV174" s="14" t="s">
        <v>145</v>
      </c>
      <c r="AW174" s="14" t="s">
        <v>32</v>
      </c>
      <c r="AX174" s="14" t="s">
        <v>84</v>
      </c>
      <c r="AY174" s="272" t="s">
        <v>139</v>
      </c>
    </row>
    <row r="175" s="2" customFormat="1" ht="49.05" customHeight="1">
      <c r="A175" s="38"/>
      <c r="B175" s="39"/>
      <c r="C175" s="219" t="s">
        <v>183</v>
      </c>
      <c r="D175" s="219" t="s">
        <v>141</v>
      </c>
      <c r="E175" s="220" t="s">
        <v>780</v>
      </c>
      <c r="F175" s="221" t="s">
        <v>781</v>
      </c>
      <c r="G175" s="222" t="s">
        <v>144</v>
      </c>
      <c r="H175" s="223">
        <v>10.199999999999999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41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145</v>
      </c>
      <c r="AT175" s="231" t="s">
        <v>141</v>
      </c>
      <c r="AU175" s="231" t="s">
        <v>86</v>
      </c>
      <c r="AY175" s="17" t="s">
        <v>139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84</v>
      </c>
      <c r="BK175" s="232">
        <f>ROUND(I175*H175,2)</f>
        <v>0</v>
      </c>
      <c r="BL175" s="17" t="s">
        <v>145</v>
      </c>
      <c r="BM175" s="231" t="s">
        <v>233</v>
      </c>
    </row>
    <row r="176" s="2" customFormat="1">
      <c r="A176" s="38"/>
      <c r="B176" s="39"/>
      <c r="C176" s="40"/>
      <c r="D176" s="235" t="s">
        <v>744</v>
      </c>
      <c r="E176" s="40"/>
      <c r="F176" s="273" t="s">
        <v>768</v>
      </c>
      <c r="G176" s="40"/>
      <c r="H176" s="40"/>
      <c r="I176" s="274"/>
      <c r="J176" s="40"/>
      <c r="K176" s="40"/>
      <c r="L176" s="44"/>
      <c r="M176" s="275"/>
      <c r="N176" s="276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744</v>
      </c>
      <c r="AU176" s="17" t="s">
        <v>86</v>
      </c>
    </row>
    <row r="177" s="13" customFormat="1">
      <c r="A177" s="13"/>
      <c r="B177" s="233"/>
      <c r="C177" s="234"/>
      <c r="D177" s="235" t="s">
        <v>147</v>
      </c>
      <c r="E177" s="236" t="s">
        <v>1</v>
      </c>
      <c r="F177" s="237" t="s">
        <v>782</v>
      </c>
      <c r="G177" s="234"/>
      <c r="H177" s="238">
        <v>10.199999999999999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147</v>
      </c>
      <c r="AU177" s="244" t="s">
        <v>86</v>
      </c>
      <c r="AV177" s="13" t="s">
        <v>86</v>
      </c>
      <c r="AW177" s="13" t="s">
        <v>32</v>
      </c>
      <c r="AX177" s="13" t="s">
        <v>76</v>
      </c>
      <c r="AY177" s="244" t="s">
        <v>139</v>
      </c>
    </row>
    <row r="178" s="14" customFormat="1">
      <c r="A178" s="14"/>
      <c r="B178" s="262"/>
      <c r="C178" s="263"/>
      <c r="D178" s="235" t="s">
        <v>147</v>
      </c>
      <c r="E178" s="264" t="s">
        <v>1</v>
      </c>
      <c r="F178" s="265" t="s">
        <v>423</v>
      </c>
      <c r="G178" s="263"/>
      <c r="H178" s="266">
        <v>10.199999999999999</v>
      </c>
      <c r="I178" s="267"/>
      <c r="J178" s="263"/>
      <c r="K178" s="263"/>
      <c r="L178" s="268"/>
      <c r="M178" s="269"/>
      <c r="N178" s="270"/>
      <c r="O178" s="270"/>
      <c r="P178" s="270"/>
      <c r="Q178" s="270"/>
      <c r="R178" s="270"/>
      <c r="S178" s="270"/>
      <c r="T178" s="27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72" t="s">
        <v>147</v>
      </c>
      <c r="AU178" s="272" t="s">
        <v>86</v>
      </c>
      <c r="AV178" s="14" t="s">
        <v>145</v>
      </c>
      <c r="AW178" s="14" t="s">
        <v>32</v>
      </c>
      <c r="AX178" s="14" t="s">
        <v>84</v>
      </c>
      <c r="AY178" s="272" t="s">
        <v>139</v>
      </c>
    </row>
    <row r="179" s="2" customFormat="1" ht="55.5" customHeight="1">
      <c r="A179" s="38"/>
      <c r="B179" s="39"/>
      <c r="C179" s="219" t="s">
        <v>187</v>
      </c>
      <c r="D179" s="219" t="s">
        <v>141</v>
      </c>
      <c r="E179" s="220" t="s">
        <v>783</v>
      </c>
      <c r="F179" s="221" t="s">
        <v>784</v>
      </c>
      <c r="G179" s="222" t="s">
        <v>144</v>
      </c>
      <c r="H179" s="223">
        <v>16.809999999999999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41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145</v>
      </c>
      <c r="AT179" s="231" t="s">
        <v>141</v>
      </c>
      <c r="AU179" s="231" t="s">
        <v>86</v>
      </c>
      <c r="AY179" s="17" t="s">
        <v>139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84</v>
      </c>
      <c r="BK179" s="232">
        <f>ROUND(I179*H179,2)</f>
        <v>0</v>
      </c>
      <c r="BL179" s="17" t="s">
        <v>145</v>
      </c>
      <c r="BM179" s="231" t="s">
        <v>243</v>
      </c>
    </row>
    <row r="180" s="2" customFormat="1">
      <c r="A180" s="38"/>
      <c r="B180" s="39"/>
      <c r="C180" s="40"/>
      <c r="D180" s="235" t="s">
        <v>744</v>
      </c>
      <c r="E180" s="40"/>
      <c r="F180" s="273" t="s">
        <v>761</v>
      </c>
      <c r="G180" s="40"/>
      <c r="H180" s="40"/>
      <c r="I180" s="274"/>
      <c r="J180" s="40"/>
      <c r="K180" s="40"/>
      <c r="L180" s="44"/>
      <c r="M180" s="275"/>
      <c r="N180" s="276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744</v>
      </c>
      <c r="AU180" s="17" t="s">
        <v>86</v>
      </c>
    </row>
    <row r="181" s="13" customFormat="1">
      <c r="A181" s="13"/>
      <c r="B181" s="233"/>
      <c r="C181" s="234"/>
      <c r="D181" s="235" t="s">
        <v>147</v>
      </c>
      <c r="E181" s="236" t="s">
        <v>1</v>
      </c>
      <c r="F181" s="237" t="s">
        <v>785</v>
      </c>
      <c r="G181" s="234"/>
      <c r="H181" s="238">
        <v>16.809999999999999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147</v>
      </c>
      <c r="AU181" s="244" t="s">
        <v>86</v>
      </c>
      <c r="AV181" s="13" t="s">
        <v>86</v>
      </c>
      <c r="AW181" s="13" t="s">
        <v>32</v>
      </c>
      <c r="AX181" s="13" t="s">
        <v>76</v>
      </c>
      <c r="AY181" s="244" t="s">
        <v>139</v>
      </c>
    </row>
    <row r="182" s="14" customFormat="1">
      <c r="A182" s="14"/>
      <c r="B182" s="262"/>
      <c r="C182" s="263"/>
      <c r="D182" s="235" t="s">
        <v>147</v>
      </c>
      <c r="E182" s="264" t="s">
        <v>1</v>
      </c>
      <c r="F182" s="265" t="s">
        <v>423</v>
      </c>
      <c r="G182" s="263"/>
      <c r="H182" s="266">
        <v>16.809999999999999</v>
      </c>
      <c r="I182" s="267"/>
      <c r="J182" s="263"/>
      <c r="K182" s="263"/>
      <c r="L182" s="268"/>
      <c r="M182" s="269"/>
      <c r="N182" s="270"/>
      <c r="O182" s="270"/>
      <c r="P182" s="270"/>
      <c r="Q182" s="270"/>
      <c r="R182" s="270"/>
      <c r="S182" s="270"/>
      <c r="T182" s="27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72" t="s">
        <v>147</v>
      </c>
      <c r="AU182" s="272" t="s">
        <v>86</v>
      </c>
      <c r="AV182" s="14" t="s">
        <v>145</v>
      </c>
      <c r="AW182" s="14" t="s">
        <v>32</v>
      </c>
      <c r="AX182" s="14" t="s">
        <v>84</v>
      </c>
      <c r="AY182" s="272" t="s">
        <v>139</v>
      </c>
    </row>
    <row r="183" s="2" customFormat="1" ht="66.75" customHeight="1">
      <c r="A183" s="38"/>
      <c r="B183" s="39"/>
      <c r="C183" s="219" t="s">
        <v>192</v>
      </c>
      <c r="D183" s="219" t="s">
        <v>141</v>
      </c>
      <c r="E183" s="220" t="s">
        <v>786</v>
      </c>
      <c r="F183" s="221" t="s">
        <v>787</v>
      </c>
      <c r="G183" s="222" t="s">
        <v>144</v>
      </c>
      <c r="H183" s="223">
        <v>2.8620000000000001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41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145</v>
      </c>
      <c r="AT183" s="231" t="s">
        <v>141</v>
      </c>
      <c r="AU183" s="231" t="s">
        <v>86</v>
      </c>
      <c r="AY183" s="17" t="s">
        <v>139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84</v>
      </c>
      <c r="BK183" s="232">
        <f>ROUND(I183*H183,2)</f>
        <v>0</v>
      </c>
      <c r="BL183" s="17" t="s">
        <v>145</v>
      </c>
      <c r="BM183" s="231" t="s">
        <v>252</v>
      </c>
    </row>
    <row r="184" s="2" customFormat="1">
      <c r="A184" s="38"/>
      <c r="B184" s="39"/>
      <c r="C184" s="40"/>
      <c r="D184" s="235" t="s">
        <v>744</v>
      </c>
      <c r="E184" s="40"/>
      <c r="F184" s="273" t="s">
        <v>761</v>
      </c>
      <c r="G184" s="40"/>
      <c r="H184" s="40"/>
      <c r="I184" s="274"/>
      <c r="J184" s="40"/>
      <c r="K184" s="40"/>
      <c r="L184" s="44"/>
      <c r="M184" s="275"/>
      <c r="N184" s="276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744</v>
      </c>
      <c r="AU184" s="17" t="s">
        <v>86</v>
      </c>
    </row>
    <row r="185" s="13" customFormat="1">
      <c r="A185" s="13"/>
      <c r="B185" s="233"/>
      <c r="C185" s="234"/>
      <c r="D185" s="235" t="s">
        <v>147</v>
      </c>
      <c r="E185" s="236" t="s">
        <v>1</v>
      </c>
      <c r="F185" s="237" t="s">
        <v>788</v>
      </c>
      <c r="G185" s="234"/>
      <c r="H185" s="238">
        <v>0.27800000000000002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147</v>
      </c>
      <c r="AU185" s="244" t="s">
        <v>86</v>
      </c>
      <c r="AV185" s="13" t="s">
        <v>86</v>
      </c>
      <c r="AW185" s="13" t="s">
        <v>32</v>
      </c>
      <c r="AX185" s="13" t="s">
        <v>76</v>
      </c>
      <c r="AY185" s="244" t="s">
        <v>139</v>
      </c>
    </row>
    <row r="186" s="13" customFormat="1">
      <c r="A186" s="13"/>
      <c r="B186" s="233"/>
      <c r="C186" s="234"/>
      <c r="D186" s="235" t="s">
        <v>147</v>
      </c>
      <c r="E186" s="236" t="s">
        <v>1</v>
      </c>
      <c r="F186" s="237" t="s">
        <v>789</v>
      </c>
      <c r="G186" s="234"/>
      <c r="H186" s="238">
        <v>0.184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147</v>
      </c>
      <c r="AU186" s="244" t="s">
        <v>86</v>
      </c>
      <c r="AV186" s="13" t="s">
        <v>86</v>
      </c>
      <c r="AW186" s="13" t="s">
        <v>32</v>
      </c>
      <c r="AX186" s="13" t="s">
        <v>76</v>
      </c>
      <c r="AY186" s="244" t="s">
        <v>139</v>
      </c>
    </row>
    <row r="187" s="13" customFormat="1">
      <c r="A187" s="13"/>
      <c r="B187" s="233"/>
      <c r="C187" s="234"/>
      <c r="D187" s="235" t="s">
        <v>147</v>
      </c>
      <c r="E187" s="236" t="s">
        <v>1</v>
      </c>
      <c r="F187" s="237" t="s">
        <v>790</v>
      </c>
      <c r="G187" s="234"/>
      <c r="H187" s="238">
        <v>0.104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147</v>
      </c>
      <c r="AU187" s="244" t="s">
        <v>86</v>
      </c>
      <c r="AV187" s="13" t="s">
        <v>86</v>
      </c>
      <c r="AW187" s="13" t="s">
        <v>32</v>
      </c>
      <c r="AX187" s="13" t="s">
        <v>76</v>
      </c>
      <c r="AY187" s="244" t="s">
        <v>139</v>
      </c>
    </row>
    <row r="188" s="13" customFormat="1">
      <c r="A188" s="13"/>
      <c r="B188" s="233"/>
      <c r="C188" s="234"/>
      <c r="D188" s="235" t="s">
        <v>147</v>
      </c>
      <c r="E188" s="236" t="s">
        <v>1</v>
      </c>
      <c r="F188" s="237" t="s">
        <v>791</v>
      </c>
      <c r="G188" s="234"/>
      <c r="H188" s="238">
        <v>0.29499999999999998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147</v>
      </c>
      <c r="AU188" s="244" t="s">
        <v>86</v>
      </c>
      <c r="AV188" s="13" t="s">
        <v>86</v>
      </c>
      <c r="AW188" s="13" t="s">
        <v>32</v>
      </c>
      <c r="AX188" s="13" t="s">
        <v>76</v>
      </c>
      <c r="AY188" s="244" t="s">
        <v>139</v>
      </c>
    </row>
    <row r="189" s="13" customFormat="1">
      <c r="A189" s="13"/>
      <c r="B189" s="233"/>
      <c r="C189" s="234"/>
      <c r="D189" s="235" t="s">
        <v>147</v>
      </c>
      <c r="E189" s="236" t="s">
        <v>1</v>
      </c>
      <c r="F189" s="237" t="s">
        <v>792</v>
      </c>
      <c r="G189" s="234"/>
      <c r="H189" s="238">
        <v>0.17399999999999999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147</v>
      </c>
      <c r="AU189" s="244" t="s">
        <v>86</v>
      </c>
      <c r="AV189" s="13" t="s">
        <v>86</v>
      </c>
      <c r="AW189" s="13" t="s">
        <v>32</v>
      </c>
      <c r="AX189" s="13" t="s">
        <v>76</v>
      </c>
      <c r="AY189" s="244" t="s">
        <v>139</v>
      </c>
    </row>
    <row r="190" s="13" customFormat="1">
      <c r="A190" s="13"/>
      <c r="B190" s="233"/>
      <c r="C190" s="234"/>
      <c r="D190" s="235" t="s">
        <v>147</v>
      </c>
      <c r="E190" s="236" t="s">
        <v>1</v>
      </c>
      <c r="F190" s="237" t="s">
        <v>793</v>
      </c>
      <c r="G190" s="234"/>
      <c r="H190" s="238">
        <v>0.26100000000000001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147</v>
      </c>
      <c r="AU190" s="244" t="s">
        <v>86</v>
      </c>
      <c r="AV190" s="13" t="s">
        <v>86</v>
      </c>
      <c r="AW190" s="13" t="s">
        <v>32</v>
      </c>
      <c r="AX190" s="13" t="s">
        <v>76</v>
      </c>
      <c r="AY190" s="244" t="s">
        <v>139</v>
      </c>
    </row>
    <row r="191" s="13" customFormat="1">
      <c r="A191" s="13"/>
      <c r="B191" s="233"/>
      <c r="C191" s="234"/>
      <c r="D191" s="235" t="s">
        <v>147</v>
      </c>
      <c r="E191" s="236" t="s">
        <v>1</v>
      </c>
      <c r="F191" s="237" t="s">
        <v>794</v>
      </c>
      <c r="G191" s="234"/>
      <c r="H191" s="238">
        <v>1.3919999999999999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147</v>
      </c>
      <c r="AU191" s="244" t="s">
        <v>86</v>
      </c>
      <c r="AV191" s="13" t="s">
        <v>86</v>
      </c>
      <c r="AW191" s="13" t="s">
        <v>32</v>
      </c>
      <c r="AX191" s="13" t="s">
        <v>76</v>
      </c>
      <c r="AY191" s="244" t="s">
        <v>139</v>
      </c>
    </row>
    <row r="192" s="13" customFormat="1">
      <c r="A192" s="13"/>
      <c r="B192" s="233"/>
      <c r="C192" s="234"/>
      <c r="D192" s="235" t="s">
        <v>147</v>
      </c>
      <c r="E192" s="236" t="s">
        <v>1</v>
      </c>
      <c r="F192" s="237" t="s">
        <v>792</v>
      </c>
      <c r="G192" s="234"/>
      <c r="H192" s="238">
        <v>0.17399999999999999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147</v>
      </c>
      <c r="AU192" s="244" t="s">
        <v>86</v>
      </c>
      <c r="AV192" s="13" t="s">
        <v>86</v>
      </c>
      <c r="AW192" s="13" t="s">
        <v>32</v>
      </c>
      <c r="AX192" s="13" t="s">
        <v>76</v>
      </c>
      <c r="AY192" s="244" t="s">
        <v>139</v>
      </c>
    </row>
    <row r="193" s="14" customFormat="1">
      <c r="A193" s="14"/>
      <c r="B193" s="262"/>
      <c r="C193" s="263"/>
      <c r="D193" s="235" t="s">
        <v>147</v>
      </c>
      <c r="E193" s="264" t="s">
        <v>1</v>
      </c>
      <c r="F193" s="265" t="s">
        <v>423</v>
      </c>
      <c r="G193" s="263"/>
      <c r="H193" s="266">
        <v>2.8619999999999997</v>
      </c>
      <c r="I193" s="267"/>
      <c r="J193" s="263"/>
      <c r="K193" s="263"/>
      <c r="L193" s="268"/>
      <c r="M193" s="269"/>
      <c r="N193" s="270"/>
      <c r="O193" s="270"/>
      <c r="P193" s="270"/>
      <c r="Q193" s="270"/>
      <c r="R193" s="270"/>
      <c r="S193" s="270"/>
      <c r="T193" s="27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72" t="s">
        <v>147</v>
      </c>
      <c r="AU193" s="272" t="s">
        <v>86</v>
      </c>
      <c r="AV193" s="14" t="s">
        <v>145</v>
      </c>
      <c r="AW193" s="14" t="s">
        <v>32</v>
      </c>
      <c r="AX193" s="14" t="s">
        <v>84</v>
      </c>
      <c r="AY193" s="272" t="s">
        <v>139</v>
      </c>
    </row>
    <row r="194" s="2" customFormat="1" ht="66.75" customHeight="1">
      <c r="A194" s="38"/>
      <c r="B194" s="39"/>
      <c r="C194" s="219" t="s">
        <v>8</v>
      </c>
      <c r="D194" s="219" t="s">
        <v>141</v>
      </c>
      <c r="E194" s="220" t="s">
        <v>795</v>
      </c>
      <c r="F194" s="221" t="s">
        <v>796</v>
      </c>
      <c r="G194" s="222" t="s">
        <v>144</v>
      </c>
      <c r="H194" s="223">
        <v>2.8620000000000001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41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145</v>
      </c>
      <c r="AT194" s="231" t="s">
        <v>141</v>
      </c>
      <c r="AU194" s="231" t="s">
        <v>86</v>
      </c>
      <c r="AY194" s="17" t="s">
        <v>139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84</v>
      </c>
      <c r="BK194" s="232">
        <f>ROUND(I194*H194,2)</f>
        <v>0</v>
      </c>
      <c r="BL194" s="17" t="s">
        <v>145</v>
      </c>
      <c r="BM194" s="231" t="s">
        <v>261</v>
      </c>
    </row>
    <row r="195" s="2" customFormat="1">
      <c r="A195" s="38"/>
      <c r="B195" s="39"/>
      <c r="C195" s="40"/>
      <c r="D195" s="235" t="s">
        <v>744</v>
      </c>
      <c r="E195" s="40"/>
      <c r="F195" s="273" t="s">
        <v>761</v>
      </c>
      <c r="G195" s="40"/>
      <c r="H195" s="40"/>
      <c r="I195" s="274"/>
      <c r="J195" s="40"/>
      <c r="K195" s="40"/>
      <c r="L195" s="44"/>
      <c r="M195" s="275"/>
      <c r="N195" s="276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744</v>
      </c>
      <c r="AU195" s="17" t="s">
        <v>86</v>
      </c>
    </row>
    <row r="196" s="13" customFormat="1">
      <c r="A196" s="13"/>
      <c r="B196" s="233"/>
      <c r="C196" s="234"/>
      <c r="D196" s="235" t="s">
        <v>147</v>
      </c>
      <c r="E196" s="236" t="s">
        <v>1</v>
      </c>
      <c r="F196" s="237" t="s">
        <v>788</v>
      </c>
      <c r="G196" s="234"/>
      <c r="H196" s="238">
        <v>0.27800000000000002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147</v>
      </c>
      <c r="AU196" s="244" t="s">
        <v>86</v>
      </c>
      <c r="AV196" s="13" t="s">
        <v>86</v>
      </c>
      <c r="AW196" s="13" t="s">
        <v>32</v>
      </c>
      <c r="AX196" s="13" t="s">
        <v>76</v>
      </c>
      <c r="AY196" s="244" t="s">
        <v>139</v>
      </c>
    </row>
    <row r="197" s="13" customFormat="1">
      <c r="A197" s="13"/>
      <c r="B197" s="233"/>
      <c r="C197" s="234"/>
      <c r="D197" s="235" t="s">
        <v>147</v>
      </c>
      <c r="E197" s="236" t="s">
        <v>1</v>
      </c>
      <c r="F197" s="237" t="s">
        <v>789</v>
      </c>
      <c r="G197" s="234"/>
      <c r="H197" s="238">
        <v>0.184</v>
      </c>
      <c r="I197" s="239"/>
      <c r="J197" s="234"/>
      <c r="K197" s="234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147</v>
      </c>
      <c r="AU197" s="244" t="s">
        <v>86</v>
      </c>
      <c r="AV197" s="13" t="s">
        <v>86</v>
      </c>
      <c r="AW197" s="13" t="s">
        <v>32</v>
      </c>
      <c r="AX197" s="13" t="s">
        <v>76</v>
      </c>
      <c r="AY197" s="244" t="s">
        <v>139</v>
      </c>
    </row>
    <row r="198" s="13" customFormat="1">
      <c r="A198" s="13"/>
      <c r="B198" s="233"/>
      <c r="C198" s="234"/>
      <c r="D198" s="235" t="s">
        <v>147</v>
      </c>
      <c r="E198" s="236" t="s">
        <v>1</v>
      </c>
      <c r="F198" s="237" t="s">
        <v>790</v>
      </c>
      <c r="G198" s="234"/>
      <c r="H198" s="238">
        <v>0.104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147</v>
      </c>
      <c r="AU198" s="244" t="s">
        <v>86</v>
      </c>
      <c r="AV198" s="13" t="s">
        <v>86</v>
      </c>
      <c r="AW198" s="13" t="s">
        <v>32</v>
      </c>
      <c r="AX198" s="13" t="s">
        <v>76</v>
      </c>
      <c r="AY198" s="244" t="s">
        <v>139</v>
      </c>
    </row>
    <row r="199" s="13" customFormat="1">
      <c r="A199" s="13"/>
      <c r="B199" s="233"/>
      <c r="C199" s="234"/>
      <c r="D199" s="235" t="s">
        <v>147</v>
      </c>
      <c r="E199" s="236" t="s">
        <v>1</v>
      </c>
      <c r="F199" s="237" t="s">
        <v>791</v>
      </c>
      <c r="G199" s="234"/>
      <c r="H199" s="238">
        <v>0.29499999999999998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147</v>
      </c>
      <c r="AU199" s="244" t="s">
        <v>86</v>
      </c>
      <c r="AV199" s="13" t="s">
        <v>86</v>
      </c>
      <c r="AW199" s="13" t="s">
        <v>32</v>
      </c>
      <c r="AX199" s="13" t="s">
        <v>76</v>
      </c>
      <c r="AY199" s="244" t="s">
        <v>139</v>
      </c>
    </row>
    <row r="200" s="13" customFormat="1">
      <c r="A200" s="13"/>
      <c r="B200" s="233"/>
      <c r="C200" s="234"/>
      <c r="D200" s="235" t="s">
        <v>147</v>
      </c>
      <c r="E200" s="236" t="s">
        <v>1</v>
      </c>
      <c r="F200" s="237" t="s">
        <v>792</v>
      </c>
      <c r="G200" s="234"/>
      <c r="H200" s="238">
        <v>0.17399999999999999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147</v>
      </c>
      <c r="AU200" s="244" t="s">
        <v>86</v>
      </c>
      <c r="AV200" s="13" t="s">
        <v>86</v>
      </c>
      <c r="AW200" s="13" t="s">
        <v>32</v>
      </c>
      <c r="AX200" s="13" t="s">
        <v>76</v>
      </c>
      <c r="AY200" s="244" t="s">
        <v>139</v>
      </c>
    </row>
    <row r="201" s="13" customFormat="1">
      <c r="A201" s="13"/>
      <c r="B201" s="233"/>
      <c r="C201" s="234"/>
      <c r="D201" s="235" t="s">
        <v>147</v>
      </c>
      <c r="E201" s="236" t="s">
        <v>1</v>
      </c>
      <c r="F201" s="237" t="s">
        <v>793</v>
      </c>
      <c r="G201" s="234"/>
      <c r="H201" s="238">
        <v>0.26100000000000001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147</v>
      </c>
      <c r="AU201" s="244" t="s">
        <v>86</v>
      </c>
      <c r="AV201" s="13" t="s">
        <v>86</v>
      </c>
      <c r="AW201" s="13" t="s">
        <v>32</v>
      </c>
      <c r="AX201" s="13" t="s">
        <v>76</v>
      </c>
      <c r="AY201" s="244" t="s">
        <v>139</v>
      </c>
    </row>
    <row r="202" s="13" customFormat="1">
      <c r="A202" s="13"/>
      <c r="B202" s="233"/>
      <c r="C202" s="234"/>
      <c r="D202" s="235" t="s">
        <v>147</v>
      </c>
      <c r="E202" s="236" t="s">
        <v>1</v>
      </c>
      <c r="F202" s="237" t="s">
        <v>794</v>
      </c>
      <c r="G202" s="234"/>
      <c r="H202" s="238">
        <v>1.3919999999999999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147</v>
      </c>
      <c r="AU202" s="244" t="s">
        <v>86</v>
      </c>
      <c r="AV202" s="13" t="s">
        <v>86</v>
      </c>
      <c r="AW202" s="13" t="s">
        <v>32</v>
      </c>
      <c r="AX202" s="13" t="s">
        <v>76</v>
      </c>
      <c r="AY202" s="244" t="s">
        <v>139</v>
      </c>
    </row>
    <row r="203" s="13" customFormat="1">
      <c r="A203" s="13"/>
      <c r="B203" s="233"/>
      <c r="C203" s="234"/>
      <c r="D203" s="235" t="s">
        <v>147</v>
      </c>
      <c r="E203" s="236" t="s">
        <v>1</v>
      </c>
      <c r="F203" s="237" t="s">
        <v>792</v>
      </c>
      <c r="G203" s="234"/>
      <c r="H203" s="238">
        <v>0.17399999999999999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147</v>
      </c>
      <c r="AU203" s="244" t="s">
        <v>86</v>
      </c>
      <c r="AV203" s="13" t="s">
        <v>86</v>
      </c>
      <c r="AW203" s="13" t="s">
        <v>32</v>
      </c>
      <c r="AX203" s="13" t="s">
        <v>76</v>
      </c>
      <c r="AY203" s="244" t="s">
        <v>139</v>
      </c>
    </row>
    <row r="204" s="14" customFormat="1">
      <c r="A204" s="14"/>
      <c r="B204" s="262"/>
      <c r="C204" s="263"/>
      <c r="D204" s="235" t="s">
        <v>147</v>
      </c>
      <c r="E204" s="264" t="s">
        <v>1</v>
      </c>
      <c r="F204" s="265" t="s">
        <v>423</v>
      </c>
      <c r="G204" s="263"/>
      <c r="H204" s="266">
        <v>2.8619999999999997</v>
      </c>
      <c r="I204" s="267"/>
      <c r="J204" s="263"/>
      <c r="K204" s="263"/>
      <c r="L204" s="268"/>
      <c r="M204" s="269"/>
      <c r="N204" s="270"/>
      <c r="O204" s="270"/>
      <c r="P204" s="270"/>
      <c r="Q204" s="270"/>
      <c r="R204" s="270"/>
      <c r="S204" s="270"/>
      <c r="T204" s="27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72" t="s">
        <v>147</v>
      </c>
      <c r="AU204" s="272" t="s">
        <v>86</v>
      </c>
      <c r="AV204" s="14" t="s">
        <v>145</v>
      </c>
      <c r="AW204" s="14" t="s">
        <v>32</v>
      </c>
      <c r="AX204" s="14" t="s">
        <v>84</v>
      </c>
      <c r="AY204" s="272" t="s">
        <v>139</v>
      </c>
    </row>
    <row r="205" s="2" customFormat="1" ht="16.5" customHeight="1">
      <c r="A205" s="38"/>
      <c r="B205" s="39"/>
      <c r="C205" s="245" t="s">
        <v>200</v>
      </c>
      <c r="D205" s="245" t="s">
        <v>175</v>
      </c>
      <c r="E205" s="246" t="s">
        <v>797</v>
      </c>
      <c r="F205" s="247" t="s">
        <v>798</v>
      </c>
      <c r="G205" s="248" t="s">
        <v>216</v>
      </c>
      <c r="H205" s="249">
        <v>4.5789999999999997</v>
      </c>
      <c r="I205" s="250"/>
      <c r="J205" s="251">
        <f>ROUND(I205*H205,2)</f>
        <v>0</v>
      </c>
      <c r="K205" s="252"/>
      <c r="L205" s="253"/>
      <c r="M205" s="254" t="s">
        <v>1</v>
      </c>
      <c r="N205" s="255" t="s">
        <v>41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178</v>
      </c>
      <c r="AT205" s="231" t="s">
        <v>175</v>
      </c>
      <c r="AU205" s="231" t="s">
        <v>86</v>
      </c>
      <c r="AY205" s="17" t="s">
        <v>139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84</v>
      </c>
      <c r="BK205" s="232">
        <f>ROUND(I205*H205,2)</f>
        <v>0</v>
      </c>
      <c r="BL205" s="17" t="s">
        <v>145</v>
      </c>
      <c r="BM205" s="231" t="s">
        <v>271</v>
      </c>
    </row>
    <row r="206" s="2" customFormat="1">
      <c r="A206" s="38"/>
      <c r="B206" s="39"/>
      <c r="C206" s="40"/>
      <c r="D206" s="235" t="s">
        <v>744</v>
      </c>
      <c r="E206" s="40"/>
      <c r="F206" s="273" t="s">
        <v>761</v>
      </c>
      <c r="G206" s="40"/>
      <c r="H206" s="40"/>
      <c r="I206" s="274"/>
      <c r="J206" s="40"/>
      <c r="K206" s="40"/>
      <c r="L206" s="44"/>
      <c r="M206" s="275"/>
      <c r="N206" s="276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744</v>
      </c>
      <c r="AU206" s="17" t="s">
        <v>86</v>
      </c>
    </row>
    <row r="207" s="13" customFormat="1">
      <c r="A207" s="13"/>
      <c r="B207" s="233"/>
      <c r="C207" s="234"/>
      <c r="D207" s="235" t="s">
        <v>147</v>
      </c>
      <c r="E207" s="236" t="s">
        <v>1</v>
      </c>
      <c r="F207" s="237" t="s">
        <v>799</v>
      </c>
      <c r="G207" s="234"/>
      <c r="H207" s="238">
        <v>4.5789999999999997</v>
      </c>
      <c r="I207" s="239"/>
      <c r="J207" s="234"/>
      <c r="K207" s="234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147</v>
      </c>
      <c r="AU207" s="244" t="s">
        <v>86</v>
      </c>
      <c r="AV207" s="13" t="s">
        <v>86</v>
      </c>
      <c r="AW207" s="13" t="s">
        <v>32</v>
      </c>
      <c r="AX207" s="13" t="s">
        <v>76</v>
      </c>
      <c r="AY207" s="244" t="s">
        <v>139</v>
      </c>
    </row>
    <row r="208" s="14" customFormat="1">
      <c r="A208" s="14"/>
      <c r="B208" s="262"/>
      <c r="C208" s="263"/>
      <c r="D208" s="235" t="s">
        <v>147</v>
      </c>
      <c r="E208" s="264" t="s">
        <v>1</v>
      </c>
      <c r="F208" s="265" t="s">
        <v>423</v>
      </c>
      <c r="G208" s="263"/>
      <c r="H208" s="266">
        <v>4.5789999999999997</v>
      </c>
      <c r="I208" s="267"/>
      <c r="J208" s="263"/>
      <c r="K208" s="263"/>
      <c r="L208" s="268"/>
      <c r="M208" s="269"/>
      <c r="N208" s="270"/>
      <c r="O208" s="270"/>
      <c r="P208" s="270"/>
      <c r="Q208" s="270"/>
      <c r="R208" s="270"/>
      <c r="S208" s="270"/>
      <c r="T208" s="27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2" t="s">
        <v>147</v>
      </c>
      <c r="AU208" s="272" t="s">
        <v>86</v>
      </c>
      <c r="AV208" s="14" t="s">
        <v>145</v>
      </c>
      <c r="AW208" s="14" t="s">
        <v>32</v>
      </c>
      <c r="AX208" s="14" t="s">
        <v>84</v>
      </c>
      <c r="AY208" s="272" t="s">
        <v>139</v>
      </c>
    </row>
    <row r="209" s="2" customFormat="1" ht="49.05" customHeight="1">
      <c r="A209" s="38"/>
      <c r="B209" s="39"/>
      <c r="C209" s="219" t="s">
        <v>207</v>
      </c>
      <c r="D209" s="219" t="s">
        <v>141</v>
      </c>
      <c r="E209" s="220" t="s">
        <v>800</v>
      </c>
      <c r="F209" s="221" t="s">
        <v>801</v>
      </c>
      <c r="G209" s="222" t="s">
        <v>144</v>
      </c>
      <c r="H209" s="223">
        <v>3.3340000000000001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41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145</v>
      </c>
      <c r="AT209" s="231" t="s">
        <v>141</v>
      </c>
      <c r="AU209" s="231" t="s">
        <v>86</v>
      </c>
      <c r="AY209" s="17" t="s">
        <v>139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84</v>
      </c>
      <c r="BK209" s="232">
        <f>ROUND(I209*H209,2)</f>
        <v>0</v>
      </c>
      <c r="BL209" s="17" t="s">
        <v>145</v>
      </c>
      <c r="BM209" s="231" t="s">
        <v>281</v>
      </c>
    </row>
    <row r="210" s="2" customFormat="1">
      <c r="A210" s="38"/>
      <c r="B210" s="39"/>
      <c r="C210" s="40"/>
      <c r="D210" s="235" t="s">
        <v>744</v>
      </c>
      <c r="E210" s="40"/>
      <c r="F210" s="273" t="s">
        <v>802</v>
      </c>
      <c r="G210" s="40"/>
      <c r="H210" s="40"/>
      <c r="I210" s="274"/>
      <c r="J210" s="40"/>
      <c r="K210" s="40"/>
      <c r="L210" s="44"/>
      <c r="M210" s="275"/>
      <c r="N210" s="276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744</v>
      </c>
      <c r="AU210" s="17" t="s">
        <v>86</v>
      </c>
    </row>
    <row r="211" s="13" customFormat="1">
      <c r="A211" s="13"/>
      <c r="B211" s="233"/>
      <c r="C211" s="234"/>
      <c r="D211" s="235" t="s">
        <v>147</v>
      </c>
      <c r="E211" s="236" t="s">
        <v>1</v>
      </c>
      <c r="F211" s="237" t="s">
        <v>803</v>
      </c>
      <c r="G211" s="234"/>
      <c r="H211" s="238">
        <v>0.95399999999999996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147</v>
      </c>
      <c r="AU211" s="244" t="s">
        <v>86</v>
      </c>
      <c r="AV211" s="13" t="s">
        <v>86</v>
      </c>
      <c r="AW211" s="13" t="s">
        <v>32</v>
      </c>
      <c r="AX211" s="13" t="s">
        <v>76</v>
      </c>
      <c r="AY211" s="244" t="s">
        <v>139</v>
      </c>
    </row>
    <row r="212" s="13" customFormat="1">
      <c r="A212" s="13"/>
      <c r="B212" s="233"/>
      <c r="C212" s="234"/>
      <c r="D212" s="235" t="s">
        <v>147</v>
      </c>
      <c r="E212" s="236" t="s">
        <v>1</v>
      </c>
      <c r="F212" s="237" t="s">
        <v>804</v>
      </c>
      <c r="G212" s="234"/>
      <c r="H212" s="238">
        <v>0.63600000000000001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147</v>
      </c>
      <c r="AU212" s="244" t="s">
        <v>86</v>
      </c>
      <c r="AV212" s="13" t="s">
        <v>86</v>
      </c>
      <c r="AW212" s="13" t="s">
        <v>32</v>
      </c>
      <c r="AX212" s="13" t="s">
        <v>76</v>
      </c>
      <c r="AY212" s="244" t="s">
        <v>139</v>
      </c>
    </row>
    <row r="213" s="13" customFormat="1">
      <c r="A213" s="13"/>
      <c r="B213" s="233"/>
      <c r="C213" s="234"/>
      <c r="D213" s="235" t="s">
        <v>147</v>
      </c>
      <c r="E213" s="236" t="s">
        <v>1</v>
      </c>
      <c r="F213" s="237" t="s">
        <v>805</v>
      </c>
      <c r="G213" s="234"/>
      <c r="H213" s="238">
        <v>1.248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147</v>
      </c>
      <c r="AU213" s="244" t="s">
        <v>86</v>
      </c>
      <c r="AV213" s="13" t="s">
        <v>86</v>
      </c>
      <c r="AW213" s="13" t="s">
        <v>32</v>
      </c>
      <c r="AX213" s="13" t="s">
        <v>76</v>
      </c>
      <c r="AY213" s="244" t="s">
        <v>139</v>
      </c>
    </row>
    <row r="214" s="13" customFormat="1">
      <c r="A214" s="13"/>
      <c r="B214" s="233"/>
      <c r="C214" s="234"/>
      <c r="D214" s="235" t="s">
        <v>147</v>
      </c>
      <c r="E214" s="236" t="s">
        <v>1</v>
      </c>
      <c r="F214" s="237" t="s">
        <v>806</v>
      </c>
      <c r="G214" s="234"/>
      <c r="H214" s="238">
        <v>0.496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147</v>
      </c>
      <c r="AU214" s="244" t="s">
        <v>86</v>
      </c>
      <c r="AV214" s="13" t="s">
        <v>86</v>
      </c>
      <c r="AW214" s="13" t="s">
        <v>32</v>
      </c>
      <c r="AX214" s="13" t="s">
        <v>76</v>
      </c>
      <c r="AY214" s="244" t="s">
        <v>139</v>
      </c>
    </row>
    <row r="215" s="14" customFormat="1">
      <c r="A215" s="14"/>
      <c r="B215" s="262"/>
      <c r="C215" s="263"/>
      <c r="D215" s="235" t="s">
        <v>147</v>
      </c>
      <c r="E215" s="264" t="s">
        <v>1</v>
      </c>
      <c r="F215" s="265" t="s">
        <v>423</v>
      </c>
      <c r="G215" s="263"/>
      <c r="H215" s="266">
        <v>3.3340000000000001</v>
      </c>
      <c r="I215" s="267"/>
      <c r="J215" s="263"/>
      <c r="K215" s="263"/>
      <c r="L215" s="268"/>
      <c r="M215" s="269"/>
      <c r="N215" s="270"/>
      <c r="O215" s="270"/>
      <c r="P215" s="270"/>
      <c r="Q215" s="270"/>
      <c r="R215" s="270"/>
      <c r="S215" s="270"/>
      <c r="T215" s="271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72" t="s">
        <v>147</v>
      </c>
      <c r="AU215" s="272" t="s">
        <v>86</v>
      </c>
      <c r="AV215" s="14" t="s">
        <v>145</v>
      </c>
      <c r="AW215" s="14" t="s">
        <v>32</v>
      </c>
      <c r="AX215" s="14" t="s">
        <v>84</v>
      </c>
      <c r="AY215" s="272" t="s">
        <v>139</v>
      </c>
    </row>
    <row r="216" s="2" customFormat="1" ht="16.5" customHeight="1">
      <c r="A216" s="38"/>
      <c r="B216" s="39"/>
      <c r="C216" s="245" t="s">
        <v>213</v>
      </c>
      <c r="D216" s="245" t="s">
        <v>175</v>
      </c>
      <c r="E216" s="246" t="s">
        <v>807</v>
      </c>
      <c r="F216" s="247" t="s">
        <v>808</v>
      </c>
      <c r="G216" s="248" t="s">
        <v>216</v>
      </c>
      <c r="H216" s="249">
        <v>5.6680000000000001</v>
      </c>
      <c r="I216" s="250"/>
      <c r="J216" s="251">
        <f>ROUND(I216*H216,2)</f>
        <v>0</v>
      </c>
      <c r="K216" s="252"/>
      <c r="L216" s="253"/>
      <c r="M216" s="254" t="s">
        <v>1</v>
      </c>
      <c r="N216" s="255" t="s">
        <v>41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178</v>
      </c>
      <c r="AT216" s="231" t="s">
        <v>175</v>
      </c>
      <c r="AU216" s="231" t="s">
        <v>86</v>
      </c>
      <c r="AY216" s="17" t="s">
        <v>139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84</v>
      </c>
      <c r="BK216" s="232">
        <f>ROUND(I216*H216,2)</f>
        <v>0</v>
      </c>
      <c r="BL216" s="17" t="s">
        <v>145</v>
      </c>
      <c r="BM216" s="231" t="s">
        <v>291</v>
      </c>
    </row>
    <row r="217" s="2" customFormat="1">
      <c r="A217" s="38"/>
      <c r="B217" s="39"/>
      <c r="C217" s="40"/>
      <c r="D217" s="235" t="s">
        <v>744</v>
      </c>
      <c r="E217" s="40"/>
      <c r="F217" s="273" t="s">
        <v>802</v>
      </c>
      <c r="G217" s="40"/>
      <c r="H217" s="40"/>
      <c r="I217" s="274"/>
      <c r="J217" s="40"/>
      <c r="K217" s="40"/>
      <c r="L217" s="44"/>
      <c r="M217" s="275"/>
      <c r="N217" s="276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744</v>
      </c>
      <c r="AU217" s="17" t="s">
        <v>86</v>
      </c>
    </row>
    <row r="218" s="13" customFormat="1">
      <c r="A218" s="13"/>
      <c r="B218" s="233"/>
      <c r="C218" s="234"/>
      <c r="D218" s="235" t="s">
        <v>147</v>
      </c>
      <c r="E218" s="236" t="s">
        <v>1</v>
      </c>
      <c r="F218" s="237" t="s">
        <v>809</v>
      </c>
      <c r="G218" s="234"/>
      <c r="H218" s="238">
        <v>5.6680000000000001</v>
      </c>
      <c r="I218" s="239"/>
      <c r="J218" s="234"/>
      <c r="K218" s="234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147</v>
      </c>
      <c r="AU218" s="244" t="s">
        <v>86</v>
      </c>
      <c r="AV218" s="13" t="s">
        <v>86</v>
      </c>
      <c r="AW218" s="13" t="s">
        <v>32</v>
      </c>
      <c r="AX218" s="13" t="s">
        <v>76</v>
      </c>
      <c r="AY218" s="244" t="s">
        <v>139</v>
      </c>
    </row>
    <row r="219" s="14" customFormat="1">
      <c r="A219" s="14"/>
      <c r="B219" s="262"/>
      <c r="C219" s="263"/>
      <c r="D219" s="235" t="s">
        <v>147</v>
      </c>
      <c r="E219" s="264" t="s">
        <v>1</v>
      </c>
      <c r="F219" s="265" t="s">
        <v>423</v>
      </c>
      <c r="G219" s="263"/>
      <c r="H219" s="266">
        <v>5.6680000000000001</v>
      </c>
      <c r="I219" s="267"/>
      <c r="J219" s="263"/>
      <c r="K219" s="263"/>
      <c r="L219" s="268"/>
      <c r="M219" s="269"/>
      <c r="N219" s="270"/>
      <c r="O219" s="270"/>
      <c r="P219" s="270"/>
      <c r="Q219" s="270"/>
      <c r="R219" s="270"/>
      <c r="S219" s="270"/>
      <c r="T219" s="27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72" t="s">
        <v>147</v>
      </c>
      <c r="AU219" s="272" t="s">
        <v>86</v>
      </c>
      <c r="AV219" s="14" t="s">
        <v>145</v>
      </c>
      <c r="AW219" s="14" t="s">
        <v>32</v>
      </c>
      <c r="AX219" s="14" t="s">
        <v>84</v>
      </c>
      <c r="AY219" s="272" t="s">
        <v>139</v>
      </c>
    </row>
    <row r="220" s="2" customFormat="1" ht="62.7" customHeight="1">
      <c r="A220" s="38"/>
      <c r="B220" s="39"/>
      <c r="C220" s="219" t="s">
        <v>222</v>
      </c>
      <c r="D220" s="219" t="s">
        <v>141</v>
      </c>
      <c r="E220" s="220" t="s">
        <v>149</v>
      </c>
      <c r="F220" s="221" t="s">
        <v>810</v>
      </c>
      <c r="G220" s="222" t="s">
        <v>144</v>
      </c>
      <c r="H220" s="223">
        <v>12.742000000000001</v>
      </c>
      <c r="I220" s="224"/>
      <c r="J220" s="225">
        <f>ROUND(I220*H220,2)</f>
        <v>0</v>
      </c>
      <c r="K220" s="226"/>
      <c r="L220" s="44"/>
      <c r="M220" s="227" t="s">
        <v>1</v>
      </c>
      <c r="N220" s="228" t="s">
        <v>41</v>
      </c>
      <c r="O220" s="91"/>
      <c r="P220" s="229">
        <f>O220*H220</f>
        <v>0</v>
      </c>
      <c r="Q220" s="229">
        <v>0</v>
      </c>
      <c r="R220" s="229">
        <f>Q220*H220</f>
        <v>0</v>
      </c>
      <c r="S220" s="229">
        <v>0</v>
      </c>
      <c r="T220" s="230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31" t="s">
        <v>145</v>
      </c>
      <c r="AT220" s="231" t="s">
        <v>141</v>
      </c>
      <c r="AU220" s="231" t="s">
        <v>86</v>
      </c>
      <c r="AY220" s="17" t="s">
        <v>139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7" t="s">
        <v>84</v>
      </c>
      <c r="BK220" s="232">
        <f>ROUND(I220*H220,2)</f>
        <v>0</v>
      </c>
      <c r="BL220" s="17" t="s">
        <v>145</v>
      </c>
      <c r="BM220" s="231" t="s">
        <v>230</v>
      </c>
    </row>
    <row r="221" s="2" customFormat="1">
      <c r="A221" s="38"/>
      <c r="B221" s="39"/>
      <c r="C221" s="40"/>
      <c r="D221" s="235" t="s">
        <v>744</v>
      </c>
      <c r="E221" s="40"/>
      <c r="F221" s="273" t="s">
        <v>811</v>
      </c>
      <c r="G221" s="40"/>
      <c r="H221" s="40"/>
      <c r="I221" s="274"/>
      <c r="J221" s="40"/>
      <c r="K221" s="40"/>
      <c r="L221" s="44"/>
      <c r="M221" s="275"/>
      <c r="N221" s="276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744</v>
      </c>
      <c r="AU221" s="17" t="s">
        <v>86</v>
      </c>
    </row>
    <row r="222" s="13" customFormat="1">
      <c r="A222" s="13"/>
      <c r="B222" s="233"/>
      <c r="C222" s="234"/>
      <c r="D222" s="235" t="s">
        <v>147</v>
      </c>
      <c r="E222" s="236" t="s">
        <v>1</v>
      </c>
      <c r="F222" s="237" t="s">
        <v>812</v>
      </c>
      <c r="G222" s="234"/>
      <c r="H222" s="238">
        <v>1.2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147</v>
      </c>
      <c r="AU222" s="244" t="s">
        <v>86</v>
      </c>
      <c r="AV222" s="13" t="s">
        <v>86</v>
      </c>
      <c r="AW222" s="13" t="s">
        <v>32</v>
      </c>
      <c r="AX222" s="13" t="s">
        <v>76</v>
      </c>
      <c r="AY222" s="244" t="s">
        <v>139</v>
      </c>
    </row>
    <row r="223" s="13" customFormat="1">
      <c r="A223" s="13"/>
      <c r="B223" s="233"/>
      <c r="C223" s="234"/>
      <c r="D223" s="235" t="s">
        <v>147</v>
      </c>
      <c r="E223" s="236" t="s">
        <v>1</v>
      </c>
      <c r="F223" s="237" t="s">
        <v>813</v>
      </c>
      <c r="G223" s="234"/>
      <c r="H223" s="238">
        <v>0.65200000000000002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147</v>
      </c>
      <c r="AU223" s="244" t="s">
        <v>86</v>
      </c>
      <c r="AV223" s="13" t="s">
        <v>86</v>
      </c>
      <c r="AW223" s="13" t="s">
        <v>32</v>
      </c>
      <c r="AX223" s="13" t="s">
        <v>76</v>
      </c>
      <c r="AY223" s="244" t="s">
        <v>139</v>
      </c>
    </row>
    <row r="224" s="13" customFormat="1">
      <c r="A224" s="13"/>
      <c r="B224" s="233"/>
      <c r="C224" s="234"/>
      <c r="D224" s="235" t="s">
        <v>147</v>
      </c>
      <c r="E224" s="236" t="s">
        <v>1</v>
      </c>
      <c r="F224" s="237" t="s">
        <v>814</v>
      </c>
      <c r="G224" s="234"/>
      <c r="H224" s="238">
        <v>2.8620000000000001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147</v>
      </c>
      <c r="AU224" s="244" t="s">
        <v>86</v>
      </c>
      <c r="AV224" s="13" t="s">
        <v>86</v>
      </c>
      <c r="AW224" s="13" t="s">
        <v>32</v>
      </c>
      <c r="AX224" s="13" t="s">
        <v>76</v>
      </c>
      <c r="AY224" s="244" t="s">
        <v>139</v>
      </c>
    </row>
    <row r="225" s="13" customFormat="1">
      <c r="A225" s="13"/>
      <c r="B225" s="233"/>
      <c r="C225" s="234"/>
      <c r="D225" s="235" t="s">
        <v>147</v>
      </c>
      <c r="E225" s="236" t="s">
        <v>1</v>
      </c>
      <c r="F225" s="237" t="s">
        <v>815</v>
      </c>
      <c r="G225" s="234"/>
      <c r="H225" s="238">
        <v>3.3340000000000001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147</v>
      </c>
      <c r="AU225" s="244" t="s">
        <v>86</v>
      </c>
      <c r="AV225" s="13" t="s">
        <v>86</v>
      </c>
      <c r="AW225" s="13" t="s">
        <v>32</v>
      </c>
      <c r="AX225" s="13" t="s">
        <v>76</v>
      </c>
      <c r="AY225" s="244" t="s">
        <v>139</v>
      </c>
    </row>
    <row r="226" s="13" customFormat="1">
      <c r="A226" s="13"/>
      <c r="B226" s="233"/>
      <c r="C226" s="234"/>
      <c r="D226" s="235" t="s">
        <v>147</v>
      </c>
      <c r="E226" s="236" t="s">
        <v>1</v>
      </c>
      <c r="F226" s="237" t="s">
        <v>816</v>
      </c>
      <c r="G226" s="234"/>
      <c r="H226" s="238">
        <v>0.17799999999999999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147</v>
      </c>
      <c r="AU226" s="244" t="s">
        <v>86</v>
      </c>
      <c r="AV226" s="13" t="s">
        <v>86</v>
      </c>
      <c r="AW226" s="13" t="s">
        <v>32</v>
      </c>
      <c r="AX226" s="13" t="s">
        <v>76</v>
      </c>
      <c r="AY226" s="244" t="s">
        <v>139</v>
      </c>
    </row>
    <row r="227" s="13" customFormat="1">
      <c r="A227" s="13"/>
      <c r="B227" s="233"/>
      <c r="C227" s="234"/>
      <c r="D227" s="235" t="s">
        <v>147</v>
      </c>
      <c r="E227" s="236" t="s">
        <v>1</v>
      </c>
      <c r="F227" s="237" t="s">
        <v>817</v>
      </c>
      <c r="G227" s="234"/>
      <c r="H227" s="238">
        <v>4.516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147</v>
      </c>
      <c r="AU227" s="244" t="s">
        <v>86</v>
      </c>
      <c r="AV227" s="13" t="s">
        <v>86</v>
      </c>
      <c r="AW227" s="13" t="s">
        <v>32</v>
      </c>
      <c r="AX227" s="13" t="s">
        <v>76</v>
      </c>
      <c r="AY227" s="244" t="s">
        <v>139</v>
      </c>
    </row>
    <row r="228" s="14" customFormat="1">
      <c r="A228" s="14"/>
      <c r="B228" s="262"/>
      <c r="C228" s="263"/>
      <c r="D228" s="235" t="s">
        <v>147</v>
      </c>
      <c r="E228" s="264" t="s">
        <v>1</v>
      </c>
      <c r="F228" s="265" t="s">
        <v>423</v>
      </c>
      <c r="G228" s="263"/>
      <c r="H228" s="266">
        <v>12.742000000000001</v>
      </c>
      <c r="I228" s="267"/>
      <c r="J228" s="263"/>
      <c r="K228" s="263"/>
      <c r="L228" s="268"/>
      <c r="M228" s="269"/>
      <c r="N228" s="270"/>
      <c r="O228" s="270"/>
      <c r="P228" s="270"/>
      <c r="Q228" s="270"/>
      <c r="R228" s="270"/>
      <c r="S228" s="270"/>
      <c r="T228" s="27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72" t="s">
        <v>147</v>
      </c>
      <c r="AU228" s="272" t="s">
        <v>86</v>
      </c>
      <c r="AV228" s="14" t="s">
        <v>145</v>
      </c>
      <c r="AW228" s="14" t="s">
        <v>32</v>
      </c>
      <c r="AX228" s="14" t="s">
        <v>84</v>
      </c>
      <c r="AY228" s="272" t="s">
        <v>139</v>
      </c>
    </row>
    <row r="229" s="2" customFormat="1" ht="66.75" customHeight="1">
      <c r="A229" s="38"/>
      <c r="B229" s="39"/>
      <c r="C229" s="219" t="s">
        <v>227</v>
      </c>
      <c r="D229" s="219" t="s">
        <v>141</v>
      </c>
      <c r="E229" s="220" t="s">
        <v>818</v>
      </c>
      <c r="F229" s="221" t="s">
        <v>819</v>
      </c>
      <c r="G229" s="222" t="s">
        <v>144</v>
      </c>
      <c r="H229" s="223">
        <v>254.84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41</v>
      </c>
      <c r="O229" s="91"/>
      <c r="P229" s="229">
        <f>O229*H229</f>
        <v>0</v>
      </c>
      <c r="Q229" s="229">
        <v>0</v>
      </c>
      <c r="R229" s="229">
        <f>Q229*H229</f>
        <v>0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145</v>
      </c>
      <c r="AT229" s="231" t="s">
        <v>141</v>
      </c>
      <c r="AU229" s="231" t="s">
        <v>86</v>
      </c>
      <c r="AY229" s="17" t="s">
        <v>139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84</v>
      </c>
      <c r="BK229" s="232">
        <f>ROUND(I229*H229,2)</f>
        <v>0</v>
      </c>
      <c r="BL229" s="17" t="s">
        <v>145</v>
      </c>
      <c r="BM229" s="231" t="s">
        <v>307</v>
      </c>
    </row>
    <row r="230" s="2" customFormat="1">
      <c r="A230" s="38"/>
      <c r="B230" s="39"/>
      <c r="C230" s="40"/>
      <c r="D230" s="235" t="s">
        <v>744</v>
      </c>
      <c r="E230" s="40"/>
      <c r="F230" s="273" t="s">
        <v>811</v>
      </c>
      <c r="G230" s="40"/>
      <c r="H230" s="40"/>
      <c r="I230" s="274"/>
      <c r="J230" s="40"/>
      <c r="K230" s="40"/>
      <c r="L230" s="44"/>
      <c r="M230" s="275"/>
      <c r="N230" s="276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744</v>
      </c>
      <c r="AU230" s="17" t="s">
        <v>86</v>
      </c>
    </row>
    <row r="231" s="13" customFormat="1">
      <c r="A231" s="13"/>
      <c r="B231" s="233"/>
      <c r="C231" s="234"/>
      <c r="D231" s="235" t="s">
        <v>147</v>
      </c>
      <c r="E231" s="236" t="s">
        <v>1</v>
      </c>
      <c r="F231" s="237" t="s">
        <v>820</v>
      </c>
      <c r="G231" s="234"/>
      <c r="H231" s="238">
        <v>254.84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147</v>
      </c>
      <c r="AU231" s="244" t="s">
        <v>86</v>
      </c>
      <c r="AV231" s="13" t="s">
        <v>86</v>
      </c>
      <c r="AW231" s="13" t="s">
        <v>32</v>
      </c>
      <c r="AX231" s="13" t="s">
        <v>76</v>
      </c>
      <c r="AY231" s="244" t="s">
        <v>139</v>
      </c>
    </row>
    <row r="232" s="14" customFormat="1">
      <c r="A232" s="14"/>
      <c r="B232" s="262"/>
      <c r="C232" s="263"/>
      <c r="D232" s="235" t="s">
        <v>147</v>
      </c>
      <c r="E232" s="264" t="s">
        <v>1</v>
      </c>
      <c r="F232" s="265" t="s">
        <v>423</v>
      </c>
      <c r="G232" s="263"/>
      <c r="H232" s="266">
        <v>254.84</v>
      </c>
      <c r="I232" s="267"/>
      <c r="J232" s="263"/>
      <c r="K232" s="263"/>
      <c r="L232" s="268"/>
      <c r="M232" s="269"/>
      <c r="N232" s="270"/>
      <c r="O232" s="270"/>
      <c r="P232" s="270"/>
      <c r="Q232" s="270"/>
      <c r="R232" s="270"/>
      <c r="S232" s="270"/>
      <c r="T232" s="27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72" t="s">
        <v>147</v>
      </c>
      <c r="AU232" s="272" t="s">
        <v>86</v>
      </c>
      <c r="AV232" s="14" t="s">
        <v>145</v>
      </c>
      <c r="AW232" s="14" t="s">
        <v>32</v>
      </c>
      <c r="AX232" s="14" t="s">
        <v>84</v>
      </c>
      <c r="AY232" s="272" t="s">
        <v>139</v>
      </c>
    </row>
    <row r="233" s="2" customFormat="1" ht="44.25" customHeight="1">
      <c r="A233" s="38"/>
      <c r="B233" s="39"/>
      <c r="C233" s="219" t="s">
        <v>233</v>
      </c>
      <c r="D233" s="219" t="s">
        <v>141</v>
      </c>
      <c r="E233" s="220" t="s">
        <v>821</v>
      </c>
      <c r="F233" s="221" t="s">
        <v>822</v>
      </c>
      <c r="G233" s="222" t="s">
        <v>144</v>
      </c>
      <c r="H233" s="223">
        <v>12.742000000000001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41</v>
      </c>
      <c r="O233" s="91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145</v>
      </c>
      <c r="AT233" s="231" t="s">
        <v>141</v>
      </c>
      <c r="AU233" s="231" t="s">
        <v>86</v>
      </c>
      <c r="AY233" s="17" t="s">
        <v>139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84</v>
      </c>
      <c r="BK233" s="232">
        <f>ROUND(I233*H233,2)</f>
        <v>0</v>
      </c>
      <c r="BL233" s="17" t="s">
        <v>145</v>
      </c>
      <c r="BM233" s="231" t="s">
        <v>316</v>
      </c>
    </row>
    <row r="234" s="2" customFormat="1">
      <c r="A234" s="38"/>
      <c r="B234" s="39"/>
      <c r="C234" s="40"/>
      <c r="D234" s="235" t="s">
        <v>744</v>
      </c>
      <c r="E234" s="40"/>
      <c r="F234" s="273" t="s">
        <v>811</v>
      </c>
      <c r="G234" s="40"/>
      <c r="H234" s="40"/>
      <c r="I234" s="274"/>
      <c r="J234" s="40"/>
      <c r="K234" s="40"/>
      <c r="L234" s="44"/>
      <c r="M234" s="275"/>
      <c r="N234" s="276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744</v>
      </c>
      <c r="AU234" s="17" t="s">
        <v>86</v>
      </c>
    </row>
    <row r="235" s="13" customFormat="1">
      <c r="A235" s="13"/>
      <c r="B235" s="233"/>
      <c r="C235" s="234"/>
      <c r="D235" s="235" t="s">
        <v>147</v>
      </c>
      <c r="E235" s="236" t="s">
        <v>1</v>
      </c>
      <c r="F235" s="237" t="s">
        <v>812</v>
      </c>
      <c r="G235" s="234"/>
      <c r="H235" s="238">
        <v>1.2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147</v>
      </c>
      <c r="AU235" s="244" t="s">
        <v>86</v>
      </c>
      <c r="AV235" s="13" t="s">
        <v>86</v>
      </c>
      <c r="AW235" s="13" t="s">
        <v>32</v>
      </c>
      <c r="AX235" s="13" t="s">
        <v>76</v>
      </c>
      <c r="AY235" s="244" t="s">
        <v>139</v>
      </c>
    </row>
    <row r="236" s="13" customFormat="1">
      <c r="A236" s="13"/>
      <c r="B236" s="233"/>
      <c r="C236" s="234"/>
      <c r="D236" s="235" t="s">
        <v>147</v>
      </c>
      <c r="E236" s="236" t="s">
        <v>1</v>
      </c>
      <c r="F236" s="237" t="s">
        <v>813</v>
      </c>
      <c r="G236" s="234"/>
      <c r="H236" s="238">
        <v>0.65200000000000002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147</v>
      </c>
      <c r="AU236" s="244" t="s">
        <v>86</v>
      </c>
      <c r="AV236" s="13" t="s">
        <v>86</v>
      </c>
      <c r="AW236" s="13" t="s">
        <v>32</v>
      </c>
      <c r="AX236" s="13" t="s">
        <v>76</v>
      </c>
      <c r="AY236" s="244" t="s">
        <v>139</v>
      </c>
    </row>
    <row r="237" s="13" customFormat="1">
      <c r="A237" s="13"/>
      <c r="B237" s="233"/>
      <c r="C237" s="234"/>
      <c r="D237" s="235" t="s">
        <v>147</v>
      </c>
      <c r="E237" s="236" t="s">
        <v>1</v>
      </c>
      <c r="F237" s="237" t="s">
        <v>814</v>
      </c>
      <c r="G237" s="234"/>
      <c r="H237" s="238">
        <v>2.8620000000000001</v>
      </c>
      <c r="I237" s="239"/>
      <c r="J237" s="234"/>
      <c r="K237" s="234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147</v>
      </c>
      <c r="AU237" s="244" t="s">
        <v>86</v>
      </c>
      <c r="AV237" s="13" t="s">
        <v>86</v>
      </c>
      <c r="AW237" s="13" t="s">
        <v>32</v>
      </c>
      <c r="AX237" s="13" t="s">
        <v>76</v>
      </c>
      <c r="AY237" s="244" t="s">
        <v>139</v>
      </c>
    </row>
    <row r="238" s="13" customFormat="1">
      <c r="A238" s="13"/>
      <c r="B238" s="233"/>
      <c r="C238" s="234"/>
      <c r="D238" s="235" t="s">
        <v>147</v>
      </c>
      <c r="E238" s="236" t="s">
        <v>1</v>
      </c>
      <c r="F238" s="237" t="s">
        <v>815</v>
      </c>
      <c r="G238" s="234"/>
      <c r="H238" s="238">
        <v>3.3340000000000001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147</v>
      </c>
      <c r="AU238" s="244" t="s">
        <v>86</v>
      </c>
      <c r="AV238" s="13" t="s">
        <v>86</v>
      </c>
      <c r="AW238" s="13" t="s">
        <v>32</v>
      </c>
      <c r="AX238" s="13" t="s">
        <v>76</v>
      </c>
      <c r="AY238" s="244" t="s">
        <v>139</v>
      </c>
    </row>
    <row r="239" s="13" customFormat="1">
      <c r="A239" s="13"/>
      <c r="B239" s="233"/>
      <c r="C239" s="234"/>
      <c r="D239" s="235" t="s">
        <v>147</v>
      </c>
      <c r="E239" s="236" t="s">
        <v>1</v>
      </c>
      <c r="F239" s="237" t="s">
        <v>816</v>
      </c>
      <c r="G239" s="234"/>
      <c r="H239" s="238">
        <v>0.17799999999999999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147</v>
      </c>
      <c r="AU239" s="244" t="s">
        <v>86</v>
      </c>
      <c r="AV239" s="13" t="s">
        <v>86</v>
      </c>
      <c r="AW239" s="13" t="s">
        <v>32</v>
      </c>
      <c r="AX239" s="13" t="s">
        <v>76</v>
      </c>
      <c r="AY239" s="244" t="s">
        <v>139</v>
      </c>
    </row>
    <row r="240" s="13" customFormat="1">
      <c r="A240" s="13"/>
      <c r="B240" s="233"/>
      <c r="C240" s="234"/>
      <c r="D240" s="235" t="s">
        <v>147</v>
      </c>
      <c r="E240" s="236" t="s">
        <v>1</v>
      </c>
      <c r="F240" s="237" t="s">
        <v>817</v>
      </c>
      <c r="G240" s="234"/>
      <c r="H240" s="238">
        <v>4.516</v>
      </c>
      <c r="I240" s="239"/>
      <c r="J240" s="234"/>
      <c r="K240" s="234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147</v>
      </c>
      <c r="AU240" s="244" t="s">
        <v>86</v>
      </c>
      <c r="AV240" s="13" t="s">
        <v>86</v>
      </c>
      <c r="AW240" s="13" t="s">
        <v>32</v>
      </c>
      <c r="AX240" s="13" t="s">
        <v>76</v>
      </c>
      <c r="AY240" s="244" t="s">
        <v>139</v>
      </c>
    </row>
    <row r="241" s="14" customFormat="1">
      <c r="A241" s="14"/>
      <c r="B241" s="262"/>
      <c r="C241" s="263"/>
      <c r="D241" s="235" t="s">
        <v>147</v>
      </c>
      <c r="E241" s="264" t="s">
        <v>1</v>
      </c>
      <c r="F241" s="265" t="s">
        <v>423</v>
      </c>
      <c r="G241" s="263"/>
      <c r="H241" s="266">
        <v>12.742000000000001</v>
      </c>
      <c r="I241" s="267"/>
      <c r="J241" s="263"/>
      <c r="K241" s="263"/>
      <c r="L241" s="268"/>
      <c r="M241" s="269"/>
      <c r="N241" s="270"/>
      <c r="O241" s="270"/>
      <c r="P241" s="270"/>
      <c r="Q241" s="270"/>
      <c r="R241" s="270"/>
      <c r="S241" s="270"/>
      <c r="T241" s="27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72" t="s">
        <v>147</v>
      </c>
      <c r="AU241" s="272" t="s">
        <v>86</v>
      </c>
      <c r="AV241" s="14" t="s">
        <v>145</v>
      </c>
      <c r="AW241" s="14" t="s">
        <v>32</v>
      </c>
      <c r="AX241" s="14" t="s">
        <v>84</v>
      </c>
      <c r="AY241" s="272" t="s">
        <v>139</v>
      </c>
    </row>
    <row r="242" s="2" customFormat="1" ht="44.25" customHeight="1">
      <c r="A242" s="38"/>
      <c r="B242" s="39"/>
      <c r="C242" s="219" t="s">
        <v>239</v>
      </c>
      <c r="D242" s="219" t="s">
        <v>141</v>
      </c>
      <c r="E242" s="220" t="s">
        <v>823</v>
      </c>
      <c r="F242" s="221" t="s">
        <v>824</v>
      </c>
      <c r="G242" s="222" t="s">
        <v>144</v>
      </c>
      <c r="H242" s="223">
        <v>12.742000000000001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41</v>
      </c>
      <c r="O242" s="91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145</v>
      </c>
      <c r="AT242" s="231" t="s">
        <v>141</v>
      </c>
      <c r="AU242" s="231" t="s">
        <v>86</v>
      </c>
      <c r="AY242" s="17" t="s">
        <v>139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84</v>
      </c>
      <c r="BK242" s="232">
        <f>ROUND(I242*H242,2)</f>
        <v>0</v>
      </c>
      <c r="BL242" s="17" t="s">
        <v>145</v>
      </c>
      <c r="BM242" s="231" t="s">
        <v>327</v>
      </c>
    </row>
    <row r="243" s="2" customFormat="1">
      <c r="A243" s="38"/>
      <c r="B243" s="39"/>
      <c r="C243" s="40"/>
      <c r="D243" s="235" t="s">
        <v>744</v>
      </c>
      <c r="E243" s="40"/>
      <c r="F243" s="273" t="s">
        <v>811</v>
      </c>
      <c r="G243" s="40"/>
      <c r="H243" s="40"/>
      <c r="I243" s="274"/>
      <c r="J243" s="40"/>
      <c r="K243" s="40"/>
      <c r="L243" s="44"/>
      <c r="M243" s="275"/>
      <c r="N243" s="276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744</v>
      </c>
      <c r="AU243" s="17" t="s">
        <v>86</v>
      </c>
    </row>
    <row r="244" s="13" customFormat="1">
      <c r="A244" s="13"/>
      <c r="B244" s="233"/>
      <c r="C244" s="234"/>
      <c r="D244" s="235" t="s">
        <v>147</v>
      </c>
      <c r="E244" s="236" t="s">
        <v>1</v>
      </c>
      <c r="F244" s="237" t="s">
        <v>812</v>
      </c>
      <c r="G244" s="234"/>
      <c r="H244" s="238">
        <v>1.2</v>
      </c>
      <c r="I244" s="239"/>
      <c r="J244" s="234"/>
      <c r="K244" s="234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147</v>
      </c>
      <c r="AU244" s="244" t="s">
        <v>86</v>
      </c>
      <c r="AV244" s="13" t="s">
        <v>86</v>
      </c>
      <c r="AW244" s="13" t="s">
        <v>32</v>
      </c>
      <c r="AX244" s="13" t="s">
        <v>76</v>
      </c>
      <c r="AY244" s="244" t="s">
        <v>139</v>
      </c>
    </row>
    <row r="245" s="13" customFormat="1">
      <c r="A245" s="13"/>
      <c r="B245" s="233"/>
      <c r="C245" s="234"/>
      <c r="D245" s="235" t="s">
        <v>147</v>
      </c>
      <c r="E245" s="236" t="s">
        <v>1</v>
      </c>
      <c r="F245" s="237" t="s">
        <v>813</v>
      </c>
      <c r="G245" s="234"/>
      <c r="H245" s="238">
        <v>0.65200000000000002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147</v>
      </c>
      <c r="AU245" s="244" t="s">
        <v>86</v>
      </c>
      <c r="AV245" s="13" t="s">
        <v>86</v>
      </c>
      <c r="AW245" s="13" t="s">
        <v>32</v>
      </c>
      <c r="AX245" s="13" t="s">
        <v>76</v>
      </c>
      <c r="AY245" s="244" t="s">
        <v>139</v>
      </c>
    </row>
    <row r="246" s="13" customFormat="1">
      <c r="A246" s="13"/>
      <c r="B246" s="233"/>
      <c r="C246" s="234"/>
      <c r="D246" s="235" t="s">
        <v>147</v>
      </c>
      <c r="E246" s="236" t="s">
        <v>1</v>
      </c>
      <c r="F246" s="237" t="s">
        <v>814</v>
      </c>
      <c r="G246" s="234"/>
      <c r="H246" s="238">
        <v>2.8620000000000001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147</v>
      </c>
      <c r="AU246" s="244" t="s">
        <v>86</v>
      </c>
      <c r="AV246" s="13" t="s">
        <v>86</v>
      </c>
      <c r="AW246" s="13" t="s">
        <v>32</v>
      </c>
      <c r="AX246" s="13" t="s">
        <v>76</v>
      </c>
      <c r="AY246" s="244" t="s">
        <v>139</v>
      </c>
    </row>
    <row r="247" s="13" customFormat="1">
      <c r="A247" s="13"/>
      <c r="B247" s="233"/>
      <c r="C247" s="234"/>
      <c r="D247" s="235" t="s">
        <v>147</v>
      </c>
      <c r="E247" s="236" t="s">
        <v>1</v>
      </c>
      <c r="F247" s="237" t="s">
        <v>815</v>
      </c>
      <c r="G247" s="234"/>
      <c r="H247" s="238">
        <v>3.3340000000000001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147</v>
      </c>
      <c r="AU247" s="244" t="s">
        <v>86</v>
      </c>
      <c r="AV247" s="13" t="s">
        <v>86</v>
      </c>
      <c r="AW247" s="13" t="s">
        <v>32</v>
      </c>
      <c r="AX247" s="13" t="s">
        <v>76</v>
      </c>
      <c r="AY247" s="244" t="s">
        <v>139</v>
      </c>
    </row>
    <row r="248" s="13" customFormat="1">
      <c r="A248" s="13"/>
      <c r="B248" s="233"/>
      <c r="C248" s="234"/>
      <c r="D248" s="235" t="s">
        <v>147</v>
      </c>
      <c r="E248" s="236" t="s">
        <v>1</v>
      </c>
      <c r="F248" s="237" t="s">
        <v>816</v>
      </c>
      <c r="G248" s="234"/>
      <c r="H248" s="238">
        <v>0.17799999999999999</v>
      </c>
      <c r="I248" s="239"/>
      <c r="J248" s="234"/>
      <c r="K248" s="234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147</v>
      </c>
      <c r="AU248" s="244" t="s">
        <v>86</v>
      </c>
      <c r="AV248" s="13" t="s">
        <v>86</v>
      </c>
      <c r="AW248" s="13" t="s">
        <v>32</v>
      </c>
      <c r="AX248" s="13" t="s">
        <v>76</v>
      </c>
      <c r="AY248" s="244" t="s">
        <v>139</v>
      </c>
    </row>
    <row r="249" s="13" customFormat="1">
      <c r="A249" s="13"/>
      <c r="B249" s="233"/>
      <c r="C249" s="234"/>
      <c r="D249" s="235" t="s">
        <v>147</v>
      </c>
      <c r="E249" s="236" t="s">
        <v>1</v>
      </c>
      <c r="F249" s="237" t="s">
        <v>817</v>
      </c>
      <c r="G249" s="234"/>
      <c r="H249" s="238">
        <v>4.516</v>
      </c>
      <c r="I249" s="239"/>
      <c r="J249" s="234"/>
      <c r="K249" s="234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147</v>
      </c>
      <c r="AU249" s="244" t="s">
        <v>86</v>
      </c>
      <c r="AV249" s="13" t="s">
        <v>86</v>
      </c>
      <c r="AW249" s="13" t="s">
        <v>32</v>
      </c>
      <c r="AX249" s="13" t="s">
        <v>76</v>
      </c>
      <c r="AY249" s="244" t="s">
        <v>139</v>
      </c>
    </row>
    <row r="250" s="14" customFormat="1">
      <c r="A250" s="14"/>
      <c r="B250" s="262"/>
      <c r="C250" s="263"/>
      <c r="D250" s="235" t="s">
        <v>147</v>
      </c>
      <c r="E250" s="264" t="s">
        <v>1</v>
      </c>
      <c r="F250" s="265" t="s">
        <v>423</v>
      </c>
      <c r="G250" s="263"/>
      <c r="H250" s="266">
        <v>12.742000000000001</v>
      </c>
      <c r="I250" s="267"/>
      <c r="J250" s="263"/>
      <c r="K250" s="263"/>
      <c r="L250" s="268"/>
      <c r="M250" s="269"/>
      <c r="N250" s="270"/>
      <c r="O250" s="270"/>
      <c r="P250" s="270"/>
      <c r="Q250" s="270"/>
      <c r="R250" s="270"/>
      <c r="S250" s="270"/>
      <c r="T250" s="27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2" t="s">
        <v>147</v>
      </c>
      <c r="AU250" s="272" t="s">
        <v>86</v>
      </c>
      <c r="AV250" s="14" t="s">
        <v>145</v>
      </c>
      <c r="AW250" s="14" t="s">
        <v>32</v>
      </c>
      <c r="AX250" s="14" t="s">
        <v>84</v>
      </c>
      <c r="AY250" s="272" t="s">
        <v>139</v>
      </c>
    </row>
    <row r="251" s="2" customFormat="1" ht="44.25" customHeight="1">
      <c r="A251" s="38"/>
      <c r="B251" s="39"/>
      <c r="C251" s="219" t="s">
        <v>243</v>
      </c>
      <c r="D251" s="219" t="s">
        <v>141</v>
      </c>
      <c r="E251" s="220" t="s">
        <v>825</v>
      </c>
      <c r="F251" s="221" t="s">
        <v>826</v>
      </c>
      <c r="G251" s="222" t="s">
        <v>216</v>
      </c>
      <c r="H251" s="223">
        <v>22.936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41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145</v>
      </c>
      <c r="AT251" s="231" t="s">
        <v>141</v>
      </c>
      <c r="AU251" s="231" t="s">
        <v>86</v>
      </c>
      <c r="AY251" s="17" t="s">
        <v>139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84</v>
      </c>
      <c r="BK251" s="232">
        <f>ROUND(I251*H251,2)</f>
        <v>0</v>
      </c>
      <c r="BL251" s="17" t="s">
        <v>145</v>
      </c>
      <c r="BM251" s="231" t="s">
        <v>335</v>
      </c>
    </row>
    <row r="252" s="2" customFormat="1">
      <c r="A252" s="38"/>
      <c r="B252" s="39"/>
      <c r="C252" s="40"/>
      <c r="D252" s="235" t="s">
        <v>744</v>
      </c>
      <c r="E252" s="40"/>
      <c r="F252" s="273" t="s">
        <v>811</v>
      </c>
      <c r="G252" s="40"/>
      <c r="H252" s="40"/>
      <c r="I252" s="274"/>
      <c r="J252" s="40"/>
      <c r="K252" s="40"/>
      <c r="L252" s="44"/>
      <c r="M252" s="275"/>
      <c r="N252" s="276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744</v>
      </c>
      <c r="AU252" s="17" t="s">
        <v>86</v>
      </c>
    </row>
    <row r="253" s="13" customFormat="1">
      <c r="A253" s="13"/>
      <c r="B253" s="233"/>
      <c r="C253" s="234"/>
      <c r="D253" s="235" t="s">
        <v>147</v>
      </c>
      <c r="E253" s="236" t="s">
        <v>1</v>
      </c>
      <c r="F253" s="237" t="s">
        <v>827</v>
      </c>
      <c r="G253" s="234"/>
      <c r="H253" s="238">
        <v>22.936</v>
      </c>
      <c r="I253" s="239"/>
      <c r="J253" s="234"/>
      <c r="K253" s="234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147</v>
      </c>
      <c r="AU253" s="244" t="s">
        <v>86</v>
      </c>
      <c r="AV253" s="13" t="s">
        <v>86</v>
      </c>
      <c r="AW253" s="13" t="s">
        <v>32</v>
      </c>
      <c r="AX253" s="13" t="s">
        <v>76</v>
      </c>
      <c r="AY253" s="244" t="s">
        <v>139</v>
      </c>
    </row>
    <row r="254" s="14" customFormat="1">
      <c r="A254" s="14"/>
      <c r="B254" s="262"/>
      <c r="C254" s="263"/>
      <c r="D254" s="235" t="s">
        <v>147</v>
      </c>
      <c r="E254" s="264" t="s">
        <v>1</v>
      </c>
      <c r="F254" s="265" t="s">
        <v>423</v>
      </c>
      <c r="G254" s="263"/>
      <c r="H254" s="266">
        <v>22.936</v>
      </c>
      <c r="I254" s="267"/>
      <c r="J254" s="263"/>
      <c r="K254" s="263"/>
      <c r="L254" s="268"/>
      <c r="M254" s="269"/>
      <c r="N254" s="270"/>
      <c r="O254" s="270"/>
      <c r="P254" s="270"/>
      <c r="Q254" s="270"/>
      <c r="R254" s="270"/>
      <c r="S254" s="270"/>
      <c r="T254" s="27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72" t="s">
        <v>147</v>
      </c>
      <c r="AU254" s="272" t="s">
        <v>86</v>
      </c>
      <c r="AV254" s="14" t="s">
        <v>145</v>
      </c>
      <c r="AW254" s="14" t="s">
        <v>32</v>
      </c>
      <c r="AX254" s="14" t="s">
        <v>84</v>
      </c>
      <c r="AY254" s="272" t="s">
        <v>139</v>
      </c>
    </row>
    <row r="255" s="2" customFormat="1" ht="44.25" customHeight="1">
      <c r="A255" s="38"/>
      <c r="B255" s="39"/>
      <c r="C255" s="219" t="s">
        <v>7</v>
      </c>
      <c r="D255" s="219" t="s">
        <v>141</v>
      </c>
      <c r="E255" s="220" t="s">
        <v>828</v>
      </c>
      <c r="F255" s="221" t="s">
        <v>829</v>
      </c>
      <c r="G255" s="222" t="s">
        <v>144</v>
      </c>
      <c r="H255" s="223">
        <v>14.268000000000001</v>
      </c>
      <c r="I255" s="224"/>
      <c r="J255" s="225">
        <f>ROUND(I255*H255,2)</f>
        <v>0</v>
      </c>
      <c r="K255" s="226"/>
      <c r="L255" s="44"/>
      <c r="M255" s="227" t="s">
        <v>1</v>
      </c>
      <c r="N255" s="228" t="s">
        <v>41</v>
      </c>
      <c r="O255" s="91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145</v>
      </c>
      <c r="AT255" s="231" t="s">
        <v>141</v>
      </c>
      <c r="AU255" s="231" t="s">
        <v>86</v>
      </c>
      <c r="AY255" s="17" t="s">
        <v>139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84</v>
      </c>
      <c r="BK255" s="232">
        <f>ROUND(I255*H255,2)</f>
        <v>0</v>
      </c>
      <c r="BL255" s="17" t="s">
        <v>145</v>
      </c>
      <c r="BM255" s="231" t="s">
        <v>343</v>
      </c>
    </row>
    <row r="256" s="2" customFormat="1">
      <c r="A256" s="38"/>
      <c r="B256" s="39"/>
      <c r="C256" s="40"/>
      <c r="D256" s="235" t="s">
        <v>744</v>
      </c>
      <c r="E256" s="40"/>
      <c r="F256" s="273" t="s">
        <v>761</v>
      </c>
      <c r="G256" s="40"/>
      <c r="H256" s="40"/>
      <c r="I256" s="274"/>
      <c r="J256" s="40"/>
      <c r="K256" s="40"/>
      <c r="L256" s="44"/>
      <c r="M256" s="275"/>
      <c r="N256" s="276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744</v>
      </c>
      <c r="AU256" s="17" t="s">
        <v>86</v>
      </c>
    </row>
    <row r="257" s="13" customFormat="1">
      <c r="A257" s="13"/>
      <c r="B257" s="233"/>
      <c r="C257" s="234"/>
      <c r="D257" s="235" t="s">
        <v>147</v>
      </c>
      <c r="E257" s="236" t="s">
        <v>1</v>
      </c>
      <c r="F257" s="237" t="s">
        <v>830</v>
      </c>
      <c r="G257" s="234"/>
      <c r="H257" s="238">
        <v>27.010000000000002</v>
      </c>
      <c r="I257" s="239"/>
      <c r="J257" s="234"/>
      <c r="K257" s="234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147</v>
      </c>
      <c r="AU257" s="244" t="s">
        <v>86</v>
      </c>
      <c r="AV257" s="13" t="s">
        <v>86</v>
      </c>
      <c r="AW257" s="13" t="s">
        <v>32</v>
      </c>
      <c r="AX257" s="13" t="s">
        <v>76</v>
      </c>
      <c r="AY257" s="244" t="s">
        <v>139</v>
      </c>
    </row>
    <row r="258" s="13" customFormat="1">
      <c r="A258" s="13"/>
      <c r="B258" s="233"/>
      <c r="C258" s="234"/>
      <c r="D258" s="235" t="s">
        <v>147</v>
      </c>
      <c r="E258" s="236" t="s">
        <v>1</v>
      </c>
      <c r="F258" s="237" t="s">
        <v>831</v>
      </c>
      <c r="G258" s="234"/>
      <c r="H258" s="238">
        <v>-12.742000000000001</v>
      </c>
      <c r="I258" s="239"/>
      <c r="J258" s="234"/>
      <c r="K258" s="234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147</v>
      </c>
      <c r="AU258" s="244" t="s">
        <v>86</v>
      </c>
      <c r="AV258" s="13" t="s">
        <v>86</v>
      </c>
      <c r="AW258" s="13" t="s">
        <v>32</v>
      </c>
      <c r="AX258" s="13" t="s">
        <v>76</v>
      </c>
      <c r="AY258" s="244" t="s">
        <v>139</v>
      </c>
    </row>
    <row r="259" s="14" customFormat="1">
      <c r="A259" s="14"/>
      <c r="B259" s="262"/>
      <c r="C259" s="263"/>
      <c r="D259" s="235" t="s">
        <v>147</v>
      </c>
      <c r="E259" s="264" t="s">
        <v>1</v>
      </c>
      <c r="F259" s="265" t="s">
        <v>423</v>
      </c>
      <c r="G259" s="263"/>
      <c r="H259" s="266">
        <v>14.268000000000001</v>
      </c>
      <c r="I259" s="267"/>
      <c r="J259" s="263"/>
      <c r="K259" s="263"/>
      <c r="L259" s="268"/>
      <c r="M259" s="269"/>
      <c r="N259" s="270"/>
      <c r="O259" s="270"/>
      <c r="P259" s="270"/>
      <c r="Q259" s="270"/>
      <c r="R259" s="270"/>
      <c r="S259" s="270"/>
      <c r="T259" s="27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72" t="s">
        <v>147</v>
      </c>
      <c r="AU259" s="272" t="s">
        <v>86</v>
      </c>
      <c r="AV259" s="14" t="s">
        <v>145</v>
      </c>
      <c r="AW259" s="14" t="s">
        <v>32</v>
      </c>
      <c r="AX259" s="14" t="s">
        <v>84</v>
      </c>
      <c r="AY259" s="272" t="s">
        <v>139</v>
      </c>
    </row>
    <row r="260" s="12" customFormat="1" ht="22.8" customHeight="1">
      <c r="A260" s="12"/>
      <c r="B260" s="203"/>
      <c r="C260" s="204"/>
      <c r="D260" s="205" t="s">
        <v>75</v>
      </c>
      <c r="E260" s="217" t="s">
        <v>153</v>
      </c>
      <c r="F260" s="217" t="s">
        <v>167</v>
      </c>
      <c r="G260" s="204"/>
      <c r="H260" s="204"/>
      <c r="I260" s="207"/>
      <c r="J260" s="218">
        <f>BK260</f>
        <v>0</v>
      </c>
      <c r="K260" s="204"/>
      <c r="L260" s="209"/>
      <c r="M260" s="210"/>
      <c r="N260" s="211"/>
      <c r="O260" s="211"/>
      <c r="P260" s="212">
        <f>SUM(P261:P269)</f>
        <v>0</v>
      </c>
      <c r="Q260" s="211"/>
      <c r="R260" s="212">
        <f>SUM(R261:R269)</f>
        <v>0</v>
      </c>
      <c r="S260" s="211"/>
      <c r="T260" s="213">
        <f>SUM(T261:T269)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4" t="s">
        <v>84</v>
      </c>
      <c r="AT260" s="215" t="s">
        <v>75</v>
      </c>
      <c r="AU260" s="215" t="s">
        <v>84</v>
      </c>
      <c r="AY260" s="214" t="s">
        <v>139</v>
      </c>
      <c r="BK260" s="216">
        <f>SUM(BK261:BK269)</f>
        <v>0</v>
      </c>
    </row>
    <row r="261" s="2" customFormat="1" ht="24.15" customHeight="1">
      <c r="A261" s="38"/>
      <c r="B261" s="39"/>
      <c r="C261" s="219" t="s">
        <v>252</v>
      </c>
      <c r="D261" s="219" t="s">
        <v>141</v>
      </c>
      <c r="E261" s="220" t="s">
        <v>832</v>
      </c>
      <c r="F261" s="221" t="s">
        <v>833</v>
      </c>
      <c r="G261" s="222" t="s">
        <v>274</v>
      </c>
      <c r="H261" s="223">
        <v>10.800000000000001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41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0</v>
      </c>
      <c r="T261" s="230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145</v>
      </c>
      <c r="AT261" s="231" t="s">
        <v>141</v>
      </c>
      <c r="AU261" s="231" t="s">
        <v>86</v>
      </c>
      <c r="AY261" s="17" t="s">
        <v>139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84</v>
      </c>
      <c r="BK261" s="232">
        <f>ROUND(I261*H261,2)</f>
        <v>0</v>
      </c>
      <c r="BL261" s="17" t="s">
        <v>145</v>
      </c>
      <c r="BM261" s="231" t="s">
        <v>351</v>
      </c>
    </row>
    <row r="262" s="2" customFormat="1">
      <c r="A262" s="38"/>
      <c r="B262" s="39"/>
      <c r="C262" s="40"/>
      <c r="D262" s="235" t="s">
        <v>744</v>
      </c>
      <c r="E262" s="40"/>
      <c r="F262" s="273" t="s">
        <v>834</v>
      </c>
      <c r="G262" s="40"/>
      <c r="H262" s="40"/>
      <c r="I262" s="274"/>
      <c r="J262" s="40"/>
      <c r="K262" s="40"/>
      <c r="L262" s="44"/>
      <c r="M262" s="275"/>
      <c r="N262" s="276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744</v>
      </c>
      <c r="AU262" s="17" t="s">
        <v>86</v>
      </c>
    </row>
    <row r="263" s="13" customFormat="1">
      <c r="A263" s="13"/>
      <c r="B263" s="233"/>
      <c r="C263" s="234"/>
      <c r="D263" s="235" t="s">
        <v>147</v>
      </c>
      <c r="E263" s="236" t="s">
        <v>1</v>
      </c>
      <c r="F263" s="237" t="s">
        <v>835</v>
      </c>
      <c r="G263" s="234"/>
      <c r="H263" s="238">
        <v>3.7999999999999998</v>
      </c>
      <c r="I263" s="239"/>
      <c r="J263" s="234"/>
      <c r="K263" s="234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147</v>
      </c>
      <c r="AU263" s="244" t="s">
        <v>86</v>
      </c>
      <c r="AV263" s="13" t="s">
        <v>86</v>
      </c>
      <c r="AW263" s="13" t="s">
        <v>32</v>
      </c>
      <c r="AX263" s="13" t="s">
        <v>76</v>
      </c>
      <c r="AY263" s="244" t="s">
        <v>139</v>
      </c>
    </row>
    <row r="264" s="13" customFormat="1">
      <c r="A264" s="13"/>
      <c r="B264" s="233"/>
      <c r="C264" s="234"/>
      <c r="D264" s="235" t="s">
        <v>147</v>
      </c>
      <c r="E264" s="236" t="s">
        <v>1</v>
      </c>
      <c r="F264" s="237" t="s">
        <v>836</v>
      </c>
      <c r="G264" s="234"/>
      <c r="H264" s="238">
        <v>7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147</v>
      </c>
      <c r="AU264" s="244" t="s">
        <v>86</v>
      </c>
      <c r="AV264" s="13" t="s">
        <v>86</v>
      </c>
      <c r="AW264" s="13" t="s">
        <v>32</v>
      </c>
      <c r="AX264" s="13" t="s">
        <v>76</v>
      </c>
      <c r="AY264" s="244" t="s">
        <v>139</v>
      </c>
    </row>
    <row r="265" s="14" customFormat="1">
      <c r="A265" s="14"/>
      <c r="B265" s="262"/>
      <c r="C265" s="263"/>
      <c r="D265" s="235" t="s">
        <v>147</v>
      </c>
      <c r="E265" s="264" t="s">
        <v>1</v>
      </c>
      <c r="F265" s="265" t="s">
        <v>423</v>
      </c>
      <c r="G265" s="263"/>
      <c r="H265" s="266">
        <v>10.800000000000001</v>
      </c>
      <c r="I265" s="267"/>
      <c r="J265" s="263"/>
      <c r="K265" s="263"/>
      <c r="L265" s="268"/>
      <c r="M265" s="269"/>
      <c r="N265" s="270"/>
      <c r="O265" s="270"/>
      <c r="P265" s="270"/>
      <c r="Q265" s="270"/>
      <c r="R265" s="270"/>
      <c r="S265" s="270"/>
      <c r="T265" s="271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72" t="s">
        <v>147</v>
      </c>
      <c r="AU265" s="272" t="s">
        <v>86</v>
      </c>
      <c r="AV265" s="14" t="s">
        <v>145</v>
      </c>
      <c r="AW265" s="14" t="s">
        <v>32</v>
      </c>
      <c r="AX265" s="14" t="s">
        <v>84</v>
      </c>
      <c r="AY265" s="272" t="s">
        <v>139</v>
      </c>
    </row>
    <row r="266" s="2" customFormat="1" ht="24.15" customHeight="1">
      <c r="A266" s="38"/>
      <c r="B266" s="39"/>
      <c r="C266" s="219" t="s">
        <v>257</v>
      </c>
      <c r="D266" s="219" t="s">
        <v>141</v>
      </c>
      <c r="E266" s="220" t="s">
        <v>837</v>
      </c>
      <c r="F266" s="221" t="s">
        <v>838</v>
      </c>
      <c r="G266" s="222" t="s">
        <v>274</v>
      </c>
      <c r="H266" s="223">
        <v>30</v>
      </c>
      <c r="I266" s="224"/>
      <c r="J266" s="225">
        <f>ROUND(I266*H266,2)</f>
        <v>0</v>
      </c>
      <c r="K266" s="226"/>
      <c r="L266" s="44"/>
      <c r="M266" s="227" t="s">
        <v>1</v>
      </c>
      <c r="N266" s="228" t="s">
        <v>41</v>
      </c>
      <c r="O266" s="91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145</v>
      </c>
      <c r="AT266" s="231" t="s">
        <v>141</v>
      </c>
      <c r="AU266" s="231" t="s">
        <v>86</v>
      </c>
      <c r="AY266" s="17" t="s">
        <v>139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84</v>
      </c>
      <c r="BK266" s="232">
        <f>ROUND(I266*H266,2)</f>
        <v>0</v>
      </c>
      <c r="BL266" s="17" t="s">
        <v>145</v>
      </c>
      <c r="BM266" s="231" t="s">
        <v>361</v>
      </c>
    </row>
    <row r="267" s="2" customFormat="1">
      <c r="A267" s="38"/>
      <c r="B267" s="39"/>
      <c r="C267" s="40"/>
      <c r="D267" s="235" t="s">
        <v>744</v>
      </c>
      <c r="E267" s="40"/>
      <c r="F267" s="273" t="s">
        <v>839</v>
      </c>
      <c r="G267" s="40"/>
      <c r="H267" s="40"/>
      <c r="I267" s="274"/>
      <c r="J267" s="40"/>
      <c r="K267" s="40"/>
      <c r="L267" s="44"/>
      <c r="M267" s="275"/>
      <c r="N267" s="276"/>
      <c r="O267" s="91"/>
      <c r="P267" s="91"/>
      <c r="Q267" s="91"/>
      <c r="R267" s="91"/>
      <c r="S267" s="91"/>
      <c r="T267" s="92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744</v>
      </c>
      <c r="AU267" s="17" t="s">
        <v>86</v>
      </c>
    </row>
    <row r="268" s="13" customFormat="1">
      <c r="A268" s="13"/>
      <c r="B268" s="233"/>
      <c r="C268" s="234"/>
      <c r="D268" s="235" t="s">
        <v>147</v>
      </c>
      <c r="E268" s="236" t="s">
        <v>1</v>
      </c>
      <c r="F268" s="237" t="s">
        <v>840</v>
      </c>
      <c r="G268" s="234"/>
      <c r="H268" s="238">
        <v>30</v>
      </c>
      <c r="I268" s="239"/>
      <c r="J268" s="234"/>
      <c r="K268" s="234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147</v>
      </c>
      <c r="AU268" s="244" t="s">
        <v>86</v>
      </c>
      <c r="AV268" s="13" t="s">
        <v>86</v>
      </c>
      <c r="AW268" s="13" t="s">
        <v>32</v>
      </c>
      <c r="AX268" s="13" t="s">
        <v>76</v>
      </c>
      <c r="AY268" s="244" t="s">
        <v>139</v>
      </c>
    </row>
    <row r="269" s="14" customFormat="1">
      <c r="A269" s="14"/>
      <c r="B269" s="262"/>
      <c r="C269" s="263"/>
      <c r="D269" s="235" t="s">
        <v>147</v>
      </c>
      <c r="E269" s="264" t="s">
        <v>1</v>
      </c>
      <c r="F269" s="265" t="s">
        <v>423</v>
      </c>
      <c r="G269" s="263"/>
      <c r="H269" s="266">
        <v>30</v>
      </c>
      <c r="I269" s="267"/>
      <c r="J269" s="263"/>
      <c r="K269" s="263"/>
      <c r="L269" s="268"/>
      <c r="M269" s="269"/>
      <c r="N269" s="270"/>
      <c r="O269" s="270"/>
      <c r="P269" s="270"/>
      <c r="Q269" s="270"/>
      <c r="R269" s="270"/>
      <c r="S269" s="270"/>
      <c r="T269" s="27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72" t="s">
        <v>147</v>
      </c>
      <c r="AU269" s="272" t="s">
        <v>86</v>
      </c>
      <c r="AV269" s="14" t="s">
        <v>145</v>
      </c>
      <c r="AW269" s="14" t="s">
        <v>32</v>
      </c>
      <c r="AX269" s="14" t="s">
        <v>84</v>
      </c>
      <c r="AY269" s="272" t="s">
        <v>139</v>
      </c>
    </row>
    <row r="270" s="12" customFormat="1" ht="22.8" customHeight="1">
      <c r="A270" s="12"/>
      <c r="B270" s="203"/>
      <c r="C270" s="204"/>
      <c r="D270" s="205" t="s">
        <v>75</v>
      </c>
      <c r="E270" s="217" t="s">
        <v>145</v>
      </c>
      <c r="F270" s="217" t="s">
        <v>841</v>
      </c>
      <c r="G270" s="204"/>
      <c r="H270" s="204"/>
      <c r="I270" s="207"/>
      <c r="J270" s="218">
        <f>BK270</f>
        <v>0</v>
      </c>
      <c r="K270" s="204"/>
      <c r="L270" s="209"/>
      <c r="M270" s="210"/>
      <c r="N270" s="211"/>
      <c r="O270" s="211"/>
      <c r="P270" s="212">
        <f>SUM(P271:P285)</f>
        <v>0</v>
      </c>
      <c r="Q270" s="211"/>
      <c r="R270" s="212">
        <f>SUM(R271:R285)</f>
        <v>0</v>
      </c>
      <c r="S270" s="211"/>
      <c r="T270" s="213">
        <f>SUM(T271:T285)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4" t="s">
        <v>84</v>
      </c>
      <c r="AT270" s="215" t="s">
        <v>75</v>
      </c>
      <c r="AU270" s="215" t="s">
        <v>84</v>
      </c>
      <c r="AY270" s="214" t="s">
        <v>139</v>
      </c>
      <c r="BK270" s="216">
        <f>SUM(BK271:BK285)</f>
        <v>0</v>
      </c>
    </row>
    <row r="271" s="2" customFormat="1" ht="33" customHeight="1">
      <c r="A271" s="38"/>
      <c r="B271" s="39"/>
      <c r="C271" s="219" t="s">
        <v>261</v>
      </c>
      <c r="D271" s="219" t="s">
        <v>141</v>
      </c>
      <c r="E271" s="220" t="s">
        <v>842</v>
      </c>
      <c r="F271" s="221" t="s">
        <v>843</v>
      </c>
      <c r="G271" s="222" t="s">
        <v>144</v>
      </c>
      <c r="H271" s="223">
        <v>0.65200000000000002</v>
      </c>
      <c r="I271" s="224"/>
      <c r="J271" s="225">
        <f>ROUND(I271*H271,2)</f>
        <v>0</v>
      </c>
      <c r="K271" s="226"/>
      <c r="L271" s="44"/>
      <c r="M271" s="227" t="s">
        <v>1</v>
      </c>
      <c r="N271" s="228" t="s">
        <v>41</v>
      </c>
      <c r="O271" s="91"/>
      <c r="P271" s="229">
        <f>O271*H271</f>
        <v>0</v>
      </c>
      <c r="Q271" s="229">
        <v>0</v>
      </c>
      <c r="R271" s="229">
        <f>Q271*H271</f>
        <v>0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145</v>
      </c>
      <c r="AT271" s="231" t="s">
        <v>141</v>
      </c>
      <c r="AU271" s="231" t="s">
        <v>86</v>
      </c>
      <c r="AY271" s="17" t="s">
        <v>139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84</v>
      </c>
      <c r="BK271" s="232">
        <f>ROUND(I271*H271,2)</f>
        <v>0</v>
      </c>
      <c r="BL271" s="17" t="s">
        <v>145</v>
      </c>
      <c r="BM271" s="231" t="s">
        <v>370</v>
      </c>
    </row>
    <row r="272" s="2" customFormat="1">
      <c r="A272" s="38"/>
      <c r="B272" s="39"/>
      <c r="C272" s="40"/>
      <c r="D272" s="235" t="s">
        <v>744</v>
      </c>
      <c r="E272" s="40"/>
      <c r="F272" s="273" t="s">
        <v>761</v>
      </c>
      <c r="G272" s="40"/>
      <c r="H272" s="40"/>
      <c r="I272" s="274"/>
      <c r="J272" s="40"/>
      <c r="K272" s="40"/>
      <c r="L272" s="44"/>
      <c r="M272" s="275"/>
      <c r="N272" s="276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744</v>
      </c>
      <c r="AU272" s="17" t="s">
        <v>86</v>
      </c>
    </row>
    <row r="273" s="13" customFormat="1">
      <c r="A273" s="13"/>
      <c r="B273" s="233"/>
      <c r="C273" s="234"/>
      <c r="D273" s="235" t="s">
        <v>147</v>
      </c>
      <c r="E273" s="236" t="s">
        <v>1</v>
      </c>
      <c r="F273" s="237" t="s">
        <v>844</v>
      </c>
      <c r="G273" s="234"/>
      <c r="H273" s="238">
        <v>0.064000000000000001</v>
      </c>
      <c r="I273" s="239"/>
      <c r="J273" s="234"/>
      <c r="K273" s="234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147</v>
      </c>
      <c r="AU273" s="244" t="s">
        <v>86</v>
      </c>
      <c r="AV273" s="13" t="s">
        <v>86</v>
      </c>
      <c r="AW273" s="13" t="s">
        <v>32</v>
      </c>
      <c r="AX273" s="13" t="s">
        <v>76</v>
      </c>
      <c r="AY273" s="244" t="s">
        <v>139</v>
      </c>
    </row>
    <row r="274" s="13" customFormat="1">
      <c r="A274" s="13"/>
      <c r="B274" s="233"/>
      <c r="C274" s="234"/>
      <c r="D274" s="235" t="s">
        <v>147</v>
      </c>
      <c r="E274" s="236" t="s">
        <v>1</v>
      </c>
      <c r="F274" s="237" t="s">
        <v>845</v>
      </c>
      <c r="G274" s="234"/>
      <c r="H274" s="238">
        <v>0.040000000000000001</v>
      </c>
      <c r="I274" s="239"/>
      <c r="J274" s="234"/>
      <c r="K274" s="234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147</v>
      </c>
      <c r="AU274" s="244" t="s">
        <v>86</v>
      </c>
      <c r="AV274" s="13" t="s">
        <v>86</v>
      </c>
      <c r="AW274" s="13" t="s">
        <v>32</v>
      </c>
      <c r="AX274" s="13" t="s">
        <v>76</v>
      </c>
      <c r="AY274" s="244" t="s">
        <v>139</v>
      </c>
    </row>
    <row r="275" s="13" customFormat="1">
      <c r="A275" s="13"/>
      <c r="B275" s="233"/>
      <c r="C275" s="234"/>
      <c r="D275" s="235" t="s">
        <v>147</v>
      </c>
      <c r="E275" s="236" t="s">
        <v>1</v>
      </c>
      <c r="F275" s="237" t="s">
        <v>846</v>
      </c>
      <c r="G275" s="234"/>
      <c r="H275" s="238">
        <v>0.024</v>
      </c>
      <c r="I275" s="239"/>
      <c r="J275" s="234"/>
      <c r="K275" s="234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147</v>
      </c>
      <c r="AU275" s="244" t="s">
        <v>86</v>
      </c>
      <c r="AV275" s="13" t="s">
        <v>86</v>
      </c>
      <c r="AW275" s="13" t="s">
        <v>32</v>
      </c>
      <c r="AX275" s="13" t="s">
        <v>76</v>
      </c>
      <c r="AY275" s="244" t="s">
        <v>139</v>
      </c>
    </row>
    <row r="276" s="13" customFormat="1">
      <c r="A276" s="13"/>
      <c r="B276" s="233"/>
      <c r="C276" s="234"/>
      <c r="D276" s="235" t="s">
        <v>147</v>
      </c>
      <c r="E276" s="236" t="s">
        <v>1</v>
      </c>
      <c r="F276" s="237" t="s">
        <v>844</v>
      </c>
      <c r="G276" s="234"/>
      <c r="H276" s="238">
        <v>0.064000000000000001</v>
      </c>
      <c r="I276" s="239"/>
      <c r="J276" s="234"/>
      <c r="K276" s="234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147</v>
      </c>
      <c r="AU276" s="244" t="s">
        <v>86</v>
      </c>
      <c r="AV276" s="13" t="s">
        <v>86</v>
      </c>
      <c r="AW276" s="13" t="s">
        <v>32</v>
      </c>
      <c r="AX276" s="13" t="s">
        <v>76</v>
      </c>
      <c r="AY276" s="244" t="s">
        <v>139</v>
      </c>
    </row>
    <row r="277" s="13" customFormat="1">
      <c r="A277" s="13"/>
      <c r="B277" s="233"/>
      <c r="C277" s="234"/>
      <c r="D277" s="235" t="s">
        <v>147</v>
      </c>
      <c r="E277" s="236" t="s">
        <v>1</v>
      </c>
      <c r="F277" s="237" t="s">
        <v>847</v>
      </c>
      <c r="G277" s="234"/>
      <c r="H277" s="238">
        <v>0.059999999999999998</v>
      </c>
      <c r="I277" s="239"/>
      <c r="J277" s="234"/>
      <c r="K277" s="234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147</v>
      </c>
      <c r="AU277" s="244" t="s">
        <v>86</v>
      </c>
      <c r="AV277" s="13" t="s">
        <v>86</v>
      </c>
      <c r="AW277" s="13" t="s">
        <v>32</v>
      </c>
      <c r="AX277" s="13" t="s">
        <v>76</v>
      </c>
      <c r="AY277" s="244" t="s">
        <v>139</v>
      </c>
    </row>
    <row r="278" s="13" customFormat="1">
      <c r="A278" s="13"/>
      <c r="B278" s="233"/>
      <c r="C278" s="234"/>
      <c r="D278" s="235" t="s">
        <v>147</v>
      </c>
      <c r="E278" s="236" t="s">
        <v>1</v>
      </c>
      <c r="F278" s="237" t="s">
        <v>845</v>
      </c>
      <c r="G278" s="234"/>
      <c r="H278" s="238">
        <v>0.040000000000000001</v>
      </c>
      <c r="I278" s="239"/>
      <c r="J278" s="234"/>
      <c r="K278" s="234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147</v>
      </c>
      <c r="AU278" s="244" t="s">
        <v>86</v>
      </c>
      <c r="AV278" s="13" t="s">
        <v>86</v>
      </c>
      <c r="AW278" s="13" t="s">
        <v>32</v>
      </c>
      <c r="AX278" s="13" t="s">
        <v>76</v>
      </c>
      <c r="AY278" s="244" t="s">
        <v>139</v>
      </c>
    </row>
    <row r="279" s="13" customFormat="1">
      <c r="A279" s="13"/>
      <c r="B279" s="233"/>
      <c r="C279" s="234"/>
      <c r="D279" s="235" t="s">
        <v>147</v>
      </c>
      <c r="E279" s="236" t="s">
        <v>1</v>
      </c>
      <c r="F279" s="237" t="s">
        <v>848</v>
      </c>
      <c r="G279" s="234"/>
      <c r="H279" s="238">
        <v>0.32000000000000001</v>
      </c>
      <c r="I279" s="239"/>
      <c r="J279" s="234"/>
      <c r="K279" s="234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147</v>
      </c>
      <c r="AU279" s="244" t="s">
        <v>86</v>
      </c>
      <c r="AV279" s="13" t="s">
        <v>86</v>
      </c>
      <c r="AW279" s="13" t="s">
        <v>32</v>
      </c>
      <c r="AX279" s="13" t="s">
        <v>76</v>
      </c>
      <c r="AY279" s="244" t="s">
        <v>139</v>
      </c>
    </row>
    <row r="280" s="13" customFormat="1">
      <c r="A280" s="13"/>
      <c r="B280" s="233"/>
      <c r="C280" s="234"/>
      <c r="D280" s="235" t="s">
        <v>147</v>
      </c>
      <c r="E280" s="236" t="s">
        <v>1</v>
      </c>
      <c r="F280" s="237" t="s">
        <v>845</v>
      </c>
      <c r="G280" s="234"/>
      <c r="H280" s="238">
        <v>0.040000000000000001</v>
      </c>
      <c r="I280" s="239"/>
      <c r="J280" s="234"/>
      <c r="K280" s="234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147</v>
      </c>
      <c r="AU280" s="244" t="s">
        <v>86</v>
      </c>
      <c r="AV280" s="13" t="s">
        <v>86</v>
      </c>
      <c r="AW280" s="13" t="s">
        <v>32</v>
      </c>
      <c r="AX280" s="13" t="s">
        <v>76</v>
      </c>
      <c r="AY280" s="244" t="s">
        <v>139</v>
      </c>
    </row>
    <row r="281" s="14" customFormat="1">
      <c r="A281" s="14"/>
      <c r="B281" s="262"/>
      <c r="C281" s="263"/>
      <c r="D281" s="235" t="s">
        <v>147</v>
      </c>
      <c r="E281" s="264" t="s">
        <v>1</v>
      </c>
      <c r="F281" s="265" t="s">
        <v>423</v>
      </c>
      <c r="G281" s="263"/>
      <c r="H281" s="266">
        <v>0.65200000000000002</v>
      </c>
      <c r="I281" s="267"/>
      <c r="J281" s="263"/>
      <c r="K281" s="263"/>
      <c r="L281" s="268"/>
      <c r="M281" s="269"/>
      <c r="N281" s="270"/>
      <c r="O281" s="270"/>
      <c r="P281" s="270"/>
      <c r="Q281" s="270"/>
      <c r="R281" s="270"/>
      <c r="S281" s="270"/>
      <c r="T281" s="27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2" t="s">
        <v>147</v>
      </c>
      <c r="AU281" s="272" t="s">
        <v>86</v>
      </c>
      <c r="AV281" s="14" t="s">
        <v>145</v>
      </c>
      <c r="AW281" s="14" t="s">
        <v>32</v>
      </c>
      <c r="AX281" s="14" t="s">
        <v>84</v>
      </c>
      <c r="AY281" s="272" t="s">
        <v>139</v>
      </c>
    </row>
    <row r="282" s="2" customFormat="1" ht="49.05" customHeight="1">
      <c r="A282" s="38"/>
      <c r="B282" s="39"/>
      <c r="C282" s="219" t="s">
        <v>266</v>
      </c>
      <c r="D282" s="219" t="s">
        <v>141</v>
      </c>
      <c r="E282" s="220" t="s">
        <v>849</v>
      </c>
      <c r="F282" s="221" t="s">
        <v>850</v>
      </c>
      <c r="G282" s="222" t="s">
        <v>144</v>
      </c>
      <c r="H282" s="223">
        <v>1.2</v>
      </c>
      <c r="I282" s="224"/>
      <c r="J282" s="225">
        <f>ROUND(I282*H282,2)</f>
        <v>0</v>
      </c>
      <c r="K282" s="226"/>
      <c r="L282" s="44"/>
      <c r="M282" s="227" t="s">
        <v>1</v>
      </c>
      <c r="N282" s="228" t="s">
        <v>41</v>
      </c>
      <c r="O282" s="91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145</v>
      </c>
      <c r="AT282" s="231" t="s">
        <v>141</v>
      </c>
      <c r="AU282" s="231" t="s">
        <v>86</v>
      </c>
      <c r="AY282" s="17" t="s">
        <v>139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84</v>
      </c>
      <c r="BK282" s="232">
        <f>ROUND(I282*H282,2)</f>
        <v>0</v>
      </c>
      <c r="BL282" s="17" t="s">
        <v>145</v>
      </c>
      <c r="BM282" s="231" t="s">
        <v>381</v>
      </c>
    </row>
    <row r="283" s="2" customFormat="1">
      <c r="A283" s="38"/>
      <c r="B283" s="39"/>
      <c r="C283" s="40"/>
      <c r="D283" s="235" t="s">
        <v>744</v>
      </c>
      <c r="E283" s="40"/>
      <c r="F283" s="273" t="s">
        <v>851</v>
      </c>
      <c r="G283" s="40"/>
      <c r="H283" s="40"/>
      <c r="I283" s="274"/>
      <c r="J283" s="40"/>
      <c r="K283" s="40"/>
      <c r="L283" s="44"/>
      <c r="M283" s="275"/>
      <c r="N283" s="276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744</v>
      </c>
      <c r="AU283" s="17" t="s">
        <v>86</v>
      </c>
    </row>
    <row r="284" s="13" customFormat="1">
      <c r="A284" s="13"/>
      <c r="B284" s="233"/>
      <c r="C284" s="234"/>
      <c r="D284" s="235" t="s">
        <v>147</v>
      </c>
      <c r="E284" s="236" t="s">
        <v>1</v>
      </c>
      <c r="F284" s="237" t="s">
        <v>852</v>
      </c>
      <c r="G284" s="234"/>
      <c r="H284" s="238">
        <v>1.2</v>
      </c>
      <c r="I284" s="239"/>
      <c r="J284" s="234"/>
      <c r="K284" s="234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147</v>
      </c>
      <c r="AU284" s="244" t="s">
        <v>86</v>
      </c>
      <c r="AV284" s="13" t="s">
        <v>86</v>
      </c>
      <c r="AW284" s="13" t="s">
        <v>32</v>
      </c>
      <c r="AX284" s="13" t="s">
        <v>76</v>
      </c>
      <c r="AY284" s="244" t="s">
        <v>139</v>
      </c>
    </row>
    <row r="285" s="14" customFormat="1">
      <c r="A285" s="14"/>
      <c r="B285" s="262"/>
      <c r="C285" s="263"/>
      <c r="D285" s="235" t="s">
        <v>147</v>
      </c>
      <c r="E285" s="264" t="s">
        <v>1</v>
      </c>
      <c r="F285" s="265" t="s">
        <v>423</v>
      </c>
      <c r="G285" s="263"/>
      <c r="H285" s="266">
        <v>1.2</v>
      </c>
      <c r="I285" s="267"/>
      <c r="J285" s="263"/>
      <c r="K285" s="263"/>
      <c r="L285" s="268"/>
      <c r="M285" s="269"/>
      <c r="N285" s="270"/>
      <c r="O285" s="270"/>
      <c r="P285" s="270"/>
      <c r="Q285" s="270"/>
      <c r="R285" s="270"/>
      <c r="S285" s="270"/>
      <c r="T285" s="271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2" t="s">
        <v>147</v>
      </c>
      <c r="AU285" s="272" t="s">
        <v>86</v>
      </c>
      <c r="AV285" s="14" t="s">
        <v>145</v>
      </c>
      <c r="AW285" s="14" t="s">
        <v>32</v>
      </c>
      <c r="AX285" s="14" t="s">
        <v>84</v>
      </c>
      <c r="AY285" s="272" t="s">
        <v>139</v>
      </c>
    </row>
    <row r="286" s="12" customFormat="1" ht="22.8" customHeight="1">
      <c r="A286" s="12"/>
      <c r="B286" s="203"/>
      <c r="C286" s="204"/>
      <c r="D286" s="205" t="s">
        <v>75</v>
      </c>
      <c r="E286" s="217" t="s">
        <v>168</v>
      </c>
      <c r="F286" s="217" t="s">
        <v>853</v>
      </c>
      <c r="G286" s="204"/>
      <c r="H286" s="204"/>
      <c r="I286" s="207"/>
      <c r="J286" s="218">
        <f>BK286</f>
        <v>0</v>
      </c>
      <c r="K286" s="204"/>
      <c r="L286" s="209"/>
      <c r="M286" s="210"/>
      <c r="N286" s="211"/>
      <c r="O286" s="211"/>
      <c r="P286" s="212">
        <f>SUM(P287:P294)</f>
        <v>0</v>
      </c>
      <c r="Q286" s="211"/>
      <c r="R286" s="212">
        <f>SUM(R287:R294)</f>
        <v>0</v>
      </c>
      <c r="S286" s="211"/>
      <c r="T286" s="213">
        <f>SUM(T287:T294)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4" t="s">
        <v>84</v>
      </c>
      <c r="AT286" s="215" t="s">
        <v>75</v>
      </c>
      <c r="AU286" s="215" t="s">
        <v>84</v>
      </c>
      <c r="AY286" s="214" t="s">
        <v>139</v>
      </c>
      <c r="BK286" s="216">
        <f>SUM(BK287:BK294)</f>
        <v>0</v>
      </c>
    </row>
    <row r="287" s="2" customFormat="1" ht="33" customHeight="1">
      <c r="A287" s="38"/>
      <c r="B287" s="39"/>
      <c r="C287" s="219" t="s">
        <v>271</v>
      </c>
      <c r="D287" s="219" t="s">
        <v>141</v>
      </c>
      <c r="E287" s="220" t="s">
        <v>854</v>
      </c>
      <c r="F287" s="221" t="s">
        <v>855</v>
      </c>
      <c r="G287" s="222" t="s">
        <v>160</v>
      </c>
      <c r="H287" s="223">
        <v>1.05</v>
      </c>
      <c r="I287" s="224"/>
      <c r="J287" s="225">
        <f>ROUND(I287*H287,2)</f>
        <v>0</v>
      </c>
      <c r="K287" s="226"/>
      <c r="L287" s="44"/>
      <c r="M287" s="227" t="s">
        <v>1</v>
      </c>
      <c r="N287" s="228" t="s">
        <v>41</v>
      </c>
      <c r="O287" s="91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145</v>
      </c>
      <c r="AT287" s="231" t="s">
        <v>141</v>
      </c>
      <c r="AU287" s="231" t="s">
        <v>86</v>
      </c>
      <c r="AY287" s="17" t="s">
        <v>139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84</v>
      </c>
      <c r="BK287" s="232">
        <f>ROUND(I287*H287,2)</f>
        <v>0</v>
      </c>
      <c r="BL287" s="17" t="s">
        <v>145</v>
      </c>
      <c r="BM287" s="231" t="s">
        <v>723</v>
      </c>
    </row>
    <row r="288" s="2" customFormat="1">
      <c r="A288" s="38"/>
      <c r="B288" s="39"/>
      <c r="C288" s="40"/>
      <c r="D288" s="235" t="s">
        <v>744</v>
      </c>
      <c r="E288" s="40"/>
      <c r="F288" s="273" t="s">
        <v>856</v>
      </c>
      <c r="G288" s="40"/>
      <c r="H288" s="40"/>
      <c r="I288" s="274"/>
      <c r="J288" s="40"/>
      <c r="K288" s="40"/>
      <c r="L288" s="44"/>
      <c r="M288" s="275"/>
      <c r="N288" s="276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744</v>
      </c>
      <c r="AU288" s="17" t="s">
        <v>86</v>
      </c>
    </row>
    <row r="289" s="13" customFormat="1">
      <c r="A289" s="13"/>
      <c r="B289" s="233"/>
      <c r="C289" s="234"/>
      <c r="D289" s="235" t="s">
        <v>147</v>
      </c>
      <c r="E289" s="236" t="s">
        <v>1</v>
      </c>
      <c r="F289" s="237" t="s">
        <v>857</v>
      </c>
      <c r="G289" s="234"/>
      <c r="H289" s="238">
        <v>1.05</v>
      </c>
      <c r="I289" s="239"/>
      <c r="J289" s="234"/>
      <c r="K289" s="234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147</v>
      </c>
      <c r="AU289" s="244" t="s">
        <v>86</v>
      </c>
      <c r="AV289" s="13" t="s">
        <v>86</v>
      </c>
      <c r="AW289" s="13" t="s">
        <v>32</v>
      </c>
      <c r="AX289" s="13" t="s">
        <v>76</v>
      </c>
      <c r="AY289" s="244" t="s">
        <v>139</v>
      </c>
    </row>
    <row r="290" s="14" customFormat="1">
      <c r="A290" s="14"/>
      <c r="B290" s="262"/>
      <c r="C290" s="263"/>
      <c r="D290" s="235" t="s">
        <v>147</v>
      </c>
      <c r="E290" s="264" t="s">
        <v>1</v>
      </c>
      <c r="F290" s="265" t="s">
        <v>423</v>
      </c>
      <c r="G290" s="263"/>
      <c r="H290" s="266">
        <v>1.05</v>
      </c>
      <c r="I290" s="267"/>
      <c r="J290" s="263"/>
      <c r="K290" s="263"/>
      <c r="L290" s="268"/>
      <c r="M290" s="269"/>
      <c r="N290" s="270"/>
      <c r="O290" s="270"/>
      <c r="P290" s="270"/>
      <c r="Q290" s="270"/>
      <c r="R290" s="270"/>
      <c r="S290" s="270"/>
      <c r="T290" s="27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2" t="s">
        <v>147</v>
      </c>
      <c r="AU290" s="272" t="s">
        <v>86</v>
      </c>
      <c r="AV290" s="14" t="s">
        <v>145</v>
      </c>
      <c r="AW290" s="14" t="s">
        <v>32</v>
      </c>
      <c r="AX290" s="14" t="s">
        <v>84</v>
      </c>
      <c r="AY290" s="272" t="s">
        <v>139</v>
      </c>
    </row>
    <row r="291" s="2" customFormat="1" ht="24.15" customHeight="1">
      <c r="A291" s="38"/>
      <c r="B291" s="39"/>
      <c r="C291" s="219" t="s">
        <v>276</v>
      </c>
      <c r="D291" s="219" t="s">
        <v>141</v>
      </c>
      <c r="E291" s="220" t="s">
        <v>858</v>
      </c>
      <c r="F291" s="221" t="s">
        <v>859</v>
      </c>
      <c r="G291" s="222" t="s">
        <v>160</v>
      </c>
      <c r="H291" s="223">
        <v>1.05</v>
      </c>
      <c r="I291" s="224"/>
      <c r="J291" s="225">
        <f>ROUND(I291*H291,2)</f>
        <v>0</v>
      </c>
      <c r="K291" s="226"/>
      <c r="L291" s="44"/>
      <c r="M291" s="227" t="s">
        <v>1</v>
      </c>
      <c r="N291" s="228" t="s">
        <v>41</v>
      </c>
      <c r="O291" s="91"/>
      <c r="P291" s="229">
        <f>O291*H291</f>
        <v>0</v>
      </c>
      <c r="Q291" s="229">
        <v>0</v>
      </c>
      <c r="R291" s="229">
        <f>Q291*H291</f>
        <v>0</v>
      </c>
      <c r="S291" s="229">
        <v>0</v>
      </c>
      <c r="T291" s="23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145</v>
      </c>
      <c r="AT291" s="231" t="s">
        <v>141</v>
      </c>
      <c r="AU291" s="231" t="s">
        <v>86</v>
      </c>
      <c r="AY291" s="17" t="s">
        <v>139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84</v>
      </c>
      <c r="BK291" s="232">
        <f>ROUND(I291*H291,2)</f>
        <v>0</v>
      </c>
      <c r="BL291" s="17" t="s">
        <v>145</v>
      </c>
      <c r="BM291" s="231" t="s">
        <v>732</v>
      </c>
    </row>
    <row r="292" s="2" customFormat="1">
      <c r="A292" s="38"/>
      <c r="B292" s="39"/>
      <c r="C292" s="40"/>
      <c r="D292" s="235" t="s">
        <v>744</v>
      </c>
      <c r="E292" s="40"/>
      <c r="F292" s="273" t="s">
        <v>856</v>
      </c>
      <c r="G292" s="40"/>
      <c r="H292" s="40"/>
      <c r="I292" s="274"/>
      <c r="J292" s="40"/>
      <c r="K292" s="40"/>
      <c r="L292" s="44"/>
      <c r="M292" s="275"/>
      <c r="N292" s="276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744</v>
      </c>
      <c r="AU292" s="17" t="s">
        <v>86</v>
      </c>
    </row>
    <row r="293" s="13" customFormat="1">
      <c r="A293" s="13"/>
      <c r="B293" s="233"/>
      <c r="C293" s="234"/>
      <c r="D293" s="235" t="s">
        <v>147</v>
      </c>
      <c r="E293" s="236" t="s">
        <v>1</v>
      </c>
      <c r="F293" s="237" t="s">
        <v>857</v>
      </c>
      <c r="G293" s="234"/>
      <c r="H293" s="238">
        <v>1.05</v>
      </c>
      <c r="I293" s="239"/>
      <c r="J293" s="234"/>
      <c r="K293" s="234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147</v>
      </c>
      <c r="AU293" s="244" t="s">
        <v>86</v>
      </c>
      <c r="AV293" s="13" t="s">
        <v>86</v>
      </c>
      <c r="AW293" s="13" t="s">
        <v>32</v>
      </c>
      <c r="AX293" s="13" t="s">
        <v>76</v>
      </c>
      <c r="AY293" s="244" t="s">
        <v>139</v>
      </c>
    </row>
    <row r="294" s="14" customFormat="1">
      <c r="A294" s="14"/>
      <c r="B294" s="262"/>
      <c r="C294" s="263"/>
      <c r="D294" s="235" t="s">
        <v>147</v>
      </c>
      <c r="E294" s="264" t="s">
        <v>1</v>
      </c>
      <c r="F294" s="265" t="s">
        <v>423</v>
      </c>
      <c r="G294" s="263"/>
      <c r="H294" s="266">
        <v>1.05</v>
      </c>
      <c r="I294" s="267"/>
      <c r="J294" s="263"/>
      <c r="K294" s="263"/>
      <c r="L294" s="268"/>
      <c r="M294" s="269"/>
      <c r="N294" s="270"/>
      <c r="O294" s="270"/>
      <c r="P294" s="270"/>
      <c r="Q294" s="270"/>
      <c r="R294" s="270"/>
      <c r="S294" s="270"/>
      <c r="T294" s="27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2" t="s">
        <v>147</v>
      </c>
      <c r="AU294" s="272" t="s">
        <v>86</v>
      </c>
      <c r="AV294" s="14" t="s">
        <v>145</v>
      </c>
      <c r="AW294" s="14" t="s">
        <v>32</v>
      </c>
      <c r="AX294" s="14" t="s">
        <v>84</v>
      </c>
      <c r="AY294" s="272" t="s">
        <v>139</v>
      </c>
    </row>
    <row r="295" s="12" customFormat="1" ht="22.8" customHeight="1">
      <c r="A295" s="12"/>
      <c r="B295" s="203"/>
      <c r="C295" s="204"/>
      <c r="D295" s="205" t="s">
        <v>75</v>
      </c>
      <c r="E295" s="217" t="s">
        <v>178</v>
      </c>
      <c r="F295" s="217" t="s">
        <v>470</v>
      </c>
      <c r="G295" s="204"/>
      <c r="H295" s="204"/>
      <c r="I295" s="207"/>
      <c r="J295" s="218">
        <f>BK295</f>
        <v>0</v>
      </c>
      <c r="K295" s="204"/>
      <c r="L295" s="209"/>
      <c r="M295" s="210"/>
      <c r="N295" s="211"/>
      <c r="O295" s="211"/>
      <c r="P295" s="212">
        <f>SUM(P296:P460)</f>
        <v>0</v>
      </c>
      <c r="Q295" s="211"/>
      <c r="R295" s="212">
        <f>SUM(R296:R460)</f>
        <v>0</v>
      </c>
      <c r="S295" s="211"/>
      <c r="T295" s="213">
        <f>SUM(T296:T460)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4" t="s">
        <v>84</v>
      </c>
      <c r="AT295" s="215" t="s">
        <v>75</v>
      </c>
      <c r="AU295" s="215" t="s">
        <v>84</v>
      </c>
      <c r="AY295" s="214" t="s">
        <v>139</v>
      </c>
      <c r="BK295" s="216">
        <f>SUM(BK296:BK460)</f>
        <v>0</v>
      </c>
    </row>
    <row r="296" s="2" customFormat="1" ht="24.15" customHeight="1">
      <c r="A296" s="38"/>
      <c r="B296" s="39"/>
      <c r="C296" s="219" t="s">
        <v>281</v>
      </c>
      <c r="D296" s="219" t="s">
        <v>141</v>
      </c>
      <c r="E296" s="220" t="s">
        <v>860</v>
      </c>
      <c r="F296" s="221" t="s">
        <v>861</v>
      </c>
      <c r="G296" s="222" t="s">
        <v>274</v>
      </c>
      <c r="H296" s="223">
        <v>6.5999999999999996</v>
      </c>
      <c r="I296" s="224"/>
      <c r="J296" s="225">
        <f>ROUND(I296*H296,2)</f>
        <v>0</v>
      </c>
      <c r="K296" s="226"/>
      <c r="L296" s="44"/>
      <c r="M296" s="227" t="s">
        <v>1</v>
      </c>
      <c r="N296" s="228" t="s">
        <v>41</v>
      </c>
      <c r="O296" s="91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1" t="s">
        <v>145</v>
      </c>
      <c r="AT296" s="231" t="s">
        <v>141</v>
      </c>
      <c r="AU296" s="231" t="s">
        <v>86</v>
      </c>
      <c r="AY296" s="17" t="s">
        <v>139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7" t="s">
        <v>84</v>
      </c>
      <c r="BK296" s="232">
        <f>ROUND(I296*H296,2)</f>
        <v>0</v>
      </c>
      <c r="BL296" s="17" t="s">
        <v>145</v>
      </c>
      <c r="BM296" s="231" t="s">
        <v>862</v>
      </c>
    </row>
    <row r="297" s="2" customFormat="1">
      <c r="A297" s="38"/>
      <c r="B297" s="39"/>
      <c r="C297" s="40"/>
      <c r="D297" s="235" t="s">
        <v>744</v>
      </c>
      <c r="E297" s="40"/>
      <c r="F297" s="273" t="s">
        <v>834</v>
      </c>
      <c r="G297" s="40"/>
      <c r="H297" s="40"/>
      <c r="I297" s="274"/>
      <c r="J297" s="40"/>
      <c r="K297" s="40"/>
      <c r="L297" s="44"/>
      <c r="M297" s="275"/>
      <c r="N297" s="276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744</v>
      </c>
      <c r="AU297" s="17" t="s">
        <v>86</v>
      </c>
    </row>
    <row r="298" s="13" customFormat="1">
      <c r="A298" s="13"/>
      <c r="B298" s="233"/>
      <c r="C298" s="234"/>
      <c r="D298" s="235" t="s">
        <v>147</v>
      </c>
      <c r="E298" s="236" t="s">
        <v>1</v>
      </c>
      <c r="F298" s="237" t="s">
        <v>863</v>
      </c>
      <c r="G298" s="234"/>
      <c r="H298" s="238">
        <v>6.5999999999999996</v>
      </c>
      <c r="I298" s="239"/>
      <c r="J298" s="234"/>
      <c r="K298" s="234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147</v>
      </c>
      <c r="AU298" s="244" t="s">
        <v>86</v>
      </c>
      <c r="AV298" s="13" t="s">
        <v>86</v>
      </c>
      <c r="AW298" s="13" t="s">
        <v>32</v>
      </c>
      <c r="AX298" s="13" t="s">
        <v>76</v>
      </c>
      <c r="AY298" s="244" t="s">
        <v>139</v>
      </c>
    </row>
    <row r="299" s="14" customFormat="1">
      <c r="A299" s="14"/>
      <c r="B299" s="262"/>
      <c r="C299" s="263"/>
      <c r="D299" s="235" t="s">
        <v>147</v>
      </c>
      <c r="E299" s="264" t="s">
        <v>1</v>
      </c>
      <c r="F299" s="265" t="s">
        <v>423</v>
      </c>
      <c r="G299" s="263"/>
      <c r="H299" s="266">
        <v>6.5999999999999996</v>
      </c>
      <c r="I299" s="267"/>
      <c r="J299" s="263"/>
      <c r="K299" s="263"/>
      <c r="L299" s="268"/>
      <c r="M299" s="269"/>
      <c r="N299" s="270"/>
      <c r="O299" s="270"/>
      <c r="P299" s="270"/>
      <c r="Q299" s="270"/>
      <c r="R299" s="270"/>
      <c r="S299" s="270"/>
      <c r="T299" s="271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2" t="s">
        <v>147</v>
      </c>
      <c r="AU299" s="272" t="s">
        <v>86</v>
      </c>
      <c r="AV299" s="14" t="s">
        <v>145</v>
      </c>
      <c r="AW299" s="14" t="s">
        <v>32</v>
      </c>
      <c r="AX299" s="14" t="s">
        <v>84</v>
      </c>
      <c r="AY299" s="272" t="s">
        <v>139</v>
      </c>
    </row>
    <row r="300" s="2" customFormat="1" ht="33" customHeight="1">
      <c r="A300" s="38"/>
      <c r="B300" s="39"/>
      <c r="C300" s="219" t="s">
        <v>286</v>
      </c>
      <c r="D300" s="219" t="s">
        <v>141</v>
      </c>
      <c r="E300" s="220" t="s">
        <v>864</v>
      </c>
      <c r="F300" s="221" t="s">
        <v>865</v>
      </c>
      <c r="G300" s="222" t="s">
        <v>144</v>
      </c>
      <c r="H300" s="223">
        <v>0.42499999999999999</v>
      </c>
      <c r="I300" s="224"/>
      <c r="J300" s="225">
        <f>ROUND(I300*H300,2)</f>
        <v>0</v>
      </c>
      <c r="K300" s="226"/>
      <c r="L300" s="44"/>
      <c r="M300" s="227" t="s">
        <v>1</v>
      </c>
      <c r="N300" s="228" t="s">
        <v>41</v>
      </c>
      <c r="O300" s="91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1" t="s">
        <v>145</v>
      </c>
      <c r="AT300" s="231" t="s">
        <v>141</v>
      </c>
      <c r="AU300" s="231" t="s">
        <v>86</v>
      </c>
      <c r="AY300" s="17" t="s">
        <v>139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7" t="s">
        <v>84</v>
      </c>
      <c r="BK300" s="232">
        <f>ROUND(I300*H300,2)</f>
        <v>0</v>
      </c>
      <c r="BL300" s="17" t="s">
        <v>145</v>
      </c>
      <c r="BM300" s="231" t="s">
        <v>866</v>
      </c>
    </row>
    <row r="301" s="2" customFormat="1">
      <c r="A301" s="38"/>
      <c r="B301" s="39"/>
      <c r="C301" s="40"/>
      <c r="D301" s="235" t="s">
        <v>744</v>
      </c>
      <c r="E301" s="40"/>
      <c r="F301" s="273" t="s">
        <v>867</v>
      </c>
      <c r="G301" s="40"/>
      <c r="H301" s="40"/>
      <c r="I301" s="274"/>
      <c r="J301" s="40"/>
      <c r="K301" s="40"/>
      <c r="L301" s="44"/>
      <c r="M301" s="275"/>
      <c r="N301" s="276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744</v>
      </c>
      <c r="AU301" s="17" t="s">
        <v>86</v>
      </c>
    </row>
    <row r="302" s="13" customFormat="1">
      <c r="A302" s="13"/>
      <c r="B302" s="233"/>
      <c r="C302" s="234"/>
      <c r="D302" s="235" t="s">
        <v>147</v>
      </c>
      <c r="E302" s="236" t="s">
        <v>1</v>
      </c>
      <c r="F302" s="237" t="s">
        <v>868</v>
      </c>
      <c r="G302" s="234"/>
      <c r="H302" s="238">
        <v>0.42499999999999999</v>
      </c>
      <c r="I302" s="239"/>
      <c r="J302" s="234"/>
      <c r="K302" s="234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147</v>
      </c>
      <c r="AU302" s="244" t="s">
        <v>86</v>
      </c>
      <c r="AV302" s="13" t="s">
        <v>86</v>
      </c>
      <c r="AW302" s="13" t="s">
        <v>32</v>
      </c>
      <c r="AX302" s="13" t="s">
        <v>76</v>
      </c>
      <c r="AY302" s="244" t="s">
        <v>139</v>
      </c>
    </row>
    <row r="303" s="14" customFormat="1">
      <c r="A303" s="14"/>
      <c r="B303" s="262"/>
      <c r="C303" s="263"/>
      <c r="D303" s="235" t="s">
        <v>147</v>
      </c>
      <c r="E303" s="264" t="s">
        <v>1</v>
      </c>
      <c r="F303" s="265" t="s">
        <v>423</v>
      </c>
      <c r="G303" s="263"/>
      <c r="H303" s="266">
        <v>0.42499999999999999</v>
      </c>
      <c r="I303" s="267"/>
      <c r="J303" s="263"/>
      <c r="K303" s="263"/>
      <c r="L303" s="268"/>
      <c r="M303" s="269"/>
      <c r="N303" s="270"/>
      <c r="O303" s="270"/>
      <c r="P303" s="270"/>
      <c r="Q303" s="270"/>
      <c r="R303" s="270"/>
      <c r="S303" s="270"/>
      <c r="T303" s="271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72" t="s">
        <v>147</v>
      </c>
      <c r="AU303" s="272" t="s">
        <v>86</v>
      </c>
      <c r="AV303" s="14" t="s">
        <v>145</v>
      </c>
      <c r="AW303" s="14" t="s">
        <v>32</v>
      </c>
      <c r="AX303" s="14" t="s">
        <v>84</v>
      </c>
      <c r="AY303" s="272" t="s">
        <v>139</v>
      </c>
    </row>
    <row r="304" s="2" customFormat="1" ht="24.15" customHeight="1">
      <c r="A304" s="38"/>
      <c r="B304" s="39"/>
      <c r="C304" s="219" t="s">
        <v>291</v>
      </c>
      <c r="D304" s="219" t="s">
        <v>141</v>
      </c>
      <c r="E304" s="220" t="s">
        <v>869</v>
      </c>
      <c r="F304" s="221" t="s">
        <v>870</v>
      </c>
      <c r="G304" s="222" t="s">
        <v>274</v>
      </c>
      <c r="H304" s="223">
        <v>10.800000000000001</v>
      </c>
      <c r="I304" s="224"/>
      <c r="J304" s="225">
        <f>ROUND(I304*H304,2)</f>
        <v>0</v>
      </c>
      <c r="K304" s="226"/>
      <c r="L304" s="44"/>
      <c r="M304" s="227" t="s">
        <v>1</v>
      </c>
      <c r="N304" s="228" t="s">
        <v>41</v>
      </c>
      <c r="O304" s="91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145</v>
      </c>
      <c r="AT304" s="231" t="s">
        <v>141</v>
      </c>
      <c r="AU304" s="231" t="s">
        <v>86</v>
      </c>
      <c r="AY304" s="17" t="s">
        <v>139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7" t="s">
        <v>84</v>
      </c>
      <c r="BK304" s="232">
        <f>ROUND(I304*H304,2)</f>
        <v>0</v>
      </c>
      <c r="BL304" s="17" t="s">
        <v>145</v>
      </c>
      <c r="BM304" s="231" t="s">
        <v>871</v>
      </c>
    </row>
    <row r="305" s="2" customFormat="1">
      <c r="A305" s="38"/>
      <c r="B305" s="39"/>
      <c r="C305" s="40"/>
      <c r="D305" s="235" t="s">
        <v>744</v>
      </c>
      <c r="E305" s="40"/>
      <c r="F305" s="273" t="s">
        <v>758</v>
      </c>
      <c r="G305" s="40"/>
      <c r="H305" s="40"/>
      <c r="I305" s="274"/>
      <c r="J305" s="40"/>
      <c r="K305" s="40"/>
      <c r="L305" s="44"/>
      <c r="M305" s="275"/>
      <c r="N305" s="276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744</v>
      </c>
      <c r="AU305" s="17" t="s">
        <v>86</v>
      </c>
    </row>
    <row r="306" s="13" customFormat="1">
      <c r="A306" s="13"/>
      <c r="B306" s="233"/>
      <c r="C306" s="234"/>
      <c r="D306" s="235" t="s">
        <v>147</v>
      </c>
      <c r="E306" s="236" t="s">
        <v>1</v>
      </c>
      <c r="F306" s="237" t="s">
        <v>835</v>
      </c>
      <c r="G306" s="234"/>
      <c r="H306" s="238">
        <v>3.7999999999999998</v>
      </c>
      <c r="I306" s="239"/>
      <c r="J306" s="234"/>
      <c r="K306" s="234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147</v>
      </c>
      <c r="AU306" s="244" t="s">
        <v>86</v>
      </c>
      <c r="AV306" s="13" t="s">
        <v>86</v>
      </c>
      <c r="AW306" s="13" t="s">
        <v>32</v>
      </c>
      <c r="AX306" s="13" t="s">
        <v>76</v>
      </c>
      <c r="AY306" s="244" t="s">
        <v>139</v>
      </c>
    </row>
    <row r="307" s="13" customFormat="1">
      <c r="A307" s="13"/>
      <c r="B307" s="233"/>
      <c r="C307" s="234"/>
      <c r="D307" s="235" t="s">
        <v>147</v>
      </c>
      <c r="E307" s="236" t="s">
        <v>1</v>
      </c>
      <c r="F307" s="237" t="s">
        <v>836</v>
      </c>
      <c r="G307" s="234"/>
      <c r="H307" s="238">
        <v>7</v>
      </c>
      <c r="I307" s="239"/>
      <c r="J307" s="234"/>
      <c r="K307" s="234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147</v>
      </c>
      <c r="AU307" s="244" t="s">
        <v>86</v>
      </c>
      <c r="AV307" s="13" t="s">
        <v>86</v>
      </c>
      <c r="AW307" s="13" t="s">
        <v>32</v>
      </c>
      <c r="AX307" s="13" t="s">
        <v>76</v>
      </c>
      <c r="AY307" s="244" t="s">
        <v>139</v>
      </c>
    </row>
    <row r="308" s="14" customFormat="1">
      <c r="A308" s="14"/>
      <c r="B308" s="262"/>
      <c r="C308" s="263"/>
      <c r="D308" s="235" t="s">
        <v>147</v>
      </c>
      <c r="E308" s="264" t="s">
        <v>1</v>
      </c>
      <c r="F308" s="265" t="s">
        <v>423</v>
      </c>
      <c r="G308" s="263"/>
      <c r="H308" s="266">
        <v>10.800000000000001</v>
      </c>
      <c r="I308" s="267"/>
      <c r="J308" s="263"/>
      <c r="K308" s="263"/>
      <c r="L308" s="268"/>
      <c r="M308" s="269"/>
      <c r="N308" s="270"/>
      <c r="O308" s="270"/>
      <c r="P308" s="270"/>
      <c r="Q308" s="270"/>
      <c r="R308" s="270"/>
      <c r="S308" s="270"/>
      <c r="T308" s="27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72" t="s">
        <v>147</v>
      </c>
      <c r="AU308" s="272" t="s">
        <v>86</v>
      </c>
      <c r="AV308" s="14" t="s">
        <v>145</v>
      </c>
      <c r="AW308" s="14" t="s">
        <v>32</v>
      </c>
      <c r="AX308" s="14" t="s">
        <v>84</v>
      </c>
      <c r="AY308" s="272" t="s">
        <v>139</v>
      </c>
    </row>
    <row r="309" s="2" customFormat="1" ht="24.15" customHeight="1">
      <c r="A309" s="38"/>
      <c r="B309" s="39"/>
      <c r="C309" s="219" t="s">
        <v>295</v>
      </c>
      <c r="D309" s="219" t="s">
        <v>141</v>
      </c>
      <c r="E309" s="220" t="s">
        <v>872</v>
      </c>
      <c r="F309" s="221" t="s">
        <v>873</v>
      </c>
      <c r="G309" s="222" t="s">
        <v>874</v>
      </c>
      <c r="H309" s="223">
        <v>3</v>
      </c>
      <c r="I309" s="224"/>
      <c r="J309" s="225">
        <f>ROUND(I309*H309,2)</f>
        <v>0</v>
      </c>
      <c r="K309" s="226"/>
      <c r="L309" s="44"/>
      <c r="M309" s="227" t="s">
        <v>1</v>
      </c>
      <c r="N309" s="228" t="s">
        <v>41</v>
      </c>
      <c r="O309" s="91"/>
      <c r="P309" s="229">
        <f>O309*H309</f>
        <v>0</v>
      </c>
      <c r="Q309" s="229">
        <v>0</v>
      </c>
      <c r="R309" s="229">
        <f>Q309*H309</f>
        <v>0</v>
      </c>
      <c r="S309" s="229">
        <v>0</v>
      </c>
      <c r="T309" s="230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31" t="s">
        <v>145</v>
      </c>
      <c r="AT309" s="231" t="s">
        <v>141</v>
      </c>
      <c r="AU309" s="231" t="s">
        <v>86</v>
      </c>
      <c r="AY309" s="17" t="s">
        <v>139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17" t="s">
        <v>84</v>
      </c>
      <c r="BK309" s="232">
        <f>ROUND(I309*H309,2)</f>
        <v>0</v>
      </c>
      <c r="BL309" s="17" t="s">
        <v>145</v>
      </c>
      <c r="BM309" s="231" t="s">
        <v>875</v>
      </c>
    </row>
    <row r="310" s="2" customFormat="1">
      <c r="A310" s="38"/>
      <c r="B310" s="39"/>
      <c r="C310" s="40"/>
      <c r="D310" s="235" t="s">
        <v>744</v>
      </c>
      <c r="E310" s="40"/>
      <c r="F310" s="273" t="s">
        <v>834</v>
      </c>
      <c r="G310" s="40"/>
      <c r="H310" s="40"/>
      <c r="I310" s="274"/>
      <c r="J310" s="40"/>
      <c r="K310" s="40"/>
      <c r="L310" s="44"/>
      <c r="M310" s="275"/>
      <c r="N310" s="276"/>
      <c r="O310" s="91"/>
      <c r="P310" s="91"/>
      <c r="Q310" s="91"/>
      <c r="R310" s="91"/>
      <c r="S310" s="91"/>
      <c r="T310" s="92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7" t="s">
        <v>744</v>
      </c>
      <c r="AU310" s="17" t="s">
        <v>86</v>
      </c>
    </row>
    <row r="311" s="13" customFormat="1">
      <c r="A311" s="13"/>
      <c r="B311" s="233"/>
      <c r="C311" s="234"/>
      <c r="D311" s="235" t="s">
        <v>147</v>
      </c>
      <c r="E311" s="236" t="s">
        <v>1</v>
      </c>
      <c r="F311" s="237" t="s">
        <v>84</v>
      </c>
      <c r="G311" s="234"/>
      <c r="H311" s="238">
        <v>1</v>
      </c>
      <c r="I311" s="239"/>
      <c r="J311" s="234"/>
      <c r="K311" s="234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147</v>
      </c>
      <c r="AU311" s="244" t="s">
        <v>86</v>
      </c>
      <c r="AV311" s="13" t="s">
        <v>86</v>
      </c>
      <c r="AW311" s="13" t="s">
        <v>32</v>
      </c>
      <c r="AX311" s="13" t="s">
        <v>76</v>
      </c>
      <c r="AY311" s="244" t="s">
        <v>139</v>
      </c>
    </row>
    <row r="312" s="13" customFormat="1">
      <c r="A312" s="13"/>
      <c r="B312" s="233"/>
      <c r="C312" s="234"/>
      <c r="D312" s="235" t="s">
        <v>147</v>
      </c>
      <c r="E312" s="236" t="s">
        <v>1</v>
      </c>
      <c r="F312" s="237" t="s">
        <v>86</v>
      </c>
      <c r="G312" s="234"/>
      <c r="H312" s="238">
        <v>2</v>
      </c>
      <c r="I312" s="239"/>
      <c r="J312" s="234"/>
      <c r="K312" s="234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147</v>
      </c>
      <c r="AU312" s="244" t="s">
        <v>86</v>
      </c>
      <c r="AV312" s="13" t="s">
        <v>86</v>
      </c>
      <c r="AW312" s="13" t="s">
        <v>32</v>
      </c>
      <c r="AX312" s="13" t="s">
        <v>76</v>
      </c>
      <c r="AY312" s="244" t="s">
        <v>139</v>
      </c>
    </row>
    <row r="313" s="14" customFormat="1">
      <c r="A313" s="14"/>
      <c r="B313" s="262"/>
      <c r="C313" s="263"/>
      <c r="D313" s="235" t="s">
        <v>147</v>
      </c>
      <c r="E313" s="264" t="s">
        <v>1</v>
      </c>
      <c r="F313" s="265" t="s">
        <v>423</v>
      </c>
      <c r="G313" s="263"/>
      <c r="H313" s="266">
        <v>3</v>
      </c>
      <c r="I313" s="267"/>
      <c r="J313" s="263"/>
      <c r="K313" s="263"/>
      <c r="L313" s="268"/>
      <c r="M313" s="269"/>
      <c r="N313" s="270"/>
      <c r="O313" s="270"/>
      <c r="P313" s="270"/>
      <c r="Q313" s="270"/>
      <c r="R313" s="270"/>
      <c r="S313" s="270"/>
      <c r="T313" s="271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72" t="s">
        <v>147</v>
      </c>
      <c r="AU313" s="272" t="s">
        <v>86</v>
      </c>
      <c r="AV313" s="14" t="s">
        <v>145</v>
      </c>
      <c r="AW313" s="14" t="s">
        <v>32</v>
      </c>
      <c r="AX313" s="14" t="s">
        <v>84</v>
      </c>
      <c r="AY313" s="272" t="s">
        <v>139</v>
      </c>
    </row>
    <row r="314" s="2" customFormat="1" ht="24.15" customHeight="1">
      <c r="A314" s="38"/>
      <c r="B314" s="39"/>
      <c r="C314" s="219" t="s">
        <v>230</v>
      </c>
      <c r="D314" s="219" t="s">
        <v>141</v>
      </c>
      <c r="E314" s="220" t="s">
        <v>876</v>
      </c>
      <c r="F314" s="221" t="s">
        <v>877</v>
      </c>
      <c r="G314" s="222" t="s">
        <v>874</v>
      </c>
      <c r="H314" s="223">
        <v>1</v>
      </c>
      <c r="I314" s="224"/>
      <c r="J314" s="225">
        <f>ROUND(I314*H314,2)</f>
        <v>0</v>
      </c>
      <c r="K314" s="226"/>
      <c r="L314" s="44"/>
      <c r="M314" s="227" t="s">
        <v>1</v>
      </c>
      <c r="N314" s="228" t="s">
        <v>41</v>
      </c>
      <c r="O314" s="91"/>
      <c r="P314" s="229">
        <f>O314*H314</f>
        <v>0</v>
      </c>
      <c r="Q314" s="229">
        <v>0</v>
      </c>
      <c r="R314" s="229">
        <f>Q314*H314</f>
        <v>0</v>
      </c>
      <c r="S314" s="229">
        <v>0</v>
      </c>
      <c r="T314" s="230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1" t="s">
        <v>145</v>
      </c>
      <c r="AT314" s="231" t="s">
        <v>141</v>
      </c>
      <c r="AU314" s="231" t="s">
        <v>86</v>
      </c>
      <c r="AY314" s="17" t="s">
        <v>139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7" t="s">
        <v>84</v>
      </c>
      <c r="BK314" s="232">
        <f>ROUND(I314*H314,2)</f>
        <v>0</v>
      </c>
      <c r="BL314" s="17" t="s">
        <v>145</v>
      </c>
      <c r="BM314" s="231" t="s">
        <v>878</v>
      </c>
    </row>
    <row r="315" s="2" customFormat="1">
      <c r="A315" s="38"/>
      <c r="B315" s="39"/>
      <c r="C315" s="40"/>
      <c r="D315" s="235" t="s">
        <v>744</v>
      </c>
      <c r="E315" s="40"/>
      <c r="F315" s="273" t="s">
        <v>834</v>
      </c>
      <c r="G315" s="40"/>
      <c r="H315" s="40"/>
      <c r="I315" s="274"/>
      <c r="J315" s="40"/>
      <c r="K315" s="40"/>
      <c r="L315" s="44"/>
      <c r="M315" s="275"/>
      <c r="N315" s="276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744</v>
      </c>
      <c r="AU315" s="17" t="s">
        <v>86</v>
      </c>
    </row>
    <row r="316" s="13" customFormat="1">
      <c r="A316" s="13"/>
      <c r="B316" s="233"/>
      <c r="C316" s="234"/>
      <c r="D316" s="235" t="s">
        <v>147</v>
      </c>
      <c r="E316" s="236" t="s">
        <v>1</v>
      </c>
      <c r="F316" s="237" t="s">
        <v>84</v>
      </c>
      <c r="G316" s="234"/>
      <c r="H316" s="238">
        <v>1</v>
      </c>
      <c r="I316" s="239"/>
      <c r="J316" s="234"/>
      <c r="K316" s="234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147</v>
      </c>
      <c r="AU316" s="244" t="s">
        <v>86</v>
      </c>
      <c r="AV316" s="13" t="s">
        <v>86</v>
      </c>
      <c r="AW316" s="13" t="s">
        <v>32</v>
      </c>
      <c r="AX316" s="13" t="s">
        <v>76</v>
      </c>
      <c r="AY316" s="244" t="s">
        <v>139</v>
      </c>
    </row>
    <row r="317" s="14" customFormat="1">
      <c r="A317" s="14"/>
      <c r="B317" s="262"/>
      <c r="C317" s="263"/>
      <c r="D317" s="235" t="s">
        <v>147</v>
      </c>
      <c r="E317" s="264" t="s">
        <v>1</v>
      </c>
      <c r="F317" s="265" t="s">
        <v>423</v>
      </c>
      <c r="G317" s="263"/>
      <c r="H317" s="266">
        <v>1</v>
      </c>
      <c r="I317" s="267"/>
      <c r="J317" s="263"/>
      <c r="K317" s="263"/>
      <c r="L317" s="268"/>
      <c r="M317" s="269"/>
      <c r="N317" s="270"/>
      <c r="O317" s="270"/>
      <c r="P317" s="270"/>
      <c r="Q317" s="270"/>
      <c r="R317" s="270"/>
      <c r="S317" s="270"/>
      <c r="T317" s="27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72" t="s">
        <v>147</v>
      </c>
      <c r="AU317" s="272" t="s">
        <v>86</v>
      </c>
      <c r="AV317" s="14" t="s">
        <v>145</v>
      </c>
      <c r="AW317" s="14" t="s">
        <v>32</v>
      </c>
      <c r="AX317" s="14" t="s">
        <v>84</v>
      </c>
      <c r="AY317" s="272" t="s">
        <v>139</v>
      </c>
    </row>
    <row r="318" s="2" customFormat="1" ht="24.15" customHeight="1">
      <c r="A318" s="38"/>
      <c r="B318" s="39"/>
      <c r="C318" s="219" t="s">
        <v>303</v>
      </c>
      <c r="D318" s="219" t="s">
        <v>141</v>
      </c>
      <c r="E318" s="220" t="s">
        <v>879</v>
      </c>
      <c r="F318" s="221" t="s">
        <v>880</v>
      </c>
      <c r="G318" s="222" t="s">
        <v>171</v>
      </c>
      <c r="H318" s="223">
        <v>2</v>
      </c>
      <c r="I318" s="224"/>
      <c r="J318" s="225">
        <f>ROUND(I318*H318,2)</f>
        <v>0</v>
      </c>
      <c r="K318" s="226"/>
      <c r="L318" s="44"/>
      <c r="M318" s="227" t="s">
        <v>1</v>
      </c>
      <c r="N318" s="228" t="s">
        <v>41</v>
      </c>
      <c r="O318" s="91"/>
      <c r="P318" s="229">
        <f>O318*H318</f>
        <v>0</v>
      </c>
      <c r="Q318" s="229">
        <v>0</v>
      </c>
      <c r="R318" s="229">
        <f>Q318*H318</f>
        <v>0</v>
      </c>
      <c r="S318" s="229">
        <v>0</v>
      </c>
      <c r="T318" s="23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1" t="s">
        <v>145</v>
      </c>
      <c r="AT318" s="231" t="s">
        <v>141</v>
      </c>
      <c r="AU318" s="231" t="s">
        <v>86</v>
      </c>
      <c r="AY318" s="17" t="s">
        <v>139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7" t="s">
        <v>84</v>
      </c>
      <c r="BK318" s="232">
        <f>ROUND(I318*H318,2)</f>
        <v>0</v>
      </c>
      <c r="BL318" s="17" t="s">
        <v>145</v>
      </c>
      <c r="BM318" s="231" t="s">
        <v>881</v>
      </c>
    </row>
    <row r="319" s="2" customFormat="1">
      <c r="A319" s="38"/>
      <c r="B319" s="39"/>
      <c r="C319" s="40"/>
      <c r="D319" s="235" t="s">
        <v>744</v>
      </c>
      <c r="E319" s="40"/>
      <c r="F319" s="273" t="s">
        <v>882</v>
      </c>
      <c r="G319" s="40"/>
      <c r="H319" s="40"/>
      <c r="I319" s="274"/>
      <c r="J319" s="40"/>
      <c r="K319" s="40"/>
      <c r="L319" s="44"/>
      <c r="M319" s="275"/>
      <c r="N319" s="276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744</v>
      </c>
      <c r="AU319" s="17" t="s">
        <v>86</v>
      </c>
    </row>
    <row r="320" s="13" customFormat="1">
      <c r="A320" s="13"/>
      <c r="B320" s="233"/>
      <c r="C320" s="234"/>
      <c r="D320" s="235" t="s">
        <v>147</v>
      </c>
      <c r="E320" s="236" t="s">
        <v>1</v>
      </c>
      <c r="F320" s="237" t="s">
        <v>883</v>
      </c>
      <c r="G320" s="234"/>
      <c r="H320" s="238">
        <v>2</v>
      </c>
      <c r="I320" s="239"/>
      <c r="J320" s="234"/>
      <c r="K320" s="234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147</v>
      </c>
      <c r="AU320" s="244" t="s">
        <v>86</v>
      </c>
      <c r="AV320" s="13" t="s">
        <v>86</v>
      </c>
      <c r="AW320" s="13" t="s">
        <v>32</v>
      </c>
      <c r="AX320" s="13" t="s">
        <v>76</v>
      </c>
      <c r="AY320" s="244" t="s">
        <v>139</v>
      </c>
    </row>
    <row r="321" s="14" customFormat="1">
      <c r="A321" s="14"/>
      <c r="B321" s="262"/>
      <c r="C321" s="263"/>
      <c r="D321" s="235" t="s">
        <v>147</v>
      </c>
      <c r="E321" s="264" t="s">
        <v>1</v>
      </c>
      <c r="F321" s="265" t="s">
        <v>423</v>
      </c>
      <c r="G321" s="263"/>
      <c r="H321" s="266">
        <v>2</v>
      </c>
      <c r="I321" s="267"/>
      <c r="J321" s="263"/>
      <c r="K321" s="263"/>
      <c r="L321" s="268"/>
      <c r="M321" s="269"/>
      <c r="N321" s="270"/>
      <c r="O321" s="270"/>
      <c r="P321" s="270"/>
      <c r="Q321" s="270"/>
      <c r="R321" s="270"/>
      <c r="S321" s="270"/>
      <c r="T321" s="271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2" t="s">
        <v>147</v>
      </c>
      <c r="AU321" s="272" t="s">
        <v>86</v>
      </c>
      <c r="AV321" s="14" t="s">
        <v>145</v>
      </c>
      <c r="AW321" s="14" t="s">
        <v>32</v>
      </c>
      <c r="AX321" s="14" t="s">
        <v>84</v>
      </c>
      <c r="AY321" s="272" t="s">
        <v>139</v>
      </c>
    </row>
    <row r="322" s="2" customFormat="1" ht="37.8" customHeight="1">
      <c r="A322" s="38"/>
      <c r="B322" s="39"/>
      <c r="C322" s="245" t="s">
        <v>307</v>
      </c>
      <c r="D322" s="245" t="s">
        <v>175</v>
      </c>
      <c r="E322" s="246" t="s">
        <v>884</v>
      </c>
      <c r="F322" s="247" t="s">
        <v>885</v>
      </c>
      <c r="G322" s="248" t="s">
        <v>171</v>
      </c>
      <c r="H322" s="249">
        <v>2</v>
      </c>
      <c r="I322" s="250"/>
      <c r="J322" s="251">
        <f>ROUND(I322*H322,2)</f>
        <v>0</v>
      </c>
      <c r="K322" s="252"/>
      <c r="L322" s="253"/>
      <c r="M322" s="254" t="s">
        <v>1</v>
      </c>
      <c r="N322" s="255" t="s">
        <v>41</v>
      </c>
      <c r="O322" s="91"/>
      <c r="P322" s="229">
        <f>O322*H322</f>
        <v>0</v>
      </c>
      <c r="Q322" s="229">
        <v>0</v>
      </c>
      <c r="R322" s="229">
        <f>Q322*H322</f>
        <v>0</v>
      </c>
      <c r="S322" s="229">
        <v>0</v>
      </c>
      <c r="T322" s="230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1" t="s">
        <v>178</v>
      </c>
      <c r="AT322" s="231" t="s">
        <v>175</v>
      </c>
      <c r="AU322" s="231" t="s">
        <v>86</v>
      </c>
      <c r="AY322" s="17" t="s">
        <v>139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7" t="s">
        <v>84</v>
      </c>
      <c r="BK322" s="232">
        <f>ROUND(I322*H322,2)</f>
        <v>0</v>
      </c>
      <c r="BL322" s="17" t="s">
        <v>145</v>
      </c>
      <c r="BM322" s="231" t="s">
        <v>886</v>
      </c>
    </row>
    <row r="323" s="2" customFormat="1">
      <c r="A323" s="38"/>
      <c r="B323" s="39"/>
      <c r="C323" s="40"/>
      <c r="D323" s="235" t="s">
        <v>744</v>
      </c>
      <c r="E323" s="40"/>
      <c r="F323" s="273" t="s">
        <v>882</v>
      </c>
      <c r="G323" s="40"/>
      <c r="H323" s="40"/>
      <c r="I323" s="274"/>
      <c r="J323" s="40"/>
      <c r="K323" s="40"/>
      <c r="L323" s="44"/>
      <c r="M323" s="275"/>
      <c r="N323" s="276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744</v>
      </c>
      <c r="AU323" s="17" t="s">
        <v>86</v>
      </c>
    </row>
    <row r="324" s="13" customFormat="1">
      <c r="A324" s="13"/>
      <c r="B324" s="233"/>
      <c r="C324" s="234"/>
      <c r="D324" s="235" t="s">
        <v>147</v>
      </c>
      <c r="E324" s="236" t="s">
        <v>1</v>
      </c>
      <c r="F324" s="237" t="s">
        <v>883</v>
      </c>
      <c r="G324" s="234"/>
      <c r="H324" s="238">
        <v>2</v>
      </c>
      <c r="I324" s="239"/>
      <c r="J324" s="234"/>
      <c r="K324" s="234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147</v>
      </c>
      <c r="AU324" s="244" t="s">
        <v>86</v>
      </c>
      <c r="AV324" s="13" t="s">
        <v>86</v>
      </c>
      <c r="AW324" s="13" t="s">
        <v>32</v>
      </c>
      <c r="AX324" s="13" t="s">
        <v>76</v>
      </c>
      <c r="AY324" s="244" t="s">
        <v>139</v>
      </c>
    </row>
    <row r="325" s="14" customFormat="1">
      <c r="A325" s="14"/>
      <c r="B325" s="262"/>
      <c r="C325" s="263"/>
      <c r="D325" s="235" t="s">
        <v>147</v>
      </c>
      <c r="E325" s="264" t="s">
        <v>1</v>
      </c>
      <c r="F325" s="265" t="s">
        <v>423</v>
      </c>
      <c r="G325" s="263"/>
      <c r="H325" s="266">
        <v>2</v>
      </c>
      <c r="I325" s="267"/>
      <c r="J325" s="263"/>
      <c r="K325" s="263"/>
      <c r="L325" s="268"/>
      <c r="M325" s="269"/>
      <c r="N325" s="270"/>
      <c r="O325" s="270"/>
      <c r="P325" s="270"/>
      <c r="Q325" s="270"/>
      <c r="R325" s="270"/>
      <c r="S325" s="270"/>
      <c r="T325" s="27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2" t="s">
        <v>147</v>
      </c>
      <c r="AU325" s="272" t="s">
        <v>86</v>
      </c>
      <c r="AV325" s="14" t="s">
        <v>145</v>
      </c>
      <c r="AW325" s="14" t="s">
        <v>32</v>
      </c>
      <c r="AX325" s="14" t="s">
        <v>84</v>
      </c>
      <c r="AY325" s="272" t="s">
        <v>139</v>
      </c>
    </row>
    <row r="326" s="2" customFormat="1" ht="16.5" customHeight="1">
      <c r="A326" s="38"/>
      <c r="B326" s="39"/>
      <c r="C326" s="245" t="s">
        <v>312</v>
      </c>
      <c r="D326" s="245" t="s">
        <v>175</v>
      </c>
      <c r="E326" s="246" t="s">
        <v>887</v>
      </c>
      <c r="F326" s="247" t="s">
        <v>888</v>
      </c>
      <c r="G326" s="248" t="s">
        <v>171</v>
      </c>
      <c r="H326" s="249">
        <v>2</v>
      </c>
      <c r="I326" s="250"/>
      <c r="J326" s="251">
        <f>ROUND(I326*H326,2)</f>
        <v>0</v>
      </c>
      <c r="K326" s="252"/>
      <c r="L326" s="253"/>
      <c r="M326" s="254" t="s">
        <v>1</v>
      </c>
      <c r="N326" s="255" t="s">
        <v>41</v>
      </c>
      <c r="O326" s="91"/>
      <c r="P326" s="229">
        <f>O326*H326</f>
        <v>0</v>
      </c>
      <c r="Q326" s="229">
        <v>0</v>
      </c>
      <c r="R326" s="229">
        <f>Q326*H326</f>
        <v>0</v>
      </c>
      <c r="S326" s="229">
        <v>0</v>
      </c>
      <c r="T326" s="230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1" t="s">
        <v>178</v>
      </c>
      <c r="AT326" s="231" t="s">
        <v>175</v>
      </c>
      <c r="AU326" s="231" t="s">
        <v>86</v>
      </c>
      <c r="AY326" s="17" t="s">
        <v>139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7" t="s">
        <v>84</v>
      </c>
      <c r="BK326" s="232">
        <f>ROUND(I326*H326,2)</f>
        <v>0</v>
      </c>
      <c r="BL326" s="17" t="s">
        <v>145</v>
      </c>
      <c r="BM326" s="231" t="s">
        <v>889</v>
      </c>
    </row>
    <row r="327" s="2" customFormat="1">
      <c r="A327" s="38"/>
      <c r="B327" s="39"/>
      <c r="C327" s="40"/>
      <c r="D327" s="235" t="s">
        <v>744</v>
      </c>
      <c r="E327" s="40"/>
      <c r="F327" s="273" t="s">
        <v>882</v>
      </c>
      <c r="G327" s="40"/>
      <c r="H327" s="40"/>
      <c r="I327" s="274"/>
      <c r="J327" s="40"/>
      <c r="K327" s="40"/>
      <c r="L327" s="44"/>
      <c r="M327" s="275"/>
      <c r="N327" s="276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744</v>
      </c>
      <c r="AU327" s="17" t="s">
        <v>86</v>
      </c>
    </row>
    <row r="328" s="13" customFormat="1">
      <c r="A328" s="13"/>
      <c r="B328" s="233"/>
      <c r="C328" s="234"/>
      <c r="D328" s="235" t="s">
        <v>147</v>
      </c>
      <c r="E328" s="236" t="s">
        <v>1</v>
      </c>
      <c r="F328" s="237" t="s">
        <v>883</v>
      </c>
      <c r="G328" s="234"/>
      <c r="H328" s="238">
        <v>2</v>
      </c>
      <c r="I328" s="239"/>
      <c r="J328" s="234"/>
      <c r="K328" s="234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147</v>
      </c>
      <c r="AU328" s="244" t="s">
        <v>86</v>
      </c>
      <c r="AV328" s="13" t="s">
        <v>86</v>
      </c>
      <c r="AW328" s="13" t="s">
        <v>32</v>
      </c>
      <c r="AX328" s="13" t="s">
        <v>76</v>
      </c>
      <c r="AY328" s="244" t="s">
        <v>139</v>
      </c>
    </row>
    <row r="329" s="14" customFormat="1">
      <c r="A329" s="14"/>
      <c r="B329" s="262"/>
      <c r="C329" s="263"/>
      <c r="D329" s="235" t="s">
        <v>147</v>
      </c>
      <c r="E329" s="264" t="s">
        <v>1</v>
      </c>
      <c r="F329" s="265" t="s">
        <v>423</v>
      </c>
      <c r="G329" s="263"/>
      <c r="H329" s="266">
        <v>2</v>
      </c>
      <c r="I329" s="267"/>
      <c r="J329" s="263"/>
      <c r="K329" s="263"/>
      <c r="L329" s="268"/>
      <c r="M329" s="269"/>
      <c r="N329" s="270"/>
      <c r="O329" s="270"/>
      <c r="P329" s="270"/>
      <c r="Q329" s="270"/>
      <c r="R329" s="270"/>
      <c r="S329" s="270"/>
      <c r="T329" s="27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72" t="s">
        <v>147</v>
      </c>
      <c r="AU329" s="272" t="s">
        <v>86</v>
      </c>
      <c r="AV329" s="14" t="s">
        <v>145</v>
      </c>
      <c r="AW329" s="14" t="s">
        <v>32</v>
      </c>
      <c r="AX329" s="14" t="s">
        <v>84</v>
      </c>
      <c r="AY329" s="272" t="s">
        <v>139</v>
      </c>
    </row>
    <row r="330" s="2" customFormat="1" ht="24.15" customHeight="1">
      <c r="A330" s="38"/>
      <c r="B330" s="39"/>
      <c r="C330" s="245" t="s">
        <v>316</v>
      </c>
      <c r="D330" s="245" t="s">
        <v>175</v>
      </c>
      <c r="E330" s="246" t="s">
        <v>890</v>
      </c>
      <c r="F330" s="247" t="s">
        <v>891</v>
      </c>
      <c r="G330" s="248" t="s">
        <v>171</v>
      </c>
      <c r="H330" s="249">
        <v>2</v>
      </c>
      <c r="I330" s="250"/>
      <c r="J330" s="251">
        <f>ROUND(I330*H330,2)</f>
        <v>0</v>
      </c>
      <c r="K330" s="252"/>
      <c r="L330" s="253"/>
      <c r="M330" s="254" t="s">
        <v>1</v>
      </c>
      <c r="N330" s="255" t="s">
        <v>41</v>
      </c>
      <c r="O330" s="91"/>
      <c r="P330" s="229">
        <f>O330*H330</f>
        <v>0</v>
      </c>
      <c r="Q330" s="229">
        <v>0</v>
      </c>
      <c r="R330" s="229">
        <f>Q330*H330</f>
        <v>0</v>
      </c>
      <c r="S330" s="229">
        <v>0</v>
      </c>
      <c r="T330" s="230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1" t="s">
        <v>178</v>
      </c>
      <c r="AT330" s="231" t="s">
        <v>175</v>
      </c>
      <c r="AU330" s="231" t="s">
        <v>86</v>
      </c>
      <c r="AY330" s="17" t="s">
        <v>139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7" t="s">
        <v>84</v>
      </c>
      <c r="BK330" s="232">
        <f>ROUND(I330*H330,2)</f>
        <v>0</v>
      </c>
      <c r="BL330" s="17" t="s">
        <v>145</v>
      </c>
      <c r="BM330" s="231" t="s">
        <v>892</v>
      </c>
    </row>
    <row r="331" s="2" customFormat="1">
      <c r="A331" s="38"/>
      <c r="B331" s="39"/>
      <c r="C331" s="40"/>
      <c r="D331" s="235" t="s">
        <v>744</v>
      </c>
      <c r="E331" s="40"/>
      <c r="F331" s="273" t="s">
        <v>882</v>
      </c>
      <c r="G331" s="40"/>
      <c r="H331" s="40"/>
      <c r="I331" s="274"/>
      <c r="J331" s="40"/>
      <c r="K331" s="40"/>
      <c r="L331" s="44"/>
      <c r="M331" s="275"/>
      <c r="N331" s="276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744</v>
      </c>
      <c r="AU331" s="17" t="s">
        <v>86</v>
      </c>
    </row>
    <row r="332" s="13" customFormat="1">
      <c r="A332" s="13"/>
      <c r="B332" s="233"/>
      <c r="C332" s="234"/>
      <c r="D332" s="235" t="s">
        <v>147</v>
      </c>
      <c r="E332" s="236" t="s">
        <v>1</v>
      </c>
      <c r="F332" s="237" t="s">
        <v>86</v>
      </c>
      <c r="G332" s="234"/>
      <c r="H332" s="238">
        <v>2</v>
      </c>
      <c r="I332" s="239"/>
      <c r="J332" s="234"/>
      <c r="K332" s="234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147</v>
      </c>
      <c r="AU332" s="244" t="s">
        <v>86</v>
      </c>
      <c r="AV332" s="13" t="s">
        <v>86</v>
      </c>
      <c r="AW332" s="13" t="s">
        <v>32</v>
      </c>
      <c r="AX332" s="13" t="s">
        <v>76</v>
      </c>
      <c r="AY332" s="244" t="s">
        <v>139</v>
      </c>
    </row>
    <row r="333" s="14" customFormat="1">
      <c r="A333" s="14"/>
      <c r="B333" s="262"/>
      <c r="C333" s="263"/>
      <c r="D333" s="235" t="s">
        <v>147</v>
      </c>
      <c r="E333" s="264" t="s">
        <v>1</v>
      </c>
      <c r="F333" s="265" t="s">
        <v>423</v>
      </c>
      <c r="G333" s="263"/>
      <c r="H333" s="266">
        <v>2</v>
      </c>
      <c r="I333" s="267"/>
      <c r="J333" s="263"/>
      <c r="K333" s="263"/>
      <c r="L333" s="268"/>
      <c r="M333" s="269"/>
      <c r="N333" s="270"/>
      <c r="O333" s="270"/>
      <c r="P333" s="270"/>
      <c r="Q333" s="270"/>
      <c r="R333" s="270"/>
      <c r="S333" s="270"/>
      <c r="T333" s="27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72" t="s">
        <v>147</v>
      </c>
      <c r="AU333" s="272" t="s">
        <v>86</v>
      </c>
      <c r="AV333" s="14" t="s">
        <v>145</v>
      </c>
      <c r="AW333" s="14" t="s">
        <v>32</v>
      </c>
      <c r="AX333" s="14" t="s">
        <v>84</v>
      </c>
      <c r="AY333" s="272" t="s">
        <v>139</v>
      </c>
    </row>
    <row r="334" s="2" customFormat="1" ht="24.15" customHeight="1">
      <c r="A334" s="38"/>
      <c r="B334" s="39"/>
      <c r="C334" s="219" t="s">
        <v>321</v>
      </c>
      <c r="D334" s="219" t="s">
        <v>141</v>
      </c>
      <c r="E334" s="220" t="s">
        <v>893</v>
      </c>
      <c r="F334" s="221" t="s">
        <v>894</v>
      </c>
      <c r="G334" s="222" t="s">
        <v>171</v>
      </c>
      <c r="H334" s="223">
        <v>1</v>
      </c>
      <c r="I334" s="224"/>
      <c r="J334" s="225">
        <f>ROUND(I334*H334,2)</f>
        <v>0</v>
      </c>
      <c r="K334" s="226"/>
      <c r="L334" s="44"/>
      <c r="M334" s="227" t="s">
        <v>1</v>
      </c>
      <c r="N334" s="228" t="s">
        <v>41</v>
      </c>
      <c r="O334" s="91"/>
      <c r="P334" s="229">
        <f>O334*H334</f>
        <v>0</v>
      </c>
      <c r="Q334" s="229">
        <v>0</v>
      </c>
      <c r="R334" s="229">
        <f>Q334*H334</f>
        <v>0</v>
      </c>
      <c r="S334" s="229">
        <v>0</v>
      </c>
      <c r="T334" s="230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1" t="s">
        <v>145</v>
      </c>
      <c r="AT334" s="231" t="s">
        <v>141</v>
      </c>
      <c r="AU334" s="231" t="s">
        <v>86</v>
      </c>
      <c r="AY334" s="17" t="s">
        <v>139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17" t="s">
        <v>84</v>
      </c>
      <c r="BK334" s="232">
        <f>ROUND(I334*H334,2)</f>
        <v>0</v>
      </c>
      <c r="BL334" s="17" t="s">
        <v>145</v>
      </c>
      <c r="BM334" s="231" t="s">
        <v>895</v>
      </c>
    </row>
    <row r="335" s="2" customFormat="1">
      <c r="A335" s="38"/>
      <c r="B335" s="39"/>
      <c r="C335" s="40"/>
      <c r="D335" s="235" t="s">
        <v>744</v>
      </c>
      <c r="E335" s="40"/>
      <c r="F335" s="273" t="s">
        <v>882</v>
      </c>
      <c r="G335" s="40"/>
      <c r="H335" s="40"/>
      <c r="I335" s="274"/>
      <c r="J335" s="40"/>
      <c r="K335" s="40"/>
      <c r="L335" s="44"/>
      <c r="M335" s="275"/>
      <c r="N335" s="276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744</v>
      </c>
      <c r="AU335" s="17" t="s">
        <v>86</v>
      </c>
    </row>
    <row r="336" s="13" customFormat="1">
      <c r="A336" s="13"/>
      <c r="B336" s="233"/>
      <c r="C336" s="234"/>
      <c r="D336" s="235" t="s">
        <v>147</v>
      </c>
      <c r="E336" s="236" t="s">
        <v>1</v>
      </c>
      <c r="F336" s="237" t="s">
        <v>84</v>
      </c>
      <c r="G336" s="234"/>
      <c r="H336" s="238">
        <v>1</v>
      </c>
      <c r="I336" s="239"/>
      <c r="J336" s="234"/>
      <c r="K336" s="234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147</v>
      </c>
      <c r="AU336" s="244" t="s">
        <v>86</v>
      </c>
      <c r="AV336" s="13" t="s">
        <v>86</v>
      </c>
      <c r="AW336" s="13" t="s">
        <v>32</v>
      </c>
      <c r="AX336" s="13" t="s">
        <v>76</v>
      </c>
      <c r="AY336" s="244" t="s">
        <v>139</v>
      </c>
    </row>
    <row r="337" s="14" customFormat="1">
      <c r="A337" s="14"/>
      <c r="B337" s="262"/>
      <c r="C337" s="263"/>
      <c r="D337" s="235" t="s">
        <v>147</v>
      </c>
      <c r="E337" s="264" t="s">
        <v>1</v>
      </c>
      <c r="F337" s="265" t="s">
        <v>423</v>
      </c>
      <c r="G337" s="263"/>
      <c r="H337" s="266">
        <v>1</v>
      </c>
      <c r="I337" s="267"/>
      <c r="J337" s="263"/>
      <c r="K337" s="263"/>
      <c r="L337" s="268"/>
      <c r="M337" s="269"/>
      <c r="N337" s="270"/>
      <c r="O337" s="270"/>
      <c r="P337" s="270"/>
      <c r="Q337" s="270"/>
      <c r="R337" s="270"/>
      <c r="S337" s="270"/>
      <c r="T337" s="271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72" t="s">
        <v>147</v>
      </c>
      <c r="AU337" s="272" t="s">
        <v>86</v>
      </c>
      <c r="AV337" s="14" t="s">
        <v>145</v>
      </c>
      <c r="AW337" s="14" t="s">
        <v>32</v>
      </c>
      <c r="AX337" s="14" t="s">
        <v>84</v>
      </c>
      <c r="AY337" s="272" t="s">
        <v>139</v>
      </c>
    </row>
    <row r="338" s="2" customFormat="1" ht="24.15" customHeight="1">
      <c r="A338" s="38"/>
      <c r="B338" s="39"/>
      <c r="C338" s="245" t="s">
        <v>327</v>
      </c>
      <c r="D338" s="245" t="s">
        <v>175</v>
      </c>
      <c r="E338" s="246" t="s">
        <v>896</v>
      </c>
      <c r="F338" s="247" t="s">
        <v>897</v>
      </c>
      <c r="G338" s="248" t="s">
        <v>171</v>
      </c>
      <c r="H338" s="249">
        <v>1</v>
      </c>
      <c r="I338" s="250"/>
      <c r="J338" s="251">
        <f>ROUND(I338*H338,2)</f>
        <v>0</v>
      </c>
      <c r="K338" s="252"/>
      <c r="L338" s="253"/>
      <c r="M338" s="254" t="s">
        <v>1</v>
      </c>
      <c r="N338" s="255" t="s">
        <v>41</v>
      </c>
      <c r="O338" s="91"/>
      <c r="P338" s="229">
        <f>O338*H338</f>
        <v>0</v>
      </c>
      <c r="Q338" s="229">
        <v>0</v>
      </c>
      <c r="R338" s="229">
        <f>Q338*H338</f>
        <v>0</v>
      </c>
      <c r="S338" s="229">
        <v>0</v>
      </c>
      <c r="T338" s="230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31" t="s">
        <v>178</v>
      </c>
      <c r="AT338" s="231" t="s">
        <v>175</v>
      </c>
      <c r="AU338" s="231" t="s">
        <v>86</v>
      </c>
      <c r="AY338" s="17" t="s">
        <v>139</v>
      </c>
      <c r="BE338" s="232">
        <f>IF(N338="základní",J338,0)</f>
        <v>0</v>
      </c>
      <c r="BF338" s="232">
        <f>IF(N338="snížená",J338,0)</f>
        <v>0</v>
      </c>
      <c r="BG338" s="232">
        <f>IF(N338="zákl. přenesená",J338,0)</f>
        <v>0</v>
      </c>
      <c r="BH338" s="232">
        <f>IF(N338="sníž. přenesená",J338,0)</f>
        <v>0</v>
      </c>
      <c r="BI338" s="232">
        <f>IF(N338="nulová",J338,0)</f>
        <v>0</v>
      </c>
      <c r="BJ338" s="17" t="s">
        <v>84</v>
      </c>
      <c r="BK338" s="232">
        <f>ROUND(I338*H338,2)</f>
        <v>0</v>
      </c>
      <c r="BL338" s="17" t="s">
        <v>145</v>
      </c>
      <c r="BM338" s="231" t="s">
        <v>898</v>
      </c>
    </row>
    <row r="339" s="2" customFormat="1">
      <c r="A339" s="38"/>
      <c r="B339" s="39"/>
      <c r="C339" s="40"/>
      <c r="D339" s="235" t="s">
        <v>744</v>
      </c>
      <c r="E339" s="40"/>
      <c r="F339" s="273" t="s">
        <v>882</v>
      </c>
      <c r="G339" s="40"/>
      <c r="H339" s="40"/>
      <c r="I339" s="274"/>
      <c r="J339" s="40"/>
      <c r="K339" s="40"/>
      <c r="L339" s="44"/>
      <c r="M339" s="275"/>
      <c r="N339" s="276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744</v>
      </c>
      <c r="AU339" s="17" t="s">
        <v>86</v>
      </c>
    </row>
    <row r="340" s="13" customFormat="1">
      <c r="A340" s="13"/>
      <c r="B340" s="233"/>
      <c r="C340" s="234"/>
      <c r="D340" s="235" t="s">
        <v>147</v>
      </c>
      <c r="E340" s="236" t="s">
        <v>1</v>
      </c>
      <c r="F340" s="237" t="s">
        <v>84</v>
      </c>
      <c r="G340" s="234"/>
      <c r="H340" s="238">
        <v>1</v>
      </c>
      <c r="I340" s="239"/>
      <c r="J340" s="234"/>
      <c r="K340" s="234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147</v>
      </c>
      <c r="AU340" s="244" t="s">
        <v>86</v>
      </c>
      <c r="AV340" s="13" t="s">
        <v>86</v>
      </c>
      <c r="AW340" s="13" t="s">
        <v>32</v>
      </c>
      <c r="AX340" s="13" t="s">
        <v>76</v>
      </c>
      <c r="AY340" s="244" t="s">
        <v>139</v>
      </c>
    </row>
    <row r="341" s="14" customFormat="1">
      <c r="A341" s="14"/>
      <c r="B341" s="262"/>
      <c r="C341" s="263"/>
      <c r="D341" s="235" t="s">
        <v>147</v>
      </c>
      <c r="E341" s="264" t="s">
        <v>1</v>
      </c>
      <c r="F341" s="265" t="s">
        <v>423</v>
      </c>
      <c r="G341" s="263"/>
      <c r="H341" s="266">
        <v>1</v>
      </c>
      <c r="I341" s="267"/>
      <c r="J341" s="263"/>
      <c r="K341" s="263"/>
      <c r="L341" s="268"/>
      <c r="M341" s="269"/>
      <c r="N341" s="270"/>
      <c r="O341" s="270"/>
      <c r="P341" s="270"/>
      <c r="Q341" s="270"/>
      <c r="R341" s="270"/>
      <c r="S341" s="270"/>
      <c r="T341" s="27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72" t="s">
        <v>147</v>
      </c>
      <c r="AU341" s="272" t="s">
        <v>86</v>
      </c>
      <c r="AV341" s="14" t="s">
        <v>145</v>
      </c>
      <c r="AW341" s="14" t="s">
        <v>32</v>
      </c>
      <c r="AX341" s="14" t="s">
        <v>84</v>
      </c>
      <c r="AY341" s="272" t="s">
        <v>139</v>
      </c>
    </row>
    <row r="342" s="2" customFormat="1" ht="24.15" customHeight="1">
      <c r="A342" s="38"/>
      <c r="B342" s="39"/>
      <c r="C342" s="219" t="s">
        <v>331</v>
      </c>
      <c r="D342" s="219" t="s">
        <v>141</v>
      </c>
      <c r="E342" s="220" t="s">
        <v>899</v>
      </c>
      <c r="F342" s="221" t="s">
        <v>900</v>
      </c>
      <c r="G342" s="222" t="s">
        <v>171</v>
      </c>
      <c r="H342" s="223">
        <v>1</v>
      </c>
      <c r="I342" s="224"/>
      <c r="J342" s="225">
        <f>ROUND(I342*H342,2)</f>
        <v>0</v>
      </c>
      <c r="K342" s="226"/>
      <c r="L342" s="44"/>
      <c r="M342" s="227" t="s">
        <v>1</v>
      </c>
      <c r="N342" s="228" t="s">
        <v>41</v>
      </c>
      <c r="O342" s="91"/>
      <c r="P342" s="229">
        <f>O342*H342</f>
        <v>0</v>
      </c>
      <c r="Q342" s="229">
        <v>0</v>
      </c>
      <c r="R342" s="229">
        <f>Q342*H342</f>
        <v>0</v>
      </c>
      <c r="S342" s="229">
        <v>0</v>
      </c>
      <c r="T342" s="230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1" t="s">
        <v>145</v>
      </c>
      <c r="AT342" s="231" t="s">
        <v>141</v>
      </c>
      <c r="AU342" s="231" t="s">
        <v>86</v>
      </c>
      <c r="AY342" s="17" t="s">
        <v>139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7" t="s">
        <v>84</v>
      </c>
      <c r="BK342" s="232">
        <f>ROUND(I342*H342,2)</f>
        <v>0</v>
      </c>
      <c r="BL342" s="17" t="s">
        <v>145</v>
      </c>
      <c r="BM342" s="231" t="s">
        <v>901</v>
      </c>
    </row>
    <row r="343" s="2" customFormat="1">
      <c r="A343" s="38"/>
      <c r="B343" s="39"/>
      <c r="C343" s="40"/>
      <c r="D343" s="235" t="s">
        <v>744</v>
      </c>
      <c r="E343" s="40"/>
      <c r="F343" s="273" t="s">
        <v>882</v>
      </c>
      <c r="G343" s="40"/>
      <c r="H343" s="40"/>
      <c r="I343" s="274"/>
      <c r="J343" s="40"/>
      <c r="K343" s="40"/>
      <c r="L343" s="44"/>
      <c r="M343" s="275"/>
      <c r="N343" s="276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744</v>
      </c>
      <c r="AU343" s="17" t="s">
        <v>86</v>
      </c>
    </row>
    <row r="344" s="13" customFormat="1">
      <c r="A344" s="13"/>
      <c r="B344" s="233"/>
      <c r="C344" s="234"/>
      <c r="D344" s="235" t="s">
        <v>147</v>
      </c>
      <c r="E344" s="236" t="s">
        <v>1</v>
      </c>
      <c r="F344" s="237" t="s">
        <v>84</v>
      </c>
      <c r="G344" s="234"/>
      <c r="H344" s="238">
        <v>1</v>
      </c>
      <c r="I344" s="239"/>
      <c r="J344" s="234"/>
      <c r="K344" s="234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147</v>
      </c>
      <c r="AU344" s="244" t="s">
        <v>86</v>
      </c>
      <c r="AV344" s="13" t="s">
        <v>86</v>
      </c>
      <c r="AW344" s="13" t="s">
        <v>32</v>
      </c>
      <c r="AX344" s="13" t="s">
        <v>76</v>
      </c>
      <c r="AY344" s="244" t="s">
        <v>139</v>
      </c>
    </row>
    <row r="345" s="14" customFormat="1">
      <c r="A345" s="14"/>
      <c r="B345" s="262"/>
      <c r="C345" s="263"/>
      <c r="D345" s="235" t="s">
        <v>147</v>
      </c>
      <c r="E345" s="264" t="s">
        <v>1</v>
      </c>
      <c r="F345" s="265" t="s">
        <v>423</v>
      </c>
      <c r="G345" s="263"/>
      <c r="H345" s="266">
        <v>1</v>
      </c>
      <c r="I345" s="267"/>
      <c r="J345" s="263"/>
      <c r="K345" s="263"/>
      <c r="L345" s="268"/>
      <c r="M345" s="269"/>
      <c r="N345" s="270"/>
      <c r="O345" s="270"/>
      <c r="P345" s="270"/>
      <c r="Q345" s="270"/>
      <c r="R345" s="270"/>
      <c r="S345" s="270"/>
      <c r="T345" s="271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72" t="s">
        <v>147</v>
      </c>
      <c r="AU345" s="272" t="s">
        <v>86</v>
      </c>
      <c r="AV345" s="14" t="s">
        <v>145</v>
      </c>
      <c r="AW345" s="14" t="s">
        <v>32</v>
      </c>
      <c r="AX345" s="14" t="s">
        <v>84</v>
      </c>
      <c r="AY345" s="272" t="s">
        <v>139</v>
      </c>
    </row>
    <row r="346" s="2" customFormat="1" ht="24.15" customHeight="1">
      <c r="A346" s="38"/>
      <c r="B346" s="39"/>
      <c r="C346" s="245" t="s">
        <v>335</v>
      </c>
      <c r="D346" s="245" t="s">
        <v>175</v>
      </c>
      <c r="E346" s="246" t="s">
        <v>902</v>
      </c>
      <c r="F346" s="247" t="s">
        <v>903</v>
      </c>
      <c r="G346" s="248" t="s">
        <v>171</v>
      </c>
      <c r="H346" s="249">
        <v>1</v>
      </c>
      <c r="I346" s="250"/>
      <c r="J346" s="251">
        <f>ROUND(I346*H346,2)</f>
        <v>0</v>
      </c>
      <c r="K346" s="252"/>
      <c r="L346" s="253"/>
      <c r="M346" s="254" t="s">
        <v>1</v>
      </c>
      <c r="N346" s="255" t="s">
        <v>41</v>
      </c>
      <c r="O346" s="91"/>
      <c r="P346" s="229">
        <f>O346*H346</f>
        <v>0</v>
      </c>
      <c r="Q346" s="229">
        <v>0</v>
      </c>
      <c r="R346" s="229">
        <f>Q346*H346</f>
        <v>0</v>
      </c>
      <c r="S346" s="229">
        <v>0</v>
      </c>
      <c r="T346" s="230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31" t="s">
        <v>178</v>
      </c>
      <c r="AT346" s="231" t="s">
        <v>175</v>
      </c>
      <c r="AU346" s="231" t="s">
        <v>86</v>
      </c>
      <c r="AY346" s="17" t="s">
        <v>139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17" t="s">
        <v>84</v>
      </c>
      <c r="BK346" s="232">
        <f>ROUND(I346*H346,2)</f>
        <v>0</v>
      </c>
      <c r="BL346" s="17" t="s">
        <v>145</v>
      </c>
      <c r="BM346" s="231" t="s">
        <v>904</v>
      </c>
    </row>
    <row r="347" s="2" customFormat="1">
      <c r="A347" s="38"/>
      <c r="B347" s="39"/>
      <c r="C347" s="40"/>
      <c r="D347" s="235" t="s">
        <v>744</v>
      </c>
      <c r="E347" s="40"/>
      <c r="F347" s="273" t="s">
        <v>882</v>
      </c>
      <c r="G347" s="40"/>
      <c r="H347" s="40"/>
      <c r="I347" s="274"/>
      <c r="J347" s="40"/>
      <c r="K347" s="40"/>
      <c r="L347" s="44"/>
      <c r="M347" s="275"/>
      <c r="N347" s="276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744</v>
      </c>
      <c r="AU347" s="17" t="s">
        <v>86</v>
      </c>
    </row>
    <row r="348" s="13" customFormat="1">
      <c r="A348" s="13"/>
      <c r="B348" s="233"/>
      <c r="C348" s="234"/>
      <c r="D348" s="235" t="s">
        <v>147</v>
      </c>
      <c r="E348" s="236" t="s">
        <v>1</v>
      </c>
      <c r="F348" s="237" t="s">
        <v>84</v>
      </c>
      <c r="G348" s="234"/>
      <c r="H348" s="238">
        <v>1</v>
      </c>
      <c r="I348" s="239"/>
      <c r="J348" s="234"/>
      <c r="K348" s="234"/>
      <c r="L348" s="240"/>
      <c r="M348" s="241"/>
      <c r="N348" s="242"/>
      <c r="O348" s="242"/>
      <c r="P348" s="242"/>
      <c r="Q348" s="242"/>
      <c r="R348" s="242"/>
      <c r="S348" s="242"/>
      <c r="T348" s="24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4" t="s">
        <v>147</v>
      </c>
      <c r="AU348" s="244" t="s">
        <v>86</v>
      </c>
      <c r="AV348" s="13" t="s">
        <v>86</v>
      </c>
      <c r="AW348" s="13" t="s">
        <v>32</v>
      </c>
      <c r="AX348" s="13" t="s">
        <v>76</v>
      </c>
      <c r="AY348" s="244" t="s">
        <v>139</v>
      </c>
    </row>
    <row r="349" s="14" customFormat="1">
      <c r="A349" s="14"/>
      <c r="B349" s="262"/>
      <c r="C349" s="263"/>
      <c r="D349" s="235" t="s">
        <v>147</v>
      </c>
      <c r="E349" s="264" t="s">
        <v>1</v>
      </c>
      <c r="F349" s="265" t="s">
        <v>423</v>
      </c>
      <c r="G349" s="263"/>
      <c r="H349" s="266">
        <v>1</v>
      </c>
      <c r="I349" s="267"/>
      <c r="J349" s="263"/>
      <c r="K349" s="263"/>
      <c r="L349" s="268"/>
      <c r="M349" s="269"/>
      <c r="N349" s="270"/>
      <c r="O349" s="270"/>
      <c r="P349" s="270"/>
      <c r="Q349" s="270"/>
      <c r="R349" s="270"/>
      <c r="S349" s="270"/>
      <c r="T349" s="27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72" t="s">
        <v>147</v>
      </c>
      <c r="AU349" s="272" t="s">
        <v>86</v>
      </c>
      <c r="AV349" s="14" t="s">
        <v>145</v>
      </c>
      <c r="AW349" s="14" t="s">
        <v>32</v>
      </c>
      <c r="AX349" s="14" t="s">
        <v>84</v>
      </c>
      <c r="AY349" s="272" t="s">
        <v>139</v>
      </c>
    </row>
    <row r="350" s="2" customFormat="1" ht="24.15" customHeight="1">
      <c r="A350" s="38"/>
      <c r="B350" s="39"/>
      <c r="C350" s="219" t="s">
        <v>339</v>
      </c>
      <c r="D350" s="219" t="s">
        <v>141</v>
      </c>
      <c r="E350" s="220" t="s">
        <v>905</v>
      </c>
      <c r="F350" s="221" t="s">
        <v>906</v>
      </c>
      <c r="G350" s="222" t="s">
        <v>171</v>
      </c>
      <c r="H350" s="223">
        <v>1</v>
      </c>
      <c r="I350" s="224"/>
      <c r="J350" s="225">
        <f>ROUND(I350*H350,2)</f>
        <v>0</v>
      </c>
      <c r="K350" s="226"/>
      <c r="L350" s="44"/>
      <c r="M350" s="227" t="s">
        <v>1</v>
      </c>
      <c r="N350" s="228" t="s">
        <v>41</v>
      </c>
      <c r="O350" s="91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1" t="s">
        <v>145</v>
      </c>
      <c r="AT350" s="231" t="s">
        <v>141</v>
      </c>
      <c r="AU350" s="231" t="s">
        <v>86</v>
      </c>
      <c r="AY350" s="17" t="s">
        <v>139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7" t="s">
        <v>84</v>
      </c>
      <c r="BK350" s="232">
        <f>ROUND(I350*H350,2)</f>
        <v>0</v>
      </c>
      <c r="BL350" s="17" t="s">
        <v>145</v>
      </c>
      <c r="BM350" s="231" t="s">
        <v>907</v>
      </c>
    </row>
    <row r="351" s="2" customFormat="1">
      <c r="A351" s="38"/>
      <c r="B351" s="39"/>
      <c r="C351" s="40"/>
      <c r="D351" s="235" t="s">
        <v>744</v>
      </c>
      <c r="E351" s="40"/>
      <c r="F351" s="273" t="s">
        <v>882</v>
      </c>
      <c r="G351" s="40"/>
      <c r="H351" s="40"/>
      <c r="I351" s="274"/>
      <c r="J351" s="40"/>
      <c r="K351" s="40"/>
      <c r="L351" s="44"/>
      <c r="M351" s="275"/>
      <c r="N351" s="276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744</v>
      </c>
      <c r="AU351" s="17" t="s">
        <v>86</v>
      </c>
    </row>
    <row r="352" s="13" customFormat="1">
      <c r="A352" s="13"/>
      <c r="B352" s="233"/>
      <c r="C352" s="234"/>
      <c r="D352" s="235" t="s">
        <v>147</v>
      </c>
      <c r="E352" s="236" t="s">
        <v>1</v>
      </c>
      <c r="F352" s="237" t="s">
        <v>84</v>
      </c>
      <c r="G352" s="234"/>
      <c r="H352" s="238">
        <v>1</v>
      </c>
      <c r="I352" s="239"/>
      <c r="J352" s="234"/>
      <c r="K352" s="234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147</v>
      </c>
      <c r="AU352" s="244" t="s">
        <v>86</v>
      </c>
      <c r="AV352" s="13" t="s">
        <v>86</v>
      </c>
      <c r="AW352" s="13" t="s">
        <v>32</v>
      </c>
      <c r="AX352" s="13" t="s">
        <v>76</v>
      </c>
      <c r="AY352" s="244" t="s">
        <v>139</v>
      </c>
    </row>
    <row r="353" s="14" customFormat="1">
      <c r="A353" s="14"/>
      <c r="B353" s="262"/>
      <c r="C353" s="263"/>
      <c r="D353" s="235" t="s">
        <v>147</v>
      </c>
      <c r="E353" s="264" t="s">
        <v>1</v>
      </c>
      <c r="F353" s="265" t="s">
        <v>423</v>
      </c>
      <c r="G353" s="263"/>
      <c r="H353" s="266">
        <v>1</v>
      </c>
      <c r="I353" s="267"/>
      <c r="J353" s="263"/>
      <c r="K353" s="263"/>
      <c r="L353" s="268"/>
      <c r="M353" s="269"/>
      <c r="N353" s="270"/>
      <c r="O353" s="270"/>
      <c r="P353" s="270"/>
      <c r="Q353" s="270"/>
      <c r="R353" s="270"/>
      <c r="S353" s="270"/>
      <c r="T353" s="27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2" t="s">
        <v>147</v>
      </c>
      <c r="AU353" s="272" t="s">
        <v>86</v>
      </c>
      <c r="AV353" s="14" t="s">
        <v>145</v>
      </c>
      <c r="AW353" s="14" t="s">
        <v>32</v>
      </c>
      <c r="AX353" s="14" t="s">
        <v>84</v>
      </c>
      <c r="AY353" s="272" t="s">
        <v>139</v>
      </c>
    </row>
    <row r="354" s="2" customFormat="1" ht="24.15" customHeight="1">
      <c r="A354" s="38"/>
      <c r="B354" s="39"/>
      <c r="C354" s="245" t="s">
        <v>343</v>
      </c>
      <c r="D354" s="245" t="s">
        <v>175</v>
      </c>
      <c r="E354" s="246" t="s">
        <v>908</v>
      </c>
      <c r="F354" s="247" t="s">
        <v>909</v>
      </c>
      <c r="G354" s="248" t="s">
        <v>171</v>
      </c>
      <c r="H354" s="249">
        <v>1</v>
      </c>
      <c r="I354" s="250"/>
      <c r="J354" s="251">
        <f>ROUND(I354*H354,2)</f>
        <v>0</v>
      </c>
      <c r="K354" s="252"/>
      <c r="L354" s="253"/>
      <c r="M354" s="254" t="s">
        <v>1</v>
      </c>
      <c r="N354" s="255" t="s">
        <v>41</v>
      </c>
      <c r="O354" s="91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1" t="s">
        <v>178</v>
      </c>
      <c r="AT354" s="231" t="s">
        <v>175</v>
      </c>
      <c r="AU354" s="231" t="s">
        <v>86</v>
      </c>
      <c r="AY354" s="17" t="s">
        <v>139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7" t="s">
        <v>84</v>
      </c>
      <c r="BK354" s="232">
        <f>ROUND(I354*H354,2)</f>
        <v>0</v>
      </c>
      <c r="BL354" s="17" t="s">
        <v>145</v>
      </c>
      <c r="BM354" s="231" t="s">
        <v>910</v>
      </c>
    </row>
    <row r="355" s="2" customFormat="1">
      <c r="A355" s="38"/>
      <c r="B355" s="39"/>
      <c r="C355" s="40"/>
      <c r="D355" s="235" t="s">
        <v>744</v>
      </c>
      <c r="E355" s="40"/>
      <c r="F355" s="273" t="s">
        <v>882</v>
      </c>
      <c r="G355" s="40"/>
      <c r="H355" s="40"/>
      <c r="I355" s="274"/>
      <c r="J355" s="40"/>
      <c r="K355" s="40"/>
      <c r="L355" s="44"/>
      <c r="M355" s="275"/>
      <c r="N355" s="276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744</v>
      </c>
      <c r="AU355" s="17" t="s">
        <v>86</v>
      </c>
    </row>
    <row r="356" s="13" customFormat="1">
      <c r="A356" s="13"/>
      <c r="B356" s="233"/>
      <c r="C356" s="234"/>
      <c r="D356" s="235" t="s">
        <v>147</v>
      </c>
      <c r="E356" s="236" t="s">
        <v>1</v>
      </c>
      <c r="F356" s="237" t="s">
        <v>84</v>
      </c>
      <c r="G356" s="234"/>
      <c r="H356" s="238">
        <v>1</v>
      </c>
      <c r="I356" s="239"/>
      <c r="J356" s="234"/>
      <c r="K356" s="234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147</v>
      </c>
      <c r="AU356" s="244" t="s">
        <v>86</v>
      </c>
      <c r="AV356" s="13" t="s">
        <v>86</v>
      </c>
      <c r="AW356" s="13" t="s">
        <v>32</v>
      </c>
      <c r="AX356" s="13" t="s">
        <v>76</v>
      </c>
      <c r="AY356" s="244" t="s">
        <v>139</v>
      </c>
    </row>
    <row r="357" s="14" customFormat="1">
      <c r="A357" s="14"/>
      <c r="B357" s="262"/>
      <c r="C357" s="263"/>
      <c r="D357" s="235" t="s">
        <v>147</v>
      </c>
      <c r="E357" s="264" t="s">
        <v>1</v>
      </c>
      <c r="F357" s="265" t="s">
        <v>423</v>
      </c>
      <c r="G357" s="263"/>
      <c r="H357" s="266">
        <v>1</v>
      </c>
      <c r="I357" s="267"/>
      <c r="J357" s="263"/>
      <c r="K357" s="263"/>
      <c r="L357" s="268"/>
      <c r="M357" s="269"/>
      <c r="N357" s="270"/>
      <c r="O357" s="270"/>
      <c r="P357" s="270"/>
      <c r="Q357" s="270"/>
      <c r="R357" s="270"/>
      <c r="S357" s="270"/>
      <c r="T357" s="27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72" t="s">
        <v>147</v>
      </c>
      <c r="AU357" s="272" t="s">
        <v>86</v>
      </c>
      <c r="AV357" s="14" t="s">
        <v>145</v>
      </c>
      <c r="AW357" s="14" t="s">
        <v>32</v>
      </c>
      <c r="AX357" s="14" t="s">
        <v>84</v>
      </c>
      <c r="AY357" s="272" t="s">
        <v>139</v>
      </c>
    </row>
    <row r="358" s="2" customFormat="1" ht="24.15" customHeight="1">
      <c r="A358" s="38"/>
      <c r="B358" s="39"/>
      <c r="C358" s="219" t="s">
        <v>347</v>
      </c>
      <c r="D358" s="219" t="s">
        <v>141</v>
      </c>
      <c r="E358" s="220" t="s">
        <v>911</v>
      </c>
      <c r="F358" s="221" t="s">
        <v>912</v>
      </c>
      <c r="G358" s="222" t="s">
        <v>171</v>
      </c>
      <c r="H358" s="223">
        <v>2</v>
      </c>
      <c r="I358" s="224"/>
      <c r="J358" s="225">
        <f>ROUND(I358*H358,2)</f>
        <v>0</v>
      </c>
      <c r="K358" s="226"/>
      <c r="L358" s="44"/>
      <c r="M358" s="227" t="s">
        <v>1</v>
      </c>
      <c r="N358" s="228" t="s">
        <v>41</v>
      </c>
      <c r="O358" s="91"/>
      <c r="P358" s="229">
        <f>O358*H358</f>
        <v>0</v>
      </c>
      <c r="Q358" s="229">
        <v>0</v>
      </c>
      <c r="R358" s="229">
        <f>Q358*H358</f>
        <v>0</v>
      </c>
      <c r="S358" s="229">
        <v>0</v>
      </c>
      <c r="T358" s="230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1" t="s">
        <v>145</v>
      </c>
      <c r="AT358" s="231" t="s">
        <v>141</v>
      </c>
      <c r="AU358" s="231" t="s">
        <v>86</v>
      </c>
      <c r="AY358" s="17" t="s">
        <v>139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7" t="s">
        <v>84</v>
      </c>
      <c r="BK358" s="232">
        <f>ROUND(I358*H358,2)</f>
        <v>0</v>
      </c>
      <c r="BL358" s="17" t="s">
        <v>145</v>
      </c>
      <c r="BM358" s="231" t="s">
        <v>913</v>
      </c>
    </row>
    <row r="359" s="2" customFormat="1">
      <c r="A359" s="38"/>
      <c r="B359" s="39"/>
      <c r="C359" s="40"/>
      <c r="D359" s="235" t="s">
        <v>744</v>
      </c>
      <c r="E359" s="40"/>
      <c r="F359" s="273" t="s">
        <v>882</v>
      </c>
      <c r="G359" s="40"/>
      <c r="H359" s="40"/>
      <c r="I359" s="274"/>
      <c r="J359" s="40"/>
      <c r="K359" s="40"/>
      <c r="L359" s="44"/>
      <c r="M359" s="275"/>
      <c r="N359" s="276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744</v>
      </c>
      <c r="AU359" s="17" t="s">
        <v>86</v>
      </c>
    </row>
    <row r="360" s="13" customFormat="1">
      <c r="A360" s="13"/>
      <c r="B360" s="233"/>
      <c r="C360" s="234"/>
      <c r="D360" s="235" t="s">
        <v>147</v>
      </c>
      <c r="E360" s="236" t="s">
        <v>1</v>
      </c>
      <c r="F360" s="237" t="s">
        <v>86</v>
      </c>
      <c r="G360" s="234"/>
      <c r="H360" s="238">
        <v>2</v>
      </c>
      <c r="I360" s="239"/>
      <c r="J360" s="234"/>
      <c r="K360" s="234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147</v>
      </c>
      <c r="AU360" s="244" t="s">
        <v>86</v>
      </c>
      <c r="AV360" s="13" t="s">
        <v>86</v>
      </c>
      <c r="AW360" s="13" t="s">
        <v>32</v>
      </c>
      <c r="AX360" s="13" t="s">
        <v>76</v>
      </c>
      <c r="AY360" s="244" t="s">
        <v>139</v>
      </c>
    </row>
    <row r="361" s="14" customFormat="1">
      <c r="A361" s="14"/>
      <c r="B361" s="262"/>
      <c r="C361" s="263"/>
      <c r="D361" s="235" t="s">
        <v>147</v>
      </c>
      <c r="E361" s="264" t="s">
        <v>1</v>
      </c>
      <c r="F361" s="265" t="s">
        <v>423</v>
      </c>
      <c r="G361" s="263"/>
      <c r="H361" s="266">
        <v>2</v>
      </c>
      <c r="I361" s="267"/>
      <c r="J361" s="263"/>
      <c r="K361" s="263"/>
      <c r="L361" s="268"/>
      <c r="M361" s="269"/>
      <c r="N361" s="270"/>
      <c r="O361" s="270"/>
      <c r="P361" s="270"/>
      <c r="Q361" s="270"/>
      <c r="R361" s="270"/>
      <c r="S361" s="270"/>
      <c r="T361" s="271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72" t="s">
        <v>147</v>
      </c>
      <c r="AU361" s="272" t="s">
        <v>86</v>
      </c>
      <c r="AV361" s="14" t="s">
        <v>145</v>
      </c>
      <c r="AW361" s="14" t="s">
        <v>32</v>
      </c>
      <c r="AX361" s="14" t="s">
        <v>84</v>
      </c>
      <c r="AY361" s="272" t="s">
        <v>139</v>
      </c>
    </row>
    <row r="362" s="2" customFormat="1" ht="37.8" customHeight="1">
      <c r="A362" s="38"/>
      <c r="B362" s="39"/>
      <c r="C362" s="245" t="s">
        <v>351</v>
      </c>
      <c r="D362" s="245" t="s">
        <v>175</v>
      </c>
      <c r="E362" s="246" t="s">
        <v>914</v>
      </c>
      <c r="F362" s="247" t="s">
        <v>915</v>
      </c>
      <c r="G362" s="248" t="s">
        <v>171</v>
      </c>
      <c r="H362" s="249">
        <v>1</v>
      </c>
      <c r="I362" s="250"/>
      <c r="J362" s="251">
        <f>ROUND(I362*H362,2)</f>
        <v>0</v>
      </c>
      <c r="K362" s="252"/>
      <c r="L362" s="253"/>
      <c r="M362" s="254" t="s">
        <v>1</v>
      </c>
      <c r="N362" s="255" t="s">
        <v>41</v>
      </c>
      <c r="O362" s="91"/>
      <c r="P362" s="229">
        <f>O362*H362</f>
        <v>0</v>
      </c>
      <c r="Q362" s="229">
        <v>0</v>
      </c>
      <c r="R362" s="229">
        <f>Q362*H362</f>
        <v>0</v>
      </c>
      <c r="S362" s="229">
        <v>0</v>
      </c>
      <c r="T362" s="230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31" t="s">
        <v>178</v>
      </c>
      <c r="AT362" s="231" t="s">
        <v>175</v>
      </c>
      <c r="AU362" s="231" t="s">
        <v>86</v>
      </c>
      <c r="AY362" s="17" t="s">
        <v>139</v>
      </c>
      <c r="BE362" s="232">
        <f>IF(N362="základní",J362,0)</f>
        <v>0</v>
      </c>
      <c r="BF362" s="232">
        <f>IF(N362="snížená",J362,0)</f>
        <v>0</v>
      </c>
      <c r="BG362" s="232">
        <f>IF(N362="zákl. přenesená",J362,0)</f>
        <v>0</v>
      </c>
      <c r="BH362" s="232">
        <f>IF(N362="sníž. přenesená",J362,0)</f>
        <v>0</v>
      </c>
      <c r="BI362" s="232">
        <f>IF(N362="nulová",J362,0)</f>
        <v>0</v>
      </c>
      <c r="BJ362" s="17" t="s">
        <v>84</v>
      </c>
      <c r="BK362" s="232">
        <f>ROUND(I362*H362,2)</f>
        <v>0</v>
      </c>
      <c r="BL362" s="17" t="s">
        <v>145</v>
      </c>
      <c r="BM362" s="231" t="s">
        <v>916</v>
      </c>
    </row>
    <row r="363" s="2" customFormat="1">
      <c r="A363" s="38"/>
      <c r="B363" s="39"/>
      <c r="C363" s="40"/>
      <c r="D363" s="235" t="s">
        <v>744</v>
      </c>
      <c r="E363" s="40"/>
      <c r="F363" s="273" t="s">
        <v>882</v>
      </c>
      <c r="G363" s="40"/>
      <c r="H363" s="40"/>
      <c r="I363" s="274"/>
      <c r="J363" s="40"/>
      <c r="K363" s="40"/>
      <c r="L363" s="44"/>
      <c r="M363" s="275"/>
      <c r="N363" s="276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744</v>
      </c>
      <c r="AU363" s="17" t="s">
        <v>86</v>
      </c>
    </row>
    <row r="364" s="13" customFormat="1">
      <c r="A364" s="13"/>
      <c r="B364" s="233"/>
      <c r="C364" s="234"/>
      <c r="D364" s="235" t="s">
        <v>147</v>
      </c>
      <c r="E364" s="236" t="s">
        <v>1</v>
      </c>
      <c r="F364" s="237" t="s">
        <v>84</v>
      </c>
      <c r="G364" s="234"/>
      <c r="H364" s="238">
        <v>1</v>
      </c>
      <c r="I364" s="239"/>
      <c r="J364" s="234"/>
      <c r="K364" s="234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147</v>
      </c>
      <c r="AU364" s="244" t="s">
        <v>86</v>
      </c>
      <c r="AV364" s="13" t="s">
        <v>86</v>
      </c>
      <c r="AW364" s="13" t="s">
        <v>32</v>
      </c>
      <c r="AX364" s="13" t="s">
        <v>76</v>
      </c>
      <c r="AY364" s="244" t="s">
        <v>139</v>
      </c>
    </row>
    <row r="365" s="14" customFormat="1">
      <c r="A365" s="14"/>
      <c r="B365" s="262"/>
      <c r="C365" s="263"/>
      <c r="D365" s="235" t="s">
        <v>147</v>
      </c>
      <c r="E365" s="264" t="s">
        <v>1</v>
      </c>
      <c r="F365" s="265" t="s">
        <v>423</v>
      </c>
      <c r="G365" s="263"/>
      <c r="H365" s="266">
        <v>1</v>
      </c>
      <c r="I365" s="267"/>
      <c r="J365" s="263"/>
      <c r="K365" s="263"/>
      <c r="L365" s="268"/>
      <c r="M365" s="269"/>
      <c r="N365" s="270"/>
      <c r="O365" s="270"/>
      <c r="P365" s="270"/>
      <c r="Q365" s="270"/>
      <c r="R365" s="270"/>
      <c r="S365" s="270"/>
      <c r="T365" s="27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72" t="s">
        <v>147</v>
      </c>
      <c r="AU365" s="272" t="s">
        <v>86</v>
      </c>
      <c r="AV365" s="14" t="s">
        <v>145</v>
      </c>
      <c r="AW365" s="14" t="s">
        <v>32</v>
      </c>
      <c r="AX365" s="14" t="s">
        <v>84</v>
      </c>
      <c r="AY365" s="272" t="s">
        <v>139</v>
      </c>
    </row>
    <row r="366" s="2" customFormat="1" ht="37.8" customHeight="1">
      <c r="A366" s="38"/>
      <c r="B366" s="39"/>
      <c r="C366" s="245" t="s">
        <v>357</v>
      </c>
      <c r="D366" s="245" t="s">
        <v>175</v>
      </c>
      <c r="E366" s="246" t="s">
        <v>917</v>
      </c>
      <c r="F366" s="247" t="s">
        <v>918</v>
      </c>
      <c r="G366" s="248" t="s">
        <v>171</v>
      </c>
      <c r="H366" s="249">
        <v>1</v>
      </c>
      <c r="I366" s="250"/>
      <c r="J366" s="251">
        <f>ROUND(I366*H366,2)</f>
        <v>0</v>
      </c>
      <c r="K366" s="252"/>
      <c r="L366" s="253"/>
      <c r="M366" s="254" t="s">
        <v>1</v>
      </c>
      <c r="N366" s="255" t="s">
        <v>41</v>
      </c>
      <c r="O366" s="91"/>
      <c r="P366" s="229">
        <f>O366*H366</f>
        <v>0</v>
      </c>
      <c r="Q366" s="229">
        <v>0</v>
      </c>
      <c r="R366" s="229">
        <f>Q366*H366</f>
        <v>0</v>
      </c>
      <c r="S366" s="229">
        <v>0</v>
      </c>
      <c r="T366" s="230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1" t="s">
        <v>178</v>
      </c>
      <c r="AT366" s="231" t="s">
        <v>175</v>
      </c>
      <c r="AU366" s="231" t="s">
        <v>86</v>
      </c>
      <c r="AY366" s="17" t="s">
        <v>139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7" t="s">
        <v>84</v>
      </c>
      <c r="BK366" s="232">
        <f>ROUND(I366*H366,2)</f>
        <v>0</v>
      </c>
      <c r="BL366" s="17" t="s">
        <v>145</v>
      </c>
      <c r="BM366" s="231" t="s">
        <v>919</v>
      </c>
    </row>
    <row r="367" s="2" customFormat="1">
      <c r="A367" s="38"/>
      <c r="B367" s="39"/>
      <c r="C367" s="40"/>
      <c r="D367" s="235" t="s">
        <v>744</v>
      </c>
      <c r="E367" s="40"/>
      <c r="F367" s="273" t="s">
        <v>882</v>
      </c>
      <c r="G367" s="40"/>
      <c r="H367" s="40"/>
      <c r="I367" s="274"/>
      <c r="J367" s="40"/>
      <c r="K367" s="40"/>
      <c r="L367" s="44"/>
      <c r="M367" s="275"/>
      <c r="N367" s="276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744</v>
      </c>
      <c r="AU367" s="17" t="s">
        <v>86</v>
      </c>
    </row>
    <row r="368" s="13" customFormat="1">
      <c r="A368" s="13"/>
      <c r="B368" s="233"/>
      <c r="C368" s="234"/>
      <c r="D368" s="235" t="s">
        <v>147</v>
      </c>
      <c r="E368" s="236" t="s">
        <v>1</v>
      </c>
      <c r="F368" s="237" t="s">
        <v>84</v>
      </c>
      <c r="G368" s="234"/>
      <c r="H368" s="238">
        <v>1</v>
      </c>
      <c r="I368" s="239"/>
      <c r="J368" s="234"/>
      <c r="K368" s="234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147</v>
      </c>
      <c r="AU368" s="244" t="s">
        <v>86</v>
      </c>
      <c r="AV368" s="13" t="s">
        <v>86</v>
      </c>
      <c r="AW368" s="13" t="s">
        <v>32</v>
      </c>
      <c r="AX368" s="13" t="s">
        <v>76</v>
      </c>
      <c r="AY368" s="244" t="s">
        <v>139</v>
      </c>
    </row>
    <row r="369" s="14" customFormat="1">
      <c r="A369" s="14"/>
      <c r="B369" s="262"/>
      <c r="C369" s="263"/>
      <c r="D369" s="235" t="s">
        <v>147</v>
      </c>
      <c r="E369" s="264" t="s">
        <v>1</v>
      </c>
      <c r="F369" s="265" t="s">
        <v>423</v>
      </c>
      <c r="G369" s="263"/>
      <c r="H369" s="266">
        <v>1</v>
      </c>
      <c r="I369" s="267"/>
      <c r="J369" s="263"/>
      <c r="K369" s="263"/>
      <c r="L369" s="268"/>
      <c r="M369" s="269"/>
      <c r="N369" s="270"/>
      <c r="O369" s="270"/>
      <c r="P369" s="270"/>
      <c r="Q369" s="270"/>
      <c r="R369" s="270"/>
      <c r="S369" s="270"/>
      <c r="T369" s="271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72" t="s">
        <v>147</v>
      </c>
      <c r="AU369" s="272" t="s">
        <v>86</v>
      </c>
      <c r="AV369" s="14" t="s">
        <v>145</v>
      </c>
      <c r="AW369" s="14" t="s">
        <v>32</v>
      </c>
      <c r="AX369" s="14" t="s">
        <v>84</v>
      </c>
      <c r="AY369" s="272" t="s">
        <v>139</v>
      </c>
    </row>
    <row r="370" s="2" customFormat="1" ht="24.15" customHeight="1">
      <c r="A370" s="38"/>
      <c r="B370" s="39"/>
      <c r="C370" s="219" t="s">
        <v>361</v>
      </c>
      <c r="D370" s="219" t="s">
        <v>141</v>
      </c>
      <c r="E370" s="220" t="s">
        <v>920</v>
      </c>
      <c r="F370" s="221" t="s">
        <v>921</v>
      </c>
      <c r="G370" s="222" t="s">
        <v>171</v>
      </c>
      <c r="H370" s="223">
        <v>2</v>
      </c>
      <c r="I370" s="224"/>
      <c r="J370" s="225">
        <f>ROUND(I370*H370,2)</f>
        <v>0</v>
      </c>
      <c r="K370" s="226"/>
      <c r="L370" s="44"/>
      <c r="M370" s="227" t="s">
        <v>1</v>
      </c>
      <c r="N370" s="228" t="s">
        <v>41</v>
      </c>
      <c r="O370" s="91"/>
      <c r="P370" s="229">
        <f>O370*H370</f>
        <v>0</v>
      </c>
      <c r="Q370" s="229">
        <v>0</v>
      </c>
      <c r="R370" s="229">
        <f>Q370*H370</f>
        <v>0</v>
      </c>
      <c r="S370" s="229">
        <v>0</v>
      </c>
      <c r="T370" s="230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1" t="s">
        <v>145</v>
      </c>
      <c r="AT370" s="231" t="s">
        <v>141</v>
      </c>
      <c r="AU370" s="231" t="s">
        <v>86</v>
      </c>
      <c r="AY370" s="17" t="s">
        <v>139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7" t="s">
        <v>84</v>
      </c>
      <c r="BK370" s="232">
        <f>ROUND(I370*H370,2)</f>
        <v>0</v>
      </c>
      <c r="BL370" s="17" t="s">
        <v>145</v>
      </c>
      <c r="BM370" s="231" t="s">
        <v>922</v>
      </c>
    </row>
    <row r="371" s="2" customFormat="1">
      <c r="A371" s="38"/>
      <c r="B371" s="39"/>
      <c r="C371" s="40"/>
      <c r="D371" s="235" t="s">
        <v>744</v>
      </c>
      <c r="E371" s="40"/>
      <c r="F371" s="273" t="s">
        <v>882</v>
      </c>
      <c r="G371" s="40"/>
      <c r="H371" s="40"/>
      <c r="I371" s="274"/>
      <c r="J371" s="40"/>
      <c r="K371" s="40"/>
      <c r="L371" s="44"/>
      <c r="M371" s="275"/>
      <c r="N371" s="276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744</v>
      </c>
      <c r="AU371" s="17" t="s">
        <v>86</v>
      </c>
    </row>
    <row r="372" s="13" customFormat="1">
      <c r="A372" s="13"/>
      <c r="B372" s="233"/>
      <c r="C372" s="234"/>
      <c r="D372" s="235" t="s">
        <v>147</v>
      </c>
      <c r="E372" s="236" t="s">
        <v>1</v>
      </c>
      <c r="F372" s="237" t="s">
        <v>883</v>
      </c>
      <c r="G372" s="234"/>
      <c r="H372" s="238">
        <v>2</v>
      </c>
      <c r="I372" s="239"/>
      <c r="J372" s="234"/>
      <c r="K372" s="234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147</v>
      </c>
      <c r="AU372" s="244" t="s">
        <v>86</v>
      </c>
      <c r="AV372" s="13" t="s">
        <v>86</v>
      </c>
      <c r="AW372" s="13" t="s">
        <v>32</v>
      </c>
      <c r="AX372" s="13" t="s">
        <v>76</v>
      </c>
      <c r="AY372" s="244" t="s">
        <v>139</v>
      </c>
    </row>
    <row r="373" s="14" customFormat="1">
      <c r="A373" s="14"/>
      <c r="B373" s="262"/>
      <c r="C373" s="263"/>
      <c r="D373" s="235" t="s">
        <v>147</v>
      </c>
      <c r="E373" s="264" t="s">
        <v>1</v>
      </c>
      <c r="F373" s="265" t="s">
        <v>423</v>
      </c>
      <c r="G373" s="263"/>
      <c r="H373" s="266">
        <v>2</v>
      </c>
      <c r="I373" s="267"/>
      <c r="J373" s="263"/>
      <c r="K373" s="263"/>
      <c r="L373" s="268"/>
      <c r="M373" s="269"/>
      <c r="N373" s="270"/>
      <c r="O373" s="270"/>
      <c r="P373" s="270"/>
      <c r="Q373" s="270"/>
      <c r="R373" s="270"/>
      <c r="S373" s="270"/>
      <c r="T373" s="27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72" t="s">
        <v>147</v>
      </c>
      <c r="AU373" s="272" t="s">
        <v>86</v>
      </c>
      <c r="AV373" s="14" t="s">
        <v>145</v>
      </c>
      <c r="AW373" s="14" t="s">
        <v>32</v>
      </c>
      <c r="AX373" s="14" t="s">
        <v>84</v>
      </c>
      <c r="AY373" s="272" t="s">
        <v>139</v>
      </c>
    </row>
    <row r="374" s="2" customFormat="1" ht="37.8" customHeight="1">
      <c r="A374" s="38"/>
      <c r="B374" s="39"/>
      <c r="C374" s="245" t="s">
        <v>366</v>
      </c>
      <c r="D374" s="245" t="s">
        <v>175</v>
      </c>
      <c r="E374" s="246" t="s">
        <v>923</v>
      </c>
      <c r="F374" s="247" t="s">
        <v>924</v>
      </c>
      <c r="G374" s="248" t="s">
        <v>171</v>
      </c>
      <c r="H374" s="249">
        <v>2</v>
      </c>
      <c r="I374" s="250"/>
      <c r="J374" s="251">
        <f>ROUND(I374*H374,2)</f>
        <v>0</v>
      </c>
      <c r="K374" s="252"/>
      <c r="L374" s="253"/>
      <c r="M374" s="254" t="s">
        <v>1</v>
      </c>
      <c r="N374" s="255" t="s">
        <v>41</v>
      </c>
      <c r="O374" s="91"/>
      <c r="P374" s="229">
        <f>O374*H374</f>
        <v>0</v>
      </c>
      <c r="Q374" s="229">
        <v>0</v>
      </c>
      <c r="R374" s="229">
        <f>Q374*H374</f>
        <v>0</v>
      </c>
      <c r="S374" s="229">
        <v>0</v>
      </c>
      <c r="T374" s="230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1" t="s">
        <v>178</v>
      </c>
      <c r="AT374" s="231" t="s">
        <v>175</v>
      </c>
      <c r="AU374" s="231" t="s">
        <v>86</v>
      </c>
      <c r="AY374" s="17" t="s">
        <v>139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7" t="s">
        <v>84</v>
      </c>
      <c r="BK374" s="232">
        <f>ROUND(I374*H374,2)</f>
        <v>0</v>
      </c>
      <c r="BL374" s="17" t="s">
        <v>145</v>
      </c>
      <c r="BM374" s="231" t="s">
        <v>925</v>
      </c>
    </row>
    <row r="375" s="2" customFormat="1">
      <c r="A375" s="38"/>
      <c r="B375" s="39"/>
      <c r="C375" s="40"/>
      <c r="D375" s="235" t="s">
        <v>744</v>
      </c>
      <c r="E375" s="40"/>
      <c r="F375" s="273" t="s">
        <v>882</v>
      </c>
      <c r="G375" s="40"/>
      <c r="H375" s="40"/>
      <c r="I375" s="274"/>
      <c r="J375" s="40"/>
      <c r="K375" s="40"/>
      <c r="L375" s="44"/>
      <c r="M375" s="275"/>
      <c r="N375" s="276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744</v>
      </c>
      <c r="AU375" s="17" t="s">
        <v>86</v>
      </c>
    </row>
    <row r="376" s="13" customFormat="1">
      <c r="A376" s="13"/>
      <c r="B376" s="233"/>
      <c r="C376" s="234"/>
      <c r="D376" s="235" t="s">
        <v>147</v>
      </c>
      <c r="E376" s="236" t="s">
        <v>1</v>
      </c>
      <c r="F376" s="237" t="s">
        <v>883</v>
      </c>
      <c r="G376" s="234"/>
      <c r="H376" s="238">
        <v>2</v>
      </c>
      <c r="I376" s="239"/>
      <c r="J376" s="234"/>
      <c r="K376" s="234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147</v>
      </c>
      <c r="AU376" s="244" t="s">
        <v>86</v>
      </c>
      <c r="AV376" s="13" t="s">
        <v>86</v>
      </c>
      <c r="AW376" s="13" t="s">
        <v>32</v>
      </c>
      <c r="AX376" s="13" t="s">
        <v>76</v>
      </c>
      <c r="AY376" s="244" t="s">
        <v>139</v>
      </c>
    </row>
    <row r="377" s="14" customFormat="1">
      <c r="A377" s="14"/>
      <c r="B377" s="262"/>
      <c r="C377" s="263"/>
      <c r="D377" s="235" t="s">
        <v>147</v>
      </c>
      <c r="E377" s="264" t="s">
        <v>1</v>
      </c>
      <c r="F377" s="265" t="s">
        <v>423</v>
      </c>
      <c r="G377" s="263"/>
      <c r="H377" s="266">
        <v>2</v>
      </c>
      <c r="I377" s="267"/>
      <c r="J377" s="263"/>
      <c r="K377" s="263"/>
      <c r="L377" s="268"/>
      <c r="M377" s="269"/>
      <c r="N377" s="270"/>
      <c r="O377" s="270"/>
      <c r="P377" s="270"/>
      <c r="Q377" s="270"/>
      <c r="R377" s="270"/>
      <c r="S377" s="270"/>
      <c r="T377" s="27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72" t="s">
        <v>147</v>
      </c>
      <c r="AU377" s="272" t="s">
        <v>86</v>
      </c>
      <c r="AV377" s="14" t="s">
        <v>145</v>
      </c>
      <c r="AW377" s="14" t="s">
        <v>32</v>
      </c>
      <c r="AX377" s="14" t="s">
        <v>84</v>
      </c>
      <c r="AY377" s="272" t="s">
        <v>139</v>
      </c>
    </row>
    <row r="378" s="2" customFormat="1" ht="37.8" customHeight="1">
      <c r="A378" s="38"/>
      <c r="B378" s="39"/>
      <c r="C378" s="219" t="s">
        <v>370</v>
      </c>
      <c r="D378" s="219" t="s">
        <v>141</v>
      </c>
      <c r="E378" s="220" t="s">
        <v>926</v>
      </c>
      <c r="F378" s="221" t="s">
        <v>927</v>
      </c>
      <c r="G378" s="222" t="s">
        <v>171</v>
      </c>
      <c r="H378" s="223">
        <v>2</v>
      </c>
      <c r="I378" s="224"/>
      <c r="J378" s="225">
        <f>ROUND(I378*H378,2)</f>
        <v>0</v>
      </c>
      <c r="K378" s="226"/>
      <c r="L378" s="44"/>
      <c r="M378" s="227" t="s">
        <v>1</v>
      </c>
      <c r="N378" s="228" t="s">
        <v>41</v>
      </c>
      <c r="O378" s="91"/>
      <c r="P378" s="229">
        <f>O378*H378</f>
        <v>0</v>
      </c>
      <c r="Q378" s="229">
        <v>0</v>
      </c>
      <c r="R378" s="229">
        <f>Q378*H378</f>
        <v>0</v>
      </c>
      <c r="S378" s="229">
        <v>0</v>
      </c>
      <c r="T378" s="230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1" t="s">
        <v>145</v>
      </c>
      <c r="AT378" s="231" t="s">
        <v>141</v>
      </c>
      <c r="AU378" s="231" t="s">
        <v>86</v>
      </c>
      <c r="AY378" s="17" t="s">
        <v>139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7" t="s">
        <v>84</v>
      </c>
      <c r="BK378" s="232">
        <f>ROUND(I378*H378,2)</f>
        <v>0</v>
      </c>
      <c r="BL378" s="17" t="s">
        <v>145</v>
      </c>
      <c r="BM378" s="231" t="s">
        <v>928</v>
      </c>
    </row>
    <row r="379" s="2" customFormat="1">
      <c r="A379" s="38"/>
      <c r="B379" s="39"/>
      <c r="C379" s="40"/>
      <c r="D379" s="235" t="s">
        <v>744</v>
      </c>
      <c r="E379" s="40"/>
      <c r="F379" s="273" t="s">
        <v>882</v>
      </c>
      <c r="G379" s="40"/>
      <c r="H379" s="40"/>
      <c r="I379" s="274"/>
      <c r="J379" s="40"/>
      <c r="K379" s="40"/>
      <c r="L379" s="44"/>
      <c r="M379" s="275"/>
      <c r="N379" s="276"/>
      <c r="O379" s="91"/>
      <c r="P379" s="91"/>
      <c r="Q379" s="91"/>
      <c r="R379" s="91"/>
      <c r="S379" s="91"/>
      <c r="T379" s="92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T379" s="17" t="s">
        <v>744</v>
      </c>
      <c r="AU379" s="17" t="s">
        <v>86</v>
      </c>
    </row>
    <row r="380" s="13" customFormat="1">
      <c r="A380" s="13"/>
      <c r="B380" s="233"/>
      <c r="C380" s="234"/>
      <c r="D380" s="235" t="s">
        <v>147</v>
      </c>
      <c r="E380" s="236" t="s">
        <v>1</v>
      </c>
      <c r="F380" s="237" t="s">
        <v>883</v>
      </c>
      <c r="G380" s="234"/>
      <c r="H380" s="238">
        <v>2</v>
      </c>
      <c r="I380" s="239"/>
      <c r="J380" s="234"/>
      <c r="K380" s="234"/>
      <c r="L380" s="240"/>
      <c r="M380" s="241"/>
      <c r="N380" s="242"/>
      <c r="O380" s="242"/>
      <c r="P380" s="242"/>
      <c r="Q380" s="242"/>
      <c r="R380" s="242"/>
      <c r="S380" s="242"/>
      <c r="T380" s="24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4" t="s">
        <v>147</v>
      </c>
      <c r="AU380" s="244" t="s">
        <v>86</v>
      </c>
      <c r="AV380" s="13" t="s">
        <v>86</v>
      </c>
      <c r="AW380" s="13" t="s">
        <v>32</v>
      </c>
      <c r="AX380" s="13" t="s">
        <v>76</v>
      </c>
      <c r="AY380" s="244" t="s">
        <v>139</v>
      </c>
    </row>
    <row r="381" s="14" customFormat="1">
      <c r="A381" s="14"/>
      <c r="B381" s="262"/>
      <c r="C381" s="263"/>
      <c r="D381" s="235" t="s">
        <v>147</v>
      </c>
      <c r="E381" s="264" t="s">
        <v>1</v>
      </c>
      <c r="F381" s="265" t="s">
        <v>423</v>
      </c>
      <c r="G381" s="263"/>
      <c r="H381" s="266">
        <v>2</v>
      </c>
      <c r="I381" s="267"/>
      <c r="J381" s="263"/>
      <c r="K381" s="263"/>
      <c r="L381" s="268"/>
      <c r="M381" s="269"/>
      <c r="N381" s="270"/>
      <c r="O381" s="270"/>
      <c r="P381" s="270"/>
      <c r="Q381" s="270"/>
      <c r="R381" s="270"/>
      <c r="S381" s="270"/>
      <c r="T381" s="271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72" t="s">
        <v>147</v>
      </c>
      <c r="AU381" s="272" t="s">
        <v>86</v>
      </c>
      <c r="AV381" s="14" t="s">
        <v>145</v>
      </c>
      <c r="AW381" s="14" t="s">
        <v>32</v>
      </c>
      <c r="AX381" s="14" t="s">
        <v>84</v>
      </c>
      <c r="AY381" s="272" t="s">
        <v>139</v>
      </c>
    </row>
    <row r="382" s="2" customFormat="1" ht="16.5" customHeight="1">
      <c r="A382" s="38"/>
      <c r="B382" s="39"/>
      <c r="C382" s="245" t="s">
        <v>375</v>
      </c>
      <c r="D382" s="245" t="s">
        <v>175</v>
      </c>
      <c r="E382" s="246" t="s">
        <v>929</v>
      </c>
      <c r="F382" s="247" t="s">
        <v>930</v>
      </c>
      <c r="G382" s="248" t="s">
        <v>171</v>
      </c>
      <c r="H382" s="249">
        <v>2</v>
      </c>
      <c r="I382" s="250"/>
      <c r="J382" s="251">
        <f>ROUND(I382*H382,2)</f>
        <v>0</v>
      </c>
      <c r="K382" s="252"/>
      <c r="L382" s="253"/>
      <c r="M382" s="254" t="s">
        <v>1</v>
      </c>
      <c r="N382" s="255" t="s">
        <v>41</v>
      </c>
      <c r="O382" s="91"/>
      <c r="P382" s="229">
        <f>O382*H382</f>
        <v>0</v>
      </c>
      <c r="Q382" s="229">
        <v>0</v>
      </c>
      <c r="R382" s="229">
        <f>Q382*H382</f>
        <v>0</v>
      </c>
      <c r="S382" s="229">
        <v>0</v>
      </c>
      <c r="T382" s="230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1" t="s">
        <v>178</v>
      </c>
      <c r="AT382" s="231" t="s">
        <v>175</v>
      </c>
      <c r="AU382" s="231" t="s">
        <v>86</v>
      </c>
      <c r="AY382" s="17" t="s">
        <v>139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7" t="s">
        <v>84</v>
      </c>
      <c r="BK382" s="232">
        <f>ROUND(I382*H382,2)</f>
        <v>0</v>
      </c>
      <c r="BL382" s="17" t="s">
        <v>145</v>
      </c>
      <c r="BM382" s="231" t="s">
        <v>931</v>
      </c>
    </row>
    <row r="383" s="2" customFormat="1">
      <c r="A383" s="38"/>
      <c r="B383" s="39"/>
      <c r="C383" s="40"/>
      <c r="D383" s="235" t="s">
        <v>744</v>
      </c>
      <c r="E383" s="40"/>
      <c r="F383" s="273" t="s">
        <v>882</v>
      </c>
      <c r="G383" s="40"/>
      <c r="H383" s="40"/>
      <c r="I383" s="274"/>
      <c r="J383" s="40"/>
      <c r="K383" s="40"/>
      <c r="L383" s="44"/>
      <c r="M383" s="275"/>
      <c r="N383" s="276"/>
      <c r="O383" s="91"/>
      <c r="P383" s="91"/>
      <c r="Q383" s="91"/>
      <c r="R383" s="91"/>
      <c r="S383" s="91"/>
      <c r="T383" s="92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744</v>
      </c>
      <c r="AU383" s="17" t="s">
        <v>86</v>
      </c>
    </row>
    <row r="384" s="13" customFormat="1">
      <c r="A384" s="13"/>
      <c r="B384" s="233"/>
      <c r="C384" s="234"/>
      <c r="D384" s="235" t="s">
        <v>147</v>
      </c>
      <c r="E384" s="236" t="s">
        <v>1</v>
      </c>
      <c r="F384" s="237" t="s">
        <v>883</v>
      </c>
      <c r="G384" s="234"/>
      <c r="H384" s="238">
        <v>2</v>
      </c>
      <c r="I384" s="239"/>
      <c r="J384" s="234"/>
      <c r="K384" s="234"/>
      <c r="L384" s="240"/>
      <c r="M384" s="241"/>
      <c r="N384" s="242"/>
      <c r="O384" s="242"/>
      <c r="P384" s="242"/>
      <c r="Q384" s="242"/>
      <c r="R384" s="242"/>
      <c r="S384" s="242"/>
      <c r="T384" s="24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4" t="s">
        <v>147</v>
      </c>
      <c r="AU384" s="244" t="s">
        <v>86</v>
      </c>
      <c r="AV384" s="13" t="s">
        <v>86</v>
      </c>
      <c r="AW384" s="13" t="s">
        <v>32</v>
      </c>
      <c r="AX384" s="13" t="s">
        <v>76</v>
      </c>
      <c r="AY384" s="244" t="s">
        <v>139</v>
      </c>
    </row>
    <row r="385" s="14" customFormat="1">
      <c r="A385" s="14"/>
      <c r="B385" s="262"/>
      <c r="C385" s="263"/>
      <c r="D385" s="235" t="s">
        <v>147</v>
      </c>
      <c r="E385" s="264" t="s">
        <v>1</v>
      </c>
      <c r="F385" s="265" t="s">
        <v>423</v>
      </c>
      <c r="G385" s="263"/>
      <c r="H385" s="266">
        <v>2</v>
      </c>
      <c r="I385" s="267"/>
      <c r="J385" s="263"/>
      <c r="K385" s="263"/>
      <c r="L385" s="268"/>
      <c r="M385" s="269"/>
      <c r="N385" s="270"/>
      <c r="O385" s="270"/>
      <c r="P385" s="270"/>
      <c r="Q385" s="270"/>
      <c r="R385" s="270"/>
      <c r="S385" s="270"/>
      <c r="T385" s="27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72" t="s">
        <v>147</v>
      </c>
      <c r="AU385" s="272" t="s">
        <v>86</v>
      </c>
      <c r="AV385" s="14" t="s">
        <v>145</v>
      </c>
      <c r="AW385" s="14" t="s">
        <v>32</v>
      </c>
      <c r="AX385" s="14" t="s">
        <v>84</v>
      </c>
      <c r="AY385" s="272" t="s">
        <v>139</v>
      </c>
    </row>
    <row r="386" s="2" customFormat="1" ht="37.8" customHeight="1">
      <c r="A386" s="38"/>
      <c r="B386" s="39"/>
      <c r="C386" s="219" t="s">
        <v>381</v>
      </c>
      <c r="D386" s="219" t="s">
        <v>141</v>
      </c>
      <c r="E386" s="220" t="s">
        <v>932</v>
      </c>
      <c r="F386" s="221" t="s">
        <v>933</v>
      </c>
      <c r="G386" s="222" t="s">
        <v>171</v>
      </c>
      <c r="H386" s="223">
        <v>1</v>
      </c>
      <c r="I386" s="224"/>
      <c r="J386" s="225">
        <f>ROUND(I386*H386,2)</f>
        <v>0</v>
      </c>
      <c r="K386" s="226"/>
      <c r="L386" s="44"/>
      <c r="M386" s="227" t="s">
        <v>1</v>
      </c>
      <c r="N386" s="228" t="s">
        <v>41</v>
      </c>
      <c r="O386" s="91"/>
      <c r="P386" s="229">
        <f>O386*H386</f>
        <v>0</v>
      </c>
      <c r="Q386" s="229">
        <v>0</v>
      </c>
      <c r="R386" s="229">
        <f>Q386*H386</f>
        <v>0</v>
      </c>
      <c r="S386" s="229">
        <v>0</v>
      </c>
      <c r="T386" s="230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1" t="s">
        <v>145</v>
      </c>
      <c r="AT386" s="231" t="s">
        <v>141</v>
      </c>
      <c r="AU386" s="231" t="s">
        <v>86</v>
      </c>
      <c r="AY386" s="17" t="s">
        <v>139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17" t="s">
        <v>84</v>
      </c>
      <c r="BK386" s="232">
        <f>ROUND(I386*H386,2)</f>
        <v>0</v>
      </c>
      <c r="BL386" s="17" t="s">
        <v>145</v>
      </c>
      <c r="BM386" s="231" t="s">
        <v>934</v>
      </c>
    </row>
    <row r="387" s="2" customFormat="1">
      <c r="A387" s="38"/>
      <c r="B387" s="39"/>
      <c r="C387" s="40"/>
      <c r="D387" s="235" t="s">
        <v>744</v>
      </c>
      <c r="E387" s="40"/>
      <c r="F387" s="273" t="s">
        <v>882</v>
      </c>
      <c r="G387" s="40"/>
      <c r="H387" s="40"/>
      <c r="I387" s="274"/>
      <c r="J387" s="40"/>
      <c r="K387" s="40"/>
      <c r="L387" s="44"/>
      <c r="M387" s="275"/>
      <c r="N387" s="276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744</v>
      </c>
      <c r="AU387" s="17" t="s">
        <v>86</v>
      </c>
    </row>
    <row r="388" s="13" customFormat="1">
      <c r="A388" s="13"/>
      <c r="B388" s="233"/>
      <c r="C388" s="234"/>
      <c r="D388" s="235" t="s">
        <v>147</v>
      </c>
      <c r="E388" s="236" t="s">
        <v>1</v>
      </c>
      <c r="F388" s="237" t="s">
        <v>84</v>
      </c>
      <c r="G388" s="234"/>
      <c r="H388" s="238">
        <v>1</v>
      </c>
      <c r="I388" s="239"/>
      <c r="J388" s="234"/>
      <c r="K388" s="234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147</v>
      </c>
      <c r="AU388" s="244" t="s">
        <v>86</v>
      </c>
      <c r="AV388" s="13" t="s">
        <v>86</v>
      </c>
      <c r="AW388" s="13" t="s">
        <v>32</v>
      </c>
      <c r="AX388" s="13" t="s">
        <v>76</v>
      </c>
      <c r="AY388" s="244" t="s">
        <v>139</v>
      </c>
    </row>
    <row r="389" s="14" customFormat="1">
      <c r="A389" s="14"/>
      <c r="B389" s="262"/>
      <c r="C389" s="263"/>
      <c r="D389" s="235" t="s">
        <v>147</v>
      </c>
      <c r="E389" s="264" t="s">
        <v>1</v>
      </c>
      <c r="F389" s="265" t="s">
        <v>423</v>
      </c>
      <c r="G389" s="263"/>
      <c r="H389" s="266">
        <v>1</v>
      </c>
      <c r="I389" s="267"/>
      <c r="J389" s="263"/>
      <c r="K389" s="263"/>
      <c r="L389" s="268"/>
      <c r="M389" s="269"/>
      <c r="N389" s="270"/>
      <c r="O389" s="270"/>
      <c r="P389" s="270"/>
      <c r="Q389" s="270"/>
      <c r="R389" s="270"/>
      <c r="S389" s="270"/>
      <c r="T389" s="27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72" t="s">
        <v>147</v>
      </c>
      <c r="AU389" s="272" t="s">
        <v>86</v>
      </c>
      <c r="AV389" s="14" t="s">
        <v>145</v>
      </c>
      <c r="AW389" s="14" t="s">
        <v>32</v>
      </c>
      <c r="AX389" s="14" t="s">
        <v>84</v>
      </c>
      <c r="AY389" s="272" t="s">
        <v>139</v>
      </c>
    </row>
    <row r="390" s="2" customFormat="1" ht="16.5" customHeight="1">
      <c r="A390" s="38"/>
      <c r="B390" s="39"/>
      <c r="C390" s="245" t="s">
        <v>385</v>
      </c>
      <c r="D390" s="245" t="s">
        <v>175</v>
      </c>
      <c r="E390" s="246" t="s">
        <v>935</v>
      </c>
      <c r="F390" s="247" t="s">
        <v>936</v>
      </c>
      <c r="G390" s="248" t="s">
        <v>171</v>
      </c>
      <c r="H390" s="249">
        <v>1</v>
      </c>
      <c r="I390" s="250"/>
      <c r="J390" s="251">
        <f>ROUND(I390*H390,2)</f>
        <v>0</v>
      </c>
      <c r="K390" s="252"/>
      <c r="L390" s="253"/>
      <c r="M390" s="254" t="s">
        <v>1</v>
      </c>
      <c r="N390" s="255" t="s">
        <v>41</v>
      </c>
      <c r="O390" s="91"/>
      <c r="P390" s="229">
        <f>O390*H390</f>
        <v>0</v>
      </c>
      <c r="Q390" s="229">
        <v>0</v>
      </c>
      <c r="R390" s="229">
        <f>Q390*H390</f>
        <v>0</v>
      </c>
      <c r="S390" s="229">
        <v>0</v>
      </c>
      <c r="T390" s="230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1" t="s">
        <v>178</v>
      </c>
      <c r="AT390" s="231" t="s">
        <v>175</v>
      </c>
      <c r="AU390" s="231" t="s">
        <v>86</v>
      </c>
      <c r="AY390" s="17" t="s">
        <v>139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7" t="s">
        <v>84</v>
      </c>
      <c r="BK390" s="232">
        <f>ROUND(I390*H390,2)</f>
        <v>0</v>
      </c>
      <c r="BL390" s="17" t="s">
        <v>145</v>
      </c>
      <c r="BM390" s="231" t="s">
        <v>937</v>
      </c>
    </row>
    <row r="391" s="2" customFormat="1">
      <c r="A391" s="38"/>
      <c r="B391" s="39"/>
      <c r="C391" s="40"/>
      <c r="D391" s="235" t="s">
        <v>744</v>
      </c>
      <c r="E391" s="40"/>
      <c r="F391" s="273" t="s">
        <v>882</v>
      </c>
      <c r="G391" s="40"/>
      <c r="H391" s="40"/>
      <c r="I391" s="274"/>
      <c r="J391" s="40"/>
      <c r="K391" s="40"/>
      <c r="L391" s="44"/>
      <c r="M391" s="275"/>
      <c r="N391" s="276"/>
      <c r="O391" s="91"/>
      <c r="P391" s="91"/>
      <c r="Q391" s="91"/>
      <c r="R391" s="91"/>
      <c r="S391" s="91"/>
      <c r="T391" s="92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744</v>
      </c>
      <c r="AU391" s="17" t="s">
        <v>86</v>
      </c>
    </row>
    <row r="392" s="13" customFormat="1">
      <c r="A392" s="13"/>
      <c r="B392" s="233"/>
      <c r="C392" s="234"/>
      <c r="D392" s="235" t="s">
        <v>147</v>
      </c>
      <c r="E392" s="236" t="s">
        <v>1</v>
      </c>
      <c r="F392" s="237" t="s">
        <v>84</v>
      </c>
      <c r="G392" s="234"/>
      <c r="H392" s="238">
        <v>1</v>
      </c>
      <c r="I392" s="239"/>
      <c r="J392" s="234"/>
      <c r="K392" s="234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147</v>
      </c>
      <c r="AU392" s="244" t="s">
        <v>86</v>
      </c>
      <c r="AV392" s="13" t="s">
        <v>86</v>
      </c>
      <c r="AW392" s="13" t="s">
        <v>32</v>
      </c>
      <c r="AX392" s="13" t="s">
        <v>76</v>
      </c>
      <c r="AY392" s="244" t="s">
        <v>139</v>
      </c>
    </row>
    <row r="393" s="14" customFormat="1">
      <c r="A393" s="14"/>
      <c r="B393" s="262"/>
      <c r="C393" s="263"/>
      <c r="D393" s="235" t="s">
        <v>147</v>
      </c>
      <c r="E393" s="264" t="s">
        <v>1</v>
      </c>
      <c r="F393" s="265" t="s">
        <v>423</v>
      </c>
      <c r="G393" s="263"/>
      <c r="H393" s="266">
        <v>1</v>
      </c>
      <c r="I393" s="267"/>
      <c r="J393" s="263"/>
      <c r="K393" s="263"/>
      <c r="L393" s="268"/>
      <c r="M393" s="269"/>
      <c r="N393" s="270"/>
      <c r="O393" s="270"/>
      <c r="P393" s="270"/>
      <c r="Q393" s="270"/>
      <c r="R393" s="270"/>
      <c r="S393" s="270"/>
      <c r="T393" s="271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72" t="s">
        <v>147</v>
      </c>
      <c r="AU393" s="272" t="s">
        <v>86</v>
      </c>
      <c r="AV393" s="14" t="s">
        <v>145</v>
      </c>
      <c r="AW393" s="14" t="s">
        <v>32</v>
      </c>
      <c r="AX393" s="14" t="s">
        <v>84</v>
      </c>
      <c r="AY393" s="272" t="s">
        <v>139</v>
      </c>
    </row>
    <row r="394" s="2" customFormat="1" ht="37.8" customHeight="1">
      <c r="A394" s="38"/>
      <c r="B394" s="39"/>
      <c r="C394" s="219" t="s">
        <v>723</v>
      </c>
      <c r="D394" s="219" t="s">
        <v>141</v>
      </c>
      <c r="E394" s="220" t="s">
        <v>938</v>
      </c>
      <c r="F394" s="221" t="s">
        <v>939</v>
      </c>
      <c r="G394" s="222" t="s">
        <v>171</v>
      </c>
      <c r="H394" s="223">
        <v>1</v>
      </c>
      <c r="I394" s="224"/>
      <c r="J394" s="225">
        <f>ROUND(I394*H394,2)</f>
        <v>0</v>
      </c>
      <c r="K394" s="226"/>
      <c r="L394" s="44"/>
      <c r="M394" s="227" t="s">
        <v>1</v>
      </c>
      <c r="N394" s="228" t="s">
        <v>41</v>
      </c>
      <c r="O394" s="91"/>
      <c r="P394" s="229">
        <f>O394*H394</f>
        <v>0</v>
      </c>
      <c r="Q394" s="229">
        <v>0</v>
      </c>
      <c r="R394" s="229">
        <f>Q394*H394</f>
        <v>0</v>
      </c>
      <c r="S394" s="229">
        <v>0</v>
      </c>
      <c r="T394" s="230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31" t="s">
        <v>145</v>
      </c>
      <c r="AT394" s="231" t="s">
        <v>141</v>
      </c>
      <c r="AU394" s="231" t="s">
        <v>86</v>
      </c>
      <c r="AY394" s="17" t="s">
        <v>139</v>
      </c>
      <c r="BE394" s="232">
        <f>IF(N394="základní",J394,0)</f>
        <v>0</v>
      </c>
      <c r="BF394" s="232">
        <f>IF(N394="snížená",J394,0)</f>
        <v>0</v>
      </c>
      <c r="BG394" s="232">
        <f>IF(N394="zákl. přenesená",J394,0)</f>
        <v>0</v>
      </c>
      <c r="BH394" s="232">
        <f>IF(N394="sníž. přenesená",J394,0)</f>
        <v>0</v>
      </c>
      <c r="BI394" s="232">
        <f>IF(N394="nulová",J394,0)</f>
        <v>0</v>
      </c>
      <c r="BJ394" s="17" t="s">
        <v>84</v>
      </c>
      <c r="BK394" s="232">
        <f>ROUND(I394*H394,2)</f>
        <v>0</v>
      </c>
      <c r="BL394" s="17" t="s">
        <v>145</v>
      </c>
      <c r="BM394" s="231" t="s">
        <v>940</v>
      </c>
    </row>
    <row r="395" s="2" customFormat="1">
      <c r="A395" s="38"/>
      <c r="B395" s="39"/>
      <c r="C395" s="40"/>
      <c r="D395" s="235" t="s">
        <v>744</v>
      </c>
      <c r="E395" s="40"/>
      <c r="F395" s="273" t="s">
        <v>882</v>
      </c>
      <c r="G395" s="40"/>
      <c r="H395" s="40"/>
      <c r="I395" s="274"/>
      <c r="J395" s="40"/>
      <c r="K395" s="40"/>
      <c r="L395" s="44"/>
      <c r="M395" s="275"/>
      <c r="N395" s="276"/>
      <c r="O395" s="91"/>
      <c r="P395" s="91"/>
      <c r="Q395" s="91"/>
      <c r="R395" s="91"/>
      <c r="S395" s="91"/>
      <c r="T395" s="92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744</v>
      </c>
      <c r="AU395" s="17" t="s">
        <v>86</v>
      </c>
    </row>
    <row r="396" s="13" customFormat="1">
      <c r="A396" s="13"/>
      <c r="B396" s="233"/>
      <c r="C396" s="234"/>
      <c r="D396" s="235" t="s">
        <v>147</v>
      </c>
      <c r="E396" s="236" t="s">
        <v>1</v>
      </c>
      <c r="F396" s="237" t="s">
        <v>84</v>
      </c>
      <c r="G396" s="234"/>
      <c r="H396" s="238">
        <v>1</v>
      </c>
      <c r="I396" s="239"/>
      <c r="J396" s="234"/>
      <c r="K396" s="234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147</v>
      </c>
      <c r="AU396" s="244" t="s">
        <v>86</v>
      </c>
      <c r="AV396" s="13" t="s">
        <v>86</v>
      </c>
      <c r="AW396" s="13" t="s">
        <v>32</v>
      </c>
      <c r="AX396" s="13" t="s">
        <v>76</v>
      </c>
      <c r="AY396" s="244" t="s">
        <v>139</v>
      </c>
    </row>
    <row r="397" s="14" customFormat="1">
      <c r="A397" s="14"/>
      <c r="B397" s="262"/>
      <c r="C397" s="263"/>
      <c r="D397" s="235" t="s">
        <v>147</v>
      </c>
      <c r="E397" s="264" t="s">
        <v>1</v>
      </c>
      <c r="F397" s="265" t="s">
        <v>423</v>
      </c>
      <c r="G397" s="263"/>
      <c r="H397" s="266">
        <v>1</v>
      </c>
      <c r="I397" s="267"/>
      <c r="J397" s="263"/>
      <c r="K397" s="263"/>
      <c r="L397" s="268"/>
      <c r="M397" s="269"/>
      <c r="N397" s="270"/>
      <c r="O397" s="270"/>
      <c r="P397" s="270"/>
      <c r="Q397" s="270"/>
      <c r="R397" s="270"/>
      <c r="S397" s="270"/>
      <c r="T397" s="271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72" t="s">
        <v>147</v>
      </c>
      <c r="AU397" s="272" t="s">
        <v>86</v>
      </c>
      <c r="AV397" s="14" t="s">
        <v>145</v>
      </c>
      <c r="AW397" s="14" t="s">
        <v>32</v>
      </c>
      <c r="AX397" s="14" t="s">
        <v>84</v>
      </c>
      <c r="AY397" s="272" t="s">
        <v>139</v>
      </c>
    </row>
    <row r="398" s="2" customFormat="1" ht="16.5" customHeight="1">
      <c r="A398" s="38"/>
      <c r="B398" s="39"/>
      <c r="C398" s="245" t="s">
        <v>727</v>
      </c>
      <c r="D398" s="245" t="s">
        <v>175</v>
      </c>
      <c r="E398" s="246" t="s">
        <v>941</v>
      </c>
      <c r="F398" s="247" t="s">
        <v>942</v>
      </c>
      <c r="G398" s="248" t="s">
        <v>171</v>
      </c>
      <c r="H398" s="249">
        <v>1</v>
      </c>
      <c r="I398" s="250"/>
      <c r="J398" s="251">
        <f>ROUND(I398*H398,2)</f>
        <v>0</v>
      </c>
      <c r="K398" s="252"/>
      <c r="L398" s="253"/>
      <c r="M398" s="254" t="s">
        <v>1</v>
      </c>
      <c r="N398" s="255" t="s">
        <v>41</v>
      </c>
      <c r="O398" s="91"/>
      <c r="P398" s="229">
        <f>O398*H398</f>
        <v>0</v>
      </c>
      <c r="Q398" s="229">
        <v>0</v>
      </c>
      <c r="R398" s="229">
        <f>Q398*H398</f>
        <v>0</v>
      </c>
      <c r="S398" s="229">
        <v>0</v>
      </c>
      <c r="T398" s="230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31" t="s">
        <v>178</v>
      </c>
      <c r="AT398" s="231" t="s">
        <v>175</v>
      </c>
      <c r="AU398" s="231" t="s">
        <v>86</v>
      </c>
      <c r="AY398" s="17" t="s">
        <v>139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17" t="s">
        <v>84</v>
      </c>
      <c r="BK398" s="232">
        <f>ROUND(I398*H398,2)</f>
        <v>0</v>
      </c>
      <c r="BL398" s="17" t="s">
        <v>145</v>
      </c>
      <c r="BM398" s="231" t="s">
        <v>943</v>
      </c>
    </row>
    <row r="399" s="2" customFormat="1">
      <c r="A399" s="38"/>
      <c r="B399" s="39"/>
      <c r="C399" s="40"/>
      <c r="D399" s="235" t="s">
        <v>744</v>
      </c>
      <c r="E399" s="40"/>
      <c r="F399" s="273" t="s">
        <v>882</v>
      </c>
      <c r="G399" s="40"/>
      <c r="H399" s="40"/>
      <c r="I399" s="274"/>
      <c r="J399" s="40"/>
      <c r="K399" s="40"/>
      <c r="L399" s="44"/>
      <c r="M399" s="275"/>
      <c r="N399" s="276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744</v>
      </c>
      <c r="AU399" s="17" t="s">
        <v>86</v>
      </c>
    </row>
    <row r="400" s="13" customFormat="1">
      <c r="A400" s="13"/>
      <c r="B400" s="233"/>
      <c r="C400" s="234"/>
      <c r="D400" s="235" t="s">
        <v>147</v>
      </c>
      <c r="E400" s="236" t="s">
        <v>1</v>
      </c>
      <c r="F400" s="237" t="s">
        <v>84</v>
      </c>
      <c r="G400" s="234"/>
      <c r="H400" s="238">
        <v>1</v>
      </c>
      <c r="I400" s="239"/>
      <c r="J400" s="234"/>
      <c r="K400" s="234"/>
      <c r="L400" s="240"/>
      <c r="M400" s="241"/>
      <c r="N400" s="242"/>
      <c r="O400" s="242"/>
      <c r="P400" s="242"/>
      <c r="Q400" s="242"/>
      <c r="R400" s="242"/>
      <c r="S400" s="242"/>
      <c r="T400" s="24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4" t="s">
        <v>147</v>
      </c>
      <c r="AU400" s="244" t="s">
        <v>86</v>
      </c>
      <c r="AV400" s="13" t="s">
        <v>86</v>
      </c>
      <c r="AW400" s="13" t="s">
        <v>32</v>
      </c>
      <c r="AX400" s="13" t="s">
        <v>76</v>
      </c>
      <c r="AY400" s="244" t="s">
        <v>139</v>
      </c>
    </row>
    <row r="401" s="14" customFormat="1">
      <c r="A401" s="14"/>
      <c r="B401" s="262"/>
      <c r="C401" s="263"/>
      <c r="D401" s="235" t="s">
        <v>147</v>
      </c>
      <c r="E401" s="264" t="s">
        <v>1</v>
      </c>
      <c r="F401" s="265" t="s">
        <v>423</v>
      </c>
      <c r="G401" s="263"/>
      <c r="H401" s="266">
        <v>1</v>
      </c>
      <c r="I401" s="267"/>
      <c r="J401" s="263"/>
      <c r="K401" s="263"/>
      <c r="L401" s="268"/>
      <c r="M401" s="269"/>
      <c r="N401" s="270"/>
      <c r="O401" s="270"/>
      <c r="P401" s="270"/>
      <c r="Q401" s="270"/>
      <c r="R401" s="270"/>
      <c r="S401" s="270"/>
      <c r="T401" s="271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72" t="s">
        <v>147</v>
      </c>
      <c r="AU401" s="272" t="s">
        <v>86</v>
      </c>
      <c r="AV401" s="14" t="s">
        <v>145</v>
      </c>
      <c r="AW401" s="14" t="s">
        <v>32</v>
      </c>
      <c r="AX401" s="14" t="s">
        <v>84</v>
      </c>
      <c r="AY401" s="272" t="s">
        <v>139</v>
      </c>
    </row>
    <row r="402" s="2" customFormat="1" ht="24.15" customHeight="1">
      <c r="A402" s="38"/>
      <c r="B402" s="39"/>
      <c r="C402" s="219" t="s">
        <v>732</v>
      </c>
      <c r="D402" s="219" t="s">
        <v>141</v>
      </c>
      <c r="E402" s="220" t="s">
        <v>944</v>
      </c>
      <c r="F402" s="221" t="s">
        <v>945</v>
      </c>
      <c r="G402" s="222" t="s">
        <v>171</v>
      </c>
      <c r="H402" s="223">
        <v>3</v>
      </c>
      <c r="I402" s="224"/>
      <c r="J402" s="225">
        <f>ROUND(I402*H402,2)</f>
        <v>0</v>
      </c>
      <c r="K402" s="226"/>
      <c r="L402" s="44"/>
      <c r="M402" s="227" t="s">
        <v>1</v>
      </c>
      <c r="N402" s="228" t="s">
        <v>41</v>
      </c>
      <c r="O402" s="91"/>
      <c r="P402" s="229">
        <f>O402*H402</f>
        <v>0</v>
      </c>
      <c r="Q402" s="229">
        <v>0</v>
      </c>
      <c r="R402" s="229">
        <f>Q402*H402</f>
        <v>0</v>
      </c>
      <c r="S402" s="229">
        <v>0</v>
      </c>
      <c r="T402" s="230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31" t="s">
        <v>145</v>
      </c>
      <c r="AT402" s="231" t="s">
        <v>141</v>
      </c>
      <c r="AU402" s="231" t="s">
        <v>86</v>
      </c>
      <c r="AY402" s="17" t="s">
        <v>139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17" t="s">
        <v>84</v>
      </c>
      <c r="BK402" s="232">
        <f>ROUND(I402*H402,2)</f>
        <v>0</v>
      </c>
      <c r="BL402" s="17" t="s">
        <v>145</v>
      </c>
      <c r="BM402" s="231" t="s">
        <v>946</v>
      </c>
    </row>
    <row r="403" s="2" customFormat="1">
      <c r="A403" s="38"/>
      <c r="B403" s="39"/>
      <c r="C403" s="40"/>
      <c r="D403" s="235" t="s">
        <v>744</v>
      </c>
      <c r="E403" s="40"/>
      <c r="F403" s="273" t="s">
        <v>947</v>
      </c>
      <c r="G403" s="40"/>
      <c r="H403" s="40"/>
      <c r="I403" s="274"/>
      <c r="J403" s="40"/>
      <c r="K403" s="40"/>
      <c r="L403" s="44"/>
      <c r="M403" s="275"/>
      <c r="N403" s="276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744</v>
      </c>
      <c r="AU403" s="17" t="s">
        <v>86</v>
      </c>
    </row>
    <row r="404" s="13" customFormat="1">
      <c r="A404" s="13"/>
      <c r="B404" s="233"/>
      <c r="C404" s="234"/>
      <c r="D404" s="235" t="s">
        <v>147</v>
      </c>
      <c r="E404" s="236" t="s">
        <v>1</v>
      </c>
      <c r="F404" s="237" t="s">
        <v>84</v>
      </c>
      <c r="G404" s="234"/>
      <c r="H404" s="238">
        <v>1</v>
      </c>
      <c r="I404" s="239"/>
      <c r="J404" s="234"/>
      <c r="K404" s="234"/>
      <c r="L404" s="240"/>
      <c r="M404" s="241"/>
      <c r="N404" s="242"/>
      <c r="O404" s="242"/>
      <c r="P404" s="242"/>
      <c r="Q404" s="242"/>
      <c r="R404" s="242"/>
      <c r="S404" s="242"/>
      <c r="T404" s="24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4" t="s">
        <v>147</v>
      </c>
      <c r="AU404" s="244" t="s">
        <v>86</v>
      </c>
      <c r="AV404" s="13" t="s">
        <v>86</v>
      </c>
      <c r="AW404" s="13" t="s">
        <v>32</v>
      </c>
      <c r="AX404" s="13" t="s">
        <v>76</v>
      </c>
      <c r="AY404" s="244" t="s">
        <v>139</v>
      </c>
    </row>
    <row r="405" s="13" customFormat="1">
      <c r="A405" s="13"/>
      <c r="B405" s="233"/>
      <c r="C405" s="234"/>
      <c r="D405" s="235" t="s">
        <v>147</v>
      </c>
      <c r="E405" s="236" t="s">
        <v>1</v>
      </c>
      <c r="F405" s="237" t="s">
        <v>86</v>
      </c>
      <c r="G405" s="234"/>
      <c r="H405" s="238">
        <v>2</v>
      </c>
      <c r="I405" s="239"/>
      <c r="J405" s="234"/>
      <c r="K405" s="234"/>
      <c r="L405" s="240"/>
      <c r="M405" s="241"/>
      <c r="N405" s="242"/>
      <c r="O405" s="242"/>
      <c r="P405" s="242"/>
      <c r="Q405" s="242"/>
      <c r="R405" s="242"/>
      <c r="S405" s="242"/>
      <c r="T405" s="24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4" t="s">
        <v>147</v>
      </c>
      <c r="AU405" s="244" t="s">
        <v>86</v>
      </c>
      <c r="AV405" s="13" t="s">
        <v>86</v>
      </c>
      <c r="AW405" s="13" t="s">
        <v>32</v>
      </c>
      <c r="AX405" s="13" t="s">
        <v>76</v>
      </c>
      <c r="AY405" s="244" t="s">
        <v>139</v>
      </c>
    </row>
    <row r="406" s="14" customFormat="1">
      <c r="A406" s="14"/>
      <c r="B406" s="262"/>
      <c r="C406" s="263"/>
      <c r="D406" s="235" t="s">
        <v>147</v>
      </c>
      <c r="E406" s="264" t="s">
        <v>1</v>
      </c>
      <c r="F406" s="265" t="s">
        <v>423</v>
      </c>
      <c r="G406" s="263"/>
      <c r="H406" s="266">
        <v>3</v>
      </c>
      <c r="I406" s="267"/>
      <c r="J406" s="263"/>
      <c r="K406" s="263"/>
      <c r="L406" s="268"/>
      <c r="M406" s="269"/>
      <c r="N406" s="270"/>
      <c r="O406" s="270"/>
      <c r="P406" s="270"/>
      <c r="Q406" s="270"/>
      <c r="R406" s="270"/>
      <c r="S406" s="270"/>
      <c r="T406" s="271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72" t="s">
        <v>147</v>
      </c>
      <c r="AU406" s="272" t="s">
        <v>86</v>
      </c>
      <c r="AV406" s="14" t="s">
        <v>145</v>
      </c>
      <c r="AW406" s="14" t="s">
        <v>32</v>
      </c>
      <c r="AX406" s="14" t="s">
        <v>84</v>
      </c>
      <c r="AY406" s="272" t="s">
        <v>139</v>
      </c>
    </row>
    <row r="407" s="2" customFormat="1" ht="37.8" customHeight="1">
      <c r="A407" s="38"/>
      <c r="B407" s="39"/>
      <c r="C407" s="245" t="s">
        <v>948</v>
      </c>
      <c r="D407" s="245" t="s">
        <v>175</v>
      </c>
      <c r="E407" s="246" t="s">
        <v>949</v>
      </c>
      <c r="F407" s="247" t="s">
        <v>950</v>
      </c>
      <c r="G407" s="248" t="s">
        <v>171</v>
      </c>
      <c r="H407" s="249">
        <v>3</v>
      </c>
      <c r="I407" s="250"/>
      <c r="J407" s="251">
        <f>ROUND(I407*H407,2)</f>
        <v>0</v>
      </c>
      <c r="K407" s="252"/>
      <c r="L407" s="253"/>
      <c r="M407" s="254" t="s">
        <v>1</v>
      </c>
      <c r="N407" s="255" t="s">
        <v>41</v>
      </c>
      <c r="O407" s="91"/>
      <c r="P407" s="229">
        <f>O407*H407</f>
        <v>0</v>
      </c>
      <c r="Q407" s="229">
        <v>0</v>
      </c>
      <c r="R407" s="229">
        <f>Q407*H407</f>
        <v>0</v>
      </c>
      <c r="S407" s="229">
        <v>0</v>
      </c>
      <c r="T407" s="230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1" t="s">
        <v>178</v>
      </c>
      <c r="AT407" s="231" t="s">
        <v>175</v>
      </c>
      <c r="AU407" s="231" t="s">
        <v>86</v>
      </c>
      <c r="AY407" s="17" t="s">
        <v>139</v>
      </c>
      <c r="BE407" s="232">
        <f>IF(N407="základní",J407,0)</f>
        <v>0</v>
      </c>
      <c r="BF407" s="232">
        <f>IF(N407="snížená",J407,0)</f>
        <v>0</v>
      </c>
      <c r="BG407" s="232">
        <f>IF(N407="zákl. přenesená",J407,0)</f>
        <v>0</v>
      </c>
      <c r="BH407" s="232">
        <f>IF(N407="sníž. přenesená",J407,0)</f>
        <v>0</v>
      </c>
      <c r="BI407" s="232">
        <f>IF(N407="nulová",J407,0)</f>
        <v>0</v>
      </c>
      <c r="BJ407" s="17" t="s">
        <v>84</v>
      </c>
      <c r="BK407" s="232">
        <f>ROUND(I407*H407,2)</f>
        <v>0</v>
      </c>
      <c r="BL407" s="17" t="s">
        <v>145</v>
      </c>
      <c r="BM407" s="231" t="s">
        <v>951</v>
      </c>
    </row>
    <row r="408" s="2" customFormat="1">
      <c r="A408" s="38"/>
      <c r="B408" s="39"/>
      <c r="C408" s="40"/>
      <c r="D408" s="235" t="s">
        <v>744</v>
      </c>
      <c r="E408" s="40"/>
      <c r="F408" s="273" t="s">
        <v>947</v>
      </c>
      <c r="G408" s="40"/>
      <c r="H408" s="40"/>
      <c r="I408" s="274"/>
      <c r="J408" s="40"/>
      <c r="K408" s="40"/>
      <c r="L408" s="44"/>
      <c r="M408" s="275"/>
      <c r="N408" s="276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744</v>
      </c>
      <c r="AU408" s="17" t="s">
        <v>86</v>
      </c>
    </row>
    <row r="409" s="13" customFormat="1">
      <c r="A409" s="13"/>
      <c r="B409" s="233"/>
      <c r="C409" s="234"/>
      <c r="D409" s="235" t="s">
        <v>147</v>
      </c>
      <c r="E409" s="236" t="s">
        <v>1</v>
      </c>
      <c r="F409" s="237" t="s">
        <v>84</v>
      </c>
      <c r="G409" s="234"/>
      <c r="H409" s="238">
        <v>1</v>
      </c>
      <c r="I409" s="239"/>
      <c r="J409" s="234"/>
      <c r="K409" s="234"/>
      <c r="L409" s="240"/>
      <c r="M409" s="241"/>
      <c r="N409" s="242"/>
      <c r="O409" s="242"/>
      <c r="P409" s="242"/>
      <c r="Q409" s="242"/>
      <c r="R409" s="242"/>
      <c r="S409" s="242"/>
      <c r="T409" s="24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4" t="s">
        <v>147</v>
      </c>
      <c r="AU409" s="244" t="s">
        <v>86</v>
      </c>
      <c r="AV409" s="13" t="s">
        <v>86</v>
      </c>
      <c r="AW409" s="13" t="s">
        <v>32</v>
      </c>
      <c r="AX409" s="13" t="s">
        <v>76</v>
      </c>
      <c r="AY409" s="244" t="s">
        <v>139</v>
      </c>
    </row>
    <row r="410" s="13" customFormat="1">
      <c r="A410" s="13"/>
      <c r="B410" s="233"/>
      <c r="C410" s="234"/>
      <c r="D410" s="235" t="s">
        <v>147</v>
      </c>
      <c r="E410" s="236" t="s">
        <v>1</v>
      </c>
      <c r="F410" s="237" t="s">
        <v>86</v>
      </c>
      <c r="G410" s="234"/>
      <c r="H410" s="238">
        <v>2</v>
      </c>
      <c r="I410" s="239"/>
      <c r="J410" s="234"/>
      <c r="K410" s="234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147</v>
      </c>
      <c r="AU410" s="244" t="s">
        <v>86</v>
      </c>
      <c r="AV410" s="13" t="s">
        <v>86</v>
      </c>
      <c r="AW410" s="13" t="s">
        <v>32</v>
      </c>
      <c r="AX410" s="13" t="s">
        <v>76</v>
      </c>
      <c r="AY410" s="244" t="s">
        <v>139</v>
      </c>
    </row>
    <row r="411" s="14" customFormat="1">
      <c r="A411" s="14"/>
      <c r="B411" s="262"/>
      <c r="C411" s="263"/>
      <c r="D411" s="235" t="s">
        <v>147</v>
      </c>
      <c r="E411" s="264" t="s">
        <v>1</v>
      </c>
      <c r="F411" s="265" t="s">
        <v>423</v>
      </c>
      <c r="G411" s="263"/>
      <c r="H411" s="266">
        <v>3</v>
      </c>
      <c r="I411" s="267"/>
      <c r="J411" s="263"/>
      <c r="K411" s="263"/>
      <c r="L411" s="268"/>
      <c r="M411" s="269"/>
      <c r="N411" s="270"/>
      <c r="O411" s="270"/>
      <c r="P411" s="270"/>
      <c r="Q411" s="270"/>
      <c r="R411" s="270"/>
      <c r="S411" s="270"/>
      <c r="T411" s="27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72" t="s">
        <v>147</v>
      </c>
      <c r="AU411" s="272" t="s">
        <v>86</v>
      </c>
      <c r="AV411" s="14" t="s">
        <v>145</v>
      </c>
      <c r="AW411" s="14" t="s">
        <v>32</v>
      </c>
      <c r="AX411" s="14" t="s">
        <v>84</v>
      </c>
      <c r="AY411" s="272" t="s">
        <v>139</v>
      </c>
    </row>
    <row r="412" s="2" customFormat="1" ht="24.15" customHeight="1">
      <c r="A412" s="38"/>
      <c r="B412" s="39"/>
      <c r="C412" s="245" t="s">
        <v>862</v>
      </c>
      <c r="D412" s="245" t="s">
        <v>175</v>
      </c>
      <c r="E412" s="246" t="s">
        <v>952</v>
      </c>
      <c r="F412" s="247" t="s">
        <v>953</v>
      </c>
      <c r="G412" s="248" t="s">
        <v>171</v>
      </c>
      <c r="H412" s="249">
        <v>3</v>
      </c>
      <c r="I412" s="250"/>
      <c r="J412" s="251">
        <f>ROUND(I412*H412,2)</f>
        <v>0</v>
      </c>
      <c r="K412" s="252"/>
      <c r="L412" s="253"/>
      <c r="M412" s="254" t="s">
        <v>1</v>
      </c>
      <c r="N412" s="255" t="s">
        <v>41</v>
      </c>
      <c r="O412" s="91"/>
      <c r="P412" s="229">
        <f>O412*H412</f>
        <v>0</v>
      </c>
      <c r="Q412" s="229">
        <v>0</v>
      </c>
      <c r="R412" s="229">
        <f>Q412*H412</f>
        <v>0</v>
      </c>
      <c r="S412" s="229">
        <v>0</v>
      </c>
      <c r="T412" s="230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31" t="s">
        <v>178</v>
      </c>
      <c r="AT412" s="231" t="s">
        <v>175</v>
      </c>
      <c r="AU412" s="231" t="s">
        <v>86</v>
      </c>
      <c r="AY412" s="17" t="s">
        <v>139</v>
      </c>
      <c r="BE412" s="232">
        <f>IF(N412="základní",J412,0)</f>
        <v>0</v>
      </c>
      <c r="BF412" s="232">
        <f>IF(N412="snížená",J412,0)</f>
        <v>0</v>
      </c>
      <c r="BG412" s="232">
        <f>IF(N412="zákl. přenesená",J412,0)</f>
        <v>0</v>
      </c>
      <c r="BH412" s="232">
        <f>IF(N412="sníž. přenesená",J412,0)</f>
        <v>0</v>
      </c>
      <c r="BI412" s="232">
        <f>IF(N412="nulová",J412,0)</f>
        <v>0</v>
      </c>
      <c r="BJ412" s="17" t="s">
        <v>84</v>
      </c>
      <c r="BK412" s="232">
        <f>ROUND(I412*H412,2)</f>
        <v>0</v>
      </c>
      <c r="BL412" s="17" t="s">
        <v>145</v>
      </c>
      <c r="BM412" s="231" t="s">
        <v>954</v>
      </c>
    </row>
    <row r="413" s="2" customFormat="1">
      <c r="A413" s="38"/>
      <c r="B413" s="39"/>
      <c r="C413" s="40"/>
      <c r="D413" s="235" t="s">
        <v>744</v>
      </c>
      <c r="E413" s="40"/>
      <c r="F413" s="273" t="s">
        <v>947</v>
      </c>
      <c r="G413" s="40"/>
      <c r="H413" s="40"/>
      <c r="I413" s="274"/>
      <c r="J413" s="40"/>
      <c r="K413" s="40"/>
      <c r="L413" s="44"/>
      <c r="M413" s="275"/>
      <c r="N413" s="276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744</v>
      </c>
      <c r="AU413" s="17" t="s">
        <v>86</v>
      </c>
    </row>
    <row r="414" s="13" customFormat="1">
      <c r="A414" s="13"/>
      <c r="B414" s="233"/>
      <c r="C414" s="234"/>
      <c r="D414" s="235" t="s">
        <v>147</v>
      </c>
      <c r="E414" s="236" t="s">
        <v>1</v>
      </c>
      <c r="F414" s="237" t="s">
        <v>84</v>
      </c>
      <c r="G414" s="234"/>
      <c r="H414" s="238">
        <v>1</v>
      </c>
      <c r="I414" s="239"/>
      <c r="J414" s="234"/>
      <c r="K414" s="234"/>
      <c r="L414" s="240"/>
      <c r="M414" s="241"/>
      <c r="N414" s="242"/>
      <c r="O414" s="242"/>
      <c r="P414" s="242"/>
      <c r="Q414" s="242"/>
      <c r="R414" s="242"/>
      <c r="S414" s="242"/>
      <c r="T414" s="24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4" t="s">
        <v>147</v>
      </c>
      <c r="AU414" s="244" t="s">
        <v>86</v>
      </c>
      <c r="AV414" s="13" t="s">
        <v>86</v>
      </c>
      <c r="AW414" s="13" t="s">
        <v>32</v>
      </c>
      <c r="AX414" s="13" t="s">
        <v>76</v>
      </c>
      <c r="AY414" s="244" t="s">
        <v>139</v>
      </c>
    </row>
    <row r="415" s="13" customFormat="1">
      <c r="A415" s="13"/>
      <c r="B415" s="233"/>
      <c r="C415" s="234"/>
      <c r="D415" s="235" t="s">
        <v>147</v>
      </c>
      <c r="E415" s="236" t="s">
        <v>1</v>
      </c>
      <c r="F415" s="237" t="s">
        <v>86</v>
      </c>
      <c r="G415" s="234"/>
      <c r="H415" s="238">
        <v>2</v>
      </c>
      <c r="I415" s="239"/>
      <c r="J415" s="234"/>
      <c r="K415" s="234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147</v>
      </c>
      <c r="AU415" s="244" t="s">
        <v>86</v>
      </c>
      <c r="AV415" s="13" t="s">
        <v>86</v>
      </c>
      <c r="AW415" s="13" t="s">
        <v>32</v>
      </c>
      <c r="AX415" s="13" t="s">
        <v>76</v>
      </c>
      <c r="AY415" s="244" t="s">
        <v>139</v>
      </c>
    </row>
    <row r="416" s="14" customFormat="1">
      <c r="A416" s="14"/>
      <c r="B416" s="262"/>
      <c r="C416" s="263"/>
      <c r="D416" s="235" t="s">
        <v>147</v>
      </c>
      <c r="E416" s="264" t="s">
        <v>1</v>
      </c>
      <c r="F416" s="265" t="s">
        <v>423</v>
      </c>
      <c r="G416" s="263"/>
      <c r="H416" s="266">
        <v>3</v>
      </c>
      <c r="I416" s="267"/>
      <c r="J416" s="263"/>
      <c r="K416" s="263"/>
      <c r="L416" s="268"/>
      <c r="M416" s="269"/>
      <c r="N416" s="270"/>
      <c r="O416" s="270"/>
      <c r="P416" s="270"/>
      <c r="Q416" s="270"/>
      <c r="R416" s="270"/>
      <c r="S416" s="270"/>
      <c r="T416" s="27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72" t="s">
        <v>147</v>
      </c>
      <c r="AU416" s="272" t="s">
        <v>86</v>
      </c>
      <c r="AV416" s="14" t="s">
        <v>145</v>
      </c>
      <c r="AW416" s="14" t="s">
        <v>32</v>
      </c>
      <c r="AX416" s="14" t="s">
        <v>84</v>
      </c>
      <c r="AY416" s="272" t="s">
        <v>139</v>
      </c>
    </row>
    <row r="417" s="2" customFormat="1" ht="16.5" customHeight="1">
      <c r="A417" s="38"/>
      <c r="B417" s="39"/>
      <c r="C417" s="219" t="s">
        <v>955</v>
      </c>
      <c r="D417" s="219" t="s">
        <v>141</v>
      </c>
      <c r="E417" s="220" t="s">
        <v>956</v>
      </c>
      <c r="F417" s="221" t="s">
        <v>957</v>
      </c>
      <c r="G417" s="222" t="s">
        <v>171</v>
      </c>
      <c r="H417" s="223">
        <v>3</v>
      </c>
      <c r="I417" s="224"/>
      <c r="J417" s="225">
        <f>ROUND(I417*H417,2)</f>
        <v>0</v>
      </c>
      <c r="K417" s="226"/>
      <c r="L417" s="44"/>
      <c r="M417" s="227" t="s">
        <v>1</v>
      </c>
      <c r="N417" s="228" t="s">
        <v>41</v>
      </c>
      <c r="O417" s="91"/>
      <c r="P417" s="229">
        <f>O417*H417</f>
        <v>0</v>
      </c>
      <c r="Q417" s="229">
        <v>0</v>
      </c>
      <c r="R417" s="229">
        <f>Q417*H417</f>
        <v>0</v>
      </c>
      <c r="S417" s="229">
        <v>0</v>
      </c>
      <c r="T417" s="230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1" t="s">
        <v>145</v>
      </c>
      <c r="AT417" s="231" t="s">
        <v>141</v>
      </c>
      <c r="AU417" s="231" t="s">
        <v>86</v>
      </c>
      <c r="AY417" s="17" t="s">
        <v>139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7" t="s">
        <v>84</v>
      </c>
      <c r="BK417" s="232">
        <f>ROUND(I417*H417,2)</f>
        <v>0</v>
      </c>
      <c r="BL417" s="17" t="s">
        <v>145</v>
      </c>
      <c r="BM417" s="231" t="s">
        <v>958</v>
      </c>
    </row>
    <row r="418" s="2" customFormat="1">
      <c r="A418" s="38"/>
      <c r="B418" s="39"/>
      <c r="C418" s="40"/>
      <c r="D418" s="235" t="s">
        <v>744</v>
      </c>
      <c r="E418" s="40"/>
      <c r="F418" s="273" t="s">
        <v>947</v>
      </c>
      <c r="G418" s="40"/>
      <c r="H418" s="40"/>
      <c r="I418" s="274"/>
      <c r="J418" s="40"/>
      <c r="K418" s="40"/>
      <c r="L418" s="44"/>
      <c r="M418" s="275"/>
      <c r="N418" s="276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744</v>
      </c>
      <c r="AU418" s="17" t="s">
        <v>86</v>
      </c>
    </row>
    <row r="419" s="13" customFormat="1">
      <c r="A419" s="13"/>
      <c r="B419" s="233"/>
      <c r="C419" s="234"/>
      <c r="D419" s="235" t="s">
        <v>147</v>
      </c>
      <c r="E419" s="236" t="s">
        <v>1</v>
      </c>
      <c r="F419" s="237" t="s">
        <v>84</v>
      </c>
      <c r="G419" s="234"/>
      <c r="H419" s="238">
        <v>1</v>
      </c>
      <c r="I419" s="239"/>
      <c r="J419" s="234"/>
      <c r="K419" s="234"/>
      <c r="L419" s="240"/>
      <c r="M419" s="241"/>
      <c r="N419" s="242"/>
      <c r="O419" s="242"/>
      <c r="P419" s="242"/>
      <c r="Q419" s="242"/>
      <c r="R419" s="242"/>
      <c r="S419" s="242"/>
      <c r="T419" s="24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4" t="s">
        <v>147</v>
      </c>
      <c r="AU419" s="244" t="s">
        <v>86</v>
      </c>
      <c r="AV419" s="13" t="s">
        <v>86</v>
      </c>
      <c r="AW419" s="13" t="s">
        <v>32</v>
      </c>
      <c r="AX419" s="13" t="s">
        <v>76</v>
      </c>
      <c r="AY419" s="244" t="s">
        <v>139</v>
      </c>
    </row>
    <row r="420" s="13" customFormat="1">
      <c r="A420" s="13"/>
      <c r="B420" s="233"/>
      <c r="C420" s="234"/>
      <c r="D420" s="235" t="s">
        <v>147</v>
      </c>
      <c r="E420" s="236" t="s">
        <v>1</v>
      </c>
      <c r="F420" s="237" t="s">
        <v>86</v>
      </c>
      <c r="G420" s="234"/>
      <c r="H420" s="238">
        <v>2</v>
      </c>
      <c r="I420" s="239"/>
      <c r="J420" s="234"/>
      <c r="K420" s="234"/>
      <c r="L420" s="240"/>
      <c r="M420" s="241"/>
      <c r="N420" s="242"/>
      <c r="O420" s="242"/>
      <c r="P420" s="242"/>
      <c r="Q420" s="242"/>
      <c r="R420" s="242"/>
      <c r="S420" s="242"/>
      <c r="T420" s="24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4" t="s">
        <v>147</v>
      </c>
      <c r="AU420" s="244" t="s">
        <v>86</v>
      </c>
      <c r="AV420" s="13" t="s">
        <v>86</v>
      </c>
      <c r="AW420" s="13" t="s">
        <v>32</v>
      </c>
      <c r="AX420" s="13" t="s">
        <v>76</v>
      </c>
      <c r="AY420" s="244" t="s">
        <v>139</v>
      </c>
    </row>
    <row r="421" s="14" customFormat="1">
      <c r="A421" s="14"/>
      <c r="B421" s="262"/>
      <c r="C421" s="263"/>
      <c r="D421" s="235" t="s">
        <v>147</v>
      </c>
      <c r="E421" s="264" t="s">
        <v>1</v>
      </c>
      <c r="F421" s="265" t="s">
        <v>423</v>
      </c>
      <c r="G421" s="263"/>
      <c r="H421" s="266">
        <v>3</v>
      </c>
      <c r="I421" s="267"/>
      <c r="J421" s="263"/>
      <c r="K421" s="263"/>
      <c r="L421" s="268"/>
      <c r="M421" s="269"/>
      <c r="N421" s="270"/>
      <c r="O421" s="270"/>
      <c r="P421" s="270"/>
      <c r="Q421" s="270"/>
      <c r="R421" s="270"/>
      <c r="S421" s="270"/>
      <c r="T421" s="271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72" t="s">
        <v>147</v>
      </c>
      <c r="AU421" s="272" t="s">
        <v>86</v>
      </c>
      <c r="AV421" s="14" t="s">
        <v>145</v>
      </c>
      <c r="AW421" s="14" t="s">
        <v>32</v>
      </c>
      <c r="AX421" s="14" t="s">
        <v>84</v>
      </c>
      <c r="AY421" s="272" t="s">
        <v>139</v>
      </c>
    </row>
    <row r="422" s="2" customFormat="1" ht="24.15" customHeight="1">
      <c r="A422" s="38"/>
      <c r="B422" s="39"/>
      <c r="C422" s="219" t="s">
        <v>866</v>
      </c>
      <c r="D422" s="219" t="s">
        <v>141</v>
      </c>
      <c r="E422" s="220" t="s">
        <v>959</v>
      </c>
      <c r="F422" s="221" t="s">
        <v>960</v>
      </c>
      <c r="G422" s="222" t="s">
        <v>274</v>
      </c>
      <c r="H422" s="223">
        <v>3</v>
      </c>
      <c r="I422" s="224"/>
      <c r="J422" s="225">
        <f>ROUND(I422*H422,2)</f>
        <v>0</v>
      </c>
      <c r="K422" s="226"/>
      <c r="L422" s="44"/>
      <c r="M422" s="227" t="s">
        <v>1</v>
      </c>
      <c r="N422" s="228" t="s">
        <v>41</v>
      </c>
      <c r="O422" s="91"/>
      <c r="P422" s="229">
        <f>O422*H422</f>
        <v>0</v>
      </c>
      <c r="Q422" s="229">
        <v>0</v>
      </c>
      <c r="R422" s="229">
        <f>Q422*H422</f>
        <v>0</v>
      </c>
      <c r="S422" s="229">
        <v>0</v>
      </c>
      <c r="T422" s="230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31" t="s">
        <v>145</v>
      </c>
      <c r="AT422" s="231" t="s">
        <v>141</v>
      </c>
      <c r="AU422" s="231" t="s">
        <v>86</v>
      </c>
      <c r="AY422" s="17" t="s">
        <v>139</v>
      </c>
      <c r="BE422" s="232">
        <f>IF(N422="základní",J422,0)</f>
        <v>0</v>
      </c>
      <c r="BF422" s="232">
        <f>IF(N422="snížená",J422,0)</f>
        <v>0</v>
      </c>
      <c r="BG422" s="232">
        <f>IF(N422="zákl. přenesená",J422,0)</f>
        <v>0</v>
      </c>
      <c r="BH422" s="232">
        <f>IF(N422="sníž. přenesená",J422,0)</f>
        <v>0</v>
      </c>
      <c r="BI422" s="232">
        <f>IF(N422="nulová",J422,0)</f>
        <v>0</v>
      </c>
      <c r="BJ422" s="17" t="s">
        <v>84</v>
      </c>
      <c r="BK422" s="232">
        <f>ROUND(I422*H422,2)</f>
        <v>0</v>
      </c>
      <c r="BL422" s="17" t="s">
        <v>145</v>
      </c>
      <c r="BM422" s="231" t="s">
        <v>961</v>
      </c>
    </row>
    <row r="423" s="2" customFormat="1">
      <c r="A423" s="38"/>
      <c r="B423" s="39"/>
      <c r="C423" s="40"/>
      <c r="D423" s="235" t="s">
        <v>744</v>
      </c>
      <c r="E423" s="40"/>
      <c r="F423" s="273" t="s">
        <v>834</v>
      </c>
      <c r="G423" s="40"/>
      <c r="H423" s="40"/>
      <c r="I423" s="274"/>
      <c r="J423" s="40"/>
      <c r="K423" s="40"/>
      <c r="L423" s="44"/>
      <c r="M423" s="275"/>
      <c r="N423" s="276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744</v>
      </c>
      <c r="AU423" s="17" t="s">
        <v>86</v>
      </c>
    </row>
    <row r="424" s="13" customFormat="1">
      <c r="A424" s="13"/>
      <c r="B424" s="233"/>
      <c r="C424" s="234"/>
      <c r="D424" s="235" t="s">
        <v>147</v>
      </c>
      <c r="E424" s="236" t="s">
        <v>1</v>
      </c>
      <c r="F424" s="237" t="s">
        <v>962</v>
      </c>
      <c r="G424" s="234"/>
      <c r="H424" s="238">
        <v>3</v>
      </c>
      <c r="I424" s="239"/>
      <c r="J424" s="234"/>
      <c r="K424" s="234"/>
      <c r="L424" s="240"/>
      <c r="M424" s="241"/>
      <c r="N424" s="242"/>
      <c r="O424" s="242"/>
      <c r="P424" s="242"/>
      <c r="Q424" s="242"/>
      <c r="R424" s="242"/>
      <c r="S424" s="242"/>
      <c r="T424" s="24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4" t="s">
        <v>147</v>
      </c>
      <c r="AU424" s="244" t="s">
        <v>86</v>
      </c>
      <c r="AV424" s="13" t="s">
        <v>86</v>
      </c>
      <c r="AW424" s="13" t="s">
        <v>32</v>
      </c>
      <c r="AX424" s="13" t="s">
        <v>76</v>
      </c>
      <c r="AY424" s="244" t="s">
        <v>139</v>
      </c>
    </row>
    <row r="425" s="14" customFormat="1">
      <c r="A425" s="14"/>
      <c r="B425" s="262"/>
      <c r="C425" s="263"/>
      <c r="D425" s="235" t="s">
        <v>147</v>
      </c>
      <c r="E425" s="264" t="s">
        <v>1</v>
      </c>
      <c r="F425" s="265" t="s">
        <v>423</v>
      </c>
      <c r="G425" s="263"/>
      <c r="H425" s="266">
        <v>3</v>
      </c>
      <c r="I425" s="267"/>
      <c r="J425" s="263"/>
      <c r="K425" s="263"/>
      <c r="L425" s="268"/>
      <c r="M425" s="269"/>
      <c r="N425" s="270"/>
      <c r="O425" s="270"/>
      <c r="P425" s="270"/>
      <c r="Q425" s="270"/>
      <c r="R425" s="270"/>
      <c r="S425" s="270"/>
      <c r="T425" s="271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72" t="s">
        <v>147</v>
      </c>
      <c r="AU425" s="272" t="s">
        <v>86</v>
      </c>
      <c r="AV425" s="14" t="s">
        <v>145</v>
      </c>
      <c r="AW425" s="14" t="s">
        <v>32</v>
      </c>
      <c r="AX425" s="14" t="s">
        <v>84</v>
      </c>
      <c r="AY425" s="272" t="s">
        <v>139</v>
      </c>
    </row>
    <row r="426" s="2" customFormat="1" ht="24.15" customHeight="1">
      <c r="A426" s="38"/>
      <c r="B426" s="39"/>
      <c r="C426" s="245" t="s">
        <v>397</v>
      </c>
      <c r="D426" s="245" t="s">
        <v>175</v>
      </c>
      <c r="E426" s="246" t="s">
        <v>963</v>
      </c>
      <c r="F426" s="247" t="s">
        <v>964</v>
      </c>
      <c r="G426" s="248" t="s">
        <v>274</v>
      </c>
      <c r="H426" s="249">
        <v>4</v>
      </c>
      <c r="I426" s="250"/>
      <c r="J426" s="251">
        <f>ROUND(I426*H426,2)</f>
        <v>0</v>
      </c>
      <c r="K426" s="252"/>
      <c r="L426" s="253"/>
      <c r="M426" s="254" t="s">
        <v>1</v>
      </c>
      <c r="N426" s="255" t="s">
        <v>41</v>
      </c>
      <c r="O426" s="91"/>
      <c r="P426" s="229">
        <f>O426*H426</f>
        <v>0</v>
      </c>
      <c r="Q426" s="229">
        <v>0</v>
      </c>
      <c r="R426" s="229">
        <f>Q426*H426</f>
        <v>0</v>
      </c>
      <c r="S426" s="229">
        <v>0</v>
      </c>
      <c r="T426" s="230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1" t="s">
        <v>178</v>
      </c>
      <c r="AT426" s="231" t="s">
        <v>175</v>
      </c>
      <c r="AU426" s="231" t="s">
        <v>86</v>
      </c>
      <c r="AY426" s="17" t="s">
        <v>139</v>
      </c>
      <c r="BE426" s="232">
        <f>IF(N426="základní",J426,0)</f>
        <v>0</v>
      </c>
      <c r="BF426" s="232">
        <f>IF(N426="snížená",J426,0)</f>
        <v>0</v>
      </c>
      <c r="BG426" s="232">
        <f>IF(N426="zákl. přenesená",J426,0)</f>
        <v>0</v>
      </c>
      <c r="BH426" s="232">
        <f>IF(N426="sníž. přenesená",J426,0)</f>
        <v>0</v>
      </c>
      <c r="BI426" s="232">
        <f>IF(N426="nulová",J426,0)</f>
        <v>0</v>
      </c>
      <c r="BJ426" s="17" t="s">
        <v>84</v>
      </c>
      <c r="BK426" s="232">
        <f>ROUND(I426*H426,2)</f>
        <v>0</v>
      </c>
      <c r="BL426" s="17" t="s">
        <v>145</v>
      </c>
      <c r="BM426" s="231" t="s">
        <v>965</v>
      </c>
    </row>
    <row r="427" s="2" customFormat="1">
      <c r="A427" s="38"/>
      <c r="B427" s="39"/>
      <c r="C427" s="40"/>
      <c r="D427" s="235" t="s">
        <v>744</v>
      </c>
      <c r="E427" s="40"/>
      <c r="F427" s="273" t="s">
        <v>966</v>
      </c>
      <c r="G427" s="40"/>
      <c r="H427" s="40"/>
      <c r="I427" s="274"/>
      <c r="J427" s="40"/>
      <c r="K427" s="40"/>
      <c r="L427" s="44"/>
      <c r="M427" s="275"/>
      <c r="N427" s="276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744</v>
      </c>
      <c r="AU427" s="17" t="s">
        <v>86</v>
      </c>
    </row>
    <row r="428" s="13" customFormat="1">
      <c r="A428" s="13"/>
      <c r="B428" s="233"/>
      <c r="C428" s="234"/>
      <c r="D428" s="235" t="s">
        <v>147</v>
      </c>
      <c r="E428" s="236" t="s">
        <v>1</v>
      </c>
      <c r="F428" s="237" t="s">
        <v>967</v>
      </c>
      <c r="G428" s="234"/>
      <c r="H428" s="238">
        <v>4</v>
      </c>
      <c r="I428" s="239"/>
      <c r="J428" s="234"/>
      <c r="K428" s="234"/>
      <c r="L428" s="240"/>
      <c r="M428" s="241"/>
      <c r="N428" s="242"/>
      <c r="O428" s="242"/>
      <c r="P428" s="242"/>
      <c r="Q428" s="242"/>
      <c r="R428" s="242"/>
      <c r="S428" s="242"/>
      <c r="T428" s="24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4" t="s">
        <v>147</v>
      </c>
      <c r="AU428" s="244" t="s">
        <v>86</v>
      </c>
      <c r="AV428" s="13" t="s">
        <v>86</v>
      </c>
      <c r="AW428" s="13" t="s">
        <v>32</v>
      </c>
      <c r="AX428" s="13" t="s">
        <v>76</v>
      </c>
      <c r="AY428" s="244" t="s">
        <v>139</v>
      </c>
    </row>
    <row r="429" s="14" customFormat="1">
      <c r="A429" s="14"/>
      <c r="B429" s="262"/>
      <c r="C429" s="263"/>
      <c r="D429" s="235" t="s">
        <v>147</v>
      </c>
      <c r="E429" s="264" t="s">
        <v>1</v>
      </c>
      <c r="F429" s="265" t="s">
        <v>423</v>
      </c>
      <c r="G429" s="263"/>
      <c r="H429" s="266">
        <v>4</v>
      </c>
      <c r="I429" s="267"/>
      <c r="J429" s="263"/>
      <c r="K429" s="263"/>
      <c r="L429" s="268"/>
      <c r="M429" s="269"/>
      <c r="N429" s="270"/>
      <c r="O429" s="270"/>
      <c r="P429" s="270"/>
      <c r="Q429" s="270"/>
      <c r="R429" s="270"/>
      <c r="S429" s="270"/>
      <c r="T429" s="27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72" t="s">
        <v>147</v>
      </c>
      <c r="AU429" s="272" t="s">
        <v>86</v>
      </c>
      <c r="AV429" s="14" t="s">
        <v>145</v>
      </c>
      <c r="AW429" s="14" t="s">
        <v>32</v>
      </c>
      <c r="AX429" s="14" t="s">
        <v>84</v>
      </c>
      <c r="AY429" s="272" t="s">
        <v>139</v>
      </c>
    </row>
    <row r="430" s="2" customFormat="1" ht="24.15" customHeight="1">
      <c r="A430" s="38"/>
      <c r="B430" s="39"/>
      <c r="C430" s="219" t="s">
        <v>871</v>
      </c>
      <c r="D430" s="219" t="s">
        <v>141</v>
      </c>
      <c r="E430" s="220" t="s">
        <v>968</v>
      </c>
      <c r="F430" s="221" t="s">
        <v>969</v>
      </c>
      <c r="G430" s="222" t="s">
        <v>274</v>
      </c>
      <c r="H430" s="223">
        <v>0.80000000000000004</v>
      </c>
      <c r="I430" s="224"/>
      <c r="J430" s="225">
        <f>ROUND(I430*H430,2)</f>
        <v>0</v>
      </c>
      <c r="K430" s="226"/>
      <c r="L430" s="44"/>
      <c r="M430" s="227" t="s">
        <v>1</v>
      </c>
      <c r="N430" s="228" t="s">
        <v>41</v>
      </c>
      <c r="O430" s="91"/>
      <c r="P430" s="229">
        <f>O430*H430</f>
        <v>0</v>
      </c>
      <c r="Q430" s="229">
        <v>0</v>
      </c>
      <c r="R430" s="229">
        <f>Q430*H430</f>
        <v>0</v>
      </c>
      <c r="S430" s="229">
        <v>0</v>
      </c>
      <c r="T430" s="230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31" t="s">
        <v>145</v>
      </c>
      <c r="AT430" s="231" t="s">
        <v>141</v>
      </c>
      <c r="AU430" s="231" t="s">
        <v>86</v>
      </c>
      <c r="AY430" s="17" t="s">
        <v>139</v>
      </c>
      <c r="BE430" s="232">
        <f>IF(N430="základní",J430,0)</f>
        <v>0</v>
      </c>
      <c r="BF430" s="232">
        <f>IF(N430="snížená",J430,0)</f>
        <v>0</v>
      </c>
      <c r="BG430" s="232">
        <f>IF(N430="zákl. přenesená",J430,0)</f>
        <v>0</v>
      </c>
      <c r="BH430" s="232">
        <f>IF(N430="sníž. přenesená",J430,0)</f>
        <v>0</v>
      </c>
      <c r="BI430" s="232">
        <f>IF(N430="nulová",J430,0)</f>
        <v>0</v>
      </c>
      <c r="BJ430" s="17" t="s">
        <v>84</v>
      </c>
      <c r="BK430" s="232">
        <f>ROUND(I430*H430,2)</f>
        <v>0</v>
      </c>
      <c r="BL430" s="17" t="s">
        <v>145</v>
      </c>
      <c r="BM430" s="231" t="s">
        <v>970</v>
      </c>
    </row>
    <row r="431" s="2" customFormat="1">
      <c r="A431" s="38"/>
      <c r="B431" s="39"/>
      <c r="C431" s="40"/>
      <c r="D431" s="235" t="s">
        <v>744</v>
      </c>
      <c r="E431" s="40"/>
      <c r="F431" s="273" t="s">
        <v>834</v>
      </c>
      <c r="G431" s="40"/>
      <c r="H431" s="40"/>
      <c r="I431" s="274"/>
      <c r="J431" s="40"/>
      <c r="K431" s="40"/>
      <c r="L431" s="44"/>
      <c r="M431" s="275"/>
      <c r="N431" s="276"/>
      <c r="O431" s="91"/>
      <c r="P431" s="91"/>
      <c r="Q431" s="91"/>
      <c r="R431" s="91"/>
      <c r="S431" s="91"/>
      <c r="T431" s="92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744</v>
      </c>
      <c r="AU431" s="17" t="s">
        <v>86</v>
      </c>
    </row>
    <row r="432" s="13" customFormat="1">
      <c r="A432" s="13"/>
      <c r="B432" s="233"/>
      <c r="C432" s="234"/>
      <c r="D432" s="235" t="s">
        <v>147</v>
      </c>
      <c r="E432" s="236" t="s">
        <v>1</v>
      </c>
      <c r="F432" s="237" t="s">
        <v>971</v>
      </c>
      <c r="G432" s="234"/>
      <c r="H432" s="238">
        <v>0.80000000000000004</v>
      </c>
      <c r="I432" s="239"/>
      <c r="J432" s="234"/>
      <c r="K432" s="234"/>
      <c r="L432" s="240"/>
      <c r="M432" s="241"/>
      <c r="N432" s="242"/>
      <c r="O432" s="242"/>
      <c r="P432" s="242"/>
      <c r="Q432" s="242"/>
      <c r="R432" s="242"/>
      <c r="S432" s="242"/>
      <c r="T432" s="24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4" t="s">
        <v>147</v>
      </c>
      <c r="AU432" s="244" t="s">
        <v>86</v>
      </c>
      <c r="AV432" s="13" t="s">
        <v>86</v>
      </c>
      <c r="AW432" s="13" t="s">
        <v>32</v>
      </c>
      <c r="AX432" s="13" t="s">
        <v>76</v>
      </c>
      <c r="AY432" s="244" t="s">
        <v>139</v>
      </c>
    </row>
    <row r="433" s="14" customFormat="1">
      <c r="A433" s="14"/>
      <c r="B433" s="262"/>
      <c r="C433" s="263"/>
      <c r="D433" s="235" t="s">
        <v>147</v>
      </c>
      <c r="E433" s="264" t="s">
        <v>1</v>
      </c>
      <c r="F433" s="265" t="s">
        <v>423</v>
      </c>
      <c r="G433" s="263"/>
      <c r="H433" s="266">
        <v>0.80000000000000004</v>
      </c>
      <c r="I433" s="267"/>
      <c r="J433" s="263"/>
      <c r="K433" s="263"/>
      <c r="L433" s="268"/>
      <c r="M433" s="269"/>
      <c r="N433" s="270"/>
      <c r="O433" s="270"/>
      <c r="P433" s="270"/>
      <c r="Q433" s="270"/>
      <c r="R433" s="270"/>
      <c r="S433" s="270"/>
      <c r="T433" s="27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72" t="s">
        <v>147</v>
      </c>
      <c r="AU433" s="272" t="s">
        <v>86</v>
      </c>
      <c r="AV433" s="14" t="s">
        <v>145</v>
      </c>
      <c r="AW433" s="14" t="s">
        <v>32</v>
      </c>
      <c r="AX433" s="14" t="s">
        <v>84</v>
      </c>
      <c r="AY433" s="272" t="s">
        <v>139</v>
      </c>
    </row>
    <row r="434" s="2" customFormat="1" ht="24.15" customHeight="1">
      <c r="A434" s="38"/>
      <c r="B434" s="39"/>
      <c r="C434" s="245" t="s">
        <v>972</v>
      </c>
      <c r="D434" s="245" t="s">
        <v>175</v>
      </c>
      <c r="E434" s="246" t="s">
        <v>973</v>
      </c>
      <c r="F434" s="247" t="s">
        <v>974</v>
      </c>
      <c r="G434" s="248" t="s">
        <v>274</v>
      </c>
      <c r="H434" s="249">
        <v>1</v>
      </c>
      <c r="I434" s="250"/>
      <c r="J434" s="251">
        <f>ROUND(I434*H434,2)</f>
        <v>0</v>
      </c>
      <c r="K434" s="252"/>
      <c r="L434" s="253"/>
      <c r="M434" s="254" t="s">
        <v>1</v>
      </c>
      <c r="N434" s="255" t="s">
        <v>41</v>
      </c>
      <c r="O434" s="91"/>
      <c r="P434" s="229">
        <f>O434*H434</f>
        <v>0</v>
      </c>
      <c r="Q434" s="229">
        <v>0</v>
      </c>
      <c r="R434" s="229">
        <f>Q434*H434</f>
        <v>0</v>
      </c>
      <c r="S434" s="229">
        <v>0</v>
      </c>
      <c r="T434" s="230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1" t="s">
        <v>178</v>
      </c>
      <c r="AT434" s="231" t="s">
        <v>175</v>
      </c>
      <c r="AU434" s="231" t="s">
        <v>86</v>
      </c>
      <c r="AY434" s="17" t="s">
        <v>139</v>
      </c>
      <c r="BE434" s="232">
        <f>IF(N434="základní",J434,0)</f>
        <v>0</v>
      </c>
      <c r="BF434" s="232">
        <f>IF(N434="snížená",J434,0)</f>
        <v>0</v>
      </c>
      <c r="BG434" s="232">
        <f>IF(N434="zákl. přenesená",J434,0)</f>
        <v>0</v>
      </c>
      <c r="BH434" s="232">
        <f>IF(N434="sníž. přenesená",J434,0)</f>
        <v>0</v>
      </c>
      <c r="BI434" s="232">
        <f>IF(N434="nulová",J434,0)</f>
        <v>0</v>
      </c>
      <c r="BJ434" s="17" t="s">
        <v>84</v>
      </c>
      <c r="BK434" s="232">
        <f>ROUND(I434*H434,2)</f>
        <v>0</v>
      </c>
      <c r="BL434" s="17" t="s">
        <v>145</v>
      </c>
      <c r="BM434" s="231" t="s">
        <v>975</v>
      </c>
    </row>
    <row r="435" s="2" customFormat="1">
      <c r="A435" s="38"/>
      <c r="B435" s="39"/>
      <c r="C435" s="40"/>
      <c r="D435" s="235" t="s">
        <v>744</v>
      </c>
      <c r="E435" s="40"/>
      <c r="F435" s="273" t="s">
        <v>966</v>
      </c>
      <c r="G435" s="40"/>
      <c r="H435" s="40"/>
      <c r="I435" s="274"/>
      <c r="J435" s="40"/>
      <c r="K435" s="40"/>
      <c r="L435" s="44"/>
      <c r="M435" s="275"/>
      <c r="N435" s="276"/>
      <c r="O435" s="91"/>
      <c r="P435" s="91"/>
      <c r="Q435" s="91"/>
      <c r="R435" s="91"/>
      <c r="S435" s="91"/>
      <c r="T435" s="92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744</v>
      </c>
      <c r="AU435" s="17" t="s">
        <v>86</v>
      </c>
    </row>
    <row r="436" s="13" customFormat="1">
      <c r="A436" s="13"/>
      <c r="B436" s="233"/>
      <c r="C436" s="234"/>
      <c r="D436" s="235" t="s">
        <v>147</v>
      </c>
      <c r="E436" s="236" t="s">
        <v>1</v>
      </c>
      <c r="F436" s="237" t="s">
        <v>976</v>
      </c>
      <c r="G436" s="234"/>
      <c r="H436" s="238">
        <v>1</v>
      </c>
      <c r="I436" s="239"/>
      <c r="J436" s="234"/>
      <c r="K436" s="234"/>
      <c r="L436" s="240"/>
      <c r="M436" s="241"/>
      <c r="N436" s="242"/>
      <c r="O436" s="242"/>
      <c r="P436" s="242"/>
      <c r="Q436" s="242"/>
      <c r="R436" s="242"/>
      <c r="S436" s="242"/>
      <c r="T436" s="24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4" t="s">
        <v>147</v>
      </c>
      <c r="AU436" s="244" t="s">
        <v>86</v>
      </c>
      <c r="AV436" s="13" t="s">
        <v>86</v>
      </c>
      <c r="AW436" s="13" t="s">
        <v>32</v>
      </c>
      <c r="AX436" s="13" t="s">
        <v>76</v>
      </c>
      <c r="AY436" s="244" t="s">
        <v>139</v>
      </c>
    </row>
    <row r="437" s="14" customFormat="1">
      <c r="A437" s="14"/>
      <c r="B437" s="262"/>
      <c r="C437" s="263"/>
      <c r="D437" s="235" t="s">
        <v>147</v>
      </c>
      <c r="E437" s="264" t="s">
        <v>1</v>
      </c>
      <c r="F437" s="265" t="s">
        <v>423</v>
      </c>
      <c r="G437" s="263"/>
      <c r="H437" s="266">
        <v>1</v>
      </c>
      <c r="I437" s="267"/>
      <c r="J437" s="263"/>
      <c r="K437" s="263"/>
      <c r="L437" s="268"/>
      <c r="M437" s="269"/>
      <c r="N437" s="270"/>
      <c r="O437" s="270"/>
      <c r="P437" s="270"/>
      <c r="Q437" s="270"/>
      <c r="R437" s="270"/>
      <c r="S437" s="270"/>
      <c r="T437" s="271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72" t="s">
        <v>147</v>
      </c>
      <c r="AU437" s="272" t="s">
        <v>86</v>
      </c>
      <c r="AV437" s="14" t="s">
        <v>145</v>
      </c>
      <c r="AW437" s="14" t="s">
        <v>32</v>
      </c>
      <c r="AX437" s="14" t="s">
        <v>84</v>
      </c>
      <c r="AY437" s="272" t="s">
        <v>139</v>
      </c>
    </row>
    <row r="438" s="2" customFormat="1" ht="24.15" customHeight="1">
      <c r="A438" s="38"/>
      <c r="B438" s="39"/>
      <c r="C438" s="219" t="s">
        <v>875</v>
      </c>
      <c r="D438" s="219" t="s">
        <v>141</v>
      </c>
      <c r="E438" s="220" t="s">
        <v>977</v>
      </c>
      <c r="F438" s="221" t="s">
        <v>978</v>
      </c>
      <c r="G438" s="222" t="s">
        <v>274</v>
      </c>
      <c r="H438" s="223">
        <v>7</v>
      </c>
      <c r="I438" s="224"/>
      <c r="J438" s="225">
        <f>ROUND(I438*H438,2)</f>
        <v>0</v>
      </c>
      <c r="K438" s="226"/>
      <c r="L438" s="44"/>
      <c r="M438" s="227" t="s">
        <v>1</v>
      </c>
      <c r="N438" s="228" t="s">
        <v>41</v>
      </c>
      <c r="O438" s="91"/>
      <c r="P438" s="229">
        <f>O438*H438</f>
        <v>0</v>
      </c>
      <c r="Q438" s="229">
        <v>0</v>
      </c>
      <c r="R438" s="229">
        <f>Q438*H438</f>
        <v>0</v>
      </c>
      <c r="S438" s="229">
        <v>0</v>
      </c>
      <c r="T438" s="230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1" t="s">
        <v>145</v>
      </c>
      <c r="AT438" s="231" t="s">
        <v>141</v>
      </c>
      <c r="AU438" s="231" t="s">
        <v>86</v>
      </c>
      <c r="AY438" s="17" t="s">
        <v>139</v>
      </c>
      <c r="BE438" s="232">
        <f>IF(N438="základní",J438,0)</f>
        <v>0</v>
      </c>
      <c r="BF438" s="232">
        <f>IF(N438="snížená",J438,0)</f>
        <v>0</v>
      </c>
      <c r="BG438" s="232">
        <f>IF(N438="zákl. přenesená",J438,0)</f>
        <v>0</v>
      </c>
      <c r="BH438" s="232">
        <f>IF(N438="sníž. přenesená",J438,0)</f>
        <v>0</v>
      </c>
      <c r="BI438" s="232">
        <f>IF(N438="nulová",J438,0)</f>
        <v>0</v>
      </c>
      <c r="BJ438" s="17" t="s">
        <v>84</v>
      </c>
      <c r="BK438" s="232">
        <f>ROUND(I438*H438,2)</f>
        <v>0</v>
      </c>
      <c r="BL438" s="17" t="s">
        <v>145</v>
      </c>
      <c r="BM438" s="231" t="s">
        <v>979</v>
      </c>
    </row>
    <row r="439" s="2" customFormat="1">
      <c r="A439" s="38"/>
      <c r="B439" s="39"/>
      <c r="C439" s="40"/>
      <c r="D439" s="235" t="s">
        <v>744</v>
      </c>
      <c r="E439" s="40"/>
      <c r="F439" s="273" t="s">
        <v>834</v>
      </c>
      <c r="G439" s="40"/>
      <c r="H439" s="40"/>
      <c r="I439" s="274"/>
      <c r="J439" s="40"/>
      <c r="K439" s="40"/>
      <c r="L439" s="44"/>
      <c r="M439" s="275"/>
      <c r="N439" s="276"/>
      <c r="O439" s="91"/>
      <c r="P439" s="91"/>
      <c r="Q439" s="91"/>
      <c r="R439" s="91"/>
      <c r="S439" s="91"/>
      <c r="T439" s="92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744</v>
      </c>
      <c r="AU439" s="17" t="s">
        <v>86</v>
      </c>
    </row>
    <row r="440" s="13" customFormat="1">
      <c r="A440" s="13"/>
      <c r="B440" s="233"/>
      <c r="C440" s="234"/>
      <c r="D440" s="235" t="s">
        <v>147</v>
      </c>
      <c r="E440" s="236" t="s">
        <v>1</v>
      </c>
      <c r="F440" s="237" t="s">
        <v>836</v>
      </c>
      <c r="G440" s="234"/>
      <c r="H440" s="238">
        <v>7</v>
      </c>
      <c r="I440" s="239"/>
      <c r="J440" s="234"/>
      <c r="K440" s="234"/>
      <c r="L440" s="240"/>
      <c r="M440" s="241"/>
      <c r="N440" s="242"/>
      <c r="O440" s="242"/>
      <c r="P440" s="242"/>
      <c r="Q440" s="242"/>
      <c r="R440" s="242"/>
      <c r="S440" s="242"/>
      <c r="T440" s="24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4" t="s">
        <v>147</v>
      </c>
      <c r="AU440" s="244" t="s">
        <v>86</v>
      </c>
      <c r="AV440" s="13" t="s">
        <v>86</v>
      </c>
      <c r="AW440" s="13" t="s">
        <v>32</v>
      </c>
      <c r="AX440" s="13" t="s">
        <v>76</v>
      </c>
      <c r="AY440" s="244" t="s">
        <v>139</v>
      </c>
    </row>
    <row r="441" s="14" customFormat="1">
      <c r="A441" s="14"/>
      <c r="B441" s="262"/>
      <c r="C441" s="263"/>
      <c r="D441" s="235" t="s">
        <v>147</v>
      </c>
      <c r="E441" s="264" t="s">
        <v>1</v>
      </c>
      <c r="F441" s="265" t="s">
        <v>423</v>
      </c>
      <c r="G441" s="263"/>
      <c r="H441" s="266">
        <v>7</v>
      </c>
      <c r="I441" s="267"/>
      <c r="J441" s="263"/>
      <c r="K441" s="263"/>
      <c r="L441" s="268"/>
      <c r="M441" s="269"/>
      <c r="N441" s="270"/>
      <c r="O441" s="270"/>
      <c r="P441" s="270"/>
      <c r="Q441" s="270"/>
      <c r="R441" s="270"/>
      <c r="S441" s="270"/>
      <c r="T441" s="271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72" t="s">
        <v>147</v>
      </c>
      <c r="AU441" s="272" t="s">
        <v>86</v>
      </c>
      <c r="AV441" s="14" t="s">
        <v>145</v>
      </c>
      <c r="AW441" s="14" t="s">
        <v>32</v>
      </c>
      <c r="AX441" s="14" t="s">
        <v>84</v>
      </c>
      <c r="AY441" s="272" t="s">
        <v>139</v>
      </c>
    </row>
    <row r="442" s="2" customFormat="1" ht="24.15" customHeight="1">
      <c r="A442" s="38"/>
      <c r="B442" s="39"/>
      <c r="C442" s="245" t="s">
        <v>980</v>
      </c>
      <c r="D442" s="245" t="s">
        <v>175</v>
      </c>
      <c r="E442" s="246" t="s">
        <v>981</v>
      </c>
      <c r="F442" s="247" t="s">
        <v>982</v>
      </c>
      <c r="G442" s="248" t="s">
        <v>274</v>
      </c>
      <c r="H442" s="249">
        <v>9</v>
      </c>
      <c r="I442" s="250"/>
      <c r="J442" s="251">
        <f>ROUND(I442*H442,2)</f>
        <v>0</v>
      </c>
      <c r="K442" s="252"/>
      <c r="L442" s="253"/>
      <c r="M442" s="254" t="s">
        <v>1</v>
      </c>
      <c r="N442" s="255" t="s">
        <v>41</v>
      </c>
      <c r="O442" s="91"/>
      <c r="P442" s="229">
        <f>O442*H442</f>
        <v>0</v>
      </c>
      <c r="Q442" s="229">
        <v>0</v>
      </c>
      <c r="R442" s="229">
        <f>Q442*H442</f>
        <v>0</v>
      </c>
      <c r="S442" s="229">
        <v>0</v>
      </c>
      <c r="T442" s="230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31" t="s">
        <v>178</v>
      </c>
      <c r="AT442" s="231" t="s">
        <v>175</v>
      </c>
      <c r="AU442" s="231" t="s">
        <v>86</v>
      </c>
      <c r="AY442" s="17" t="s">
        <v>139</v>
      </c>
      <c r="BE442" s="232">
        <f>IF(N442="základní",J442,0)</f>
        <v>0</v>
      </c>
      <c r="BF442" s="232">
        <f>IF(N442="snížená",J442,0)</f>
        <v>0</v>
      </c>
      <c r="BG442" s="232">
        <f>IF(N442="zákl. přenesená",J442,0)</f>
        <v>0</v>
      </c>
      <c r="BH442" s="232">
        <f>IF(N442="sníž. přenesená",J442,0)</f>
        <v>0</v>
      </c>
      <c r="BI442" s="232">
        <f>IF(N442="nulová",J442,0)</f>
        <v>0</v>
      </c>
      <c r="BJ442" s="17" t="s">
        <v>84</v>
      </c>
      <c r="BK442" s="232">
        <f>ROUND(I442*H442,2)</f>
        <v>0</v>
      </c>
      <c r="BL442" s="17" t="s">
        <v>145</v>
      </c>
      <c r="BM442" s="231" t="s">
        <v>983</v>
      </c>
    </row>
    <row r="443" s="2" customFormat="1">
      <c r="A443" s="38"/>
      <c r="B443" s="39"/>
      <c r="C443" s="40"/>
      <c r="D443" s="235" t="s">
        <v>744</v>
      </c>
      <c r="E443" s="40"/>
      <c r="F443" s="273" t="s">
        <v>966</v>
      </c>
      <c r="G443" s="40"/>
      <c r="H443" s="40"/>
      <c r="I443" s="274"/>
      <c r="J443" s="40"/>
      <c r="K443" s="40"/>
      <c r="L443" s="44"/>
      <c r="M443" s="275"/>
      <c r="N443" s="276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744</v>
      </c>
      <c r="AU443" s="17" t="s">
        <v>86</v>
      </c>
    </row>
    <row r="444" s="13" customFormat="1">
      <c r="A444" s="13"/>
      <c r="B444" s="233"/>
      <c r="C444" s="234"/>
      <c r="D444" s="235" t="s">
        <v>147</v>
      </c>
      <c r="E444" s="236" t="s">
        <v>1</v>
      </c>
      <c r="F444" s="237" t="s">
        <v>984</v>
      </c>
      <c r="G444" s="234"/>
      <c r="H444" s="238">
        <v>9</v>
      </c>
      <c r="I444" s="239"/>
      <c r="J444" s="234"/>
      <c r="K444" s="234"/>
      <c r="L444" s="240"/>
      <c r="M444" s="241"/>
      <c r="N444" s="242"/>
      <c r="O444" s="242"/>
      <c r="P444" s="242"/>
      <c r="Q444" s="242"/>
      <c r="R444" s="242"/>
      <c r="S444" s="242"/>
      <c r="T444" s="24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4" t="s">
        <v>147</v>
      </c>
      <c r="AU444" s="244" t="s">
        <v>86</v>
      </c>
      <c r="AV444" s="13" t="s">
        <v>86</v>
      </c>
      <c r="AW444" s="13" t="s">
        <v>32</v>
      </c>
      <c r="AX444" s="13" t="s">
        <v>76</v>
      </c>
      <c r="AY444" s="244" t="s">
        <v>139</v>
      </c>
    </row>
    <row r="445" s="14" customFormat="1">
      <c r="A445" s="14"/>
      <c r="B445" s="262"/>
      <c r="C445" s="263"/>
      <c r="D445" s="235" t="s">
        <v>147</v>
      </c>
      <c r="E445" s="264" t="s">
        <v>1</v>
      </c>
      <c r="F445" s="265" t="s">
        <v>423</v>
      </c>
      <c r="G445" s="263"/>
      <c r="H445" s="266">
        <v>9</v>
      </c>
      <c r="I445" s="267"/>
      <c r="J445" s="263"/>
      <c r="K445" s="263"/>
      <c r="L445" s="268"/>
      <c r="M445" s="269"/>
      <c r="N445" s="270"/>
      <c r="O445" s="270"/>
      <c r="P445" s="270"/>
      <c r="Q445" s="270"/>
      <c r="R445" s="270"/>
      <c r="S445" s="270"/>
      <c r="T445" s="271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72" t="s">
        <v>147</v>
      </c>
      <c r="AU445" s="272" t="s">
        <v>86</v>
      </c>
      <c r="AV445" s="14" t="s">
        <v>145</v>
      </c>
      <c r="AW445" s="14" t="s">
        <v>32</v>
      </c>
      <c r="AX445" s="14" t="s">
        <v>84</v>
      </c>
      <c r="AY445" s="272" t="s">
        <v>139</v>
      </c>
    </row>
    <row r="446" s="2" customFormat="1" ht="37.8" customHeight="1">
      <c r="A446" s="38"/>
      <c r="B446" s="39"/>
      <c r="C446" s="219" t="s">
        <v>878</v>
      </c>
      <c r="D446" s="219" t="s">
        <v>141</v>
      </c>
      <c r="E446" s="220" t="s">
        <v>985</v>
      </c>
      <c r="F446" s="221" t="s">
        <v>986</v>
      </c>
      <c r="G446" s="222" t="s">
        <v>171</v>
      </c>
      <c r="H446" s="223">
        <v>4</v>
      </c>
      <c r="I446" s="224"/>
      <c r="J446" s="225">
        <f>ROUND(I446*H446,2)</f>
        <v>0</v>
      </c>
      <c r="K446" s="226"/>
      <c r="L446" s="44"/>
      <c r="M446" s="227" t="s">
        <v>1</v>
      </c>
      <c r="N446" s="228" t="s">
        <v>41</v>
      </c>
      <c r="O446" s="91"/>
      <c r="P446" s="229">
        <f>O446*H446</f>
        <v>0</v>
      </c>
      <c r="Q446" s="229">
        <v>0</v>
      </c>
      <c r="R446" s="229">
        <f>Q446*H446</f>
        <v>0</v>
      </c>
      <c r="S446" s="229">
        <v>0</v>
      </c>
      <c r="T446" s="230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31" t="s">
        <v>145</v>
      </c>
      <c r="AT446" s="231" t="s">
        <v>141</v>
      </c>
      <c r="AU446" s="231" t="s">
        <v>86</v>
      </c>
      <c r="AY446" s="17" t="s">
        <v>139</v>
      </c>
      <c r="BE446" s="232">
        <f>IF(N446="základní",J446,0)</f>
        <v>0</v>
      </c>
      <c r="BF446" s="232">
        <f>IF(N446="snížená",J446,0)</f>
        <v>0</v>
      </c>
      <c r="BG446" s="232">
        <f>IF(N446="zákl. přenesená",J446,0)</f>
        <v>0</v>
      </c>
      <c r="BH446" s="232">
        <f>IF(N446="sníž. přenesená",J446,0)</f>
        <v>0</v>
      </c>
      <c r="BI446" s="232">
        <f>IF(N446="nulová",J446,0)</f>
        <v>0</v>
      </c>
      <c r="BJ446" s="17" t="s">
        <v>84</v>
      </c>
      <c r="BK446" s="232">
        <f>ROUND(I446*H446,2)</f>
        <v>0</v>
      </c>
      <c r="BL446" s="17" t="s">
        <v>145</v>
      </c>
      <c r="BM446" s="231" t="s">
        <v>987</v>
      </c>
    </row>
    <row r="447" s="2" customFormat="1">
      <c r="A447" s="38"/>
      <c r="B447" s="39"/>
      <c r="C447" s="40"/>
      <c r="D447" s="235" t="s">
        <v>744</v>
      </c>
      <c r="E447" s="40"/>
      <c r="F447" s="273" t="s">
        <v>758</v>
      </c>
      <c r="G447" s="40"/>
      <c r="H447" s="40"/>
      <c r="I447" s="274"/>
      <c r="J447" s="40"/>
      <c r="K447" s="40"/>
      <c r="L447" s="44"/>
      <c r="M447" s="275"/>
      <c r="N447" s="276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744</v>
      </c>
      <c r="AU447" s="17" t="s">
        <v>86</v>
      </c>
    </row>
    <row r="448" s="13" customFormat="1">
      <c r="A448" s="13"/>
      <c r="B448" s="233"/>
      <c r="C448" s="234"/>
      <c r="D448" s="235" t="s">
        <v>147</v>
      </c>
      <c r="E448" s="236" t="s">
        <v>1</v>
      </c>
      <c r="F448" s="237" t="s">
        <v>988</v>
      </c>
      <c r="G448" s="234"/>
      <c r="H448" s="238">
        <v>4</v>
      </c>
      <c r="I448" s="239"/>
      <c r="J448" s="234"/>
      <c r="K448" s="234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147</v>
      </c>
      <c r="AU448" s="244" t="s">
        <v>86</v>
      </c>
      <c r="AV448" s="13" t="s">
        <v>86</v>
      </c>
      <c r="AW448" s="13" t="s">
        <v>32</v>
      </c>
      <c r="AX448" s="13" t="s">
        <v>76</v>
      </c>
      <c r="AY448" s="244" t="s">
        <v>139</v>
      </c>
    </row>
    <row r="449" s="14" customFormat="1">
      <c r="A449" s="14"/>
      <c r="B449" s="262"/>
      <c r="C449" s="263"/>
      <c r="D449" s="235" t="s">
        <v>147</v>
      </c>
      <c r="E449" s="264" t="s">
        <v>1</v>
      </c>
      <c r="F449" s="265" t="s">
        <v>423</v>
      </c>
      <c r="G449" s="263"/>
      <c r="H449" s="266">
        <v>4</v>
      </c>
      <c r="I449" s="267"/>
      <c r="J449" s="263"/>
      <c r="K449" s="263"/>
      <c r="L449" s="268"/>
      <c r="M449" s="269"/>
      <c r="N449" s="270"/>
      <c r="O449" s="270"/>
      <c r="P449" s="270"/>
      <c r="Q449" s="270"/>
      <c r="R449" s="270"/>
      <c r="S449" s="270"/>
      <c r="T449" s="271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72" t="s">
        <v>147</v>
      </c>
      <c r="AU449" s="272" t="s">
        <v>86</v>
      </c>
      <c r="AV449" s="14" t="s">
        <v>145</v>
      </c>
      <c r="AW449" s="14" t="s">
        <v>32</v>
      </c>
      <c r="AX449" s="14" t="s">
        <v>84</v>
      </c>
      <c r="AY449" s="272" t="s">
        <v>139</v>
      </c>
    </row>
    <row r="450" s="2" customFormat="1" ht="16.5" customHeight="1">
      <c r="A450" s="38"/>
      <c r="B450" s="39"/>
      <c r="C450" s="245" t="s">
        <v>989</v>
      </c>
      <c r="D450" s="245" t="s">
        <v>175</v>
      </c>
      <c r="E450" s="246" t="s">
        <v>990</v>
      </c>
      <c r="F450" s="247" t="s">
        <v>991</v>
      </c>
      <c r="G450" s="248" t="s">
        <v>171</v>
      </c>
      <c r="H450" s="249">
        <v>4</v>
      </c>
      <c r="I450" s="250"/>
      <c r="J450" s="251">
        <f>ROUND(I450*H450,2)</f>
        <v>0</v>
      </c>
      <c r="K450" s="252"/>
      <c r="L450" s="253"/>
      <c r="M450" s="254" t="s">
        <v>1</v>
      </c>
      <c r="N450" s="255" t="s">
        <v>41</v>
      </c>
      <c r="O450" s="91"/>
      <c r="P450" s="229">
        <f>O450*H450</f>
        <v>0</v>
      </c>
      <c r="Q450" s="229">
        <v>0</v>
      </c>
      <c r="R450" s="229">
        <f>Q450*H450</f>
        <v>0</v>
      </c>
      <c r="S450" s="229">
        <v>0</v>
      </c>
      <c r="T450" s="230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31" t="s">
        <v>178</v>
      </c>
      <c r="AT450" s="231" t="s">
        <v>175</v>
      </c>
      <c r="AU450" s="231" t="s">
        <v>86</v>
      </c>
      <c r="AY450" s="17" t="s">
        <v>139</v>
      </c>
      <c r="BE450" s="232">
        <f>IF(N450="základní",J450,0)</f>
        <v>0</v>
      </c>
      <c r="BF450" s="232">
        <f>IF(N450="snížená",J450,0)</f>
        <v>0</v>
      </c>
      <c r="BG450" s="232">
        <f>IF(N450="zákl. přenesená",J450,0)</f>
        <v>0</v>
      </c>
      <c r="BH450" s="232">
        <f>IF(N450="sníž. přenesená",J450,0)</f>
        <v>0</v>
      </c>
      <c r="BI450" s="232">
        <f>IF(N450="nulová",J450,0)</f>
        <v>0</v>
      </c>
      <c r="BJ450" s="17" t="s">
        <v>84</v>
      </c>
      <c r="BK450" s="232">
        <f>ROUND(I450*H450,2)</f>
        <v>0</v>
      </c>
      <c r="BL450" s="17" t="s">
        <v>145</v>
      </c>
      <c r="BM450" s="231" t="s">
        <v>992</v>
      </c>
    </row>
    <row r="451" s="13" customFormat="1">
      <c r="A451" s="13"/>
      <c r="B451" s="233"/>
      <c r="C451" s="234"/>
      <c r="D451" s="235" t="s">
        <v>147</v>
      </c>
      <c r="E451" s="236" t="s">
        <v>1</v>
      </c>
      <c r="F451" s="237" t="s">
        <v>988</v>
      </c>
      <c r="G451" s="234"/>
      <c r="H451" s="238">
        <v>4</v>
      </c>
      <c r="I451" s="239"/>
      <c r="J451" s="234"/>
      <c r="K451" s="234"/>
      <c r="L451" s="240"/>
      <c r="M451" s="241"/>
      <c r="N451" s="242"/>
      <c r="O451" s="242"/>
      <c r="P451" s="242"/>
      <c r="Q451" s="242"/>
      <c r="R451" s="242"/>
      <c r="S451" s="242"/>
      <c r="T451" s="24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4" t="s">
        <v>147</v>
      </c>
      <c r="AU451" s="244" t="s">
        <v>86</v>
      </c>
      <c r="AV451" s="13" t="s">
        <v>86</v>
      </c>
      <c r="AW451" s="13" t="s">
        <v>32</v>
      </c>
      <c r="AX451" s="13" t="s">
        <v>76</v>
      </c>
      <c r="AY451" s="244" t="s">
        <v>139</v>
      </c>
    </row>
    <row r="452" s="14" customFormat="1">
      <c r="A452" s="14"/>
      <c r="B452" s="262"/>
      <c r="C452" s="263"/>
      <c r="D452" s="235" t="s">
        <v>147</v>
      </c>
      <c r="E452" s="264" t="s">
        <v>1</v>
      </c>
      <c r="F452" s="265" t="s">
        <v>423</v>
      </c>
      <c r="G452" s="263"/>
      <c r="H452" s="266">
        <v>4</v>
      </c>
      <c r="I452" s="267"/>
      <c r="J452" s="263"/>
      <c r="K452" s="263"/>
      <c r="L452" s="268"/>
      <c r="M452" s="269"/>
      <c r="N452" s="270"/>
      <c r="O452" s="270"/>
      <c r="P452" s="270"/>
      <c r="Q452" s="270"/>
      <c r="R452" s="270"/>
      <c r="S452" s="270"/>
      <c r="T452" s="27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72" t="s">
        <v>147</v>
      </c>
      <c r="AU452" s="272" t="s">
        <v>86</v>
      </c>
      <c r="AV452" s="14" t="s">
        <v>145</v>
      </c>
      <c r="AW452" s="14" t="s">
        <v>32</v>
      </c>
      <c r="AX452" s="14" t="s">
        <v>84</v>
      </c>
      <c r="AY452" s="272" t="s">
        <v>139</v>
      </c>
    </row>
    <row r="453" s="2" customFormat="1" ht="33" customHeight="1">
      <c r="A453" s="38"/>
      <c r="B453" s="39"/>
      <c r="C453" s="219" t="s">
        <v>881</v>
      </c>
      <c r="D453" s="219" t="s">
        <v>141</v>
      </c>
      <c r="E453" s="220" t="s">
        <v>993</v>
      </c>
      <c r="F453" s="221" t="s">
        <v>994</v>
      </c>
      <c r="G453" s="222" t="s">
        <v>171</v>
      </c>
      <c r="H453" s="223">
        <v>1</v>
      </c>
      <c r="I453" s="224"/>
      <c r="J453" s="225">
        <f>ROUND(I453*H453,2)</f>
        <v>0</v>
      </c>
      <c r="K453" s="226"/>
      <c r="L453" s="44"/>
      <c r="M453" s="227" t="s">
        <v>1</v>
      </c>
      <c r="N453" s="228" t="s">
        <v>41</v>
      </c>
      <c r="O453" s="91"/>
      <c r="P453" s="229">
        <f>O453*H453</f>
        <v>0</v>
      </c>
      <c r="Q453" s="229">
        <v>0</v>
      </c>
      <c r="R453" s="229">
        <f>Q453*H453</f>
        <v>0</v>
      </c>
      <c r="S453" s="229">
        <v>0</v>
      </c>
      <c r="T453" s="230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31" t="s">
        <v>145</v>
      </c>
      <c r="AT453" s="231" t="s">
        <v>141</v>
      </c>
      <c r="AU453" s="231" t="s">
        <v>86</v>
      </c>
      <c r="AY453" s="17" t="s">
        <v>139</v>
      </c>
      <c r="BE453" s="232">
        <f>IF(N453="základní",J453,0)</f>
        <v>0</v>
      </c>
      <c r="BF453" s="232">
        <f>IF(N453="snížená",J453,0)</f>
        <v>0</v>
      </c>
      <c r="BG453" s="232">
        <f>IF(N453="zákl. přenesená",J453,0)</f>
        <v>0</v>
      </c>
      <c r="BH453" s="232">
        <f>IF(N453="sníž. přenesená",J453,0)</f>
        <v>0</v>
      </c>
      <c r="BI453" s="232">
        <f>IF(N453="nulová",J453,0)</f>
        <v>0</v>
      </c>
      <c r="BJ453" s="17" t="s">
        <v>84</v>
      </c>
      <c r="BK453" s="232">
        <f>ROUND(I453*H453,2)</f>
        <v>0</v>
      </c>
      <c r="BL453" s="17" t="s">
        <v>145</v>
      </c>
      <c r="BM453" s="231" t="s">
        <v>995</v>
      </c>
    </row>
    <row r="454" s="2" customFormat="1">
      <c r="A454" s="38"/>
      <c r="B454" s="39"/>
      <c r="C454" s="40"/>
      <c r="D454" s="235" t="s">
        <v>744</v>
      </c>
      <c r="E454" s="40"/>
      <c r="F454" s="273" t="s">
        <v>758</v>
      </c>
      <c r="G454" s="40"/>
      <c r="H454" s="40"/>
      <c r="I454" s="274"/>
      <c r="J454" s="40"/>
      <c r="K454" s="40"/>
      <c r="L454" s="44"/>
      <c r="M454" s="275"/>
      <c r="N454" s="276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744</v>
      </c>
      <c r="AU454" s="17" t="s">
        <v>86</v>
      </c>
    </row>
    <row r="455" s="13" customFormat="1">
      <c r="A455" s="13"/>
      <c r="B455" s="233"/>
      <c r="C455" s="234"/>
      <c r="D455" s="235" t="s">
        <v>147</v>
      </c>
      <c r="E455" s="236" t="s">
        <v>1</v>
      </c>
      <c r="F455" s="237" t="s">
        <v>84</v>
      </c>
      <c r="G455" s="234"/>
      <c r="H455" s="238">
        <v>1</v>
      </c>
      <c r="I455" s="239"/>
      <c r="J455" s="234"/>
      <c r="K455" s="234"/>
      <c r="L455" s="240"/>
      <c r="M455" s="241"/>
      <c r="N455" s="242"/>
      <c r="O455" s="242"/>
      <c r="P455" s="242"/>
      <c r="Q455" s="242"/>
      <c r="R455" s="242"/>
      <c r="S455" s="242"/>
      <c r="T455" s="24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4" t="s">
        <v>147</v>
      </c>
      <c r="AU455" s="244" t="s">
        <v>86</v>
      </c>
      <c r="AV455" s="13" t="s">
        <v>86</v>
      </c>
      <c r="AW455" s="13" t="s">
        <v>32</v>
      </c>
      <c r="AX455" s="13" t="s">
        <v>76</v>
      </c>
      <c r="AY455" s="244" t="s">
        <v>139</v>
      </c>
    </row>
    <row r="456" s="14" customFormat="1">
      <c r="A456" s="14"/>
      <c r="B456" s="262"/>
      <c r="C456" s="263"/>
      <c r="D456" s="235" t="s">
        <v>147</v>
      </c>
      <c r="E456" s="264" t="s">
        <v>1</v>
      </c>
      <c r="F456" s="265" t="s">
        <v>423</v>
      </c>
      <c r="G456" s="263"/>
      <c r="H456" s="266">
        <v>1</v>
      </c>
      <c r="I456" s="267"/>
      <c r="J456" s="263"/>
      <c r="K456" s="263"/>
      <c r="L456" s="268"/>
      <c r="M456" s="269"/>
      <c r="N456" s="270"/>
      <c r="O456" s="270"/>
      <c r="P456" s="270"/>
      <c r="Q456" s="270"/>
      <c r="R456" s="270"/>
      <c r="S456" s="270"/>
      <c r="T456" s="271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72" t="s">
        <v>147</v>
      </c>
      <c r="AU456" s="272" t="s">
        <v>86</v>
      </c>
      <c r="AV456" s="14" t="s">
        <v>145</v>
      </c>
      <c r="AW456" s="14" t="s">
        <v>32</v>
      </c>
      <c r="AX456" s="14" t="s">
        <v>84</v>
      </c>
      <c r="AY456" s="272" t="s">
        <v>139</v>
      </c>
    </row>
    <row r="457" s="2" customFormat="1" ht="16.5" customHeight="1">
      <c r="A457" s="38"/>
      <c r="B457" s="39"/>
      <c r="C457" s="245" t="s">
        <v>996</v>
      </c>
      <c r="D457" s="245" t="s">
        <v>175</v>
      </c>
      <c r="E457" s="246" t="s">
        <v>997</v>
      </c>
      <c r="F457" s="247" t="s">
        <v>998</v>
      </c>
      <c r="G457" s="248" t="s">
        <v>171</v>
      </c>
      <c r="H457" s="249">
        <v>1</v>
      </c>
      <c r="I457" s="250"/>
      <c r="J457" s="251">
        <f>ROUND(I457*H457,2)</f>
        <v>0</v>
      </c>
      <c r="K457" s="252"/>
      <c r="L457" s="253"/>
      <c r="M457" s="254" t="s">
        <v>1</v>
      </c>
      <c r="N457" s="255" t="s">
        <v>41</v>
      </c>
      <c r="O457" s="91"/>
      <c r="P457" s="229">
        <f>O457*H457</f>
        <v>0</v>
      </c>
      <c r="Q457" s="229">
        <v>0</v>
      </c>
      <c r="R457" s="229">
        <f>Q457*H457</f>
        <v>0</v>
      </c>
      <c r="S457" s="229">
        <v>0</v>
      </c>
      <c r="T457" s="230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31" t="s">
        <v>178</v>
      </c>
      <c r="AT457" s="231" t="s">
        <v>175</v>
      </c>
      <c r="AU457" s="231" t="s">
        <v>86</v>
      </c>
      <c r="AY457" s="17" t="s">
        <v>139</v>
      </c>
      <c r="BE457" s="232">
        <f>IF(N457="základní",J457,0)</f>
        <v>0</v>
      </c>
      <c r="BF457" s="232">
        <f>IF(N457="snížená",J457,0)</f>
        <v>0</v>
      </c>
      <c r="BG457" s="232">
        <f>IF(N457="zákl. přenesená",J457,0)</f>
        <v>0</v>
      </c>
      <c r="BH457" s="232">
        <f>IF(N457="sníž. přenesená",J457,0)</f>
        <v>0</v>
      </c>
      <c r="BI457" s="232">
        <f>IF(N457="nulová",J457,0)</f>
        <v>0</v>
      </c>
      <c r="BJ457" s="17" t="s">
        <v>84</v>
      </c>
      <c r="BK457" s="232">
        <f>ROUND(I457*H457,2)</f>
        <v>0</v>
      </c>
      <c r="BL457" s="17" t="s">
        <v>145</v>
      </c>
      <c r="BM457" s="231" t="s">
        <v>999</v>
      </c>
    </row>
    <row r="458" s="2" customFormat="1">
      <c r="A458" s="38"/>
      <c r="B458" s="39"/>
      <c r="C458" s="40"/>
      <c r="D458" s="235" t="s">
        <v>744</v>
      </c>
      <c r="E458" s="40"/>
      <c r="F458" s="273" t="s">
        <v>834</v>
      </c>
      <c r="G458" s="40"/>
      <c r="H458" s="40"/>
      <c r="I458" s="274"/>
      <c r="J458" s="40"/>
      <c r="K458" s="40"/>
      <c r="L458" s="44"/>
      <c r="M458" s="275"/>
      <c r="N458" s="276"/>
      <c r="O458" s="91"/>
      <c r="P458" s="91"/>
      <c r="Q458" s="91"/>
      <c r="R458" s="91"/>
      <c r="S458" s="91"/>
      <c r="T458" s="92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744</v>
      </c>
      <c r="AU458" s="17" t="s">
        <v>86</v>
      </c>
    </row>
    <row r="459" s="13" customFormat="1">
      <c r="A459" s="13"/>
      <c r="B459" s="233"/>
      <c r="C459" s="234"/>
      <c r="D459" s="235" t="s">
        <v>147</v>
      </c>
      <c r="E459" s="236" t="s">
        <v>1</v>
      </c>
      <c r="F459" s="237" t="s">
        <v>84</v>
      </c>
      <c r="G459" s="234"/>
      <c r="H459" s="238">
        <v>1</v>
      </c>
      <c r="I459" s="239"/>
      <c r="J459" s="234"/>
      <c r="K459" s="234"/>
      <c r="L459" s="240"/>
      <c r="M459" s="241"/>
      <c r="N459" s="242"/>
      <c r="O459" s="242"/>
      <c r="P459" s="242"/>
      <c r="Q459" s="242"/>
      <c r="R459" s="242"/>
      <c r="S459" s="242"/>
      <c r="T459" s="24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4" t="s">
        <v>147</v>
      </c>
      <c r="AU459" s="244" t="s">
        <v>86</v>
      </c>
      <c r="AV459" s="13" t="s">
        <v>86</v>
      </c>
      <c r="AW459" s="13" t="s">
        <v>32</v>
      </c>
      <c r="AX459" s="13" t="s">
        <v>76</v>
      </c>
      <c r="AY459" s="244" t="s">
        <v>139</v>
      </c>
    </row>
    <row r="460" s="14" customFormat="1">
      <c r="A460" s="14"/>
      <c r="B460" s="262"/>
      <c r="C460" s="263"/>
      <c r="D460" s="235" t="s">
        <v>147</v>
      </c>
      <c r="E460" s="264" t="s">
        <v>1</v>
      </c>
      <c r="F460" s="265" t="s">
        <v>423</v>
      </c>
      <c r="G460" s="263"/>
      <c r="H460" s="266">
        <v>1</v>
      </c>
      <c r="I460" s="267"/>
      <c r="J460" s="263"/>
      <c r="K460" s="263"/>
      <c r="L460" s="268"/>
      <c r="M460" s="269"/>
      <c r="N460" s="270"/>
      <c r="O460" s="270"/>
      <c r="P460" s="270"/>
      <c r="Q460" s="270"/>
      <c r="R460" s="270"/>
      <c r="S460" s="270"/>
      <c r="T460" s="271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72" t="s">
        <v>147</v>
      </c>
      <c r="AU460" s="272" t="s">
        <v>86</v>
      </c>
      <c r="AV460" s="14" t="s">
        <v>145</v>
      </c>
      <c r="AW460" s="14" t="s">
        <v>32</v>
      </c>
      <c r="AX460" s="14" t="s">
        <v>84</v>
      </c>
      <c r="AY460" s="272" t="s">
        <v>139</v>
      </c>
    </row>
    <row r="461" s="12" customFormat="1" ht="22.8" customHeight="1">
      <c r="A461" s="12"/>
      <c r="B461" s="203"/>
      <c r="C461" s="204"/>
      <c r="D461" s="205" t="s">
        <v>75</v>
      </c>
      <c r="E461" s="217" t="s">
        <v>527</v>
      </c>
      <c r="F461" s="217" t="s">
        <v>528</v>
      </c>
      <c r="G461" s="204"/>
      <c r="H461" s="204"/>
      <c r="I461" s="207"/>
      <c r="J461" s="218">
        <f>BK461</f>
        <v>0</v>
      </c>
      <c r="K461" s="204"/>
      <c r="L461" s="209"/>
      <c r="M461" s="210"/>
      <c r="N461" s="211"/>
      <c r="O461" s="211"/>
      <c r="P461" s="212">
        <f>SUM(P462:P475)</f>
        <v>0</v>
      </c>
      <c r="Q461" s="211"/>
      <c r="R461" s="212">
        <f>SUM(R462:R475)</f>
        <v>0</v>
      </c>
      <c r="S461" s="211"/>
      <c r="T461" s="213">
        <f>SUM(T462:T475)</f>
        <v>0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14" t="s">
        <v>84</v>
      </c>
      <c r="AT461" s="215" t="s">
        <v>75</v>
      </c>
      <c r="AU461" s="215" t="s">
        <v>84</v>
      </c>
      <c r="AY461" s="214" t="s">
        <v>139</v>
      </c>
      <c r="BK461" s="216">
        <f>SUM(BK462:BK475)</f>
        <v>0</v>
      </c>
    </row>
    <row r="462" s="2" customFormat="1" ht="24.15" customHeight="1">
      <c r="A462" s="38"/>
      <c r="B462" s="39"/>
      <c r="C462" s="219" t="s">
        <v>886</v>
      </c>
      <c r="D462" s="219" t="s">
        <v>141</v>
      </c>
      <c r="E462" s="220" t="s">
        <v>1000</v>
      </c>
      <c r="F462" s="221" t="s">
        <v>1001</v>
      </c>
      <c r="G462" s="222" t="s">
        <v>216</v>
      </c>
      <c r="H462" s="223">
        <v>2.016</v>
      </c>
      <c r="I462" s="224"/>
      <c r="J462" s="225">
        <f>ROUND(I462*H462,2)</f>
        <v>0</v>
      </c>
      <c r="K462" s="226"/>
      <c r="L462" s="44"/>
      <c r="M462" s="227" t="s">
        <v>1</v>
      </c>
      <c r="N462" s="228" t="s">
        <v>41</v>
      </c>
      <c r="O462" s="91"/>
      <c r="P462" s="229">
        <f>O462*H462</f>
        <v>0</v>
      </c>
      <c r="Q462" s="229">
        <v>0</v>
      </c>
      <c r="R462" s="229">
        <f>Q462*H462</f>
        <v>0</v>
      </c>
      <c r="S462" s="229">
        <v>0</v>
      </c>
      <c r="T462" s="230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31" t="s">
        <v>145</v>
      </c>
      <c r="AT462" s="231" t="s">
        <v>141</v>
      </c>
      <c r="AU462" s="231" t="s">
        <v>86</v>
      </c>
      <c r="AY462" s="17" t="s">
        <v>139</v>
      </c>
      <c r="BE462" s="232">
        <f>IF(N462="základní",J462,0)</f>
        <v>0</v>
      </c>
      <c r="BF462" s="232">
        <f>IF(N462="snížená",J462,0)</f>
        <v>0</v>
      </c>
      <c r="BG462" s="232">
        <f>IF(N462="zákl. přenesená",J462,0)</f>
        <v>0</v>
      </c>
      <c r="BH462" s="232">
        <f>IF(N462="sníž. přenesená",J462,0)</f>
        <v>0</v>
      </c>
      <c r="BI462" s="232">
        <f>IF(N462="nulová",J462,0)</f>
        <v>0</v>
      </c>
      <c r="BJ462" s="17" t="s">
        <v>84</v>
      </c>
      <c r="BK462" s="232">
        <f>ROUND(I462*H462,2)</f>
        <v>0</v>
      </c>
      <c r="BL462" s="17" t="s">
        <v>145</v>
      </c>
      <c r="BM462" s="231" t="s">
        <v>1002</v>
      </c>
    </row>
    <row r="463" s="2" customFormat="1">
      <c r="A463" s="38"/>
      <c r="B463" s="39"/>
      <c r="C463" s="40"/>
      <c r="D463" s="235" t="s">
        <v>744</v>
      </c>
      <c r="E463" s="40"/>
      <c r="F463" s="273" t="s">
        <v>834</v>
      </c>
      <c r="G463" s="40"/>
      <c r="H463" s="40"/>
      <c r="I463" s="274"/>
      <c r="J463" s="40"/>
      <c r="K463" s="40"/>
      <c r="L463" s="44"/>
      <c r="M463" s="275"/>
      <c r="N463" s="276"/>
      <c r="O463" s="91"/>
      <c r="P463" s="91"/>
      <c r="Q463" s="91"/>
      <c r="R463" s="91"/>
      <c r="S463" s="91"/>
      <c r="T463" s="92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744</v>
      </c>
      <c r="AU463" s="17" t="s">
        <v>86</v>
      </c>
    </row>
    <row r="464" s="2" customFormat="1" ht="33" customHeight="1">
      <c r="A464" s="38"/>
      <c r="B464" s="39"/>
      <c r="C464" s="219" t="s">
        <v>1003</v>
      </c>
      <c r="D464" s="219" t="s">
        <v>141</v>
      </c>
      <c r="E464" s="220" t="s">
        <v>1004</v>
      </c>
      <c r="F464" s="221" t="s">
        <v>1005</v>
      </c>
      <c r="G464" s="222" t="s">
        <v>216</v>
      </c>
      <c r="H464" s="223">
        <v>2.016</v>
      </c>
      <c r="I464" s="224"/>
      <c r="J464" s="225">
        <f>ROUND(I464*H464,2)</f>
        <v>0</v>
      </c>
      <c r="K464" s="226"/>
      <c r="L464" s="44"/>
      <c r="M464" s="227" t="s">
        <v>1</v>
      </c>
      <c r="N464" s="228" t="s">
        <v>41</v>
      </c>
      <c r="O464" s="91"/>
      <c r="P464" s="229">
        <f>O464*H464</f>
        <v>0</v>
      </c>
      <c r="Q464" s="229">
        <v>0</v>
      </c>
      <c r="R464" s="229">
        <f>Q464*H464</f>
        <v>0</v>
      </c>
      <c r="S464" s="229">
        <v>0</v>
      </c>
      <c r="T464" s="230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31" t="s">
        <v>145</v>
      </c>
      <c r="AT464" s="231" t="s">
        <v>141</v>
      </c>
      <c r="AU464" s="231" t="s">
        <v>86</v>
      </c>
      <c r="AY464" s="17" t="s">
        <v>139</v>
      </c>
      <c r="BE464" s="232">
        <f>IF(N464="základní",J464,0)</f>
        <v>0</v>
      </c>
      <c r="BF464" s="232">
        <f>IF(N464="snížená",J464,0)</f>
        <v>0</v>
      </c>
      <c r="BG464" s="232">
        <f>IF(N464="zákl. přenesená",J464,0)</f>
        <v>0</v>
      </c>
      <c r="BH464" s="232">
        <f>IF(N464="sníž. přenesená",J464,0)</f>
        <v>0</v>
      </c>
      <c r="BI464" s="232">
        <f>IF(N464="nulová",J464,0)</f>
        <v>0</v>
      </c>
      <c r="BJ464" s="17" t="s">
        <v>84</v>
      </c>
      <c r="BK464" s="232">
        <f>ROUND(I464*H464,2)</f>
        <v>0</v>
      </c>
      <c r="BL464" s="17" t="s">
        <v>145</v>
      </c>
      <c r="BM464" s="231" t="s">
        <v>1006</v>
      </c>
    </row>
    <row r="465" s="2" customFormat="1">
      <c r="A465" s="38"/>
      <c r="B465" s="39"/>
      <c r="C465" s="40"/>
      <c r="D465" s="235" t="s">
        <v>744</v>
      </c>
      <c r="E465" s="40"/>
      <c r="F465" s="273" t="s">
        <v>834</v>
      </c>
      <c r="G465" s="40"/>
      <c r="H465" s="40"/>
      <c r="I465" s="274"/>
      <c r="J465" s="40"/>
      <c r="K465" s="40"/>
      <c r="L465" s="44"/>
      <c r="M465" s="275"/>
      <c r="N465" s="276"/>
      <c r="O465" s="91"/>
      <c r="P465" s="91"/>
      <c r="Q465" s="91"/>
      <c r="R465" s="91"/>
      <c r="S465" s="91"/>
      <c r="T465" s="92"/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T465" s="17" t="s">
        <v>744</v>
      </c>
      <c r="AU465" s="17" t="s">
        <v>86</v>
      </c>
    </row>
    <row r="466" s="2" customFormat="1" ht="44.25" customHeight="1">
      <c r="A466" s="38"/>
      <c r="B466" s="39"/>
      <c r="C466" s="219" t="s">
        <v>889</v>
      </c>
      <c r="D466" s="219" t="s">
        <v>141</v>
      </c>
      <c r="E466" s="220" t="s">
        <v>1007</v>
      </c>
      <c r="F466" s="221" t="s">
        <v>1008</v>
      </c>
      <c r="G466" s="222" t="s">
        <v>216</v>
      </c>
      <c r="H466" s="223">
        <v>60.479999999999997</v>
      </c>
      <c r="I466" s="224"/>
      <c r="J466" s="225">
        <f>ROUND(I466*H466,2)</f>
        <v>0</v>
      </c>
      <c r="K466" s="226"/>
      <c r="L466" s="44"/>
      <c r="M466" s="227" t="s">
        <v>1</v>
      </c>
      <c r="N466" s="228" t="s">
        <v>41</v>
      </c>
      <c r="O466" s="91"/>
      <c r="P466" s="229">
        <f>O466*H466</f>
        <v>0</v>
      </c>
      <c r="Q466" s="229">
        <v>0</v>
      </c>
      <c r="R466" s="229">
        <f>Q466*H466</f>
        <v>0</v>
      </c>
      <c r="S466" s="229">
        <v>0</v>
      </c>
      <c r="T466" s="230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31" t="s">
        <v>145</v>
      </c>
      <c r="AT466" s="231" t="s">
        <v>141</v>
      </c>
      <c r="AU466" s="231" t="s">
        <v>86</v>
      </c>
      <c r="AY466" s="17" t="s">
        <v>139</v>
      </c>
      <c r="BE466" s="232">
        <f>IF(N466="základní",J466,0)</f>
        <v>0</v>
      </c>
      <c r="BF466" s="232">
        <f>IF(N466="snížená",J466,0)</f>
        <v>0</v>
      </c>
      <c r="BG466" s="232">
        <f>IF(N466="zákl. přenesená",J466,0)</f>
        <v>0</v>
      </c>
      <c r="BH466" s="232">
        <f>IF(N466="sníž. přenesená",J466,0)</f>
        <v>0</v>
      </c>
      <c r="BI466" s="232">
        <f>IF(N466="nulová",J466,0)</f>
        <v>0</v>
      </c>
      <c r="BJ466" s="17" t="s">
        <v>84</v>
      </c>
      <c r="BK466" s="232">
        <f>ROUND(I466*H466,2)</f>
        <v>0</v>
      </c>
      <c r="BL466" s="17" t="s">
        <v>145</v>
      </c>
      <c r="BM466" s="231" t="s">
        <v>1009</v>
      </c>
    </row>
    <row r="467" s="2" customFormat="1">
      <c r="A467" s="38"/>
      <c r="B467" s="39"/>
      <c r="C467" s="40"/>
      <c r="D467" s="235" t="s">
        <v>744</v>
      </c>
      <c r="E467" s="40"/>
      <c r="F467" s="273" t="s">
        <v>834</v>
      </c>
      <c r="G467" s="40"/>
      <c r="H467" s="40"/>
      <c r="I467" s="274"/>
      <c r="J467" s="40"/>
      <c r="K467" s="40"/>
      <c r="L467" s="44"/>
      <c r="M467" s="275"/>
      <c r="N467" s="276"/>
      <c r="O467" s="91"/>
      <c r="P467" s="91"/>
      <c r="Q467" s="91"/>
      <c r="R467" s="91"/>
      <c r="S467" s="91"/>
      <c r="T467" s="92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744</v>
      </c>
      <c r="AU467" s="17" t="s">
        <v>86</v>
      </c>
    </row>
    <row r="468" s="13" customFormat="1">
      <c r="A468" s="13"/>
      <c r="B468" s="233"/>
      <c r="C468" s="234"/>
      <c r="D468" s="235" t="s">
        <v>147</v>
      </c>
      <c r="E468" s="236" t="s">
        <v>1</v>
      </c>
      <c r="F468" s="237" t="s">
        <v>1010</v>
      </c>
      <c r="G468" s="234"/>
      <c r="H468" s="238">
        <v>60.479999999999997</v>
      </c>
      <c r="I468" s="239"/>
      <c r="J468" s="234"/>
      <c r="K468" s="234"/>
      <c r="L468" s="240"/>
      <c r="M468" s="241"/>
      <c r="N468" s="242"/>
      <c r="O468" s="242"/>
      <c r="P468" s="242"/>
      <c r="Q468" s="242"/>
      <c r="R468" s="242"/>
      <c r="S468" s="242"/>
      <c r="T468" s="24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4" t="s">
        <v>147</v>
      </c>
      <c r="AU468" s="244" t="s">
        <v>86</v>
      </c>
      <c r="AV468" s="13" t="s">
        <v>86</v>
      </c>
      <c r="AW468" s="13" t="s">
        <v>32</v>
      </c>
      <c r="AX468" s="13" t="s">
        <v>76</v>
      </c>
      <c r="AY468" s="244" t="s">
        <v>139</v>
      </c>
    </row>
    <row r="469" s="14" customFormat="1">
      <c r="A469" s="14"/>
      <c r="B469" s="262"/>
      <c r="C469" s="263"/>
      <c r="D469" s="235" t="s">
        <v>147</v>
      </c>
      <c r="E469" s="264" t="s">
        <v>1</v>
      </c>
      <c r="F469" s="265" t="s">
        <v>423</v>
      </c>
      <c r="G469" s="263"/>
      <c r="H469" s="266">
        <v>60.479999999999997</v>
      </c>
      <c r="I469" s="267"/>
      <c r="J469" s="263"/>
      <c r="K469" s="263"/>
      <c r="L469" s="268"/>
      <c r="M469" s="269"/>
      <c r="N469" s="270"/>
      <c r="O469" s="270"/>
      <c r="P469" s="270"/>
      <c r="Q469" s="270"/>
      <c r="R469" s="270"/>
      <c r="S469" s="270"/>
      <c r="T469" s="271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72" t="s">
        <v>147</v>
      </c>
      <c r="AU469" s="272" t="s">
        <v>86</v>
      </c>
      <c r="AV469" s="14" t="s">
        <v>145</v>
      </c>
      <c r="AW469" s="14" t="s">
        <v>32</v>
      </c>
      <c r="AX469" s="14" t="s">
        <v>84</v>
      </c>
      <c r="AY469" s="272" t="s">
        <v>139</v>
      </c>
    </row>
    <row r="470" s="2" customFormat="1" ht="44.25" customHeight="1">
      <c r="A470" s="38"/>
      <c r="B470" s="39"/>
      <c r="C470" s="219" t="s">
        <v>1011</v>
      </c>
      <c r="D470" s="219" t="s">
        <v>141</v>
      </c>
      <c r="E470" s="220" t="s">
        <v>1012</v>
      </c>
      <c r="F470" s="221" t="s">
        <v>1013</v>
      </c>
      <c r="G470" s="222" t="s">
        <v>216</v>
      </c>
      <c r="H470" s="223">
        <v>2.016</v>
      </c>
      <c r="I470" s="224"/>
      <c r="J470" s="225">
        <f>ROUND(I470*H470,2)</f>
        <v>0</v>
      </c>
      <c r="K470" s="226"/>
      <c r="L470" s="44"/>
      <c r="M470" s="227" t="s">
        <v>1</v>
      </c>
      <c r="N470" s="228" t="s">
        <v>41</v>
      </c>
      <c r="O470" s="91"/>
      <c r="P470" s="229">
        <f>O470*H470</f>
        <v>0</v>
      </c>
      <c r="Q470" s="229">
        <v>0</v>
      </c>
      <c r="R470" s="229">
        <f>Q470*H470</f>
        <v>0</v>
      </c>
      <c r="S470" s="229">
        <v>0</v>
      </c>
      <c r="T470" s="230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31" t="s">
        <v>145</v>
      </c>
      <c r="AT470" s="231" t="s">
        <v>141</v>
      </c>
      <c r="AU470" s="231" t="s">
        <v>86</v>
      </c>
      <c r="AY470" s="17" t="s">
        <v>139</v>
      </c>
      <c r="BE470" s="232">
        <f>IF(N470="základní",J470,0)</f>
        <v>0</v>
      </c>
      <c r="BF470" s="232">
        <f>IF(N470="snížená",J470,0)</f>
        <v>0</v>
      </c>
      <c r="BG470" s="232">
        <f>IF(N470="zákl. přenesená",J470,0)</f>
        <v>0</v>
      </c>
      <c r="BH470" s="232">
        <f>IF(N470="sníž. přenesená",J470,0)</f>
        <v>0</v>
      </c>
      <c r="BI470" s="232">
        <f>IF(N470="nulová",J470,0)</f>
        <v>0</v>
      </c>
      <c r="BJ470" s="17" t="s">
        <v>84</v>
      </c>
      <c r="BK470" s="232">
        <f>ROUND(I470*H470,2)</f>
        <v>0</v>
      </c>
      <c r="BL470" s="17" t="s">
        <v>145</v>
      </c>
      <c r="BM470" s="231" t="s">
        <v>1014</v>
      </c>
    </row>
    <row r="471" s="2" customFormat="1">
      <c r="A471" s="38"/>
      <c r="B471" s="39"/>
      <c r="C471" s="40"/>
      <c r="D471" s="235" t="s">
        <v>744</v>
      </c>
      <c r="E471" s="40"/>
      <c r="F471" s="273" t="s">
        <v>834</v>
      </c>
      <c r="G471" s="40"/>
      <c r="H471" s="40"/>
      <c r="I471" s="274"/>
      <c r="J471" s="40"/>
      <c r="K471" s="40"/>
      <c r="L471" s="44"/>
      <c r="M471" s="275"/>
      <c r="N471" s="276"/>
      <c r="O471" s="91"/>
      <c r="P471" s="91"/>
      <c r="Q471" s="91"/>
      <c r="R471" s="91"/>
      <c r="S471" s="91"/>
      <c r="T471" s="92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744</v>
      </c>
      <c r="AU471" s="17" t="s">
        <v>86</v>
      </c>
    </row>
    <row r="472" s="2" customFormat="1" ht="16.5" customHeight="1">
      <c r="A472" s="38"/>
      <c r="B472" s="39"/>
      <c r="C472" s="245" t="s">
        <v>892</v>
      </c>
      <c r="D472" s="245" t="s">
        <v>175</v>
      </c>
      <c r="E472" s="246" t="s">
        <v>1015</v>
      </c>
      <c r="F472" s="247" t="s">
        <v>1016</v>
      </c>
      <c r="G472" s="248" t="s">
        <v>1017</v>
      </c>
      <c r="H472" s="249">
        <v>2</v>
      </c>
      <c r="I472" s="250"/>
      <c r="J472" s="251">
        <f>ROUND(I472*H472,2)</f>
        <v>0</v>
      </c>
      <c r="K472" s="252"/>
      <c r="L472" s="253"/>
      <c r="M472" s="254" t="s">
        <v>1</v>
      </c>
      <c r="N472" s="255" t="s">
        <v>41</v>
      </c>
      <c r="O472" s="91"/>
      <c r="P472" s="229">
        <f>O472*H472</f>
        <v>0</v>
      </c>
      <c r="Q472" s="229">
        <v>0</v>
      </c>
      <c r="R472" s="229">
        <f>Q472*H472</f>
        <v>0</v>
      </c>
      <c r="S472" s="229">
        <v>0</v>
      </c>
      <c r="T472" s="230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31" t="s">
        <v>178</v>
      </c>
      <c r="AT472" s="231" t="s">
        <v>175</v>
      </c>
      <c r="AU472" s="231" t="s">
        <v>86</v>
      </c>
      <c r="AY472" s="17" t="s">
        <v>139</v>
      </c>
      <c r="BE472" s="232">
        <f>IF(N472="základní",J472,0)</f>
        <v>0</v>
      </c>
      <c r="BF472" s="232">
        <f>IF(N472="snížená",J472,0)</f>
        <v>0</v>
      </c>
      <c r="BG472" s="232">
        <f>IF(N472="zákl. přenesená",J472,0)</f>
        <v>0</v>
      </c>
      <c r="BH472" s="232">
        <f>IF(N472="sníž. přenesená",J472,0)</f>
        <v>0</v>
      </c>
      <c r="BI472" s="232">
        <f>IF(N472="nulová",J472,0)</f>
        <v>0</v>
      </c>
      <c r="BJ472" s="17" t="s">
        <v>84</v>
      </c>
      <c r="BK472" s="232">
        <f>ROUND(I472*H472,2)</f>
        <v>0</v>
      </c>
      <c r="BL472" s="17" t="s">
        <v>145</v>
      </c>
      <c r="BM472" s="231" t="s">
        <v>1018</v>
      </c>
    </row>
    <row r="473" s="2" customFormat="1">
      <c r="A473" s="38"/>
      <c r="B473" s="39"/>
      <c r="C473" s="40"/>
      <c r="D473" s="235" t="s">
        <v>744</v>
      </c>
      <c r="E473" s="40"/>
      <c r="F473" s="273" t="s">
        <v>834</v>
      </c>
      <c r="G473" s="40"/>
      <c r="H473" s="40"/>
      <c r="I473" s="274"/>
      <c r="J473" s="40"/>
      <c r="K473" s="40"/>
      <c r="L473" s="44"/>
      <c r="M473" s="275"/>
      <c r="N473" s="276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744</v>
      </c>
      <c r="AU473" s="17" t="s">
        <v>86</v>
      </c>
    </row>
    <row r="474" s="13" customFormat="1">
      <c r="A474" s="13"/>
      <c r="B474" s="233"/>
      <c r="C474" s="234"/>
      <c r="D474" s="235" t="s">
        <v>147</v>
      </c>
      <c r="E474" s="236" t="s">
        <v>1</v>
      </c>
      <c r="F474" s="237" t="s">
        <v>883</v>
      </c>
      <c r="G474" s="234"/>
      <c r="H474" s="238">
        <v>2</v>
      </c>
      <c r="I474" s="239"/>
      <c r="J474" s="234"/>
      <c r="K474" s="234"/>
      <c r="L474" s="240"/>
      <c r="M474" s="241"/>
      <c r="N474" s="242"/>
      <c r="O474" s="242"/>
      <c r="P474" s="242"/>
      <c r="Q474" s="242"/>
      <c r="R474" s="242"/>
      <c r="S474" s="242"/>
      <c r="T474" s="24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4" t="s">
        <v>147</v>
      </c>
      <c r="AU474" s="244" t="s">
        <v>86</v>
      </c>
      <c r="AV474" s="13" t="s">
        <v>86</v>
      </c>
      <c r="AW474" s="13" t="s">
        <v>32</v>
      </c>
      <c r="AX474" s="13" t="s">
        <v>76</v>
      </c>
      <c r="AY474" s="244" t="s">
        <v>139</v>
      </c>
    </row>
    <row r="475" s="14" customFormat="1">
      <c r="A475" s="14"/>
      <c r="B475" s="262"/>
      <c r="C475" s="263"/>
      <c r="D475" s="235" t="s">
        <v>147</v>
      </c>
      <c r="E475" s="264" t="s">
        <v>1</v>
      </c>
      <c r="F475" s="265" t="s">
        <v>423</v>
      </c>
      <c r="G475" s="263"/>
      <c r="H475" s="266">
        <v>2</v>
      </c>
      <c r="I475" s="267"/>
      <c r="J475" s="263"/>
      <c r="K475" s="263"/>
      <c r="L475" s="268"/>
      <c r="M475" s="269"/>
      <c r="N475" s="270"/>
      <c r="O475" s="270"/>
      <c r="P475" s="270"/>
      <c r="Q475" s="270"/>
      <c r="R475" s="270"/>
      <c r="S475" s="270"/>
      <c r="T475" s="271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72" t="s">
        <v>147</v>
      </c>
      <c r="AU475" s="272" t="s">
        <v>86</v>
      </c>
      <c r="AV475" s="14" t="s">
        <v>145</v>
      </c>
      <c r="AW475" s="14" t="s">
        <v>32</v>
      </c>
      <c r="AX475" s="14" t="s">
        <v>84</v>
      </c>
      <c r="AY475" s="272" t="s">
        <v>139</v>
      </c>
    </row>
    <row r="476" s="12" customFormat="1" ht="22.8" customHeight="1">
      <c r="A476" s="12"/>
      <c r="B476" s="203"/>
      <c r="C476" s="204"/>
      <c r="D476" s="205" t="s">
        <v>75</v>
      </c>
      <c r="E476" s="217" t="s">
        <v>211</v>
      </c>
      <c r="F476" s="217" t="s">
        <v>212</v>
      </c>
      <c r="G476" s="204"/>
      <c r="H476" s="204"/>
      <c r="I476" s="207"/>
      <c r="J476" s="218">
        <f>BK476</f>
        <v>0</v>
      </c>
      <c r="K476" s="204"/>
      <c r="L476" s="209"/>
      <c r="M476" s="210"/>
      <c r="N476" s="211"/>
      <c r="O476" s="211"/>
      <c r="P476" s="212">
        <f>SUM(P477:P484)</f>
        <v>0</v>
      </c>
      <c r="Q476" s="211"/>
      <c r="R476" s="212">
        <f>SUM(R477:R484)</f>
        <v>0</v>
      </c>
      <c r="S476" s="211"/>
      <c r="T476" s="213">
        <f>SUM(T477:T484)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14" t="s">
        <v>84</v>
      </c>
      <c r="AT476" s="215" t="s">
        <v>75</v>
      </c>
      <c r="AU476" s="215" t="s">
        <v>84</v>
      </c>
      <c r="AY476" s="214" t="s">
        <v>139</v>
      </c>
      <c r="BK476" s="216">
        <f>SUM(BK477:BK484)</f>
        <v>0</v>
      </c>
    </row>
    <row r="477" s="2" customFormat="1" ht="49.05" customHeight="1">
      <c r="A477" s="38"/>
      <c r="B477" s="39"/>
      <c r="C477" s="219" t="s">
        <v>1019</v>
      </c>
      <c r="D477" s="219" t="s">
        <v>141</v>
      </c>
      <c r="E477" s="220" t="s">
        <v>1020</v>
      </c>
      <c r="F477" s="221" t="s">
        <v>1021</v>
      </c>
      <c r="G477" s="222" t="s">
        <v>216</v>
      </c>
      <c r="H477" s="223">
        <v>7.2279999999999998</v>
      </c>
      <c r="I477" s="224"/>
      <c r="J477" s="225">
        <f>ROUND(I477*H477,2)</f>
        <v>0</v>
      </c>
      <c r="K477" s="226"/>
      <c r="L477" s="44"/>
      <c r="M477" s="227" t="s">
        <v>1</v>
      </c>
      <c r="N477" s="228" t="s">
        <v>41</v>
      </c>
      <c r="O477" s="91"/>
      <c r="P477" s="229">
        <f>O477*H477</f>
        <v>0</v>
      </c>
      <c r="Q477" s="229">
        <v>0</v>
      </c>
      <c r="R477" s="229">
        <f>Q477*H477</f>
        <v>0</v>
      </c>
      <c r="S477" s="229">
        <v>0</v>
      </c>
      <c r="T477" s="230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31" t="s">
        <v>145</v>
      </c>
      <c r="AT477" s="231" t="s">
        <v>141</v>
      </c>
      <c r="AU477" s="231" t="s">
        <v>86</v>
      </c>
      <c r="AY477" s="17" t="s">
        <v>139</v>
      </c>
      <c r="BE477" s="232">
        <f>IF(N477="základní",J477,0)</f>
        <v>0</v>
      </c>
      <c r="BF477" s="232">
        <f>IF(N477="snížená",J477,0)</f>
        <v>0</v>
      </c>
      <c r="BG477" s="232">
        <f>IF(N477="zákl. přenesená",J477,0)</f>
        <v>0</v>
      </c>
      <c r="BH477" s="232">
        <f>IF(N477="sníž. přenesená",J477,0)</f>
        <v>0</v>
      </c>
      <c r="BI477" s="232">
        <f>IF(N477="nulová",J477,0)</f>
        <v>0</v>
      </c>
      <c r="BJ477" s="17" t="s">
        <v>84</v>
      </c>
      <c r="BK477" s="232">
        <f>ROUND(I477*H477,2)</f>
        <v>0</v>
      </c>
      <c r="BL477" s="17" t="s">
        <v>145</v>
      </c>
      <c r="BM477" s="231" t="s">
        <v>1022</v>
      </c>
    </row>
    <row r="478" s="2" customFormat="1">
      <c r="A478" s="38"/>
      <c r="B478" s="39"/>
      <c r="C478" s="40"/>
      <c r="D478" s="235" t="s">
        <v>744</v>
      </c>
      <c r="E478" s="40"/>
      <c r="F478" s="273" t="s">
        <v>834</v>
      </c>
      <c r="G478" s="40"/>
      <c r="H478" s="40"/>
      <c r="I478" s="274"/>
      <c r="J478" s="40"/>
      <c r="K478" s="40"/>
      <c r="L478" s="44"/>
      <c r="M478" s="275"/>
      <c r="N478" s="276"/>
      <c r="O478" s="91"/>
      <c r="P478" s="91"/>
      <c r="Q478" s="91"/>
      <c r="R478" s="91"/>
      <c r="S478" s="91"/>
      <c r="T478" s="92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744</v>
      </c>
      <c r="AU478" s="17" t="s">
        <v>86</v>
      </c>
    </row>
    <row r="479" s="13" customFormat="1">
      <c r="A479" s="13"/>
      <c r="B479" s="233"/>
      <c r="C479" s="234"/>
      <c r="D479" s="235" t="s">
        <v>147</v>
      </c>
      <c r="E479" s="236" t="s">
        <v>1</v>
      </c>
      <c r="F479" s="237" t="s">
        <v>1023</v>
      </c>
      <c r="G479" s="234"/>
      <c r="H479" s="238">
        <v>7.2279999999999998</v>
      </c>
      <c r="I479" s="239"/>
      <c r="J479" s="234"/>
      <c r="K479" s="234"/>
      <c r="L479" s="240"/>
      <c r="M479" s="241"/>
      <c r="N479" s="242"/>
      <c r="O479" s="242"/>
      <c r="P479" s="242"/>
      <c r="Q479" s="242"/>
      <c r="R479" s="242"/>
      <c r="S479" s="242"/>
      <c r="T479" s="24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4" t="s">
        <v>147</v>
      </c>
      <c r="AU479" s="244" t="s">
        <v>86</v>
      </c>
      <c r="AV479" s="13" t="s">
        <v>86</v>
      </c>
      <c r="AW479" s="13" t="s">
        <v>32</v>
      </c>
      <c r="AX479" s="13" t="s">
        <v>76</v>
      </c>
      <c r="AY479" s="244" t="s">
        <v>139</v>
      </c>
    </row>
    <row r="480" s="14" customFormat="1">
      <c r="A480" s="14"/>
      <c r="B480" s="262"/>
      <c r="C480" s="263"/>
      <c r="D480" s="235" t="s">
        <v>147</v>
      </c>
      <c r="E480" s="264" t="s">
        <v>1</v>
      </c>
      <c r="F480" s="265" t="s">
        <v>423</v>
      </c>
      <c r="G480" s="263"/>
      <c r="H480" s="266">
        <v>7.2279999999999998</v>
      </c>
      <c r="I480" s="267"/>
      <c r="J480" s="263"/>
      <c r="K480" s="263"/>
      <c r="L480" s="268"/>
      <c r="M480" s="269"/>
      <c r="N480" s="270"/>
      <c r="O480" s="270"/>
      <c r="P480" s="270"/>
      <c r="Q480" s="270"/>
      <c r="R480" s="270"/>
      <c r="S480" s="270"/>
      <c r="T480" s="27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72" t="s">
        <v>147</v>
      </c>
      <c r="AU480" s="272" t="s">
        <v>86</v>
      </c>
      <c r="AV480" s="14" t="s">
        <v>145</v>
      </c>
      <c r="AW480" s="14" t="s">
        <v>32</v>
      </c>
      <c r="AX480" s="14" t="s">
        <v>84</v>
      </c>
      <c r="AY480" s="272" t="s">
        <v>139</v>
      </c>
    </row>
    <row r="481" s="2" customFormat="1" ht="16.5" customHeight="1">
      <c r="A481" s="38"/>
      <c r="B481" s="39"/>
      <c r="C481" s="219" t="s">
        <v>895</v>
      </c>
      <c r="D481" s="219" t="s">
        <v>141</v>
      </c>
      <c r="E481" s="220" t="s">
        <v>1024</v>
      </c>
      <c r="F481" s="221" t="s">
        <v>1025</v>
      </c>
      <c r="G481" s="222" t="s">
        <v>473</v>
      </c>
      <c r="H481" s="223">
        <v>1</v>
      </c>
      <c r="I481" s="224"/>
      <c r="J481" s="225">
        <f>ROUND(I481*H481,2)</f>
        <v>0</v>
      </c>
      <c r="K481" s="226"/>
      <c r="L481" s="44"/>
      <c r="M481" s="227" t="s">
        <v>1</v>
      </c>
      <c r="N481" s="228" t="s">
        <v>41</v>
      </c>
      <c r="O481" s="91"/>
      <c r="P481" s="229">
        <f>O481*H481</f>
        <v>0</v>
      </c>
      <c r="Q481" s="229">
        <v>0</v>
      </c>
      <c r="R481" s="229">
        <f>Q481*H481</f>
        <v>0</v>
      </c>
      <c r="S481" s="229">
        <v>0</v>
      </c>
      <c r="T481" s="230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31" t="s">
        <v>145</v>
      </c>
      <c r="AT481" s="231" t="s">
        <v>141</v>
      </c>
      <c r="AU481" s="231" t="s">
        <v>86</v>
      </c>
      <c r="AY481" s="17" t="s">
        <v>139</v>
      </c>
      <c r="BE481" s="232">
        <f>IF(N481="základní",J481,0)</f>
        <v>0</v>
      </c>
      <c r="BF481" s="232">
        <f>IF(N481="snížená",J481,0)</f>
        <v>0</v>
      </c>
      <c r="BG481" s="232">
        <f>IF(N481="zákl. přenesená",J481,0)</f>
        <v>0</v>
      </c>
      <c r="BH481" s="232">
        <f>IF(N481="sníž. přenesená",J481,0)</f>
        <v>0</v>
      </c>
      <c r="BI481" s="232">
        <f>IF(N481="nulová",J481,0)</f>
        <v>0</v>
      </c>
      <c r="BJ481" s="17" t="s">
        <v>84</v>
      </c>
      <c r="BK481" s="232">
        <f>ROUND(I481*H481,2)</f>
        <v>0</v>
      </c>
      <c r="BL481" s="17" t="s">
        <v>145</v>
      </c>
      <c r="BM481" s="231" t="s">
        <v>1026</v>
      </c>
    </row>
    <row r="482" s="2" customFormat="1">
      <c r="A482" s="38"/>
      <c r="B482" s="39"/>
      <c r="C482" s="40"/>
      <c r="D482" s="235" t="s">
        <v>744</v>
      </c>
      <c r="E482" s="40"/>
      <c r="F482" s="273" t="s">
        <v>1027</v>
      </c>
      <c r="G482" s="40"/>
      <c r="H482" s="40"/>
      <c r="I482" s="274"/>
      <c r="J482" s="40"/>
      <c r="K482" s="40"/>
      <c r="L482" s="44"/>
      <c r="M482" s="275"/>
      <c r="N482" s="276"/>
      <c r="O482" s="91"/>
      <c r="P482" s="91"/>
      <c r="Q482" s="91"/>
      <c r="R482" s="91"/>
      <c r="S482" s="91"/>
      <c r="T482" s="92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7" t="s">
        <v>744</v>
      </c>
      <c r="AU482" s="17" t="s">
        <v>86</v>
      </c>
    </row>
    <row r="483" s="13" customFormat="1">
      <c r="A483" s="13"/>
      <c r="B483" s="233"/>
      <c r="C483" s="234"/>
      <c r="D483" s="235" t="s">
        <v>147</v>
      </c>
      <c r="E483" s="236" t="s">
        <v>1</v>
      </c>
      <c r="F483" s="237" t="s">
        <v>84</v>
      </c>
      <c r="G483" s="234"/>
      <c r="H483" s="238">
        <v>1</v>
      </c>
      <c r="I483" s="239"/>
      <c r="J483" s="234"/>
      <c r="K483" s="234"/>
      <c r="L483" s="240"/>
      <c r="M483" s="241"/>
      <c r="N483" s="242"/>
      <c r="O483" s="242"/>
      <c r="P483" s="242"/>
      <c r="Q483" s="242"/>
      <c r="R483" s="242"/>
      <c r="S483" s="242"/>
      <c r="T483" s="24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4" t="s">
        <v>147</v>
      </c>
      <c r="AU483" s="244" t="s">
        <v>86</v>
      </c>
      <c r="AV483" s="13" t="s">
        <v>86</v>
      </c>
      <c r="AW483" s="13" t="s">
        <v>32</v>
      </c>
      <c r="AX483" s="13" t="s">
        <v>76</v>
      </c>
      <c r="AY483" s="244" t="s">
        <v>139</v>
      </c>
    </row>
    <row r="484" s="14" customFormat="1">
      <c r="A484" s="14"/>
      <c r="B484" s="262"/>
      <c r="C484" s="263"/>
      <c r="D484" s="235" t="s">
        <v>147</v>
      </c>
      <c r="E484" s="264" t="s">
        <v>1</v>
      </c>
      <c r="F484" s="265" t="s">
        <v>423</v>
      </c>
      <c r="G484" s="263"/>
      <c r="H484" s="266">
        <v>1</v>
      </c>
      <c r="I484" s="267"/>
      <c r="J484" s="263"/>
      <c r="K484" s="263"/>
      <c r="L484" s="268"/>
      <c r="M484" s="269"/>
      <c r="N484" s="270"/>
      <c r="O484" s="270"/>
      <c r="P484" s="270"/>
      <c r="Q484" s="270"/>
      <c r="R484" s="270"/>
      <c r="S484" s="270"/>
      <c r="T484" s="271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72" t="s">
        <v>147</v>
      </c>
      <c r="AU484" s="272" t="s">
        <v>86</v>
      </c>
      <c r="AV484" s="14" t="s">
        <v>145</v>
      </c>
      <c r="AW484" s="14" t="s">
        <v>32</v>
      </c>
      <c r="AX484" s="14" t="s">
        <v>84</v>
      </c>
      <c r="AY484" s="272" t="s">
        <v>139</v>
      </c>
    </row>
    <row r="485" s="12" customFormat="1" ht="25.92" customHeight="1">
      <c r="A485" s="12"/>
      <c r="B485" s="203"/>
      <c r="C485" s="204"/>
      <c r="D485" s="205" t="s">
        <v>75</v>
      </c>
      <c r="E485" s="206" t="s">
        <v>175</v>
      </c>
      <c r="F485" s="206" t="s">
        <v>1028</v>
      </c>
      <c r="G485" s="204"/>
      <c r="H485" s="204"/>
      <c r="I485" s="207"/>
      <c r="J485" s="208">
        <f>BK485</f>
        <v>0</v>
      </c>
      <c r="K485" s="204"/>
      <c r="L485" s="209"/>
      <c r="M485" s="210"/>
      <c r="N485" s="211"/>
      <c r="O485" s="211"/>
      <c r="P485" s="212">
        <f>P486</f>
        <v>0</v>
      </c>
      <c r="Q485" s="211"/>
      <c r="R485" s="212">
        <f>R486</f>
        <v>0</v>
      </c>
      <c r="S485" s="211"/>
      <c r="T485" s="213">
        <f>T486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214" t="s">
        <v>153</v>
      </c>
      <c r="AT485" s="215" t="s">
        <v>75</v>
      </c>
      <c r="AU485" s="215" t="s">
        <v>76</v>
      </c>
      <c r="AY485" s="214" t="s">
        <v>139</v>
      </c>
      <c r="BK485" s="216">
        <f>BK486</f>
        <v>0</v>
      </c>
    </row>
    <row r="486" s="12" customFormat="1" ht="22.8" customHeight="1">
      <c r="A486" s="12"/>
      <c r="B486" s="203"/>
      <c r="C486" s="204"/>
      <c r="D486" s="205" t="s">
        <v>75</v>
      </c>
      <c r="E486" s="217" t="s">
        <v>1029</v>
      </c>
      <c r="F486" s="217" t="s">
        <v>1030</v>
      </c>
      <c r="G486" s="204"/>
      <c r="H486" s="204"/>
      <c r="I486" s="207"/>
      <c r="J486" s="218">
        <f>BK486</f>
        <v>0</v>
      </c>
      <c r="K486" s="204"/>
      <c r="L486" s="209"/>
      <c r="M486" s="210"/>
      <c r="N486" s="211"/>
      <c r="O486" s="211"/>
      <c r="P486" s="212">
        <f>SUM(P487:P500)</f>
        <v>0</v>
      </c>
      <c r="Q486" s="211"/>
      <c r="R486" s="212">
        <f>SUM(R487:R500)</f>
        <v>0</v>
      </c>
      <c r="S486" s="211"/>
      <c r="T486" s="213">
        <f>SUM(T487:T500)</f>
        <v>0</v>
      </c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R486" s="214" t="s">
        <v>153</v>
      </c>
      <c r="AT486" s="215" t="s">
        <v>75</v>
      </c>
      <c r="AU486" s="215" t="s">
        <v>84</v>
      </c>
      <c r="AY486" s="214" t="s">
        <v>139</v>
      </c>
      <c r="BK486" s="216">
        <f>SUM(BK487:BK500)</f>
        <v>0</v>
      </c>
    </row>
    <row r="487" s="2" customFormat="1" ht="24.15" customHeight="1">
      <c r="A487" s="38"/>
      <c r="B487" s="39"/>
      <c r="C487" s="219" t="s">
        <v>1031</v>
      </c>
      <c r="D487" s="219" t="s">
        <v>141</v>
      </c>
      <c r="E487" s="220" t="s">
        <v>1032</v>
      </c>
      <c r="F487" s="221" t="s">
        <v>1033</v>
      </c>
      <c r="G487" s="222" t="s">
        <v>274</v>
      </c>
      <c r="H487" s="223">
        <v>10</v>
      </c>
      <c r="I487" s="224"/>
      <c r="J487" s="225">
        <f>ROUND(I487*H487,2)</f>
        <v>0</v>
      </c>
      <c r="K487" s="226"/>
      <c r="L487" s="44"/>
      <c r="M487" s="227" t="s">
        <v>1</v>
      </c>
      <c r="N487" s="228" t="s">
        <v>41</v>
      </c>
      <c r="O487" s="91"/>
      <c r="P487" s="229">
        <f>O487*H487</f>
        <v>0</v>
      </c>
      <c r="Q487" s="229">
        <v>0</v>
      </c>
      <c r="R487" s="229">
        <f>Q487*H487</f>
        <v>0</v>
      </c>
      <c r="S487" s="229">
        <v>0</v>
      </c>
      <c r="T487" s="230">
        <f>S487*H487</f>
        <v>0</v>
      </c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R487" s="231" t="s">
        <v>878</v>
      </c>
      <c r="AT487" s="231" t="s">
        <v>141</v>
      </c>
      <c r="AU487" s="231" t="s">
        <v>86</v>
      </c>
      <c r="AY487" s="17" t="s">
        <v>139</v>
      </c>
      <c r="BE487" s="232">
        <f>IF(N487="základní",J487,0)</f>
        <v>0</v>
      </c>
      <c r="BF487" s="232">
        <f>IF(N487="snížená",J487,0)</f>
        <v>0</v>
      </c>
      <c r="BG487" s="232">
        <f>IF(N487="zákl. přenesená",J487,0)</f>
        <v>0</v>
      </c>
      <c r="BH487" s="232">
        <f>IF(N487="sníž. přenesená",J487,0)</f>
        <v>0</v>
      </c>
      <c r="BI487" s="232">
        <f>IF(N487="nulová",J487,0)</f>
        <v>0</v>
      </c>
      <c r="BJ487" s="17" t="s">
        <v>84</v>
      </c>
      <c r="BK487" s="232">
        <f>ROUND(I487*H487,2)</f>
        <v>0</v>
      </c>
      <c r="BL487" s="17" t="s">
        <v>878</v>
      </c>
      <c r="BM487" s="231" t="s">
        <v>1034</v>
      </c>
    </row>
    <row r="488" s="2" customFormat="1">
      <c r="A488" s="38"/>
      <c r="B488" s="39"/>
      <c r="C488" s="40"/>
      <c r="D488" s="235" t="s">
        <v>744</v>
      </c>
      <c r="E488" s="40"/>
      <c r="F488" s="273" t="s">
        <v>834</v>
      </c>
      <c r="G488" s="40"/>
      <c r="H488" s="40"/>
      <c r="I488" s="274"/>
      <c r="J488" s="40"/>
      <c r="K488" s="40"/>
      <c r="L488" s="44"/>
      <c r="M488" s="275"/>
      <c r="N488" s="276"/>
      <c r="O488" s="91"/>
      <c r="P488" s="91"/>
      <c r="Q488" s="91"/>
      <c r="R488" s="91"/>
      <c r="S488" s="91"/>
      <c r="T488" s="92"/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T488" s="17" t="s">
        <v>744</v>
      </c>
      <c r="AU488" s="17" t="s">
        <v>86</v>
      </c>
    </row>
    <row r="489" s="13" customFormat="1">
      <c r="A489" s="13"/>
      <c r="B489" s="233"/>
      <c r="C489" s="234"/>
      <c r="D489" s="235" t="s">
        <v>147</v>
      </c>
      <c r="E489" s="236" t="s">
        <v>1</v>
      </c>
      <c r="F489" s="237" t="s">
        <v>962</v>
      </c>
      <c r="G489" s="234"/>
      <c r="H489" s="238">
        <v>3</v>
      </c>
      <c r="I489" s="239"/>
      <c r="J489" s="234"/>
      <c r="K489" s="234"/>
      <c r="L489" s="240"/>
      <c r="M489" s="241"/>
      <c r="N489" s="242"/>
      <c r="O489" s="242"/>
      <c r="P489" s="242"/>
      <c r="Q489" s="242"/>
      <c r="R489" s="242"/>
      <c r="S489" s="242"/>
      <c r="T489" s="24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4" t="s">
        <v>147</v>
      </c>
      <c r="AU489" s="244" t="s">
        <v>86</v>
      </c>
      <c r="AV489" s="13" t="s">
        <v>86</v>
      </c>
      <c r="AW489" s="13" t="s">
        <v>32</v>
      </c>
      <c r="AX489" s="13" t="s">
        <v>76</v>
      </c>
      <c r="AY489" s="244" t="s">
        <v>139</v>
      </c>
    </row>
    <row r="490" s="13" customFormat="1">
      <c r="A490" s="13"/>
      <c r="B490" s="233"/>
      <c r="C490" s="234"/>
      <c r="D490" s="235" t="s">
        <v>147</v>
      </c>
      <c r="E490" s="236" t="s">
        <v>1</v>
      </c>
      <c r="F490" s="237" t="s">
        <v>836</v>
      </c>
      <c r="G490" s="234"/>
      <c r="H490" s="238">
        <v>7</v>
      </c>
      <c r="I490" s="239"/>
      <c r="J490" s="234"/>
      <c r="K490" s="234"/>
      <c r="L490" s="240"/>
      <c r="M490" s="241"/>
      <c r="N490" s="242"/>
      <c r="O490" s="242"/>
      <c r="P490" s="242"/>
      <c r="Q490" s="242"/>
      <c r="R490" s="242"/>
      <c r="S490" s="242"/>
      <c r="T490" s="24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4" t="s">
        <v>147</v>
      </c>
      <c r="AU490" s="244" t="s">
        <v>86</v>
      </c>
      <c r="AV490" s="13" t="s">
        <v>86</v>
      </c>
      <c r="AW490" s="13" t="s">
        <v>32</v>
      </c>
      <c r="AX490" s="13" t="s">
        <v>76</v>
      </c>
      <c r="AY490" s="244" t="s">
        <v>139</v>
      </c>
    </row>
    <row r="491" s="14" customFormat="1">
      <c r="A491" s="14"/>
      <c r="B491" s="262"/>
      <c r="C491" s="263"/>
      <c r="D491" s="235" t="s">
        <v>147</v>
      </c>
      <c r="E491" s="264" t="s">
        <v>1</v>
      </c>
      <c r="F491" s="265" t="s">
        <v>423</v>
      </c>
      <c r="G491" s="263"/>
      <c r="H491" s="266">
        <v>10</v>
      </c>
      <c r="I491" s="267"/>
      <c r="J491" s="263"/>
      <c r="K491" s="263"/>
      <c r="L491" s="268"/>
      <c r="M491" s="269"/>
      <c r="N491" s="270"/>
      <c r="O491" s="270"/>
      <c r="P491" s="270"/>
      <c r="Q491" s="270"/>
      <c r="R491" s="270"/>
      <c r="S491" s="270"/>
      <c r="T491" s="271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72" t="s">
        <v>147</v>
      </c>
      <c r="AU491" s="272" t="s">
        <v>86</v>
      </c>
      <c r="AV491" s="14" t="s">
        <v>145</v>
      </c>
      <c r="AW491" s="14" t="s">
        <v>32</v>
      </c>
      <c r="AX491" s="14" t="s">
        <v>84</v>
      </c>
      <c r="AY491" s="272" t="s">
        <v>139</v>
      </c>
    </row>
    <row r="492" s="2" customFormat="1" ht="24.15" customHeight="1">
      <c r="A492" s="38"/>
      <c r="B492" s="39"/>
      <c r="C492" s="219" t="s">
        <v>898</v>
      </c>
      <c r="D492" s="219" t="s">
        <v>141</v>
      </c>
      <c r="E492" s="220" t="s">
        <v>1035</v>
      </c>
      <c r="F492" s="221" t="s">
        <v>1036</v>
      </c>
      <c r="G492" s="222" t="s">
        <v>274</v>
      </c>
      <c r="H492" s="223">
        <v>30.800000000000001</v>
      </c>
      <c r="I492" s="224"/>
      <c r="J492" s="225">
        <f>ROUND(I492*H492,2)</f>
        <v>0</v>
      </c>
      <c r="K492" s="226"/>
      <c r="L492" s="44"/>
      <c r="M492" s="227" t="s">
        <v>1</v>
      </c>
      <c r="N492" s="228" t="s">
        <v>41</v>
      </c>
      <c r="O492" s="91"/>
      <c r="P492" s="229">
        <f>O492*H492</f>
        <v>0</v>
      </c>
      <c r="Q492" s="229">
        <v>0</v>
      </c>
      <c r="R492" s="229">
        <f>Q492*H492</f>
        <v>0</v>
      </c>
      <c r="S492" s="229">
        <v>0</v>
      </c>
      <c r="T492" s="230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31" t="s">
        <v>878</v>
      </c>
      <c r="AT492" s="231" t="s">
        <v>141</v>
      </c>
      <c r="AU492" s="231" t="s">
        <v>86</v>
      </c>
      <c r="AY492" s="17" t="s">
        <v>139</v>
      </c>
      <c r="BE492" s="232">
        <f>IF(N492="základní",J492,0)</f>
        <v>0</v>
      </c>
      <c r="BF492" s="232">
        <f>IF(N492="snížená",J492,0)</f>
        <v>0</v>
      </c>
      <c r="BG492" s="232">
        <f>IF(N492="zákl. přenesená",J492,0)</f>
        <v>0</v>
      </c>
      <c r="BH492" s="232">
        <f>IF(N492="sníž. přenesená",J492,0)</f>
        <v>0</v>
      </c>
      <c r="BI492" s="232">
        <f>IF(N492="nulová",J492,0)</f>
        <v>0</v>
      </c>
      <c r="BJ492" s="17" t="s">
        <v>84</v>
      </c>
      <c r="BK492" s="232">
        <f>ROUND(I492*H492,2)</f>
        <v>0</v>
      </c>
      <c r="BL492" s="17" t="s">
        <v>878</v>
      </c>
      <c r="BM492" s="231" t="s">
        <v>1037</v>
      </c>
    </row>
    <row r="493" s="2" customFormat="1">
      <c r="A493" s="38"/>
      <c r="B493" s="39"/>
      <c r="C493" s="40"/>
      <c r="D493" s="235" t="s">
        <v>744</v>
      </c>
      <c r="E493" s="40"/>
      <c r="F493" s="273" t="s">
        <v>1038</v>
      </c>
      <c r="G493" s="40"/>
      <c r="H493" s="40"/>
      <c r="I493" s="274"/>
      <c r="J493" s="40"/>
      <c r="K493" s="40"/>
      <c r="L493" s="44"/>
      <c r="M493" s="275"/>
      <c r="N493" s="276"/>
      <c r="O493" s="91"/>
      <c r="P493" s="91"/>
      <c r="Q493" s="91"/>
      <c r="R493" s="91"/>
      <c r="S493" s="91"/>
      <c r="T493" s="92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744</v>
      </c>
      <c r="AU493" s="17" t="s">
        <v>86</v>
      </c>
    </row>
    <row r="494" s="13" customFormat="1">
      <c r="A494" s="13"/>
      <c r="B494" s="233"/>
      <c r="C494" s="234"/>
      <c r="D494" s="235" t="s">
        <v>147</v>
      </c>
      <c r="E494" s="236" t="s">
        <v>1</v>
      </c>
      <c r="F494" s="237" t="s">
        <v>971</v>
      </c>
      <c r="G494" s="234"/>
      <c r="H494" s="238">
        <v>0.80000000000000004</v>
      </c>
      <c r="I494" s="239"/>
      <c r="J494" s="234"/>
      <c r="K494" s="234"/>
      <c r="L494" s="240"/>
      <c r="M494" s="241"/>
      <c r="N494" s="242"/>
      <c r="O494" s="242"/>
      <c r="P494" s="242"/>
      <c r="Q494" s="242"/>
      <c r="R494" s="242"/>
      <c r="S494" s="242"/>
      <c r="T494" s="24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4" t="s">
        <v>147</v>
      </c>
      <c r="AU494" s="244" t="s">
        <v>86</v>
      </c>
      <c r="AV494" s="13" t="s">
        <v>86</v>
      </c>
      <c r="AW494" s="13" t="s">
        <v>32</v>
      </c>
      <c r="AX494" s="13" t="s">
        <v>76</v>
      </c>
      <c r="AY494" s="244" t="s">
        <v>139</v>
      </c>
    </row>
    <row r="495" s="13" customFormat="1">
      <c r="A495" s="13"/>
      <c r="B495" s="233"/>
      <c r="C495" s="234"/>
      <c r="D495" s="235" t="s">
        <v>147</v>
      </c>
      <c r="E495" s="236" t="s">
        <v>1</v>
      </c>
      <c r="F495" s="237" t="s">
        <v>291</v>
      </c>
      <c r="G495" s="234"/>
      <c r="H495" s="238">
        <v>30</v>
      </c>
      <c r="I495" s="239"/>
      <c r="J495" s="234"/>
      <c r="K495" s="234"/>
      <c r="L495" s="240"/>
      <c r="M495" s="241"/>
      <c r="N495" s="242"/>
      <c r="O495" s="242"/>
      <c r="P495" s="242"/>
      <c r="Q495" s="242"/>
      <c r="R495" s="242"/>
      <c r="S495" s="242"/>
      <c r="T495" s="24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4" t="s">
        <v>147</v>
      </c>
      <c r="AU495" s="244" t="s">
        <v>86</v>
      </c>
      <c r="AV495" s="13" t="s">
        <v>86</v>
      </c>
      <c r="AW495" s="13" t="s">
        <v>32</v>
      </c>
      <c r="AX495" s="13" t="s">
        <v>76</v>
      </c>
      <c r="AY495" s="244" t="s">
        <v>139</v>
      </c>
    </row>
    <row r="496" s="14" customFormat="1">
      <c r="A496" s="14"/>
      <c r="B496" s="262"/>
      <c r="C496" s="263"/>
      <c r="D496" s="235" t="s">
        <v>147</v>
      </c>
      <c r="E496" s="264" t="s">
        <v>1</v>
      </c>
      <c r="F496" s="265" t="s">
        <v>423</v>
      </c>
      <c r="G496" s="263"/>
      <c r="H496" s="266">
        <v>30.800000000000001</v>
      </c>
      <c r="I496" s="267"/>
      <c r="J496" s="263"/>
      <c r="K496" s="263"/>
      <c r="L496" s="268"/>
      <c r="M496" s="269"/>
      <c r="N496" s="270"/>
      <c r="O496" s="270"/>
      <c r="P496" s="270"/>
      <c r="Q496" s="270"/>
      <c r="R496" s="270"/>
      <c r="S496" s="270"/>
      <c r="T496" s="271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72" t="s">
        <v>147</v>
      </c>
      <c r="AU496" s="272" t="s">
        <v>86</v>
      </c>
      <c r="AV496" s="14" t="s">
        <v>145</v>
      </c>
      <c r="AW496" s="14" t="s">
        <v>32</v>
      </c>
      <c r="AX496" s="14" t="s">
        <v>84</v>
      </c>
      <c r="AY496" s="272" t="s">
        <v>139</v>
      </c>
    </row>
    <row r="497" s="2" customFormat="1" ht="16.5" customHeight="1">
      <c r="A497" s="38"/>
      <c r="B497" s="39"/>
      <c r="C497" s="219" t="s">
        <v>1039</v>
      </c>
      <c r="D497" s="219" t="s">
        <v>141</v>
      </c>
      <c r="E497" s="220" t="s">
        <v>1040</v>
      </c>
      <c r="F497" s="221" t="s">
        <v>1041</v>
      </c>
      <c r="G497" s="222" t="s">
        <v>171</v>
      </c>
      <c r="H497" s="223">
        <v>1</v>
      </c>
      <c r="I497" s="224"/>
      <c r="J497" s="225">
        <f>ROUND(I497*H497,2)</f>
        <v>0</v>
      </c>
      <c r="K497" s="226"/>
      <c r="L497" s="44"/>
      <c r="M497" s="227" t="s">
        <v>1</v>
      </c>
      <c r="N497" s="228" t="s">
        <v>41</v>
      </c>
      <c r="O497" s="91"/>
      <c r="P497" s="229">
        <f>O497*H497</f>
        <v>0</v>
      </c>
      <c r="Q497" s="229">
        <v>0</v>
      </c>
      <c r="R497" s="229">
        <f>Q497*H497</f>
        <v>0</v>
      </c>
      <c r="S497" s="229">
        <v>0</v>
      </c>
      <c r="T497" s="230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31" t="s">
        <v>878</v>
      </c>
      <c r="AT497" s="231" t="s">
        <v>141</v>
      </c>
      <c r="AU497" s="231" t="s">
        <v>86</v>
      </c>
      <c r="AY497" s="17" t="s">
        <v>139</v>
      </c>
      <c r="BE497" s="232">
        <f>IF(N497="základní",J497,0)</f>
        <v>0</v>
      </c>
      <c r="BF497" s="232">
        <f>IF(N497="snížená",J497,0)</f>
        <v>0</v>
      </c>
      <c r="BG497" s="232">
        <f>IF(N497="zákl. přenesená",J497,0)</f>
        <v>0</v>
      </c>
      <c r="BH497" s="232">
        <f>IF(N497="sníž. přenesená",J497,0)</f>
        <v>0</v>
      </c>
      <c r="BI497" s="232">
        <f>IF(N497="nulová",J497,0)</f>
        <v>0</v>
      </c>
      <c r="BJ497" s="17" t="s">
        <v>84</v>
      </c>
      <c r="BK497" s="232">
        <f>ROUND(I497*H497,2)</f>
        <v>0</v>
      </c>
      <c r="BL497" s="17" t="s">
        <v>878</v>
      </c>
      <c r="BM497" s="231" t="s">
        <v>1042</v>
      </c>
    </row>
    <row r="498" s="2" customFormat="1">
      <c r="A498" s="38"/>
      <c r="B498" s="39"/>
      <c r="C498" s="40"/>
      <c r="D498" s="235" t="s">
        <v>744</v>
      </c>
      <c r="E498" s="40"/>
      <c r="F498" s="273" t="s">
        <v>834</v>
      </c>
      <c r="G498" s="40"/>
      <c r="H498" s="40"/>
      <c r="I498" s="274"/>
      <c r="J498" s="40"/>
      <c r="K498" s="40"/>
      <c r="L498" s="44"/>
      <c r="M498" s="275"/>
      <c r="N498" s="276"/>
      <c r="O498" s="91"/>
      <c r="P498" s="91"/>
      <c r="Q498" s="91"/>
      <c r="R498" s="91"/>
      <c r="S498" s="91"/>
      <c r="T498" s="92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744</v>
      </c>
      <c r="AU498" s="17" t="s">
        <v>86</v>
      </c>
    </row>
    <row r="499" s="13" customFormat="1">
      <c r="A499" s="13"/>
      <c r="B499" s="233"/>
      <c r="C499" s="234"/>
      <c r="D499" s="235" t="s">
        <v>147</v>
      </c>
      <c r="E499" s="236" t="s">
        <v>1</v>
      </c>
      <c r="F499" s="237" t="s">
        <v>84</v>
      </c>
      <c r="G499" s="234"/>
      <c r="H499" s="238">
        <v>1</v>
      </c>
      <c r="I499" s="239"/>
      <c r="J499" s="234"/>
      <c r="K499" s="234"/>
      <c r="L499" s="240"/>
      <c r="M499" s="241"/>
      <c r="N499" s="242"/>
      <c r="O499" s="242"/>
      <c r="P499" s="242"/>
      <c r="Q499" s="242"/>
      <c r="R499" s="242"/>
      <c r="S499" s="242"/>
      <c r="T499" s="24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4" t="s">
        <v>147</v>
      </c>
      <c r="AU499" s="244" t="s">
        <v>86</v>
      </c>
      <c r="AV499" s="13" t="s">
        <v>86</v>
      </c>
      <c r="AW499" s="13" t="s">
        <v>32</v>
      </c>
      <c r="AX499" s="13" t="s">
        <v>76</v>
      </c>
      <c r="AY499" s="244" t="s">
        <v>139</v>
      </c>
    </row>
    <row r="500" s="14" customFormat="1">
      <c r="A500" s="14"/>
      <c r="B500" s="262"/>
      <c r="C500" s="263"/>
      <c r="D500" s="235" t="s">
        <v>147</v>
      </c>
      <c r="E500" s="264" t="s">
        <v>1</v>
      </c>
      <c r="F500" s="265" t="s">
        <v>423</v>
      </c>
      <c r="G500" s="263"/>
      <c r="H500" s="266">
        <v>1</v>
      </c>
      <c r="I500" s="267"/>
      <c r="J500" s="263"/>
      <c r="K500" s="263"/>
      <c r="L500" s="268"/>
      <c r="M500" s="269"/>
      <c r="N500" s="270"/>
      <c r="O500" s="270"/>
      <c r="P500" s="270"/>
      <c r="Q500" s="270"/>
      <c r="R500" s="270"/>
      <c r="S500" s="270"/>
      <c r="T500" s="271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72" t="s">
        <v>147</v>
      </c>
      <c r="AU500" s="272" t="s">
        <v>86</v>
      </c>
      <c r="AV500" s="14" t="s">
        <v>145</v>
      </c>
      <c r="AW500" s="14" t="s">
        <v>32</v>
      </c>
      <c r="AX500" s="14" t="s">
        <v>84</v>
      </c>
      <c r="AY500" s="272" t="s">
        <v>139</v>
      </c>
    </row>
    <row r="501" s="12" customFormat="1" ht="25.92" customHeight="1">
      <c r="A501" s="12"/>
      <c r="B501" s="203"/>
      <c r="C501" s="204"/>
      <c r="D501" s="205" t="s">
        <v>75</v>
      </c>
      <c r="E501" s="206" t="s">
        <v>1043</v>
      </c>
      <c r="F501" s="206" t="s">
        <v>1044</v>
      </c>
      <c r="G501" s="204"/>
      <c r="H501" s="204"/>
      <c r="I501" s="207"/>
      <c r="J501" s="208">
        <f>BK501</f>
        <v>0</v>
      </c>
      <c r="K501" s="204"/>
      <c r="L501" s="209"/>
      <c r="M501" s="210"/>
      <c r="N501" s="211"/>
      <c r="O501" s="211"/>
      <c r="P501" s="212">
        <f>SUM(P502:P513)</f>
        <v>0</v>
      </c>
      <c r="Q501" s="211"/>
      <c r="R501" s="212">
        <f>SUM(R502:R513)</f>
        <v>0</v>
      </c>
      <c r="S501" s="211"/>
      <c r="T501" s="213">
        <f>SUM(T502:T513)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14" t="s">
        <v>145</v>
      </c>
      <c r="AT501" s="215" t="s">
        <v>75</v>
      </c>
      <c r="AU501" s="215" t="s">
        <v>76</v>
      </c>
      <c r="AY501" s="214" t="s">
        <v>139</v>
      </c>
      <c r="BK501" s="216">
        <f>SUM(BK502:BK513)</f>
        <v>0</v>
      </c>
    </row>
    <row r="502" s="2" customFormat="1" ht="24.15" customHeight="1">
      <c r="A502" s="38"/>
      <c r="B502" s="39"/>
      <c r="C502" s="219" t="s">
        <v>901</v>
      </c>
      <c r="D502" s="219" t="s">
        <v>141</v>
      </c>
      <c r="E502" s="220" t="s">
        <v>1045</v>
      </c>
      <c r="F502" s="221" t="s">
        <v>1046</v>
      </c>
      <c r="G502" s="222" t="s">
        <v>1047</v>
      </c>
      <c r="H502" s="223">
        <v>8</v>
      </c>
      <c r="I502" s="224"/>
      <c r="J502" s="225">
        <f>ROUND(I502*H502,2)</f>
        <v>0</v>
      </c>
      <c r="K502" s="226"/>
      <c r="L502" s="44"/>
      <c r="M502" s="227" t="s">
        <v>1</v>
      </c>
      <c r="N502" s="228" t="s">
        <v>41</v>
      </c>
      <c r="O502" s="91"/>
      <c r="P502" s="229">
        <f>O502*H502</f>
        <v>0</v>
      </c>
      <c r="Q502" s="229">
        <v>0</v>
      </c>
      <c r="R502" s="229">
        <f>Q502*H502</f>
        <v>0</v>
      </c>
      <c r="S502" s="229">
        <v>0</v>
      </c>
      <c r="T502" s="230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31" t="s">
        <v>1048</v>
      </c>
      <c r="AT502" s="231" t="s">
        <v>141</v>
      </c>
      <c r="AU502" s="231" t="s">
        <v>84</v>
      </c>
      <c r="AY502" s="17" t="s">
        <v>139</v>
      </c>
      <c r="BE502" s="232">
        <f>IF(N502="základní",J502,0)</f>
        <v>0</v>
      </c>
      <c r="BF502" s="232">
        <f>IF(N502="snížená",J502,0)</f>
        <v>0</v>
      </c>
      <c r="BG502" s="232">
        <f>IF(N502="zákl. přenesená",J502,0)</f>
        <v>0</v>
      </c>
      <c r="BH502" s="232">
        <f>IF(N502="sníž. přenesená",J502,0)</f>
        <v>0</v>
      </c>
      <c r="BI502" s="232">
        <f>IF(N502="nulová",J502,0)</f>
        <v>0</v>
      </c>
      <c r="BJ502" s="17" t="s">
        <v>84</v>
      </c>
      <c r="BK502" s="232">
        <f>ROUND(I502*H502,2)</f>
        <v>0</v>
      </c>
      <c r="BL502" s="17" t="s">
        <v>1048</v>
      </c>
      <c r="BM502" s="231" t="s">
        <v>1049</v>
      </c>
    </row>
    <row r="503" s="2" customFormat="1">
      <c r="A503" s="38"/>
      <c r="B503" s="39"/>
      <c r="C503" s="40"/>
      <c r="D503" s="235" t="s">
        <v>744</v>
      </c>
      <c r="E503" s="40"/>
      <c r="F503" s="273" t="s">
        <v>1050</v>
      </c>
      <c r="G503" s="40"/>
      <c r="H503" s="40"/>
      <c r="I503" s="274"/>
      <c r="J503" s="40"/>
      <c r="K503" s="40"/>
      <c r="L503" s="44"/>
      <c r="M503" s="275"/>
      <c r="N503" s="276"/>
      <c r="O503" s="91"/>
      <c r="P503" s="91"/>
      <c r="Q503" s="91"/>
      <c r="R503" s="91"/>
      <c r="S503" s="91"/>
      <c r="T503" s="92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744</v>
      </c>
      <c r="AU503" s="17" t="s">
        <v>84</v>
      </c>
    </row>
    <row r="504" s="13" customFormat="1">
      <c r="A504" s="13"/>
      <c r="B504" s="233"/>
      <c r="C504" s="234"/>
      <c r="D504" s="235" t="s">
        <v>147</v>
      </c>
      <c r="E504" s="236" t="s">
        <v>1</v>
      </c>
      <c r="F504" s="237" t="s">
        <v>178</v>
      </c>
      <c r="G504" s="234"/>
      <c r="H504" s="238">
        <v>8</v>
      </c>
      <c r="I504" s="239"/>
      <c r="J504" s="234"/>
      <c r="K504" s="234"/>
      <c r="L504" s="240"/>
      <c r="M504" s="241"/>
      <c r="N504" s="242"/>
      <c r="O504" s="242"/>
      <c r="P504" s="242"/>
      <c r="Q504" s="242"/>
      <c r="R504" s="242"/>
      <c r="S504" s="242"/>
      <c r="T504" s="24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4" t="s">
        <v>147</v>
      </c>
      <c r="AU504" s="244" t="s">
        <v>84</v>
      </c>
      <c r="AV504" s="13" t="s">
        <v>86</v>
      </c>
      <c r="AW504" s="13" t="s">
        <v>32</v>
      </c>
      <c r="AX504" s="13" t="s">
        <v>76</v>
      </c>
      <c r="AY504" s="244" t="s">
        <v>139</v>
      </c>
    </row>
    <row r="505" s="14" customFormat="1">
      <c r="A505" s="14"/>
      <c r="B505" s="262"/>
      <c r="C505" s="263"/>
      <c r="D505" s="235" t="s">
        <v>147</v>
      </c>
      <c r="E505" s="264" t="s">
        <v>1</v>
      </c>
      <c r="F505" s="265" t="s">
        <v>423</v>
      </c>
      <c r="G505" s="263"/>
      <c r="H505" s="266">
        <v>8</v>
      </c>
      <c r="I505" s="267"/>
      <c r="J505" s="263"/>
      <c r="K505" s="263"/>
      <c r="L505" s="268"/>
      <c r="M505" s="269"/>
      <c r="N505" s="270"/>
      <c r="O505" s="270"/>
      <c r="P505" s="270"/>
      <c r="Q505" s="270"/>
      <c r="R505" s="270"/>
      <c r="S505" s="270"/>
      <c r="T505" s="27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72" t="s">
        <v>147</v>
      </c>
      <c r="AU505" s="272" t="s">
        <v>84</v>
      </c>
      <c r="AV505" s="14" t="s">
        <v>145</v>
      </c>
      <c r="AW505" s="14" t="s">
        <v>32</v>
      </c>
      <c r="AX505" s="14" t="s">
        <v>84</v>
      </c>
      <c r="AY505" s="272" t="s">
        <v>139</v>
      </c>
    </row>
    <row r="506" s="2" customFormat="1" ht="24.15" customHeight="1">
      <c r="A506" s="38"/>
      <c r="B506" s="39"/>
      <c r="C506" s="219" t="s">
        <v>1051</v>
      </c>
      <c r="D506" s="219" t="s">
        <v>141</v>
      </c>
      <c r="E506" s="220" t="s">
        <v>1052</v>
      </c>
      <c r="F506" s="221" t="s">
        <v>1053</v>
      </c>
      <c r="G506" s="222" t="s">
        <v>1047</v>
      </c>
      <c r="H506" s="223">
        <v>16</v>
      </c>
      <c r="I506" s="224"/>
      <c r="J506" s="225">
        <f>ROUND(I506*H506,2)</f>
        <v>0</v>
      </c>
      <c r="K506" s="226"/>
      <c r="L506" s="44"/>
      <c r="M506" s="227" t="s">
        <v>1</v>
      </c>
      <c r="N506" s="228" t="s">
        <v>41</v>
      </c>
      <c r="O506" s="91"/>
      <c r="P506" s="229">
        <f>O506*H506</f>
        <v>0</v>
      </c>
      <c r="Q506" s="229">
        <v>0</v>
      </c>
      <c r="R506" s="229">
        <f>Q506*H506</f>
        <v>0</v>
      </c>
      <c r="S506" s="229">
        <v>0</v>
      </c>
      <c r="T506" s="230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31" t="s">
        <v>1048</v>
      </c>
      <c r="AT506" s="231" t="s">
        <v>141</v>
      </c>
      <c r="AU506" s="231" t="s">
        <v>84</v>
      </c>
      <c r="AY506" s="17" t="s">
        <v>139</v>
      </c>
      <c r="BE506" s="232">
        <f>IF(N506="základní",J506,0)</f>
        <v>0</v>
      </c>
      <c r="BF506" s="232">
        <f>IF(N506="snížená",J506,0)</f>
        <v>0</v>
      </c>
      <c r="BG506" s="232">
        <f>IF(N506="zákl. přenesená",J506,0)</f>
        <v>0</v>
      </c>
      <c r="BH506" s="232">
        <f>IF(N506="sníž. přenesená",J506,0)</f>
        <v>0</v>
      </c>
      <c r="BI506" s="232">
        <f>IF(N506="nulová",J506,0)</f>
        <v>0</v>
      </c>
      <c r="BJ506" s="17" t="s">
        <v>84</v>
      </c>
      <c r="BK506" s="232">
        <f>ROUND(I506*H506,2)</f>
        <v>0</v>
      </c>
      <c r="BL506" s="17" t="s">
        <v>1048</v>
      </c>
      <c r="BM506" s="231" t="s">
        <v>1054</v>
      </c>
    </row>
    <row r="507" s="2" customFormat="1">
      <c r="A507" s="38"/>
      <c r="B507" s="39"/>
      <c r="C507" s="40"/>
      <c r="D507" s="235" t="s">
        <v>744</v>
      </c>
      <c r="E507" s="40"/>
      <c r="F507" s="273" t="s">
        <v>1055</v>
      </c>
      <c r="G507" s="40"/>
      <c r="H507" s="40"/>
      <c r="I507" s="274"/>
      <c r="J507" s="40"/>
      <c r="K507" s="40"/>
      <c r="L507" s="44"/>
      <c r="M507" s="275"/>
      <c r="N507" s="276"/>
      <c r="O507" s="91"/>
      <c r="P507" s="91"/>
      <c r="Q507" s="91"/>
      <c r="R507" s="91"/>
      <c r="S507" s="91"/>
      <c r="T507" s="92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T507" s="17" t="s">
        <v>744</v>
      </c>
      <c r="AU507" s="17" t="s">
        <v>84</v>
      </c>
    </row>
    <row r="508" s="13" customFormat="1">
      <c r="A508" s="13"/>
      <c r="B508" s="233"/>
      <c r="C508" s="234"/>
      <c r="D508" s="235" t="s">
        <v>147</v>
      </c>
      <c r="E508" s="236" t="s">
        <v>1</v>
      </c>
      <c r="F508" s="237" t="s">
        <v>1056</v>
      </c>
      <c r="G508" s="234"/>
      <c r="H508" s="238">
        <v>16</v>
      </c>
      <c r="I508" s="239"/>
      <c r="J508" s="234"/>
      <c r="K508" s="234"/>
      <c r="L508" s="240"/>
      <c r="M508" s="241"/>
      <c r="N508" s="242"/>
      <c r="O508" s="242"/>
      <c r="P508" s="242"/>
      <c r="Q508" s="242"/>
      <c r="R508" s="242"/>
      <c r="S508" s="242"/>
      <c r="T508" s="24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4" t="s">
        <v>147</v>
      </c>
      <c r="AU508" s="244" t="s">
        <v>84</v>
      </c>
      <c r="AV508" s="13" t="s">
        <v>86</v>
      </c>
      <c r="AW508" s="13" t="s">
        <v>32</v>
      </c>
      <c r="AX508" s="13" t="s">
        <v>76</v>
      </c>
      <c r="AY508" s="244" t="s">
        <v>139</v>
      </c>
    </row>
    <row r="509" s="14" customFormat="1">
      <c r="A509" s="14"/>
      <c r="B509" s="262"/>
      <c r="C509" s="263"/>
      <c r="D509" s="235" t="s">
        <v>147</v>
      </c>
      <c r="E509" s="264" t="s">
        <v>1</v>
      </c>
      <c r="F509" s="265" t="s">
        <v>423</v>
      </c>
      <c r="G509" s="263"/>
      <c r="H509" s="266">
        <v>16</v>
      </c>
      <c r="I509" s="267"/>
      <c r="J509" s="263"/>
      <c r="K509" s="263"/>
      <c r="L509" s="268"/>
      <c r="M509" s="269"/>
      <c r="N509" s="270"/>
      <c r="O509" s="270"/>
      <c r="P509" s="270"/>
      <c r="Q509" s="270"/>
      <c r="R509" s="270"/>
      <c r="S509" s="270"/>
      <c r="T509" s="271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72" t="s">
        <v>147</v>
      </c>
      <c r="AU509" s="272" t="s">
        <v>84</v>
      </c>
      <c r="AV509" s="14" t="s">
        <v>145</v>
      </c>
      <c r="AW509" s="14" t="s">
        <v>32</v>
      </c>
      <c r="AX509" s="14" t="s">
        <v>84</v>
      </c>
      <c r="AY509" s="272" t="s">
        <v>139</v>
      </c>
    </row>
    <row r="510" s="2" customFormat="1" ht="24.15" customHeight="1">
      <c r="A510" s="38"/>
      <c r="B510" s="39"/>
      <c r="C510" s="219" t="s">
        <v>904</v>
      </c>
      <c r="D510" s="219" t="s">
        <v>141</v>
      </c>
      <c r="E510" s="220" t="s">
        <v>1057</v>
      </c>
      <c r="F510" s="221" t="s">
        <v>1058</v>
      </c>
      <c r="G510" s="222" t="s">
        <v>1047</v>
      </c>
      <c r="H510" s="223">
        <v>12</v>
      </c>
      <c r="I510" s="224"/>
      <c r="J510" s="225">
        <f>ROUND(I510*H510,2)</f>
        <v>0</v>
      </c>
      <c r="K510" s="226"/>
      <c r="L510" s="44"/>
      <c r="M510" s="227" t="s">
        <v>1</v>
      </c>
      <c r="N510" s="228" t="s">
        <v>41</v>
      </c>
      <c r="O510" s="91"/>
      <c r="P510" s="229">
        <f>O510*H510</f>
        <v>0</v>
      </c>
      <c r="Q510" s="229">
        <v>0</v>
      </c>
      <c r="R510" s="229">
        <f>Q510*H510</f>
        <v>0</v>
      </c>
      <c r="S510" s="229">
        <v>0</v>
      </c>
      <c r="T510" s="230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31" t="s">
        <v>1048</v>
      </c>
      <c r="AT510" s="231" t="s">
        <v>141</v>
      </c>
      <c r="AU510" s="231" t="s">
        <v>84</v>
      </c>
      <c r="AY510" s="17" t="s">
        <v>139</v>
      </c>
      <c r="BE510" s="232">
        <f>IF(N510="základní",J510,0)</f>
        <v>0</v>
      </c>
      <c r="BF510" s="232">
        <f>IF(N510="snížená",J510,0)</f>
        <v>0</v>
      </c>
      <c r="BG510" s="232">
        <f>IF(N510="zákl. přenesená",J510,0)</f>
        <v>0</v>
      </c>
      <c r="BH510" s="232">
        <f>IF(N510="sníž. přenesená",J510,0)</f>
        <v>0</v>
      </c>
      <c r="BI510" s="232">
        <f>IF(N510="nulová",J510,0)</f>
        <v>0</v>
      </c>
      <c r="BJ510" s="17" t="s">
        <v>84</v>
      </c>
      <c r="BK510" s="232">
        <f>ROUND(I510*H510,2)</f>
        <v>0</v>
      </c>
      <c r="BL510" s="17" t="s">
        <v>1048</v>
      </c>
      <c r="BM510" s="231" t="s">
        <v>1059</v>
      </c>
    </row>
    <row r="511" s="2" customFormat="1">
      <c r="A511" s="38"/>
      <c r="B511" s="39"/>
      <c r="C511" s="40"/>
      <c r="D511" s="235" t="s">
        <v>744</v>
      </c>
      <c r="E511" s="40"/>
      <c r="F511" s="273" t="s">
        <v>1060</v>
      </c>
      <c r="G511" s="40"/>
      <c r="H511" s="40"/>
      <c r="I511" s="274"/>
      <c r="J511" s="40"/>
      <c r="K511" s="40"/>
      <c r="L511" s="44"/>
      <c r="M511" s="275"/>
      <c r="N511" s="276"/>
      <c r="O511" s="91"/>
      <c r="P511" s="91"/>
      <c r="Q511" s="91"/>
      <c r="R511" s="91"/>
      <c r="S511" s="91"/>
      <c r="T511" s="92"/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T511" s="17" t="s">
        <v>744</v>
      </c>
      <c r="AU511" s="17" t="s">
        <v>84</v>
      </c>
    </row>
    <row r="512" s="13" customFormat="1">
      <c r="A512" s="13"/>
      <c r="B512" s="233"/>
      <c r="C512" s="234"/>
      <c r="D512" s="235" t="s">
        <v>147</v>
      </c>
      <c r="E512" s="236" t="s">
        <v>1</v>
      </c>
      <c r="F512" s="237" t="s">
        <v>8</v>
      </c>
      <c r="G512" s="234"/>
      <c r="H512" s="238">
        <v>12</v>
      </c>
      <c r="I512" s="239"/>
      <c r="J512" s="234"/>
      <c r="K512" s="234"/>
      <c r="L512" s="240"/>
      <c r="M512" s="241"/>
      <c r="N512" s="242"/>
      <c r="O512" s="242"/>
      <c r="P512" s="242"/>
      <c r="Q512" s="242"/>
      <c r="R512" s="242"/>
      <c r="S512" s="242"/>
      <c r="T512" s="24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4" t="s">
        <v>147</v>
      </c>
      <c r="AU512" s="244" t="s">
        <v>84</v>
      </c>
      <c r="AV512" s="13" t="s">
        <v>86</v>
      </c>
      <c r="AW512" s="13" t="s">
        <v>32</v>
      </c>
      <c r="AX512" s="13" t="s">
        <v>76</v>
      </c>
      <c r="AY512" s="244" t="s">
        <v>139</v>
      </c>
    </row>
    <row r="513" s="14" customFormat="1">
      <c r="A513" s="14"/>
      <c r="B513" s="262"/>
      <c r="C513" s="263"/>
      <c r="D513" s="235" t="s">
        <v>147</v>
      </c>
      <c r="E513" s="264" t="s">
        <v>1</v>
      </c>
      <c r="F513" s="265" t="s">
        <v>423</v>
      </c>
      <c r="G513" s="263"/>
      <c r="H513" s="266">
        <v>12</v>
      </c>
      <c r="I513" s="267"/>
      <c r="J513" s="263"/>
      <c r="K513" s="263"/>
      <c r="L513" s="268"/>
      <c r="M513" s="277"/>
      <c r="N513" s="278"/>
      <c r="O513" s="278"/>
      <c r="P513" s="278"/>
      <c r="Q513" s="278"/>
      <c r="R513" s="278"/>
      <c r="S513" s="278"/>
      <c r="T513" s="27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72" t="s">
        <v>147</v>
      </c>
      <c r="AU513" s="272" t="s">
        <v>84</v>
      </c>
      <c r="AV513" s="14" t="s">
        <v>145</v>
      </c>
      <c r="AW513" s="14" t="s">
        <v>32</v>
      </c>
      <c r="AX513" s="14" t="s">
        <v>84</v>
      </c>
      <c r="AY513" s="272" t="s">
        <v>139</v>
      </c>
    </row>
    <row r="514" s="2" customFormat="1" ht="6.96" customHeight="1">
      <c r="A514" s="38"/>
      <c r="B514" s="66"/>
      <c r="C514" s="67"/>
      <c r="D514" s="67"/>
      <c r="E514" s="67"/>
      <c r="F514" s="67"/>
      <c r="G514" s="67"/>
      <c r="H514" s="67"/>
      <c r="I514" s="67"/>
      <c r="J514" s="67"/>
      <c r="K514" s="67"/>
      <c r="L514" s="44"/>
      <c r="M514" s="38"/>
      <c r="O514" s="38"/>
      <c r="P514" s="38"/>
      <c r="Q514" s="38"/>
      <c r="R514" s="38"/>
      <c r="S514" s="38"/>
      <c r="T514" s="38"/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</row>
  </sheetData>
  <sheetProtection sheet="1" autoFilter="0" formatColumns="0" formatRows="0" objects="1" scenarios="1" spinCount="100000" saltValue="Z6Xfvh8Bdg3nmzUCtlaAlrznfKxKtqAREqPO16GecvjE1bjwI6zbXiI+6aVj8yvSadoBCv97Cub03xU7WB0vMA==" hashValue="ZwTDFOl3ZcSdNaQjtPnSgsVSr6H/CwXzkELvK3fk+tWUKQvKKw/uR4Qa6oabORWguHveulpAFpiy1Cw7psWYTg==" algorithmName="SHA-512" password="C7B2"/>
  <autoFilter ref="C126:K513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ATRIA ZŠ JUGOSLÁVSKÁ 23 V OSTRAVĚ – ZÁBŘEHU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1061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ROUND((SUM(BE118:BE126)),  2)</f>
        <v>0</v>
      </c>
      <c r="G33" s="38"/>
      <c r="H33" s="38"/>
      <c r="I33" s="155">
        <v>0.20999999999999999</v>
      </c>
      <c r="J33" s="154">
        <f>ROUND(((SUM(BE118:BE126))*I33),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ROUND((SUM(BF118:BF126)),  2)</f>
        <v>0</v>
      </c>
      <c r="G34" s="38"/>
      <c r="H34" s="38"/>
      <c r="I34" s="155">
        <v>0.12</v>
      </c>
      <c r="J34" s="154">
        <f>ROUND(((SUM(BF118:BF126))*I34),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ROUND((SUM(BG118:BG126)),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ROUND((SUM(BH118:BH126)),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ROUND((SUM(BI118:BI126)),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ATRIA ZŠ JUGOSLÁVSKÁ 23 V OSTRAVĚ – ZÁBŘEHU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05 - Mobiliář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Ostrava</v>
      </c>
      <c r="G89" s="40"/>
      <c r="H89" s="40"/>
      <c r="I89" s="32" t="s">
        <v>22</v>
      </c>
      <c r="J89" s="79" t="str">
        <f>IF(J12="","",J12)</f>
        <v>4. 5. 2024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Městský obvod Ostrava-Jih</v>
      </c>
      <c r="G91" s="40"/>
      <c r="H91" s="40"/>
      <c r="I91" s="32" t="s">
        <v>30</v>
      </c>
      <c r="J91" s="36" t="str">
        <f>E21</f>
        <v>STAV MORAVIA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115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124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ÚPRAVA ATRIA ZŠ JUGOSLÁVSKÁ 23 V OSTRAVĚ – ZÁBŘEHU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103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SO 05 - Mobiliář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Ostrava</v>
      </c>
      <c r="G112" s="40"/>
      <c r="H112" s="40"/>
      <c r="I112" s="32" t="s">
        <v>22</v>
      </c>
      <c r="J112" s="79" t="str">
        <f>IF(J12="","",J12)</f>
        <v>4. 5. 2024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Městský obvod Ostrava-Jih</v>
      </c>
      <c r="G114" s="40"/>
      <c r="H114" s="40"/>
      <c r="I114" s="32" t="s">
        <v>30</v>
      </c>
      <c r="J114" s="36" t="str">
        <f>E21</f>
        <v>STAV MORAVIA spol. s 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125</v>
      </c>
      <c r="D117" s="194" t="s">
        <v>61</v>
      </c>
      <c r="E117" s="194" t="s">
        <v>57</v>
      </c>
      <c r="F117" s="194" t="s">
        <v>58</v>
      </c>
      <c r="G117" s="194" t="s">
        <v>126</v>
      </c>
      <c r="H117" s="194" t="s">
        <v>127</v>
      </c>
      <c r="I117" s="194" t="s">
        <v>128</v>
      </c>
      <c r="J117" s="195" t="s">
        <v>107</v>
      </c>
      <c r="K117" s="196" t="s">
        <v>129</v>
      </c>
      <c r="L117" s="197"/>
      <c r="M117" s="100" t="s">
        <v>1</v>
      </c>
      <c r="N117" s="101" t="s">
        <v>40</v>
      </c>
      <c r="O117" s="101" t="s">
        <v>130</v>
      </c>
      <c r="P117" s="101" t="s">
        <v>131</v>
      </c>
      <c r="Q117" s="101" t="s">
        <v>132</v>
      </c>
      <c r="R117" s="101" t="s">
        <v>133</v>
      </c>
      <c r="S117" s="101" t="s">
        <v>134</v>
      </c>
      <c r="T117" s="102" t="s">
        <v>135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136</v>
      </c>
      <c r="D118" s="40"/>
      <c r="E118" s="40"/>
      <c r="F118" s="40"/>
      <c r="G118" s="40"/>
      <c r="H118" s="40"/>
      <c r="I118" s="40"/>
      <c r="J118" s="198">
        <f>BK118</f>
        <v>0</v>
      </c>
      <c r="K118" s="40"/>
      <c r="L118" s="44"/>
      <c r="M118" s="103"/>
      <c r="N118" s="199"/>
      <c r="O118" s="104"/>
      <c r="P118" s="200">
        <f>P119</f>
        <v>0</v>
      </c>
      <c r="Q118" s="104"/>
      <c r="R118" s="200">
        <f>R119</f>
        <v>0</v>
      </c>
      <c r="S118" s="104"/>
      <c r="T118" s="201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75</v>
      </c>
      <c r="AU118" s="17" t="s">
        <v>109</v>
      </c>
      <c r="BK118" s="202">
        <f>BK119</f>
        <v>0</v>
      </c>
    </row>
    <row r="119" s="12" customFormat="1" ht="25.92" customHeight="1">
      <c r="A119" s="12"/>
      <c r="B119" s="203"/>
      <c r="C119" s="204"/>
      <c r="D119" s="205" t="s">
        <v>75</v>
      </c>
      <c r="E119" s="206" t="s">
        <v>137</v>
      </c>
      <c r="F119" s="206" t="s">
        <v>138</v>
      </c>
      <c r="G119" s="204"/>
      <c r="H119" s="204"/>
      <c r="I119" s="207"/>
      <c r="J119" s="208">
        <f>BK119</f>
        <v>0</v>
      </c>
      <c r="K119" s="204"/>
      <c r="L119" s="209"/>
      <c r="M119" s="210"/>
      <c r="N119" s="211"/>
      <c r="O119" s="211"/>
      <c r="P119" s="212">
        <f>P120</f>
        <v>0</v>
      </c>
      <c r="Q119" s="211"/>
      <c r="R119" s="212">
        <f>R120</f>
        <v>0</v>
      </c>
      <c r="S119" s="211"/>
      <c r="T119" s="21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84</v>
      </c>
      <c r="AT119" s="215" t="s">
        <v>75</v>
      </c>
      <c r="AU119" s="215" t="s">
        <v>76</v>
      </c>
      <c r="AY119" s="214" t="s">
        <v>139</v>
      </c>
      <c r="BK119" s="216">
        <f>BK120</f>
        <v>0</v>
      </c>
    </row>
    <row r="120" s="12" customFormat="1" ht="22.8" customHeight="1">
      <c r="A120" s="12"/>
      <c r="B120" s="203"/>
      <c r="C120" s="204"/>
      <c r="D120" s="205" t="s">
        <v>75</v>
      </c>
      <c r="E120" s="217" t="s">
        <v>183</v>
      </c>
      <c r="F120" s="217" t="s">
        <v>206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SUM(P121:P126)</f>
        <v>0</v>
      </c>
      <c r="Q120" s="211"/>
      <c r="R120" s="212">
        <f>SUM(R121:R126)</f>
        <v>0</v>
      </c>
      <c r="S120" s="211"/>
      <c r="T120" s="213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75</v>
      </c>
      <c r="AU120" s="215" t="s">
        <v>84</v>
      </c>
      <c r="AY120" s="214" t="s">
        <v>139</v>
      </c>
      <c r="BK120" s="216">
        <f>SUM(BK121:BK126)</f>
        <v>0</v>
      </c>
    </row>
    <row r="121" s="2" customFormat="1" ht="24.15" customHeight="1">
      <c r="A121" s="38"/>
      <c r="B121" s="39"/>
      <c r="C121" s="219" t="s">
        <v>84</v>
      </c>
      <c r="D121" s="219" t="s">
        <v>141</v>
      </c>
      <c r="E121" s="220" t="s">
        <v>1062</v>
      </c>
      <c r="F121" s="221" t="s">
        <v>1063</v>
      </c>
      <c r="G121" s="222" t="s">
        <v>171</v>
      </c>
      <c r="H121" s="223">
        <v>4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41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145</v>
      </c>
      <c r="AT121" s="231" t="s">
        <v>141</v>
      </c>
      <c r="AU121" s="231" t="s">
        <v>86</v>
      </c>
      <c r="AY121" s="17" t="s">
        <v>139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84</v>
      </c>
      <c r="BK121" s="232">
        <f>ROUND(I121*H121,2)</f>
        <v>0</v>
      </c>
      <c r="BL121" s="17" t="s">
        <v>145</v>
      </c>
      <c r="BM121" s="231" t="s">
        <v>1064</v>
      </c>
    </row>
    <row r="122" s="2" customFormat="1" ht="24.15" customHeight="1">
      <c r="A122" s="38"/>
      <c r="B122" s="39"/>
      <c r="C122" s="219" t="s">
        <v>86</v>
      </c>
      <c r="D122" s="219" t="s">
        <v>141</v>
      </c>
      <c r="E122" s="220" t="s">
        <v>1065</v>
      </c>
      <c r="F122" s="221" t="s">
        <v>1066</v>
      </c>
      <c r="G122" s="222" t="s">
        <v>171</v>
      </c>
      <c r="H122" s="223">
        <v>1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41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145</v>
      </c>
      <c r="AT122" s="231" t="s">
        <v>141</v>
      </c>
      <c r="AU122" s="231" t="s">
        <v>86</v>
      </c>
      <c r="AY122" s="17" t="s">
        <v>139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84</v>
      </c>
      <c r="BK122" s="232">
        <f>ROUND(I122*H122,2)</f>
        <v>0</v>
      </c>
      <c r="BL122" s="17" t="s">
        <v>145</v>
      </c>
      <c r="BM122" s="231" t="s">
        <v>1067</v>
      </c>
    </row>
    <row r="123" s="2" customFormat="1" ht="44.25" customHeight="1">
      <c r="A123" s="38"/>
      <c r="B123" s="39"/>
      <c r="C123" s="219" t="s">
        <v>153</v>
      </c>
      <c r="D123" s="219" t="s">
        <v>141</v>
      </c>
      <c r="E123" s="220" t="s">
        <v>1068</v>
      </c>
      <c r="F123" s="221" t="s">
        <v>1069</v>
      </c>
      <c r="G123" s="222" t="s">
        <v>171</v>
      </c>
      <c r="H123" s="223">
        <v>1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41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145</v>
      </c>
      <c r="AT123" s="231" t="s">
        <v>141</v>
      </c>
      <c r="AU123" s="231" t="s">
        <v>86</v>
      </c>
      <c r="AY123" s="17" t="s">
        <v>139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84</v>
      </c>
      <c r="BK123" s="232">
        <f>ROUND(I123*H123,2)</f>
        <v>0</v>
      </c>
      <c r="BL123" s="17" t="s">
        <v>145</v>
      </c>
      <c r="BM123" s="231" t="s">
        <v>1070</v>
      </c>
    </row>
    <row r="124" s="2" customFormat="1" ht="33" customHeight="1">
      <c r="A124" s="38"/>
      <c r="B124" s="39"/>
      <c r="C124" s="219" t="s">
        <v>145</v>
      </c>
      <c r="D124" s="219" t="s">
        <v>141</v>
      </c>
      <c r="E124" s="220" t="s">
        <v>1071</v>
      </c>
      <c r="F124" s="221" t="s">
        <v>1072</v>
      </c>
      <c r="G124" s="222" t="s">
        <v>171</v>
      </c>
      <c r="H124" s="223">
        <v>22</v>
      </c>
      <c r="I124" s="224"/>
      <c r="J124" s="225">
        <f>ROUND(I124*H124,2)</f>
        <v>0</v>
      </c>
      <c r="K124" s="226"/>
      <c r="L124" s="44"/>
      <c r="M124" s="227" t="s">
        <v>1</v>
      </c>
      <c r="N124" s="228" t="s">
        <v>41</v>
      </c>
      <c r="O124" s="91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1" t="s">
        <v>145</v>
      </c>
      <c r="AT124" s="231" t="s">
        <v>141</v>
      </c>
      <c r="AU124" s="231" t="s">
        <v>86</v>
      </c>
      <c r="AY124" s="17" t="s">
        <v>139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7" t="s">
        <v>84</v>
      </c>
      <c r="BK124" s="232">
        <f>ROUND(I124*H124,2)</f>
        <v>0</v>
      </c>
      <c r="BL124" s="17" t="s">
        <v>145</v>
      </c>
      <c r="BM124" s="231" t="s">
        <v>1073</v>
      </c>
    </row>
    <row r="125" s="2" customFormat="1" ht="24.15" customHeight="1">
      <c r="A125" s="38"/>
      <c r="B125" s="39"/>
      <c r="C125" s="219" t="s">
        <v>163</v>
      </c>
      <c r="D125" s="219" t="s">
        <v>141</v>
      </c>
      <c r="E125" s="220" t="s">
        <v>1074</v>
      </c>
      <c r="F125" s="221" t="s">
        <v>1075</v>
      </c>
      <c r="G125" s="222" t="s">
        <v>171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41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145</v>
      </c>
      <c r="AT125" s="231" t="s">
        <v>141</v>
      </c>
      <c r="AU125" s="231" t="s">
        <v>86</v>
      </c>
      <c r="AY125" s="17" t="s">
        <v>139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84</v>
      </c>
      <c r="BK125" s="232">
        <f>ROUND(I125*H125,2)</f>
        <v>0</v>
      </c>
      <c r="BL125" s="17" t="s">
        <v>145</v>
      </c>
      <c r="BM125" s="231" t="s">
        <v>1076</v>
      </c>
    </row>
    <row r="126" s="2" customFormat="1" ht="37.8" customHeight="1">
      <c r="A126" s="38"/>
      <c r="B126" s="39"/>
      <c r="C126" s="219" t="s">
        <v>168</v>
      </c>
      <c r="D126" s="219" t="s">
        <v>141</v>
      </c>
      <c r="E126" s="220" t="s">
        <v>1077</v>
      </c>
      <c r="F126" s="221" t="s">
        <v>1078</v>
      </c>
      <c r="G126" s="222" t="s">
        <v>171</v>
      </c>
      <c r="H126" s="223">
        <v>4</v>
      </c>
      <c r="I126" s="224"/>
      <c r="J126" s="225">
        <f>ROUND(I126*H126,2)</f>
        <v>0</v>
      </c>
      <c r="K126" s="226"/>
      <c r="L126" s="44"/>
      <c r="M126" s="256" t="s">
        <v>1</v>
      </c>
      <c r="N126" s="257" t="s">
        <v>41</v>
      </c>
      <c r="O126" s="258"/>
      <c r="P126" s="259">
        <f>O126*H126</f>
        <v>0</v>
      </c>
      <c r="Q126" s="259">
        <v>0</v>
      </c>
      <c r="R126" s="259">
        <f>Q126*H126</f>
        <v>0</v>
      </c>
      <c r="S126" s="259">
        <v>0</v>
      </c>
      <c r="T126" s="26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145</v>
      </c>
      <c r="AT126" s="231" t="s">
        <v>141</v>
      </c>
      <c r="AU126" s="231" t="s">
        <v>86</v>
      </c>
      <c r="AY126" s="17" t="s">
        <v>139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84</v>
      </c>
      <c r="BK126" s="232">
        <f>ROUND(I126*H126,2)</f>
        <v>0</v>
      </c>
      <c r="BL126" s="17" t="s">
        <v>145</v>
      </c>
      <c r="BM126" s="231" t="s">
        <v>1079</v>
      </c>
    </row>
    <row r="127" s="2" customFormat="1" ht="6.96" customHeight="1">
      <c r="A127" s="38"/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44"/>
      <c r="M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</sheetData>
  <sheetProtection sheet="1" autoFilter="0" formatColumns="0" formatRows="0" objects="1" scenarios="1" spinCount="100000" saltValue="EiRjw8M691Rfhi8qvWR7hwxu3chdotRfKYlSvzr6XzliTIU5tBfUeHBIilc+e8M2TuLr4jY6PI5sf5njaD1p6w==" hashValue="ryGWf5fLevwr7QPnvhV9umLbp8R6clhZjbGltGhwH4uh/dl9SRGl7OVGuTbjmYZQEoaSU4+iLraR5Tka2Z0DKQ==" algorithmName="SHA-512" password="C7B2"/>
  <autoFilter ref="C117:K12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ÚPRAVA ATRIA ZŠ JUGOSLÁVSKÁ 23 V OSTRAVĚ – ZÁBŘEHU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1080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4. 5. 2024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ROUND((SUM(BE119:BE154)),  2)</f>
        <v>0</v>
      </c>
      <c r="G33" s="38"/>
      <c r="H33" s="38"/>
      <c r="I33" s="155">
        <v>0.20999999999999999</v>
      </c>
      <c r="J33" s="154">
        <f>ROUND(((SUM(BE119:BE154))*I33),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ROUND((SUM(BF119:BF154)),  2)</f>
        <v>0</v>
      </c>
      <c r="G34" s="38"/>
      <c r="H34" s="38"/>
      <c r="I34" s="155">
        <v>0.12</v>
      </c>
      <c r="J34" s="154">
        <f>ROUND(((SUM(BF119:BF154))*I34),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ROUND((SUM(BG119:BG154)),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ROUND((SUM(BH119:BH154)),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ROUND((SUM(BI119:BI154)),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ÚPRAVA ATRIA ZŠ JUGOSLÁVSKÁ 23 V OSTRAVĚ – ZÁBŘEHU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a ostatní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Ostrava</v>
      </c>
      <c r="G89" s="40"/>
      <c r="H89" s="40"/>
      <c r="I89" s="32" t="s">
        <v>22</v>
      </c>
      <c r="J89" s="79" t="str">
        <f>IF(J12="","",J12)</f>
        <v>4. 5. 2024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Městský obvod Ostrava-Jih</v>
      </c>
      <c r="G91" s="40"/>
      <c r="H91" s="40"/>
      <c r="I91" s="32" t="s">
        <v>30</v>
      </c>
      <c r="J91" s="36" t="str">
        <f>E21</f>
        <v>STAV MORAVIA spol. s 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1081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1082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1083</v>
      </c>
      <c r="E99" s="188"/>
      <c r="F99" s="188"/>
      <c r="G99" s="188"/>
      <c r="H99" s="188"/>
      <c r="I99" s="188"/>
      <c r="J99" s="189">
        <f>J140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>ÚPRAVA ATRIA ZŠ JUGOSLÁVSKÁ 23 V OSTRAVĚ – ZÁBŘEHU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VRN - Vedlejší a ostatní rozpočtové náklady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Ostrava</v>
      </c>
      <c r="G113" s="40"/>
      <c r="H113" s="40"/>
      <c r="I113" s="32" t="s">
        <v>22</v>
      </c>
      <c r="J113" s="79" t="str">
        <f>IF(J12="","",J12)</f>
        <v>4. 5. 2024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24</v>
      </c>
      <c r="D115" s="40"/>
      <c r="E115" s="40"/>
      <c r="F115" s="27" t="str">
        <f>E15</f>
        <v>Městský obvod Ostrava-Jih</v>
      </c>
      <c r="G115" s="40"/>
      <c r="H115" s="40"/>
      <c r="I115" s="32" t="s">
        <v>30</v>
      </c>
      <c r="J115" s="36" t="str">
        <f>E21</f>
        <v>STAV MORAVIA spol. s 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125</v>
      </c>
      <c r="D118" s="194" t="s">
        <v>61</v>
      </c>
      <c r="E118" s="194" t="s">
        <v>57</v>
      </c>
      <c r="F118" s="194" t="s">
        <v>58</v>
      </c>
      <c r="G118" s="194" t="s">
        <v>126</v>
      </c>
      <c r="H118" s="194" t="s">
        <v>127</v>
      </c>
      <c r="I118" s="194" t="s">
        <v>128</v>
      </c>
      <c r="J118" s="195" t="s">
        <v>107</v>
      </c>
      <c r="K118" s="196" t="s">
        <v>129</v>
      </c>
      <c r="L118" s="197"/>
      <c r="M118" s="100" t="s">
        <v>1</v>
      </c>
      <c r="N118" s="101" t="s">
        <v>40</v>
      </c>
      <c r="O118" s="101" t="s">
        <v>130</v>
      </c>
      <c r="P118" s="101" t="s">
        <v>131</v>
      </c>
      <c r="Q118" s="101" t="s">
        <v>132</v>
      </c>
      <c r="R118" s="101" t="s">
        <v>133</v>
      </c>
      <c r="S118" s="101" t="s">
        <v>134</v>
      </c>
      <c r="T118" s="102" t="s">
        <v>135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136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</f>
        <v>0</v>
      </c>
      <c r="Q119" s="104"/>
      <c r="R119" s="200">
        <f>R120</f>
        <v>0</v>
      </c>
      <c r="S119" s="104"/>
      <c r="T119" s="201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109</v>
      </c>
      <c r="BK119" s="202">
        <f>BK120</f>
        <v>0</v>
      </c>
    </row>
    <row r="120" s="12" customFormat="1" ht="25.92" customHeight="1">
      <c r="A120" s="12"/>
      <c r="B120" s="203"/>
      <c r="C120" s="204"/>
      <c r="D120" s="205" t="s">
        <v>75</v>
      </c>
      <c r="E120" s="206" t="s">
        <v>99</v>
      </c>
      <c r="F120" s="206" t="s">
        <v>99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P121+P140</f>
        <v>0</v>
      </c>
      <c r="Q120" s="211"/>
      <c r="R120" s="212">
        <f>R121+R140</f>
        <v>0</v>
      </c>
      <c r="S120" s="211"/>
      <c r="T120" s="213">
        <f>T121+T140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163</v>
      </c>
      <c r="AT120" s="215" t="s">
        <v>75</v>
      </c>
      <c r="AU120" s="215" t="s">
        <v>76</v>
      </c>
      <c r="AY120" s="214" t="s">
        <v>139</v>
      </c>
      <c r="BK120" s="216">
        <f>BK121+BK140</f>
        <v>0</v>
      </c>
    </row>
    <row r="121" s="12" customFormat="1" ht="22.8" customHeight="1">
      <c r="A121" s="12"/>
      <c r="B121" s="203"/>
      <c r="C121" s="204"/>
      <c r="D121" s="205" t="s">
        <v>75</v>
      </c>
      <c r="E121" s="217" t="s">
        <v>1084</v>
      </c>
      <c r="F121" s="217" t="s">
        <v>1085</v>
      </c>
      <c r="G121" s="204"/>
      <c r="H121" s="204"/>
      <c r="I121" s="207"/>
      <c r="J121" s="218">
        <f>BK121</f>
        <v>0</v>
      </c>
      <c r="K121" s="204"/>
      <c r="L121" s="209"/>
      <c r="M121" s="210"/>
      <c r="N121" s="211"/>
      <c r="O121" s="211"/>
      <c r="P121" s="212">
        <f>SUM(P122:P139)</f>
        <v>0</v>
      </c>
      <c r="Q121" s="211"/>
      <c r="R121" s="212">
        <f>SUM(R122:R139)</f>
        <v>0</v>
      </c>
      <c r="S121" s="211"/>
      <c r="T121" s="213">
        <f>SUM(T122:T139)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75</v>
      </c>
      <c r="AU121" s="215" t="s">
        <v>84</v>
      </c>
      <c r="AY121" s="214" t="s">
        <v>139</v>
      </c>
      <c r="BK121" s="216">
        <f>SUM(BK122:BK139)</f>
        <v>0</v>
      </c>
    </row>
    <row r="122" s="2" customFormat="1" ht="16.5" customHeight="1">
      <c r="A122" s="38"/>
      <c r="B122" s="39"/>
      <c r="C122" s="219" t="s">
        <v>84</v>
      </c>
      <c r="D122" s="219" t="s">
        <v>141</v>
      </c>
      <c r="E122" s="220" t="s">
        <v>1086</v>
      </c>
      <c r="F122" s="221" t="s">
        <v>1087</v>
      </c>
      <c r="G122" s="222" t="s">
        <v>473</v>
      </c>
      <c r="H122" s="223">
        <v>1</v>
      </c>
      <c r="I122" s="224"/>
      <c r="J122" s="225">
        <f>ROUND(I122*H122,2)</f>
        <v>0</v>
      </c>
      <c r="K122" s="226"/>
      <c r="L122" s="44"/>
      <c r="M122" s="227" t="s">
        <v>1</v>
      </c>
      <c r="N122" s="228" t="s">
        <v>41</v>
      </c>
      <c r="O122" s="91"/>
      <c r="P122" s="229">
        <f>O122*H122</f>
        <v>0</v>
      </c>
      <c r="Q122" s="229">
        <v>0</v>
      </c>
      <c r="R122" s="229">
        <f>Q122*H122</f>
        <v>0</v>
      </c>
      <c r="S122" s="229">
        <v>0</v>
      </c>
      <c r="T122" s="230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1" t="s">
        <v>145</v>
      </c>
      <c r="AT122" s="231" t="s">
        <v>141</v>
      </c>
      <c r="AU122" s="231" t="s">
        <v>86</v>
      </c>
      <c r="AY122" s="17" t="s">
        <v>139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7" t="s">
        <v>84</v>
      </c>
      <c r="BK122" s="232">
        <f>ROUND(I122*H122,2)</f>
        <v>0</v>
      </c>
      <c r="BL122" s="17" t="s">
        <v>145</v>
      </c>
      <c r="BM122" s="231" t="s">
        <v>86</v>
      </c>
    </row>
    <row r="123" s="15" customFormat="1">
      <c r="A123" s="15"/>
      <c r="B123" s="280"/>
      <c r="C123" s="281"/>
      <c r="D123" s="235" t="s">
        <v>147</v>
      </c>
      <c r="E123" s="282" t="s">
        <v>1</v>
      </c>
      <c r="F123" s="283" t="s">
        <v>1088</v>
      </c>
      <c r="G123" s="281"/>
      <c r="H123" s="282" t="s">
        <v>1</v>
      </c>
      <c r="I123" s="284"/>
      <c r="J123" s="281"/>
      <c r="K123" s="281"/>
      <c r="L123" s="285"/>
      <c r="M123" s="286"/>
      <c r="N123" s="287"/>
      <c r="O123" s="287"/>
      <c r="P123" s="287"/>
      <c r="Q123" s="287"/>
      <c r="R123" s="287"/>
      <c r="S123" s="287"/>
      <c r="T123" s="288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89" t="s">
        <v>147</v>
      </c>
      <c r="AU123" s="289" t="s">
        <v>86</v>
      </c>
      <c r="AV123" s="15" t="s">
        <v>84</v>
      </c>
      <c r="AW123" s="15" t="s">
        <v>32</v>
      </c>
      <c r="AX123" s="15" t="s">
        <v>76</v>
      </c>
      <c r="AY123" s="289" t="s">
        <v>139</v>
      </c>
    </row>
    <row r="124" s="15" customFormat="1">
      <c r="A124" s="15"/>
      <c r="B124" s="280"/>
      <c r="C124" s="281"/>
      <c r="D124" s="235" t="s">
        <v>147</v>
      </c>
      <c r="E124" s="282" t="s">
        <v>1</v>
      </c>
      <c r="F124" s="283" t="s">
        <v>1089</v>
      </c>
      <c r="G124" s="281"/>
      <c r="H124" s="282" t="s">
        <v>1</v>
      </c>
      <c r="I124" s="284"/>
      <c r="J124" s="281"/>
      <c r="K124" s="281"/>
      <c r="L124" s="285"/>
      <c r="M124" s="286"/>
      <c r="N124" s="287"/>
      <c r="O124" s="287"/>
      <c r="P124" s="287"/>
      <c r="Q124" s="287"/>
      <c r="R124" s="287"/>
      <c r="S124" s="287"/>
      <c r="T124" s="288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89" t="s">
        <v>147</v>
      </c>
      <c r="AU124" s="289" t="s">
        <v>86</v>
      </c>
      <c r="AV124" s="15" t="s">
        <v>84</v>
      </c>
      <c r="AW124" s="15" t="s">
        <v>32</v>
      </c>
      <c r="AX124" s="15" t="s">
        <v>76</v>
      </c>
      <c r="AY124" s="289" t="s">
        <v>139</v>
      </c>
    </row>
    <row r="125" s="15" customFormat="1">
      <c r="A125" s="15"/>
      <c r="B125" s="280"/>
      <c r="C125" s="281"/>
      <c r="D125" s="235" t="s">
        <v>147</v>
      </c>
      <c r="E125" s="282" t="s">
        <v>1</v>
      </c>
      <c r="F125" s="283" t="s">
        <v>1090</v>
      </c>
      <c r="G125" s="281"/>
      <c r="H125" s="282" t="s">
        <v>1</v>
      </c>
      <c r="I125" s="284"/>
      <c r="J125" s="281"/>
      <c r="K125" s="281"/>
      <c r="L125" s="285"/>
      <c r="M125" s="286"/>
      <c r="N125" s="287"/>
      <c r="O125" s="287"/>
      <c r="P125" s="287"/>
      <c r="Q125" s="287"/>
      <c r="R125" s="287"/>
      <c r="S125" s="287"/>
      <c r="T125" s="288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89" t="s">
        <v>147</v>
      </c>
      <c r="AU125" s="289" t="s">
        <v>86</v>
      </c>
      <c r="AV125" s="15" t="s">
        <v>84</v>
      </c>
      <c r="AW125" s="15" t="s">
        <v>32</v>
      </c>
      <c r="AX125" s="15" t="s">
        <v>76</v>
      </c>
      <c r="AY125" s="289" t="s">
        <v>139</v>
      </c>
    </row>
    <row r="126" s="13" customFormat="1">
      <c r="A126" s="13"/>
      <c r="B126" s="233"/>
      <c r="C126" s="234"/>
      <c r="D126" s="235" t="s">
        <v>147</v>
      </c>
      <c r="E126" s="236" t="s">
        <v>1</v>
      </c>
      <c r="F126" s="237" t="s">
        <v>1091</v>
      </c>
      <c r="G126" s="234"/>
      <c r="H126" s="238">
        <v>1</v>
      </c>
      <c r="I126" s="239"/>
      <c r="J126" s="234"/>
      <c r="K126" s="234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147</v>
      </c>
      <c r="AU126" s="244" t="s">
        <v>86</v>
      </c>
      <c r="AV126" s="13" t="s">
        <v>86</v>
      </c>
      <c r="AW126" s="13" t="s">
        <v>32</v>
      </c>
      <c r="AX126" s="13" t="s">
        <v>76</v>
      </c>
      <c r="AY126" s="244" t="s">
        <v>139</v>
      </c>
    </row>
    <row r="127" s="14" customFormat="1">
      <c r="A127" s="14"/>
      <c r="B127" s="262"/>
      <c r="C127" s="263"/>
      <c r="D127" s="235" t="s">
        <v>147</v>
      </c>
      <c r="E127" s="264" t="s">
        <v>1</v>
      </c>
      <c r="F127" s="265" t="s">
        <v>423</v>
      </c>
      <c r="G127" s="263"/>
      <c r="H127" s="266">
        <v>1</v>
      </c>
      <c r="I127" s="267"/>
      <c r="J127" s="263"/>
      <c r="K127" s="263"/>
      <c r="L127" s="268"/>
      <c r="M127" s="269"/>
      <c r="N127" s="270"/>
      <c r="O127" s="270"/>
      <c r="P127" s="270"/>
      <c r="Q127" s="270"/>
      <c r="R127" s="270"/>
      <c r="S127" s="270"/>
      <c r="T127" s="27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2" t="s">
        <v>147</v>
      </c>
      <c r="AU127" s="272" t="s">
        <v>86</v>
      </c>
      <c r="AV127" s="14" t="s">
        <v>145</v>
      </c>
      <c r="AW127" s="14" t="s">
        <v>32</v>
      </c>
      <c r="AX127" s="14" t="s">
        <v>84</v>
      </c>
      <c r="AY127" s="272" t="s">
        <v>139</v>
      </c>
    </row>
    <row r="128" s="2" customFormat="1" ht="16.5" customHeight="1">
      <c r="A128" s="38"/>
      <c r="B128" s="39"/>
      <c r="C128" s="219" t="s">
        <v>86</v>
      </c>
      <c r="D128" s="219" t="s">
        <v>141</v>
      </c>
      <c r="E128" s="220" t="s">
        <v>1092</v>
      </c>
      <c r="F128" s="221" t="s">
        <v>1093</v>
      </c>
      <c r="G128" s="222" t="s">
        <v>473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41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145</v>
      </c>
      <c r="AT128" s="231" t="s">
        <v>141</v>
      </c>
      <c r="AU128" s="231" t="s">
        <v>86</v>
      </c>
      <c r="AY128" s="17" t="s">
        <v>139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84</v>
      </c>
      <c r="BK128" s="232">
        <f>ROUND(I128*H128,2)</f>
        <v>0</v>
      </c>
      <c r="BL128" s="17" t="s">
        <v>145</v>
      </c>
      <c r="BM128" s="231" t="s">
        <v>145</v>
      </c>
    </row>
    <row r="129" s="15" customFormat="1">
      <c r="A129" s="15"/>
      <c r="B129" s="280"/>
      <c r="C129" s="281"/>
      <c r="D129" s="235" t="s">
        <v>147</v>
      </c>
      <c r="E129" s="282" t="s">
        <v>1</v>
      </c>
      <c r="F129" s="283" t="s">
        <v>1094</v>
      </c>
      <c r="G129" s="281"/>
      <c r="H129" s="282" t="s">
        <v>1</v>
      </c>
      <c r="I129" s="284"/>
      <c r="J129" s="281"/>
      <c r="K129" s="281"/>
      <c r="L129" s="285"/>
      <c r="M129" s="286"/>
      <c r="N129" s="287"/>
      <c r="O129" s="287"/>
      <c r="P129" s="287"/>
      <c r="Q129" s="287"/>
      <c r="R129" s="287"/>
      <c r="S129" s="287"/>
      <c r="T129" s="288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89" t="s">
        <v>147</v>
      </c>
      <c r="AU129" s="289" t="s">
        <v>86</v>
      </c>
      <c r="AV129" s="15" t="s">
        <v>84</v>
      </c>
      <c r="AW129" s="15" t="s">
        <v>32</v>
      </c>
      <c r="AX129" s="15" t="s">
        <v>76</v>
      </c>
      <c r="AY129" s="289" t="s">
        <v>139</v>
      </c>
    </row>
    <row r="130" s="15" customFormat="1">
      <c r="A130" s="15"/>
      <c r="B130" s="280"/>
      <c r="C130" s="281"/>
      <c r="D130" s="235" t="s">
        <v>147</v>
      </c>
      <c r="E130" s="282" t="s">
        <v>1</v>
      </c>
      <c r="F130" s="283" t="s">
        <v>1095</v>
      </c>
      <c r="G130" s="281"/>
      <c r="H130" s="282" t="s">
        <v>1</v>
      </c>
      <c r="I130" s="284"/>
      <c r="J130" s="281"/>
      <c r="K130" s="281"/>
      <c r="L130" s="285"/>
      <c r="M130" s="286"/>
      <c r="N130" s="287"/>
      <c r="O130" s="287"/>
      <c r="P130" s="287"/>
      <c r="Q130" s="287"/>
      <c r="R130" s="287"/>
      <c r="S130" s="287"/>
      <c r="T130" s="288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9" t="s">
        <v>147</v>
      </c>
      <c r="AU130" s="289" t="s">
        <v>86</v>
      </c>
      <c r="AV130" s="15" t="s">
        <v>84</v>
      </c>
      <c r="AW130" s="15" t="s">
        <v>32</v>
      </c>
      <c r="AX130" s="15" t="s">
        <v>76</v>
      </c>
      <c r="AY130" s="289" t="s">
        <v>139</v>
      </c>
    </row>
    <row r="131" s="15" customFormat="1">
      <c r="A131" s="15"/>
      <c r="B131" s="280"/>
      <c r="C131" s="281"/>
      <c r="D131" s="235" t="s">
        <v>147</v>
      </c>
      <c r="E131" s="282" t="s">
        <v>1</v>
      </c>
      <c r="F131" s="283" t="s">
        <v>1096</v>
      </c>
      <c r="G131" s="281"/>
      <c r="H131" s="282" t="s">
        <v>1</v>
      </c>
      <c r="I131" s="284"/>
      <c r="J131" s="281"/>
      <c r="K131" s="281"/>
      <c r="L131" s="285"/>
      <c r="M131" s="286"/>
      <c r="N131" s="287"/>
      <c r="O131" s="287"/>
      <c r="P131" s="287"/>
      <c r="Q131" s="287"/>
      <c r="R131" s="287"/>
      <c r="S131" s="287"/>
      <c r="T131" s="288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89" t="s">
        <v>147</v>
      </c>
      <c r="AU131" s="289" t="s">
        <v>86</v>
      </c>
      <c r="AV131" s="15" t="s">
        <v>84</v>
      </c>
      <c r="AW131" s="15" t="s">
        <v>32</v>
      </c>
      <c r="AX131" s="15" t="s">
        <v>76</v>
      </c>
      <c r="AY131" s="289" t="s">
        <v>139</v>
      </c>
    </row>
    <row r="132" s="15" customFormat="1">
      <c r="A132" s="15"/>
      <c r="B132" s="280"/>
      <c r="C132" s="281"/>
      <c r="D132" s="235" t="s">
        <v>147</v>
      </c>
      <c r="E132" s="282" t="s">
        <v>1</v>
      </c>
      <c r="F132" s="283" t="s">
        <v>1097</v>
      </c>
      <c r="G132" s="281"/>
      <c r="H132" s="282" t="s">
        <v>1</v>
      </c>
      <c r="I132" s="284"/>
      <c r="J132" s="281"/>
      <c r="K132" s="281"/>
      <c r="L132" s="285"/>
      <c r="M132" s="286"/>
      <c r="N132" s="287"/>
      <c r="O132" s="287"/>
      <c r="P132" s="287"/>
      <c r="Q132" s="287"/>
      <c r="R132" s="287"/>
      <c r="S132" s="287"/>
      <c r="T132" s="288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9" t="s">
        <v>147</v>
      </c>
      <c r="AU132" s="289" t="s">
        <v>86</v>
      </c>
      <c r="AV132" s="15" t="s">
        <v>84</v>
      </c>
      <c r="AW132" s="15" t="s">
        <v>32</v>
      </c>
      <c r="AX132" s="15" t="s">
        <v>76</v>
      </c>
      <c r="AY132" s="289" t="s">
        <v>139</v>
      </c>
    </row>
    <row r="133" s="13" customFormat="1">
      <c r="A133" s="13"/>
      <c r="B133" s="233"/>
      <c r="C133" s="234"/>
      <c r="D133" s="235" t="s">
        <v>147</v>
      </c>
      <c r="E133" s="236" t="s">
        <v>1</v>
      </c>
      <c r="F133" s="237" t="s">
        <v>1098</v>
      </c>
      <c r="G133" s="234"/>
      <c r="H133" s="238">
        <v>1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147</v>
      </c>
      <c r="AU133" s="244" t="s">
        <v>86</v>
      </c>
      <c r="AV133" s="13" t="s">
        <v>86</v>
      </c>
      <c r="AW133" s="13" t="s">
        <v>32</v>
      </c>
      <c r="AX133" s="13" t="s">
        <v>76</v>
      </c>
      <c r="AY133" s="244" t="s">
        <v>139</v>
      </c>
    </row>
    <row r="134" s="14" customFormat="1">
      <c r="A134" s="14"/>
      <c r="B134" s="262"/>
      <c r="C134" s="263"/>
      <c r="D134" s="235" t="s">
        <v>147</v>
      </c>
      <c r="E134" s="264" t="s">
        <v>1</v>
      </c>
      <c r="F134" s="265" t="s">
        <v>423</v>
      </c>
      <c r="G134" s="263"/>
      <c r="H134" s="266">
        <v>1</v>
      </c>
      <c r="I134" s="267"/>
      <c r="J134" s="263"/>
      <c r="K134" s="263"/>
      <c r="L134" s="268"/>
      <c r="M134" s="269"/>
      <c r="N134" s="270"/>
      <c r="O134" s="270"/>
      <c r="P134" s="270"/>
      <c r="Q134" s="270"/>
      <c r="R134" s="270"/>
      <c r="S134" s="270"/>
      <c r="T134" s="27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2" t="s">
        <v>147</v>
      </c>
      <c r="AU134" s="272" t="s">
        <v>86</v>
      </c>
      <c r="AV134" s="14" t="s">
        <v>145</v>
      </c>
      <c r="AW134" s="14" t="s">
        <v>32</v>
      </c>
      <c r="AX134" s="14" t="s">
        <v>84</v>
      </c>
      <c r="AY134" s="272" t="s">
        <v>139</v>
      </c>
    </row>
    <row r="135" s="2" customFormat="1" ht="16.5" customHeight="1">
      <c r="A135" s="38"/>
      <c r="B135" s="39"/>
      <c r="C135" s="219" t="s">
        <v>153</v>
      </c>
      <c r="D135" s="219" t="s">
        <v>141</v>
      </c>
      <c r="E135" s="220" t="s">
        <v>1099</v>
      </c>
      <c r="F135" s="221" t="s">
        <v>1100</v>
      </c>
      <c r="G135" s="222" t="s">
        <v>473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41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145</v>
      </c>
      <c r="AT135" s="231" t="s">
        <v>141</v>
      </c>
      <c r="AU135" s="231" t="s">
        <v>86</v>
      </c>
      <c r="AY135" s="17" t="s">
        <v>139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84</v>
      </c>
      <c r="BK135" s="232">
        <f>ROUND(I135*H135,2)</f>
        <v>0</v>
      </c>
      <c r="BL135" s="17" t="s">
        <v>145</v>
      </c>
      <c r="BM135" s="231" t="s">
        <v>168</v>
      </c>
    </row>
    <row r="136" s="15" customFormat="1">
      <c r="A136" s="15"/>
      <c r="B136" s="280"/>
      <c r="C136" s="281"/>
      <c r="D136" s="235" t="s">
        <v>147</v>
      </c>
      <c r="E136" s="282" t="s">
        <v>1</v>
      </c>
      <c r="F136" s="283" t="s">
        <v>1101</v>
      </c>
      <c r="G136" s="281"/>
      <c r="H136" s="282" t="s">
        <v>1</v>
      </c>
      <c r="I136" s="284"/>
      <c r="J136" s="281"/>
      <c r="K136" s="281"/>
      <c r="L136" s="285"/>
      <c r="M136" s="286"/>
      <c r="N136" s="287"/>
      <c r="O136" s="287"/>
      <c r="P136" s="287"/>
      <c r="Q136" s="287"/>
      <c r="R136" s="287"/>
      <c r="S136" s="287"/>
      <c r="T136" s="288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89" t="s">
        <v>147</v>
      </c>
      <c r="AU136" s="289" t="s">
        <v>86</v>
      </c>
      <c r="AV136" s="15" t="s">
        <v>84</v>
      </c>
      <c r="AW136" s="15" t="s">
        <v>32</v>
      </c>
      <c r="AX136" s="15" t="s">
        <v>76</v>
      </c>
      <c r="AY136" s="289" t="s">
        <v>139</v>
      </c>
    </row>
    <row r="137" s="15" customFormat="1">
      <c r="A137" s="15"/>
      <c r="B137" s="280"/>
      <c r="C137" s="281"/>
      <c r="D137" s="235" t="s">
        <v>147</v>
      </c>
      <c r="E137" s="282" t="s">
        <v>1</v>
      </c>
      <c r="F137" s="283" t="s">
        <v>1102</v>
      </c>
      <c r="G137" s="281"/>
      <c r="H137" s="282" t="s">
        <v>1</v>
      </c>
      <c r="I137" s="284"/>
      <c r="J137" s="281"/>
      <c r="K137" s="281"/>
      <c r="L137" s="285"/>
      <c r="M137" s="286"/>
      <c r="N137" s="287"/>
      <c r="O137" s="287"/>
      <c r="P137" s="287"/>
      <c r="Q137" s="287"/>
      <c r="R137" s="287"/>
      <c r="S137" s="287"/>
      <c r="T137" s="288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89" t="s">
        <v>147</v>
      </c>
      <c r="AU137" s="289" t="s">
        <v>86</v>
      </c>
      <c r="AV137" s="15" t="s">
        <v>84</v>
      </c>
      <c r="AW137" s="15" t="s">
        <v>32</v>
      </c>
      <c r="AX137" s="15" t="s">
        <v>76</v>
      </c>
      <c r="AY137" s="289" t="s">
        <v>139</v>
      </c>
    </row>
    <row r="138" s="13" customFormat="1">
      <c r="A138" s="13"/>
      <c r="B138" s="233"/>
      <c r="C138" s="234"/>
      <c r="D138" s="235" t="s">
        <v>147</v>
      </c>
      <c r="E138" s="236" t="s">
        <v>1</v>
      </c>
      <c r="F138" s="237" t="s">
        <v>1098</v>
      </c>
      <c r="G138" s="234"/>
      <c r="H138" s="238">
        <v>1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147</v>
      </c>
      <c r="AU138" s="244" t="s">
        <v>86</v>
      </c>
      <c r="AV138" s="13" t="s">
        <v>86</v>
      </c>
      <c r="AW138" s="13" t="s">
        <v>32</v>
      </c>
      <c r="AX138" s="13" t="s">
        <v>76</v>
      </c>
      <c r="AY138" s="244" t="s">
        <v>139</v>
      </c>
    </row>
    <row r="139" s="14" customFormat="1">
      <c r="A139" s="14"/>
      <c r="B139" s="262"/>
      <c r="C139" s="263"/>
      <c r="D139" s="235" t="s">
        <v>147</v>
      </c>
      <c r="E139" s="264" t="s">
        <v>1</v>
      </c>
      <c r="F139" s="265" t="s">
        <v>423</v>
      </c>
      <c r="G139" s="263"/>
      <c r="H139" s="266">
        <v>1</v>
      </c>
      <c r="I139" s="267"/>
      <c r="J139" s="263"/>
      <c r="K139" s="263"/>
      <c r="L139" s="268"/>
      <c r="M139" s="269"/>
      <c r="N139" s="270"/>
      <c r="O139" s="270"/>
      <c r="P139" s="270"/>
      <c r="Q139" s="270"/>
      <c r="R139" s="270"/>
      <c r="S139" s="270"/>
      <c r="T139" s="27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72" t="s">
        <v>147</v>
      </c>
      <c r="AU139" s="272" t="s">
        <v>86</v>
      </c>
      <c r="AV139" s="14" t="s">
        <v>145</v>
      </c>
      <c r="AW139" s="14" t="s">
        <v>32</v>
      </c>
      <c r="AX139" s="14" t="s">
        <v>84</v>
      </c>
      <c r="AY139" s="272" t="s">
        <v>139</v>
      </c>
    </row>
    <row r="140" s="12" customFormat="1" ht="22.8" customHeight="1">
      <c r="A140" s="12"/>
      <c r="B140" s="203"/>
      <c r="C140" s="204"/>
      <c r="D140" s="205" t="s">
        <v>75</v>
      </c>
      <c r="E140" s="217" t="s">
        <v>1103</v>
      </c>
      <c r="F140" s="217" t="s">
        <v>1104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SUM(P141:P154)</f>
        <v>0</v>
      </c>
      <c r="Q140" s="211"/>
      <c r="R140" s="212">
        <f>SUM(R141:R154)</f>
        <v>0</v>
      </c>
      <c r="S140" s="211"/>
      <c r="T140" s="213">
        <f>SUM(T141:T154)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84</v>
      </c>
      <c r="AT140" s="215" t="s">
        <v>75</v>
      </c>
      <c r="AU140" s="215" t="s">
        <v>84</v>
      </c>
      <c r="AY140" s="214" t="s">
        <v>139</v>
      </c>
      <c r="BK140" s="216">
        <f>SUM(BK141:BK154)</f>
        <v>0</v>
      </c>
    </row>
    <row r="141" s="2" customFormat="1" ht="16.5" customHeight="1">
      <c r="A141" s="38"/>
      <c r="B141" s="39"/>
      <c r="C141" s="219" t="s">
        <v>145</v>
      </c>
      <c r="D141" s="219" t="s">
        <v>141</v>
      </c>
      <c r="E141" s="220" t="s">
        <v>1105</v>
      </c>
      <c r="F141" s="221" t="s">
        <v>1106</v>
      </c>
      <c r="G141" s="222" t="s">
        <v>473</v>
      </c>
      <c r="H141" s="223">
        <v>1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41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145</v>
      </c>
      <c r="AT141" s="231" t="s">
        <v>141</v>
      </c>
      <c r="AU141" s="231" t="s">
        <v>86</v>
      </c>
      <c r="AY141" s="17" t="s">
        <v>139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84</v>
      </c>
      <c r="BK141" s="232">
        <f>ROUND(I141*H141,2)</f>
        <v>0</v>
      </c>
      <c r="BL141" s="17" t="s">
        <v>145</v>
      </c>
      <c r="BM141" s="231" t="s">
        <v>178</v>
      </c>
    </row>
    <row r="142" s="15" customFormat="1">
      <c r="A142" s="15"/>
      <c r="B142" s="280"/>
      <c r="C142" s="281"/>
      <c r="D142" s="235" t="s">
        <v>147</v>
      </c>
      <c r="E142" s="282" t="s">
        <v>1</v>
      </c>
      <c r="F142" s="283" t="s">
        <v>1107</v>
      </c>
      <c r="G142" s="281"/>
      <c r="H142" s="282" t="s">
        <v>1</v>
      </c>
      <c r="I142" s="284"/>
      <c r="J142" s="281"/>
      <c r="K142" s="281"/>
      <c r="L142" s="285"/>
      <c r="M142" s="286"/>
      <c r="N142" s="287"/>
      <c r="O142" s="287"/>
      <c r="P142" s="287"/>
      <c r="Q142" s="287"/>
      <c r="R142" s="287"/>
      <c r="S142" s="287"/>
      <c r="T142" s="288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89" t="s">
        <v>147</v>
      </c>
      <c r="AU142" s="289" t="s">
        <v>86</v>
      </c>
      <c r="AV142" s="15" t="s">
        <v>84</v>
      </c>
      <c r="AW142" s="15" t="s">
        <v>32</v>
      </c>
      <c r="AX142" s="15" t="s">
        <v>76</v>
      </c>
      <c r="AY142" s="289" t="s">
        <v>139</v>
      </c>
    </row>
    <row r="143" s="15" customFormat="1">
      <c r="A143" s="15"/>
      <c r="B143" s="280"/>
      <c r="C143" s="281"/>
      <c r="D143" s="235" t="s">
        <v>147</v>
      </c>
      <c r="E143" s="282" t="s">
        <v>1</v>
      </c>
      <c r="F143" s="283" t="s">
        <v>1108</v>
      </c>
      <c r="G143" s="281"/>
      <c r="H143" s="282" t="s">
        <v>1</v>
      </c>
      <c r="I143" s="284"/>
      <c r="J143" s="281"/>
      <c r="K143" s="281"/>
      <c r="L143" s="285"/>
      <c r="M143" s="286"/>
      <c r="N143" s="287"/>
      <c r="O143" s="287"/>
      <c r="P143" s="287"/>
      <c r="Q143" s="287"/>
      <c r="R143" s="287"/>
      <c r="S143" s="287"/>
      <c r="T143" s="288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89" t="s">
        <v>147</v>
      </c>
      <c r="AU143" s="289" t="s">
        <v>86</v>
      </c>
      <c r="AV143" s="15" t="s">
        <v>84</v>
      </c>
      <c r="AW143" s="15" t="s">
        <v>32</v>
      </c>
      <c r="AX143" s="15" t="s">
        <v>76</v>
      </c>
      <c r="AY143" s="289" t="s">
        <v>139</v>
      </c>
    </row>
    <row r="144" s="15" customFormat="1">
      <c r="A144" s="15"/>
      <c r="B144" s="280"/>
      <c r="C144" s="281"/>
      <c r="D144" s="235" t="s">
        <v>147</v>
      </c>
      <c r="E144" s="282" t="s">
        <v>1</v>
      </c>
      <c r="F144" s="283" t="s">
        <v>1109</v>
      </c>
      <c r="G144" s="281"/>
      <c r="H144" s="282" t="s">
        <v>1</v>
      </c>
      <c r="I144" s="284"/>
      <c r="J144" s="281"/>
      <c r="K144" s="281"/>
      <c r="L144" s="285"/>
      <c r="M144" s="286"/>
      <c r="N144" s="287"/>
      <c r="O144" s="287"/>
      <c r="P144" s="287"/>
      <c r="Q144" s="287"/>
      <c r="R144" s="287"/>
      <c r="S144" s="287"/>
      <c r="T144" s="288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89" t="s">
        <v>147</v>
      </c>
      <c r="AU144" s="289" t="s">
        <v>86</v>
      </c>
      <c r="AV144" s="15" t="s">
        <v>84</v>
      </c>
      <c r="AW144" s="15" t="s">
        <v>32</v>
      </c>
      <c r="AX144" s="15" t="s">
        <v>76</v>
      </c>
      <c r="AY144" s="289" t="s">
        <v>139</v>
      </c>
    </row>
    <row r="145" s="15" customFormat="1">
      <c r="A145" s="15"/>
      <c r="B145" s="280"/>
      <c r="C145" s="281"/>
      <c r="D145" s="235" t="s">
        <v>147</v>
      </c>
      <c r="E145" s="282" t="s">
        <v>1</v>
      </c>
      <c r="F145" s="283" t="s">
        <v>1110</v>
      </c>
      <c r="G145" s="281"/>
      <c r="H145" s="282" t="s">
        <v>1</v>
      </c>
      <c r="I145" s="284"/>
      <c r="J145" s="281"/>
      <c r="K145" s="281"/>
      <c r="L145" s="285"/>
      <c r="M145" s="286"/>
      <c r="N145" s="287"/>
      <c r="O145" s="287"/>
      <c r="P145" s="287"/>
      <c r="Q145" s="287"/>
      <c r="R145" s="287"/>
      <c r="S145" s="287"/>
      <c r="T145" s="288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9" t="s">
        <v>147</v>
      </c>
      <c r="AU145" s="289" t="s">
        <v>86</v>
      </c>
      <c r="AV145" s="15" t="s">
        <v>84</v>
      </c>
      <c r="AW145" s="15" t="s">
        <v>32</v>
      </c>
      <c r="AX145" s="15" t="s">
        <v>76</v>
      </c>
      <c r="AY145" s="289" t="s">
        <v>139</v>
      </c>
    </row>
    <row r="146" s="13" customFormat="1">
      <c r="A146" s="13"/>
      <c r="B146" s="233"/>
      <c r="C146" s="234"/>
      <c r="D146" s="235" t="s">
        <v>147</v>
      </c>
      <c r="E146" s="236" t="s">
        <v>1</v>
      </c>
      <c r="F146" s="237" t="s">
        <v>1098</v>
      </c>
      <c r="G146" s="234"/>
      <c r="H146" s="238">
        <v>1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147</v>
      </c>
      <c r="AU146" s="244" t="s">
        <v>86</v>
      </c>
      <c r="AV146" s="13" t="s">
        <v>86</v>
      </c>
      <c r="AW146" s="13" t="s">
        <v>32</v>
      </c>
      <c r="AX146" s="13" t="s">
        <v>76</v>
      </c>
      <c r="AY146" s="244" t="s">
        <v>139</v>
      </c>
    </row>
    <row r="147" s="14" customFormat="1">
      <c r="A147" s="14"/>
      <c r="B147" s="262"/>
      <c r="C147" s="263"/>
      <c r="D147" s="235" t="s">
        <v>147</v>
      </c>
      <c r="E147" s="264" t="s">
        <v>1</v>
      </c>
      <c r="F147" s="265" t="s">
        <v>423</v>
      </c>
      <c r="G147" s="263"/>
      <c r="H147" s="266">
        <v>1</v>
      </c>
      <c r="I147" s="267"/>
      <c r="J147" s="263"/>
      <c r="K147" s="263"/>
      <c r="L147" s="268"/>
      <c r="M147" s="269"/>
      <c r="N147" s="270"/>
      <c r="O147" s="270"/>
      <c r="P147" s="270"/>
      <c r="Q147" s="270"/>
      <c r="R147" s="270"/>
      <c r="S147" s="270"/>
      <c r="T147" s="27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2" t="s">
        <v>147</v>
      </c>
      <c r="AU147" s="272" t="s">
        <v>86</v>
      </c>
      <c r="AV147" s="14" t="s">
        <v>145</v>
      </c>
      <c r="AW147" s="14" t="s">
        <v>32</v>
      </c>
      <c r="AX147" s="14" t="s">
        <v>84</v>
      </c>
      <c r="AY147" s="272" t="s">
        <v>139</v>
      </c>
    </row>
    <row r="148" s="2" customFormat="1" ht="37.8" customHeight="1">
      <c r="A148" s="38"/>
      <c r="B148" s="39"/>
      <c r="C148" s="219" t="s">
        <v>163</v>
      </c>
      <c r="D148" s="219" t="s">
        <v>141</v>
      </c>
      <c r="E148" s="220" t="s">
        <v>1111</v>
      </c>
      <c r="F148" s="221" t="s">
        <v>1112</v>
      </c>
      <c r="G148" s="222" t="s">
        <v>1047</v>
      </c>
      <c r="H148" s="223">
        <v>40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41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145</v>
      </c>
      <c r="AT148" s="231" t="s">
        <v>141</v>
      </c>
      <c r="AU148" s="231" t="s">
        <v>86</v>
      </c>
      <c r="AY148" s="17" t="s">
        <v>139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145</v>
      </c>
      <c r="BM148" s="231" t="s">
        <v>187</v>
      </c>
    </row>
    <row r="149" s="13" customFormat="1">
      <c r="A149" s="13"/>
      <c r="B149" s="233"/>
      <c r="C149" s="234"/>
      <c r="D149" s="235" t="s">
        <v>147</v>
      </c>
      <c r="E149" s="236" t="s">
        <v>1</v>
      </c>
      <c r="F149" s="237" t="s">
        <v>1113</v>
      </c>
      <c r="G149" s="234"/>
      <c r="H149" s="238">
        <v>40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147</v>
      </c>
      <c r="AU149" s="244" t="s">
        <v>86</v>
      </c>
      <c r="AV149" s="13" t="s">
        <v>86</v>
      </c>
      <c r="AW149" s="13" t="s">
        <v>32</v>
      </c>
      <c r="AX149" s="13" t="s">
        <v>76</v>
      </c>
      <c r="AY149" s="244" t="s">
        <v>139</v>
      </c>
    </row>
    <row r="150" s="14" customFormat="1">
      <c r="A150" s="14"/>
      <c r="B150" s="262"/>
      <c r="C150" s="263"/>
      <c r="D150" s="235" t="s">
        <v>147</v>
      </c>
      <c r="E150" s="264" t="s">
        <v>1</v>
      </c>
      <c r="F150" s="265" t="s">
        <v>423</v>
      </c>
      <c r="G150" s="263"/>
      <c r="H150" s="266">
        <v>40</v>
      </c>
      <c r="I150" s="267"/>
      <c r="J150" s="263"/>
      <c r="K150" s="263"/>
      <c r="L150" s="268"/>
      <c r="M150" s="269"/>
      <c r="N150" s="270"/>
      <c r="O150" s="270"/>
      <c r="P150" s="270"/>
      <c r="Q150" s="270"/>
      <c r="R150" s="270"/>
      <c r="S150" s="270"/>
      <c r="T150" s="27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2" t="s">
        <v>147</v>
      </c>
      <c r="AU150" s="272" t="s">
        <v>86</v>
      </c>
      <c r="AV150" s="14" t="s">
        <v>145</v>
      </c>
      <c r="AW150" s="14" t="s">
        <v>32</v>
      </c>
      <c r="AX150" s="14" t="s">
        <v>84</v>
      </c>
      <c r="AY150" s="272" t="s">
        <v>139</v>
      </c>
    </row>
    <row r="151" s="2" customFormat="1" ht="16.5" customHeight="1">
      <c r="A151" s="38"/>
      <c r="B151" s="39"/>
      <c r="C151" s="219" t="s">
        <v>168</v>
      </c>
      <c r="D151" s="219" t="s">
        <v>141</v>
      </c>
      <c r="E151" s="220" t="s">
        <v>1114</v>
      </c>
      <c r="F151" s="221" t="s">
        <v>1115</v>
      </c>
      <c r="G151" s="222" t="s">
        <v>473</v>
      </c>
      <c r="H151" s="223">
        <v>1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41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145</v>
      </c>
      <c r="AT151" s="231" t="s">
        <v>141</v>
      </c>
      <c r="AU151" s="231" t="s">
        <v>86</v>
      </c>
      <c r="AY151" s="17" t="s">
        <v>139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84</v>
      </c>
      <c r="BK151" s="232">
        <f>ROUND(I151*H151,2)</f>
        <v>0</v>
      </c>
      <c r="BL151" s="17" t="s">
        <v>145</v>
      </c>
      <c r="BM151" s="231" t="s">
        <v>1116</v>
      </c>
    </row>
    <row r="152" s="15" customFormat="1">
      <c r="A152" s="15"/>
      <c r="B152" s="280"/>
      <c r="C152" s="281"/>
      <c r="D152" s="235" t="s">
        <v>147</v>
      </c>
      <c r="E152" s="282" t="s">
        <v>1</v>
      </c>
      <c r="F152" s="283" t="s">
        <v>1117</v>
      </c>
      <c r="G152" s="281"/>
      <c r="H152" s="282" t="s">
        <v>1</v>
      </c>
      <c r="I152" s="284"/>
      <c r="J152" s="281"/>
      <c r="K152" s="281"/>
      <c r="L152" s="285"/>
      <c r="M152" s="286"/>
      <c r="N152" s="287"/>
      <c r="O152" s="287"/>
      <c r="P152" s="287"/>
      <c r="Q152" s="287"/>
      <c r="R152" s="287"/>
      <c r="S152" s="287"/>
      <c r="T152" s="288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9" t="s">
        <v>147</v>
      </c>
      <c r="AU152" s="289" t="s">
        <v>86</v>
      </c>
      <c r="AV152" s="15" t="s">
        <v>84</v>
      </c>
      <c r="AW152" s="15" t="s">
        <v>32</v>
      </c>
      <c r="AX152" s="15" t="s">
        <v>76</v>
      </c>
      <c r="AY152" s="289" t="s">
        <v>139</v>
      </c>
    </row>
    <row r="153" s="13" customFormat="1">
      <c r="A153" s="13"/>
      <c r="B153" s="233"/>
      <c r="C153" s="234"/>
      <c r="D153" s="235" t="s">
        <v>147</v>
      </c>
      <c r="E153" s="236" t="s">
        <v>1</v>
      </c>
      <c r="F153" s="237" t="s">
        <v>1118</v>
      </c>
      <c r="G153" s="234"/>
      <c r="H153" s="238">
        <v>1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147</v>
      </c>
      <c r="AU153" s="244" t="s">
        <v>86</v>
      </c>
      <c r="AV153" s="13" t="s">
        <v>86</v>
      </c>
      <c r="AW153" s="13" t="s">
        <v>32</v>
      </c>
      <c r="AX153" s="13" t="s">
        <v>76</v>
      </c>
      <c r="AY153" s="244" t="s">
        <v>139</v>
      </c>
    </row>
    <row r="154" s="14" customFormat="1">
      <c r="A154" s="14"/>
      <c r="B154" s="262"/>
      <c r="C154" s="263"/>
      <c r="D154" s="235" t="s">
        <v>147</v>
      </c>
      <c r="E154" s="264" t="s">
        <v>1</v>
      </c>
      <c r="F154" s="265" t="s">
        <v>423</v>
      </c>
      <c r="G154" s="263"/>
      <c r="H154" s="266">
        <v>1</v>
      </c>
      <c r="I154" s="267"/>
      <c r="J154" s="263"/>
      <c r="K154" s="263"/>
      <c r="L154" s="268"/>
      <c r="M154" s="277"/>
      <c r="N154" s="278"/>
      <c r="O154" s="278"/>
      <c r="P154" s="278"/>
      <c r="Q154" s="278"/>
      <c r="R154" s="278"/>
      <c r="S154" s="278"/>
      <c r="T154" s="27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72" t="s">
        <v>147</v>
      </c>
      <c r="AU154" s="272" t="s">
        <v>86</v>
      </c>
      <c r="AV154" s="14" t="s">
        <v>145</v>
      </c>
      <c r="AW154" s="14" t="s">
        <v>32</v>
      </c>
      <c r="AX154" s="14" t="s">
        <v>84</v>
      </c>
      <c r="AY154" s="272" t="s">
        <v>139</v>
      </c>
    </row>
    <row r="155" s="2" customFormat="1" ht="6.96" customHeight="1">
      <c r="A155" s="38"/>
      <c r="B155" s="66"/>
      <c r="C155" s="67"/>
      <c r="D155" s="67"/>
      <c r="E155" s="67"/>
      <c r="F155" s="67"/>
      <c r="G155" s="67"/>
      <c r="H155" s="67"/>
      <c r="I155" s="67"/>
      <c r="J155" s="67"/>
      <c r="K155" s="67"/>
      <c r="L155" s="44"/>
      <c r="M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</sheetData>
  <sheetProtection sheet="1" autoFilter="0" formatColumns="0" formatRows="0" objects="1" scenarios="1" spinCount="100000" saltValue="DpZKKScJtJ636lqZi5T5C0F0v2DuOuaCUxVbGCiOIsx5YR7LrEkayOx91pi2hUDfcNHE0N9y61oyx1ODTaXCQw==" hashValue="gWHNND6Z0p+imArYPWHsXY2jE8N2+wVw/9kpFmTKFavP1Bxo7jULfYsluViHP+SbOnetk9JXinj07MUJ5LA0pQ==" algorithmName="SHA-512" password="C7B2"/>
  <autoFilter ref="C118:K15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20"/>
    </row>
    <row r="4" s="1" customFormat="1" ht="24.96" customHeight="1">
      <c r="B4" s="20"/>
      <c r="C4" s="138" t="s">
        <v>1119</v>
      </c>
      <c r="H4" s="20"/>
    </row>
    <row r="5" s="1" customFormat="1" ht="12" customHeight="1">
      <c r="B5" s="20"/>
      <c r="C5" s="290" t="s">
        <v>13</v>
      </c>
      <c r="D5" s="147" t="s">
        <v>14</v>
      </c>
      <c r="E5" s="1"/>
      <c r="F5" s="1"/>
      <c r="H5" s="20"/>
    </row>
    <row r="6" s="1" customFormat="1" ht="36.96" customHeight="1">
      <c r="B6" s="20"/>
      <c r="C6" s="291" t="s">
        <v>16</v>
      </c>
      <c r="D6" s="292" t="s">
        <v>17</v>
      </c>
      <c r="E6" s="1"/>
      <c r="F6" s="1"/>
      <c r="H6" s="20"/>
    </row>
    <row r="7" s="1" customFormat="1" ht="16.5" customHeight="1">
      <c r="B7" s="20"/>
      <c r="C7" s="140" t="s">
        <v>22</v>
      </c>
      <c r="D7" s="144" t="str">
        <f>'Rekapitulace stavby'!AN8</f>
        <v>4. 5. 2024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1"/>
      <c r="B9" s="293"/>
      <c r="C9" s="294" t="s">
        <v>57</v>
      </c>
      <c r="D9" s="295" t="s">
        <v>58</v>
      </c>
      <c r="E9" s="295" t="s">
        <v>126</v>
      </c>
      <c r="F9" s="296" t="s">
        <v>1120</v>
      </c>
      <c r="G9" s="191"/>
      <c r="H9" s="293"/>
    </row>
    <row r="10" s="2" customFormat="1" ht="26.4" customHeight="1">
      <c r="A10" s="38"/>
      <c r="B10" s="44"/>
      <c r="C10" s="297" t="s">
        <v>1121</v>
      </c>
      <c r="D10" s="297" t="s">
        <v>88</v>
      </c>
      <c r="E10" s="38"/>
      <c r="F10" s="38"/>
      <c r="G10" s="38"/>
      <c r="H10" s="44"/>
    </row>
    <row r="11" s="2" customFormat="1" ht="16.8" customHeight="1">
      <c r="A11" s="38"/>
      <c r="B11" s="44"/>
      <c r="C11" s="298" t="s">
        <v>389</v>
      </c>
      <c r="D11" s="299" t="s">
        <v>390</v>
      </c>
      <c r="E11" s="300" t="s">
        <v>1</v>
      </c>
      <c r="F11" s="301">
        <v>330</v>
      </c>
      <c r="G11" s="38"/>
      <c r="H11" s="44"/>
    </row>
    <row r="12" s="2" customFormat="1" ht="16.8" customHeight="1">
      <c r="A12" s="38"/>
      <c r="B12" s="44"/>
      <c r="C12" s="302" t="s">
        <v>389</v>
      </c>
      <c r="D12" s="302" t="s">
        <v>414</v>
      </c>
      <c r="E12" s="17" t="s">
        <v>1</v>
      </c>
      <c r="F12" s="303">
        <v>330</v>
      </c>
      <c r="G12" s="38"/>
      <c r="H12" s="44"/>
    </row>
    <row r="13" s="2" customFormat="1" ht="16.8" customHeight="1">
      <c r="A13" s="38"/>
      <c r="B13" s="44"/>
      <c r="C13" s="304" t="s">
        <v>1122</v>
      </c>
      <c r="D13" s="38"/>
      <c r="E13" s="38"/>
      <c r="F13" s="38"/>
      <c r="G13" s="38"/>
      <c r="H13" s="44"/>
    </row>
    <row r="14" s="2" customFormat="1" ht="16.8" customHeight="1">
      <c r="A14" s="38"/>
      <c r="B14" s="44"/>
      <c r="C14" s="302" t="s">
        <v>411</v>
      </c>
      <c r="D14" s="302" t="s">
        <v>412</v>
      </c>
      <c r="E14" s="17" t="s">
        <v>160</v>
      </c>
      <c r="F14" s="303">
        <v>330</v>
      </c>
      <c r="G14" s="38"/>
      <c r="H14" s="44"/>
    </row>
    <row r="15" s="2" customFormat="1" ht="16.8" customHeight="1">
      <c r="A15" s="38"/>
      <c r="B15" s="44"/>
      <c r="C15" s="302" t="s">
        <v>419</v>
      </c>
      <c r="D15" s="302" t="s">
        <v>420</v>
      </c>
      <c r="E15" s="17" t="s">
        <v>160</v>
      </c>
      <c r="F15" s="303">
        <v>374</v>
      </c>
      <c r="G15" s="38"/>
      <c r="H15" s="44"/>
    </row>
    <row r="16" s="2" customFormat="1" ht="16.8" customHeight="1">
      <c r="A16" s="38"/>
      <c r="B16" s="44"/>
      <c r="C16" s="298" t="s">
        <v>392</v>
      </c>
      <c r="D16" s="299" t="s">
        <v>393</v>
      </c>
      <c r="E16" s="300" t="s">
        <v>1</v>
      </c>
      <c r="F16" s="301">
        <v>763</v>
      </c>
      <c r="G16" s="38"/>
      <c r="H16" s="44"/>
    </row>
    <row r="17" s="2" customFormat="1" ht="16.8" customHeight="1">
      <c r="A17" s="38"/>
      <c r="B17" s="44"/>
      <c r="C17" s="302" t="s">
        <v>392</v>
      </c>
      <c r="D17" s="302" t="s">
        <v>430</v>
      </c>
      <c r="E17" s="17" t="s">
        <v>1</v>
      </c>
      <c r="F17" s="303">
        <v>763</v>
      </c>
      <c r="G17" s="38"/>
      <c r="H17" s="44"/>
    </row>
    <row r="18" s="2" customFormat="1" ht="16.8" customHeight="1">
      <c r="A18" s="38"/>
      <c r="B18" s="44"/>
      <c r="C18" s="304" t="s">
        <v>1122</v>
      </c>
      <c r="D18" s="38"/>
      <c r="E18" s="38"/>
      <c r="F18" s="38"/>
      <c r="G18" s="38"/>
      <c r="H18" s="44"/>
    </row>
    <row r="19" s="2" customFormat="1" ht="16.8" customHeight="1">
      <c r="A19" s="38"/>
      <c r="B19" s="44"/>
      <c r="C19" s="302" t="s">
        <v>427</v>
      </c>
      <c r="D19" s="302" t="s">
        <v>428</v>
      </c>
      <c r="E19" s="17" t="s">
        <v>160</v>
      </c>
      <c r="F19" s="303">
        <v>763</v>
      </c>
      <c r="G19" s="38"/>
      <c r="H19" s="44"/>
    </row>
    <row r="20" s="2" customFormat="1" ht="16.8" customHeight="1">
      <c r="A20" s="38"/>
      <c r="B20" s="44"/>
      <c r="C20" s="302" t="s">
        <v>424</v>
      </c>
      <c r="D20" s="302" t="s">
        <v>425</v>
      </c>
      <c r="E20" s="17" t="s">
        <v>160</v>
      </c>
      <c r="F20" s="303">
        <v>763</v>
      </c>
      <c r="G20" s="38"/>
      <c r="H20" s="44"/>
    </row>
    <row r="21" s="2" customFormat="1" ht="16.8" customHeight="1">
      <c r="A21" s="38"/>
      <c r="B21" s="44"/>
      <c r="C21" s="298" t="s">
        <v>440</v>
      </c>
      <c r="D21" s="299" t="s">
        <v>1123</v>
      </c>
      <c r="E21" s="300" t="s">
        <v>1</v>
      </c>
      <c r="F21" s="301">
        <v>381</v>
      </c>
      <c r="G21" s="38"/>
      <c r="H21" s="44"/>
    </row>
    <row r="22" s="2" customFormat="1" ht="16.8" customHeight="1">
      <c r="A22" s="38"/>
      <c r="B22" s="44"/>
      <c r="C22" s="302" t="s">
        <v>440</v>
      </c>
      <c r="D22" s="302" t="s">
        <v>441</v>
      </c>
      <c r="E22" s="17" t="s">
        <v>1</v>
      </c>
      <c r="F22" s="303">
        <v>381</v>
      </c>
      <c r="G22" s="38"/>
      <c r="H22" s="44"/>
    </row>
    <row r="23" s="2" customFormat="1" ht="16.8" customHeight="1">
      <c r="A23" s="38"/>
      <c r="B23" s="44"/>
      <c r="C23" s="298" t="s">
        <v>395</v>
      </c>
      <c r="D23" s="299" t="s">
        <v>396</v>
      </c>
      <c r="E23" s="300" t="s">
        <v>1</v>
      </c>
      <c r="F23" s="301">
        <v>59</v>
      </c>
      <c r="G23" s="38"/>
      <c r="H23" s="44"/>
    </row>
    <row r="24" s="2" customFormat="1" ht="16.8" customHeight="1">
      <c r="A24" s="38"/>
      <c r="B24" s="44"/>
      <c r="C24" s="302" t="s">
        <v>395</v>
      </c>
      <c r="D24" s="302" t="s">
        <v>418</v>
      </c>
      <c r="E24" s="17" t="s">
        <v>1</v>
      </c>
      <c r="F24" s="303">
        <v>59</v>
      </c>
      <c r="G24" s="38"/>
      <c r="H24" s="44"/>
    </row>
    <row r="25" s="2" customFormat="1" ht="16.8" customHeight="1">
      <c r="A25" s="38"/>
      <c r="B25" s="44"/>
      <c r="C25" s="304" t="s">
        <v>1122</v>
      </c>
      <c r="D25" s="38"/>
      <c r="E25" s="38"/>
      <c r="F25" s="38"/>
      <c r="G25" s="38"/>
      <c r="H25" s="44"/>
    </row>
    <row r="26" s="2" customFormat="1" ht="16.8" customHeight="1">
      <c r="A26" s="38"/>
      <c r="B26" s="44"/>
      <c r="C26" s="302" t="s">
        <v>415</v>
      </c>
      <c r="D26" s="302" t="s">
        <v>416</v>
      </c>
      <c r="E26" s="17" t="s">
        <v>160</v>
      </c>
      <c r="F26" s="303">
        <v>59</v>
      </c>
      <c r="G26" s="38"/>
      <c r="H26" s="44"/>
    </row>
    <row r="27" s="2" customFormat="1" ht="16.8" customHeight="1">
      <c r="A27" s="38"/>
      <c r="B27" s="44"/>
      <c r="C27" s="302" t="s">
        <v>434</v>
      </c>
      <c r="D27" s="302" t="s">
        <v>435</v>
      </c>
      <c r="E27" s="17" t="s">
        <v>160</v>
      </c>
      <c r="F27" s="303">
        <v>59</v>
      </c>
      <c r="G27" s="38"/>
      <c r="H27" s="44"/>
    </row>
    <row r="28" s="2" customFormat="1" ht="16.8" customHeight="1">
      <c r="A28" s="38"/>
      <c r="B28" s="44"/>
      <c r="C28" s="302" t="s">
        <v>437</v>
      </c>
      <c r="D28" s="302" t="s">
        <v>438</v>
      </c>
      <c r="E28" s="17" t="s">
        <v>160</v>
      </c>
      <c r="F28" s="303">
        <v>440</v>
      </c>
      <c r="G28" s="38"/>
      <c r="H28" s="44"/>
    </row>
    <row r="29" s="2" customFormat="1" ht="16.8" customHeight="1">
      <c r="A29" s="38"/>
      <c r="B29" s="44"/>
      <c r="C29" s="298" t="s">
        <v>401</v>
      </c>
      <c r="D29" s="299" t="s">
        <v>402</v>
      </c>
      <c r="E29" s="300" t="s">
        <v>1</v>
      </c>
      <c r="F29" s="301">
        <v>240</v>
      </c>
      <c r="G29" s="38"/>
      <c r="H29" s="44"/>
    </row>
    <row r="30" s="2" customFormat="1" ht="16.8" customHeight="1">
      <c r="A30" s="38"/>
      <c r="B30" s="44"/>
      <c r="C30" s="302" t="s">
        <v>401</v>
      </c>
      <c r="D30" s="302" t="s">
        <v>455</v>
      </c>
      <c r="E30" s="17" t="s">
        <v>1</v>
      </c>
      <c r="F30" s="303">
        <v>240</v>
      </c>
      <c r="G30" s="38"/>
      <c r="H30" s="44"/>
    </row>
    <row r="31" s="2" customFormat="1" ht="16.8" customHeight="1">
      <c r="A31" s="38"/>
      <c r="B31" s="44"/>
      <c r="C31" s="304" t="s">
        <v>1122</v>
      </c>
      <c r="D31" s="38"/>
      <c r="E31" s="38"/>
      <c r="F31" s="38"/>
      <c r="G31" s="38"/>
      <c r="H31" s="44"/>
    </row>
    <row r="32" s="2" customFormat="1" ht="16.8" customHeight="1">
      <c r="A32" s="38"/>
      <c r="B32" s="44"/>
      <c r="C32" s="302" t="s">
        <v>452</v>
      </c>
      <c r="D32" s="302" t="s">
        <v>453</v>
      </c>
      <c r="E32" s="17" t="s">
        <v>160</v>
      </c>
      <c r="F32" s="303">
        <v>240</v>
      </c>
      <c r="G32" s="38"/>
      <c r="H32" s="44"/>
    </row>
    <row r="33" s="2" customFormat="1">
      <c r="A33" s="38"/>
      <c r="B33" s="44"/>
      <c r="C33" s="302" t="s">
        <v>442</v>
      </c>
      <c r="D33" s="302" t="s">
        <v>443</v>
      </c>
      <c r="E33" s="17" t="s">
        <v>160</v>
      </c>
      <c r="F33" s="303">
        <v>240</v>
      </c>
      <c r="G33" s="38"/>
      <c r="H33" s="44"/>
    </row>
    <row r="34" s="2" customFormat="1">
      <c r="A34" s="38"/>
      <c r="B34" s="44"/>
      <c r="C34" s="302" t="s">
        <v>445</v>
      </c>
      <c r="D34" s="302" t="s">
        <v>446</v>
      </c>
      <c r="E34" s="17" t="s">
        <v>160</v>
      </c>
      <c r="F34" s="303">
        <v>240</v>
      </c>
      <c r="G34" s="38"/>
      <c r="H34" s="44"/>
    </row>
    <row r="35" s="2" customFormat="1" ht="16.8" customHeight="1">
      <c r="A35" s="38"/>
      <c r="B35" s="44"/>
      <c r="C35" s="302" t="s">
        <v>510</v>
      </c>
      <c r="D35" s="302" t="s">
        <v>511</v>
      </c>
      <c r="E35" s="17" t="s">
        <v>160</v>
      </c>
      <c r="F35" s="303">
        <v>240</v>
      </c>
      <c r="G35" s="38"/>
      <c r="H35" s="44"/>
    </row>
    <row r="36" s="2" customFormat="1" ht="16.8" customHeight="1">
      <c r="A36" s="38"/>
      <c r="B36" s="44"/>
      <c r="C36" s="298" t="s">
        <v>398</v>
      </c>
      <c r="D36" s="299" t="s">
        <v>399</v>
      </c>
      <c r="E36" s="300" t="s">
        <v>1</v>
      </c>
      <c r="F36" s="301">
        <v>649.20000000000005</v>
      </c>
      <c r="G36" s="38"/>
      <c r="H36" s="44"/>
    </row>
    <row r="37" s="2" customFormat="1" ht="16.8" customHeight="1">
      <c r="A37" s="38"/>
      <c r="B37" s="44"/>
      <c r="C37" s="302" t="s">
        <v>398</v>
      </c>
      <c r="D37" s="302" t="s">
        <v>451</v>
      </c>
      <c r="E37" s="17" t="s">
        <v>1</v>
      </c>
      <c r="F37" s="303">
        <v>649.20000000000005</v>
      </c>
      <c r="G37" s="38"/>
      <c r="H37" s="44"/>
    </row>
    <row r="38" s="2" customFormat="1" ht="16.8" customHeight="1">
      <c r="A38" s="38"/>
      <c r="B38" s="44"/>
      <c r="C38" s="304" t="s">
        <v>1122</v>
      </c>
      <c r="D38" s="38"/>
      <c r="E38" s="38"/>
      <c r="F38" s="38"/>
      <c r="G38" s="38"/>
      <c r="H38" s="44"/>
    </row>
    <row r="39" s="2" customFormat="1" ht="16.8" customHeight="1">
      <c r="A39" s="38"/>
      <c r="B39" s="44"/>
      <c r="C39" s="302" t="s">
        <v>448</v>
      </c>
      <c r="D39" s="302" t="s">
        <v>449</v>
      </c>
      <c r="E39" s="17" t="s">
        <v>160</v>
      </c>
      <c r="F39" s="303">
        <v>649.20000000000005</v>
      </c>
      <c r="G39" s="38"/>
      <c r="H39" s="44"/>
    </row>
    <row r="40" s="2" customFormat="1" ht="16.8" customHeight="1">
      <c r="A40" s="38"/>
      <c r="B40" s="44"/>
      <c r="C40" s="302" t="s">
        <v>456</v>
      </c>
      <c r="D40" s="302" t="s">
        <v>457</v>
      </c>
      <c r="E40" s="17" t="s">
        <v>160</v>
      </c>
      <c r="F40" s="303">
        <v>649.20000000000005</v>
      </c>
      <c r="G40" s="38"/>
      <c r="H40" s="44"/>
    </row>
    <row r="41" s="2" customFormat="1" ht="16.8" customHeight="1">
      <c r="A41" s="38"/>
      <c r="B41" s="44"/>
      <c r="C41" s="302" t="s">
        <v>459</v>
      </c>
      <c r="D41" s="302" t="s">
        <v>460</v>
      </c>
      <c r="E41" s="17" t="s">
        <v>160</v>
      </c>
      <c r="F41" s="303">
        <v>649.20000000000005</v>
      </c>
      <c r="G41" s="38"/>
      <c r="H41" s="44"/>
    </row>
    <row r="42" s="2" customFormat="1" ht="7.44" customHeight="1">
      <c r="A42" s="38"/>
      <c r="B42" s="170"/>
      <c r="C42" s="171"/>
      <c r="D42" s="171"/>
      <c r="E42" s="171"/>
      <c r="F42" s="171"/>
      <c r="G42" s="171"/>
      <c r="H42" s="44"/>
    </row>
    <row r="43" s="2" customFormat="1">
      <c r="A43" s="38"/>
      <c r="B43" s="38"/>
      <c r="C43" s="38"/>
      <c r="D43" s="38"/>
      <c r="E43" s="38"/>
      <c r="F43" s="38"/>
      <c r="G43" s="38"/>
      <c r="H43" s="38"/>
    </row>
  </sheetData>
  <sheetProtection sheet="1" formatColumns="0" formatRows="0" objects="1" scenarios="1" spinCount="100000" saltValue="vysqO8vliIVBe29Qe2w5+8p57JeDRquvlaQVRmMSP/cVPqwwOms3+8AozxWbuiOHQcC76JMG1tiPFiaQTDX1Tw==" hashValue="QY2dRhX+PgcfkX0654Rs9zmZ+jZ7jxVCA8Z7TVIhaOJSvfk+1L1148022KZOCkPfuxVklhEtYeTTuRO3RQOy3g==" algorithmName="SHA-512" password="C7B2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ROZACER\Pavel</dc:creator>
  <cp:lastModifiedBy>ROZACER\Pavel</cp:lastModifiedBy>
  <dcterms:created xsi:type="dcterms:W3CDTF">2024-05-13T08:41:24Z</dcterms:created>
  <dcterms:modified xsi:type="dcterms:W3CDTF">2024-05-13T08:41:31Z</dcterms:modified>
</cp:coreProperties>
</file>