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0000000. Březina UMRTNÍ LIST\Vlasta\2. OPRAVA VSTUPU PRO PĚŠÍ\ZAMKNUTO\"/>
    </mc:Choice>
  </mc:AlternateContent>
  <xr:revisionPtr revIDLastSave="0" documentId="13_ncr:1_{6983F5C7-B502-4121-93D4-E37AC0C2EE6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Pol'!$A$1:$Y$258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0" i="1"/>
  <c r="I59" i="1"/>
  <c r="I58" i="1"/>
  <c r="I57" i="1"/>
  <c r="I56" i="1"/>
  <c r="I55" i="1"/>
  <c r="I54" i="1"/>
  <c r="I53" i="1"/>
  <c r="I52" i="1"/>
  <c r="I51" i="1"/>
  <c r="I50" i="1"/>
  <c r="I49" i="1"/>
  <c r="BA246" i="12"/>
  <c r="BA241" i="12"/>
  <c r="BA179" i="12"/>
  <c r="BA173" i="12"/>
  <c r="BA162" i="12"/>
  <c r="G9" i="12"/>
  <c r="I9" i="12"/>
  <c r="K9" i="12"/>
  <c r="M9" i="12"/>
  <c r="O9" i="12"/>
  <c r="Q9" i="12"/>
  <c r="V9" i="12"/>
  <c r="G11" i="12"/>
  <c r="G8" i="12" s="1"/>
  <c r="I11" i="12"/>
  <c r="I8" i="12" s="1"/>
  <c r="K11" i="12"/>
  <c r="K8" i="12" s="1"/>
  <c r="M11" i="12"/>
  <c r="M8" i="12" s="1"/>
  <c r="O11" i="12"/>
  <c r="O8" i="12" s="1"/>
  <c r="Q11" i="12"/>
  <c r="V11" i="12"/>
  <c r="G17" i="12"/>
  <c r="I17" i="12"/>
  <c r="K17" i="12"/>
  <c r="M17" i="12"/>
  <c r="O17" i="12"/>
  <c r="Q17" i="12"/>
  <c r="V17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9" i="12"/>
  <c r="I29" i="12"/>
  <c r="K29" i="12"/>
  <c r="M29" i="12"/>
  <c r="O29" i="12"/>
  <c r="Q29" i="12"/>
  <c r="Q8" i="12" s="1"/>
  <c r="V29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V8" i="12" s="1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G50" i="12"/>
  <c r="I50" i="12"/>
  <c r="K50" i="12"/>
  <c r="M50" i="12"/>
  <c r="M49" i="12" s="1"/>
  <c r="O50" i="12"/>
  <c r="O49" i="12" s="1"/>
  <c r="Q50" i="12"/>
  <c r="Q49" i="12" s="1"/>
  <c r="V50" i="12"/>
  <c r="V49" i="12" s="1"/>
  <c r="G52" i="12"/>
  <c r="G53" i="12"/>
  <c r="I53" i="12"/>
  <c r="I52" i="12" s="1"/>
  <c r="K53" i="12"/>
  <c r="K52" i="12" s="1"/>
  <c r="M53" i="12"/>
  <c r="M52" i="12" s="1"/>
  <c r="O53" i="12"/>
  <c r="O52" i="12" s="1"/>
  <c r="Q53" i="12"/>
  <c r="Q52" i="12" s="1"/>
  <c r="V53" i="12"/>
  <c r="G55" i="12"/>
  <c r="I55" i="12"/>
  <c r="K55" i="12"/>
  <c r="M55" i="12"/>
  <c r="O55" i="12"/>
  <c r="Q55" i="12"/>
  <c r="V55" i="12"/>
  <c r="V52" i="12" s="1"/>
  <c r="G57" i="12"/>
  <c r="I57" i="12"/>
  <c r="K57" i="12"/>
  <c r="M57" i="12"/>
  <c r="O57" i="12"/>
  <c r="Q57" i="12"/>
  <c r="V57" i="12"/>
  <c r="G60" i="12"/>
  <c r="M60" i="12" s="1"/>
  <c r="M59" i="12" s="1"/>
  <c r="I60" i="12"/>
  <c r="I59" i="12" s="1"/>
  <c r="K60" i="12"/>
  <c r="O60" i="12"/>
  <c r="Q60" i="12"/>
  <c r="V60" i="12"/>
  <c r="G62" i="12"/>
  <c r="I62" i="12"/>
  <c r="K62" i="12"/>
  <c r="K59" i="12" s="1"/>
  <c r="M62" i="12"/>
  <c r="O62" i="12"/>
  <c r="O59" i="12" s="1"/>
  <c r="Q62" i="12"/>
  <c r="Q59" i="12" s="1"/>
  <c r="V62" i="12"/>
  <c r="V59" i="12" s="1"/>
  <c r="G64" i="12"/>
  <c r="I64" i="12"/>
  <c r="K64" i="12"/>
  <c r="M64" i="12"/>
  <c r="O64" i="12"/>
  <c r="Q64" i="12"/>
  <c r="V64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8" i="12"/>
  <c r="G97" i="12" s="1"/>
  <c r="I98" i="12"/>
  <c r="I97" i="12" s="1"/>
  <c r="K98" i="12"/>
  <c r="K97" i="12" s="1"/>
  <c r="M98" i="12"/>
  <c r="M97" i="12" s="1"/>
  <c r="O98" i="12"/>
  <c r="Q98" i="12"/>
  <c r="V98" i="12"/>
  <c r="G101" i="12"/>
  <c r="I101" i="12"/>
  <c r="K101" i="12"/>
  <c r="M101" i="12"/>
  <c r="O101" i="12"/>
  <c r="O97" i="12" s="1"/>
  <c r="Q101" i="12"/>
  <c r="Q97" i="12" s="1"/>
  <c r="V101" i="12"/>
  <c r="V97" i="12" s="1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3" i="12"/>
  <c r="I113" i="12"/>
  <c r="K113" i="12"/>
  <c r="M113" i="12"/>
  <c r="O113" i="12"/>
  <c r="Q113" i="12"/>
  <c r="V113" i="12"/>
  <c r="G122" i="12"/>
  <c r="I122" i="12"/>
  <c r="K122" i="12"/>
  <c r="G123" i="12"/>
  <c r="I123" i="12"/>
  <c r="K123" i="12"/>
  <c r="M123" i="12"/>
  <c r="M122" i="12" s="1"/>
  <c r="O123" i="12"/>
  <c r="O122" i="12" s="1"/>
  <c r="Q123" i="12"/>
  <c r="Q122" i="12" s="1"/>
  <c r="V123" i="12"/>
  <c r="V122" i="12" s="1"/>
  <c r="G124" i="12"/>
  <c r="G125" i="12"/>
  <c r="I125" i="12"/>
  <c r="I124" i="12" s="1"/>
  <c r="K125" i="12"/>
  <c r="K124" i="12" s="1"/>
  <c r="M125" i="12"/>
  <c r="M124" i="12" s="1"/>
  <c r="O125" i="12"/>
  <c r="O124" i="12" s="1"/>
  <c r="Q125" i="12"/>
  <c r="Q124" i="12" s="1"/>
  <c r="V125" i="12"/>
  <c r="G128" i="12"/>
  <c r="I128" i="12"/>
  <c r="K128" i="12"/>
  <c r="M128" i="12"/>
  <c r="O128" i="12"/>
  <c r="Q128" i="12"/>
  <c r="V128" i="12"/>
  <c r="V124" i="12" s="1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G132" i="12"/>
  <c r="I132" i="12"/>
  <c r="K132" i="12"/>
  <c r="K131" i="12" s="1"/>
  <c r="M132" i="12"/>
  <c r="M131" i="12" s="1"/>
  <c r="O132" i="12"/>
  <c r="O131" i="12" s="1"/>
  <c r="Q132" i="12"/>
  <c r="Q131" i="12" s="1"/>
  <c r="V132" i="12"/>
  <c r="V131" i="12" s="1"/>
  <c r="G133" i="12"/>
  <c r="I133" i="12"/>
  <c r="K133" i="12"/>
  <c r="M133" i="12"/>
  <c r="O133" i="12"/>
  <c r="Q133" i="12"/>
  <c r="V133" i="12"/>
  <c r="O135" i="12"/>
  <c r="G136" i="12"/>
  <c r="I136" i="12"/>
  <c r="K136" i="12"/>
  <c r="M136" i="12"/>
  <c r="O136" i="12"/>
  <c r="Q136" i="12"/>
  <c r="Q135" i="12" s="1"/>
  <c r="V136" i="12"/>
  <c r="V135" i="12" s="1"/>
  <c r="G137" i="12"/>
  <c r="M137" i="12" s="1"/>
  <c r="I137" i="12"/>
  <c r="I135" i="12" s="1"/>
  <c r="K137" i="12"/>
  <c r="K135" i="12" s="1"/>
  <c r="O137" i="12"/>
  <c r="Q137" i="12"/>
  <c r="V137" i="12"/>
  <c r="G139" i="12"/>
  <c r="I139" i="12"/>
  <c r="K139" i="12"/>
  <c r="M139" i="12"/>
  <c r="O139" i="12"/>
  <c r="Q139" i="12"/>
  <c r="V139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O149" i="12"/>
  <c r="Q149" i="12"/>
  <c r="V149" i="12"/>
  <c r="G150" i="12"/>
  <c r="G149" i="12" s="1"/>
  <c r="I150" i="12"/>
  <c r="I149" i="12" s="1"/>
  <c r="K150" i="12"/>
  <c r="K149" i="12" s="1"/>
  <c r="M150" i="12"/>
  <c r="M149" i="12" s="1"/>
  <c r="O150" i="12"/>
  <c r="Q150" i="12"/>
  <c r="V150" i="12"/>
  <c r="G152" i="12"/>
  <c r="G151" i="12" s="1"/>
  <c r="I152" i="12"/>
  <c r="I151" i="12" s="1"/>
  <c r="K152" i="12"/>
  <c r="O152" i="12"/>
  <c r="Q152" i="12"/>
  <c r="V152" i="12"/>
  <c r="G154" i="12"/>
  <c r="I154" i="12"/>
  <c r="K154" i="12"/>
  <c r="K151" i="12" s="1"/>
  <c r="M154" i="12"/>
  <c r="O154" i="12"/>
  <c r="O151" i="12" s="1"/>
  <c r="Q154" i="12"/>
  <c r="Q151" i="12" s="1"/>
  <c r="V154" i="12"/>
  <c r="V151" i="12" s="1"/>
  <c r="G156" i="12"/>
  <c r="I156" i="12"/>
  <c r="K156" i="12"/>
  <c r="M156" i="12"/>
  <c r="O156" i="12"/>
  <c r="Q156" i="12"/>
  <c r="V156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5" i="12"/>
  <c r="M165" i="12" s="1"/>
  <c r="I165" i="12"/>
  <c r="K165" i="12"/>
  <c r="O165" i="12"/>
  <c r="Q165" i="12"/>
  <c r="V165" i="12"/>
  <c r="I166" i="12"/>
  <c r="K166" i="12"/>
  <c r="O166" i="12"/>
  <c r="Q166" i="12"/>
  <c r="V166" i="12"/>
  <c r="G167" i="12"/>
  <c r="M167" i="12" s="1"/>
  <c r="M166" i="12" s="1"/>
  <c r="I167" i="12"/>
  <c r="K167" i="12"/>
  <c r="O167" i="12"/>
  <c r="Q167" i="12"/>
  <c r="V167" i="12"/>
  <c r="G170" i="12"/>
  <c r="I170" i="12"/>
  <c r="K170" i="12"/>
  <c r="M170" i="12"/>
  <c r="O170" i="12"/>
  <c r="Q170" i="12"/>
  <c r="V170" i="12"/>
  <c r="G175" i="12"/>
  <c r="I175" i="12"/>
  <c r="K175" i="12"/>
  <c r="M175" i="12"/>
  <c r="O175" i="12"/>
  <c r="Q175" i="12"/>
  <c r="V175" i="12"/>
  <c r="G182" i="12"/>
  <c r="I182" i="12"/>
  <c r="K182" i="12"/>
  <c r="M182" i="12"/>
  <c r="O182" i="12"/>
  <c r="Q182" i="12"/>
  <c r="V182" i="12"/>
  <c r="G191" i="12"/>
  <c r="M191" i="12" s="1"/>
  <c r="I191" i="12"/>
  <c r="K191" i="12"/>
  <c r="O191" i="12"/>
  <c r="Q191" i="12"/>
  <c r="V191" i="12"/>
  <c r="G198" i="12"/>
  <c r="I198" i="12"/>
  <c r="K198" i="12"/>
  <c r="M198" i="12"/>
  <c r="O198" i="12"/>
  <c r="Q198" i="12"/>
  <c r="V198" i="12"/>
  <c r="G205" i="12"/>
  <c r="I205" i="12"/>
  <c r="K205" i="12"/>
  <c r="M205" i="12"/>
  <c r="O205" i="12"/>
  <c r="Q205" i="12"/>
  <c r="V205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Q210" i="12"/>
  <c r="V210" i="12"/>
  <c r="G219" i="12"/>
  <c r="M219" i="12" s="1"/>
  <c r="I219" i="12"/>
  <c r="K219" i="12"/>
  <c r="O219" i="12"/>
  <c r="Q219" i="12"/>
  <c r="Q169" i="12" s="1"/>
  <c r="V219" i="12"/>
  <c r="I220" i="12"/>
  <c r="K220" i="12"/>
  <c r="O220" i="12"/>
  <c r="Q220" i="12"/>
  <c r="V220" i="12"/>
  <c r="G221" i="12"/>
  <c r="M221" i="12" s="1"/>
  <c r="M220" i="12" s="1"/>
  <c r="I221" i="12"/>
  <c r="K221" i="12"/>
  <c r="O221" i="12"/>
  <c r="Q221" i="12"/>
  <c r="V221" i="12"/>
  <c r="G222" i="12"/>
  <c r="I222" i="12"/>
  <c r="K222" i="12"/>
  <c r="M222" i="12"/>
  <c r="O222" i="12"/>
  <c r="Q222" i="12"/>
  <c r="G223" i="12"/>
  <c r="I223" i="12"/>
  <c r="K223" i="12"/>
  <c r="M223" i="12"/>
  <c r="O223" i="12"/>
  <c r="Q223" i="12"/>
  <c r="V223" i="12"/>
  <c r="V222" i="12" s="1"/>
  <c r="K225" i="12"/>
  <c r="G226" i="12"/>
  <c r="I226" i="12"/>
  <c r="K226" i="12"/>
  <c r="M226" i="12"/>
  <c r="O226" i="12"/>
  <c r="O225" i="12" s="1"/>
  <c r="Q226" i="12"/>
  <c r="Q225" i="12" s="1"/>
  <c r="V226" i="12"/>
  <c r="V225" i="12" s="1"/>
  <c r="G227" i="12"/>
  <c r="M227" i="12" s="1"/>
  <c r="M225" i="12" s="1"/>
  <c r="I227" i="12"/>
  <c r="I225" i="12" s="1"/>
  <c r="K227" i="12"/>
  <c r="O227" i="12"/>
  <c r="Q227" i="12"/>
  <c r="V227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I231" i="12"/>
  <c r="K231" i="12"/>
  <c r="M231" i="12"/>
  <c r="O231" i="12"/>
  <c r="Q231" i="12"/>
  <c r="V231" i="12"/>
  <c r="G232" i="12"/>
  <c r="I232" i="12"/>
  <c r="K232" i="12"/>
  <c r="M232" i="12"/>
  <c r="O232" i="12"/>
  <c r="Q232" i="12"/>
  <c r="V232" i="12"/>
  <c r="I233" i="12"/>
  <c r="K233" i="12"/>
  <c r="G234" i="12"/>
  <c r="I234" i="12"/>
  <c r="K234" i="12"/>
  <c r="M234" i="12"/>
  <c r="O234" i="12"/>
  <c r="O233" i="12" s="1"/>
  <c r="Q234" i="12"/>
  <c r="Q233" i="12" s="1"/>
  <c r="V234" i="12"/>
  <c r="V233" i="12" s="1"/>
  <c r="G238" i="12"/>
  <c r="M238" i="12" s="1"/>
  <c r="I238" i="12"/>
  <c r="K238" i="12"/>
  <c r="O238" i="12"/>
  <c r="Q238" i="12"/>
  <c r="V238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G245" i="12"/>
  <c r="I245" i="12"/>
  <c r="K245" i="12"/>
  <c r="M245" i="12"/>
  <c r="O245" i="12"/>
  <c r="O244" i="12" s="1"/>
  <c r="Q245" i="12"/>
  <c r="Q244" i="12" s="1"/>
  <c r="V245" i="12"/>
  <c r="V244" i="12" s="1"/>
  <c r="AE248" i="12"/>
  <c r="F40" i="1" s="1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AF248" i="12" l="1"/>
  <c r="G40" i="1" s="1"/>
  <c r="H40" i="1" s="1"/>
  <c r="I40" i="1" s="1"/>
  <c r="G169" i="12"/>
  <c r="G248" i="12" s="1"/>
  <c r="I169" i="12"/>
  <c r="V169" i="12"/>
  <c r="O169" i="12"/>
  <c r="K169" i="12"/>
  <c r="F39" i="1"/>
  <c r="F41" i="1"/>
  <c r="M135" i="12"/>
  <c r="M233" i="12"/>
  <c r="M169" i="12"/>
  <c r="G233" i="12"/>
  <c r="G225" i="12"/>
  <c r="G166" i="12"/>
  <c r="G59" i="12"/>
  <c r="M152" i="12"/>
  <c r="M151" i="12" s="1"/>
  <c r="G135" i="12"/>
  <c r="G220" i="12"/>
  <c r="G39" i="1" l="1"/>
  <c r="G42" i="1" s="1"/>
  <c r="G25" i="1" s="1"/>
  <c r="A25" i="1" s="1"/>
  <c r="A26" i="1" s="1"/>
  <c r="I61" i="1"/>
  <c r="G41" i="1"/>
  <c r="H41" i="1"/>
  <c r="I41" i="1" s="1"/>
  <c r="F42" i="1"/>
  <c r="H39" i="1"/>
  <c r="J40" i="1"/>
  <c r="J39" i="1"/>
  <c r="J42" i="1" s="1"/>
  <c r="G26" i="1" l="1"/>
  <c r="I17" i="1"/>
  <c r="I21" i="1" s="1"/>
  <c r="I67" i="1"/>
  <c r="H42" i="1"/>
  <c r="I39" i="1"/>
  <c r="I42" i="1" s="1"/>
  <c r="J41" i="1" s="1"/>
  <c r="G28" i="1"/>
  <c r="G23" i="1"/>
  <c r="A23" i="1" s="1"/>
  <c r="G24" i="1" s="1"/>
  <c r="A27" i="1" l="1"/>
  <c r="J66" i="1"/>
  <c r="J50" i="1"/>
  <c r="J62" i="1"/>
  <c r="J54" i="1"/>
  <c r="J53" i="1"/>
  <c r="J63" i="1"/>
  <c r="J55" i="1"/>
  <c r="J65" i="1"/>
  <c r="J60" i="1"/>
  <c r="J51" i="1"/>
  <c r="J49" i="1"/>
  <c r="J52" i="1"/>
  <c r="J58" i="1"/>
  <c r="J57" i="1"/>
  <c r="J64" i="1"/>
  <c r="J59" i="1"/>
  <c r="J61" i="1"/>
  <c r="J56" i="1"/>
  <c r="A24" i="1"/>
  <c r="A29" i="1"/>
  <c r="G29" i="1"/>
  <c r="G27" i="1" s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F5A915C-E5CB-4A1F-B700-E7FA665F3C8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157143-64BC-4174-9FC2-40667A21EF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<sst xmlns="http://schemas.openxmlformats.org/spreadsheetml/2006/main" count="1154" uniqueCount="398">
  <si>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</si>
  <si>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</si>
  <si>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</si>
  <si>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</si>
  <si>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</si>
  <si>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</si>
  <si>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</si>
  <si>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</si>
  <si>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</si>
  <si>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</si>
  <si>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</si>
  <si>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</si>
  <si>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</si>
  <si>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</si>
  <si>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</si>
  <si>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</si>
  <si>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</si>
  <si>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</si>
  <si>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</si>
  <si>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</si>
  <si>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</si>
  <si>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</si>
  <si>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</si>
  <si>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</si>
  <si>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</si>
  <si>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</si>
  <si>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</si>
  <si>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</si>
  <si>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</si>
  <si>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</si>
  <si>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</si>
  <si>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</si>
  <si>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</si>
  <si>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</si>
  <si>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</si>
  <si>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</si>
  <si>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</si>
  <si>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</si>
  <si>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</si>
  <si>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</si>
  <si>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</si>
  <si>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</si>
  <si>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</si>
  <si>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</si>
  <si>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</si>
  <si>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</si>
  <si>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Oprava vstupů pro pěší v parkovacím objektu PO 01</t>
  </si>
  <si>
    <t>Objekt:</t>
  </si>
  <si>
    <t>Rozpočet:</t>
  </si>
  <si>
    <t>W68-2024</t>
  </si>
  <si>
    <t>ul. Fr. Formana, Ostrava - Dubina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</si>
  <si>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</si>
  <si>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</si>
  <si>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</si>
  <si>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</si>
  <si>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</si>
  <si>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</si>
  <si>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</si>
  <si>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</si>
  <si>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</si>
  <si>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</si>
  <si>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</si>
  <si>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</si>
  <si>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</si>
  <si>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</si>
  <si>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</si>
  <si>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</si>
  <si>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</si>
  <si>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</si>
  <si>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</si>
  <si>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</si>
  <si>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</si>
  <si>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</si>
  <si>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</si>
  <si>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</si>
  <si>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</si>
  <si>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</si>
  <si>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</si>
  <si>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</si>
  <si>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</si>
  <si>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</si>
  <si>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</si>
  <si>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</si>
  <si>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</si>
  <si>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</si>
  <si>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</si>
  <si>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</si>
  <si>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</si>
  <si>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</si>
  <si>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</si>
  <si>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</si>
  <si>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</si>
  <si>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</si>
  <si>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</si>
  <si>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</si>
  <si>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</si>
  <si>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</si>
  <si>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</si>
  <si>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</si>
  <si>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</si>
  <si>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</si>
  <si>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</si>
  <si>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</si>
  <si>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</si>
  <si>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</si>
  <si>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</si>
  <si>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</si>
  <si>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</si>
  <si>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</si>
  <si>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</si>
  <si>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</si>
  <si>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</si>
  <si>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</si>
  <si>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</si>
  <si>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</si>
  <si>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</si>
  <si>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</si>
  <si>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</si>
  <si>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</si>
  <si>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113108305R00</t>
  </si>
  <si>
    <t>Odstranění asfaltové vrstvy pl.do 50 m2, tl. 5 cm</t>
  </si>
  <si>
    <t>m2</t>
  </si>
  <si>
    <t>RTS 24/ I</t>
  </si>
  <si>
    <t>Práce</t>
  </si>
  <si>
    <t>Běžná</t>
  </si>
  <si>
    <t>POL1_</t>
  </si>
  <si>
    <t>1,375*2,5</t>
  </si>
  <si>
    <t>VV</t>
  </si>
  <si>
    <t>139601101R00</t>
  </si>
  <si>
    <t>Ruční výkop jam, rýh a šachet v hornině tř. 1 - 2</t>
  </si>
  <si>
    <t>m3</t>
  </si>
  <si>
    <t>16,2*0,8*0,2</t>
  </si>
  <si>
    <t>1,675*1,95*0,6*2</t>
  </si>
  <si>
    <t>2,5*0,8*1</t>
  </si>
  <si>
    <t>3,275*0,6*1*2</t>
  </si>
  <si>
    <t>6,85*0,8*1*2</t>
  </si>
  <si>
    <t>151101101R00</t>
  </si>
  <si>
    <t>Pažení a rozepření stěn rýh - příložné - hl.do 2 m</t>
  </si>
  <si>
    <t>(0,6+3,275+7,45)*2*1</t>
  </si>
  <si>
    <t>2,5*1</t>
  </si>
  <si>
    <t>151101111R00</t>
  </si>
  <si>
    <t>Odstranění pažení stěn rýh - příložné - hl. do 2 m</t>
  </si>
  <si>
    <t>151101301R00</t>
  </si>
  <si>
    <t xml:space="preserve">Rozepření stěn pažení - příložné </t>
  </si>
  <si>
    <t>2,5*1*0,8</t>
  </si>
  <si>
    <t>151101311R00</t>
  </si>
  <si>
    <t xml:space="preserve">Odstranění rozepření stěn - příložné </t>
  </si>
  <si>
    <t>162701105R00</t>
  </si>
  <si>
    <t>Vodorovné přemístění výkopku z hor.1-4 do 10000 m</t>
  </si>
  <si>
    <t>162701109R00</t>
  </si>
  <si>
    <t>Příplatek k vod. přemístění hor.1-4 za další 1 km</t>
  </si>
  <si>
    <t>2,475*10</t>
  </si>
  <si>
    <t>162201203R00</t>
  </si>
  <si>
    <t>Vodorovné přemíst.výkopku, kolečko hor.1-4, do 10m</t>
  </si>
  <si>
    <t>2,475</t>
  </si>
  <si>
    <t>Mezisoučet</t>
  </si>
  <si>
    <t>pro zpětný zásyp z meziskládky tam a zpět : 20,9265*2</t>
  </si>
  <si>
    <t>167101201R00</t>
  </si>
  <si>
    <t>Nakládání výkopku z hor. 1 ÷ 4 - ručně</t>
  </si>
  <si>
    <t>pro zpětný zásyp : 20,9265</t>
  </si>
  <si>
    <t>171201201R00</t>
  </si>
  <si>
    <t>Uložení sypaniny na meziskládku</t>
  </si>
  <si>
    <t>174101102R00</t>
  </si>
  <si>
    <t>Zásyp ruční se zhutněním</t>
  </si>
  <si>
    <t>23,4015</t>
  </si>
  <si>
    <t>- okapový chodník : -27,5*0,5*0,18</t>
  </si>
  <si>
    <t>199000002R00</t>
  </si>
  <si>
    <t>Poplatek za skládku horniny 1- 4, č. dle katal. odpadů 17 05 04</t>
  </si>
  <si>
    <t>180400020RA0</t>
  </si>
  <si>
    <t>Založení trávníku parkového, rovina, dodání osiva</t>
  </si>
  <si>
    <t>Součtová</t>
  </si>
  <si>
    <t>Agregovaná položka</t>
  </si>
  <si>
    <t>POL2_</t>
  </si>
  <si>
    <t>17,4*3,275-13,3*2,675+2,5*0,5</t>
  </si>
  <si>
    <t>181050010RA0</t>
  </si>
  <si>
    <t>Terénní modelace</t>
  </si>
  <si>
    <t>4-001.RXX</t>
  </si>
  <si>
    <t>Zalití spar stropních panelů</t>
  </si>
  <si>
    <t>Vlastní</t>
  </si>
  <si>
    <t>Indiv</t>
  </si>
  <si>
    <t>d.2 : 1,95*1,675*2+16,2*0,8</t>
  </si>
  <si>
    <t>564831111R00</t>
  </si>
  <si>
    <t>Podklad ze štěrkodrti po zhutnění tloušťky 10 cm</t>
  </si>
  <si>
    <t>e : 27,5*0,5</t>
  </si>
  <si>
    <t>596811111RT4</t>
  </si>
  <si>
    <t>Kladení dlaždic kom.pro pěší, lože z kameniva těž. včetně dlaždic betonových 50/50/5 cm</t>
  </si>
  <si>
    <t>596831111RU4</t>
  </si>
  <si>
    <t>Kladení dlažby z dlaždic kom.pro pěší do lože z flexibilního lepidla včetně dlažby teracové přírodní 30/30/2,7 cm s protiskluze a tryskáním</t>
  </si>
  <si>
    <t>a : 2,62*1,4</t>
  </si>
  <si>
    <t>602011102R00</t>
  </si>
  <si>
    <t>Postřik na stěnách cementový, ručně</t>
  </si>
  <si>
    <t>d.1 : 12,3*1+12,3*0,3+1,675*1*2+1,95*0,4*4</t>
  </si>
  <si>
    <t>602011105R00</t>
  </si>
  <si>
    <t>Postřik na stěnách sanační, ručně</t>
  </si>
  <si>
    <t>vnější stěny : (12,3+1,675)*2*0,1</t>
  </si>
  <si>
    <t>602011112RT1</t>
  </si>
  <si>
    <t>Omítka na stěnách jádrová vápenocementová, ručně tloušťka vrstvy 10 mm</t>
  </si>
  <si>
    <t>vyrovnání povrchu</t>
  </si>
  <si>
    <t>POP</t>
  </si>
  <si>
    <t>602011121R00</t>
  </si>
  <si>
    <t>Omítka na stěnách jádrová cementová sanační, ručně</t>
  </si>
  <si>
    <t>622412222RT2</t>
  </si>
  <si>
    <t>Nátěr stěn a stropů vnějších, slož. 3-4 , silikátový  odstín viz stávající</t>
  </si>
  <si>
    <t>včetně penetrace podkladu</t>
  </si>
  <si>
    <t>strop : 1,65*0,975*2</t>
  </si>
  <si>
    <t>stěny vnitřní : (15,5+0,975)*2*2,82</t>
  </si>
  <si>
    <t>(12,3+0,975)*2*1,9</t>
  </si>
  <si>
    <t>-12,3*3,8</t>
  </si>
  <si>
    <t>stěny vnější : (12,3+1,675)*2*1,1</t>
  </si>
  <si>
    <t>622481211RT2</t>
  </si>
  <si>
    <t>Montáž výztužné sítě(perlinky)do stěrky-vněj.stěny včetně výztužné sítě a stěrkového tmelu</t>
  </si>
  <si>
    <t>622904112R00</t>
  </si>
  <si>
    <t>Očištění fasád tlakovou vodou</t>
  </si>
  <si>
    <t>622904121R00</t>
  </si>
  <si>
    <t>Ruční čištění ocelovým kartáčem</t>
  </si>
  <si>
    <t>d.2 : 1,675*1,95*2+16,2*0,8</t>
  </si>
  <si>
    <t>62-001.RXX</t>
  </si>
  <si>
    <t>Sanační systém stěn a stropů (ucelený systém) viz technická zpráva</t>
  </si>
  <si>
    <t>- očištění</t>
  </si>
  <si>
    <t>- příprava podkladu ve dvou vrstvách</t>
  </si>
  <si>
    <t>- štuk</t>
  </si>
  <si>
    <t>631312611R00</t>
  </si>
  <si>
    <t>Mazanina betonová tl. 5 - 8 cm C 16/20</t>
  </si>
  <si>
    <t>Včetně vytvoření dilatačních spár, bez zaplnění.</t>
  </si>
  <si>
    <t>d.2 : (1,675*1,95*2+16,2*0,8)*0,05</t>
  </si>
  <si>
    <t>631311121R00</t>
  </si>
  <si>
    <t>Doplnění mazanin betonem do 1 m2, do tl. 8 cm</t>
  </si>
  <si>
    <t>dobetonávka v místě dveří : 2,5*0,2*0,05</t>
  </si>
  <si>
    <t>631343891R00</t>
  </si>
  <si>
    <t>Penetrace hloubková</t>
  </si>
  <si>
    <t>632412140R00</t>
  </si>
  <si>
    <t>Potěr, ruční zpracování, tl. 30-50 mm ve spádu</t>
  </si>
  <si>
    <t>632412150R00</t>
  </si>
  <si>
    <t>Potěr, ruční zpracování, tl. 50 mm</t>
  </si>
  <si>
    <t>781497111RS4</t>
  </si>
  <si>
    <t xml:space="preserve">Lišta hliníková ukončovacích </t>
  </si>
  <si>
    <t>m</t>
  </si>
  <si>
    <t>(0,18+0,26)*20*4</t>
  </si>
  <si>
    <t>(1,54+0,975+1,54)*2</t>
  </si>
  <si>
    <t>63-001.RXX</t>
  </si>
  <si>
    <t>Sanační systém pro betonové stupně (kompletní ucelený systém) kompletní systém viz TZ</t>
  </si>
  <si>
    <t>- adhézní můstek</t>
  </si>
  <si>
    <t>- vyspravka jemná</t>
  </si>
  <si>
    <t>- vyspravka hrubá</t>
  </si>
  <si>
    <t>- konečný povrch SV</t>
  </si>
  <si>
    <t>- impregnační nátěr</t>
  </si>
  <si>
    <t>- nátěr na beton</t>
  </si>
  <si>
    <t>b - schodišťové stupně : 0,975*(0,178+0,26)*40</t>
  </si>
  <si>
    <t>919735111R00</t>
  </si>
  <si>
    <t>Řezání stávajícího živičného krytu tl. do 5 cm</t>
  </si>
  <si>
    <t>941941031R00</t>
  </si>
  <si>
    <t>Montáž lešení leh.řad.s podlahami,š.do 1 m, H 10 m</t>
  </si>
  <si>
    <t>Včetně kotvení lešení.</t>
  </si>
  <si>
    <t>(13,4+2)*2*2,5</t>
  </si>
  <si>
    <t>941941191R00</t>
  </si>
  <si>
    <t>Příplatek za každý měsíc použití lešení k pol.1031</t>
  </si>
  <si>
    <t>941941831R00</t>
  </si>
  <si>
    <t>Demontáž lešení leh.řad.s podlahami,š.1 m, H 10 m</t>
  </si>
  <si>
    <t>941955004R00</t>
  </si>
  <si>
    <t>Lešení lehké pomocné, výška podlahy do 3,5 m</t>
  </si>
  <si>
    <t>952901111R00</t>
  </si>
  <si>
    <t>Vyčištění budov o výšce podlaží do 4 m</t>
  </si>
  <si>
    <t>953981103R0X</t>
  </si>
  <si>
    <t>Chemické kotvy do betonu, M 12</t>
  </si>
  <si>
    <t>kus</t>
  </si>
  <si>
    <t>kotvení ocelové konstrukce : 34</t>
  </si>
  <si>
    <t>968071125R00</t>
  </si>
  <si>
    <t>Vyvěšení kovových křídel dveří pl. 2 m2</t>
  </si>
  <si>
    <t>968072455R00</t>
  </si>
  <si>
    <t>Vybourání kovových dveřních zárubní pl. do 2 m2</t>
  </si>
  <si>
    <t>1*2*2</t>
  </si>
  <si>
    <t>978015231R00</t>
  </si>
  <si>
    <t>Otlučení omítek vnějších MVC v složit.1-4 do 20 %</t>
  </si>
  <si>
    <t>978021191R00</t>
  </si>
  <si>
    <t>Otlučení nesoudržných částí betonové konstrukce do 100%</t>
  </si>
  <si>
    <t>schodišťové stupně : 0,975*(0,178+0,26)*40</t>
  </si>
  <si>
    <t>965042121RT1</t>
  </si>
  <si>
    <t>Bourání mazanin betonových tl. 10 cm, pl. 1 m2 ručně tl. mazaniny 5 - 8 cm</t>
  </si>
  <si>
    <t>Prav.M</t>
  </si>
  <si>
    <t>HZS</t>
  </si>
  <si>
    <t>POL10_</t>
  </si>
  <si>
    <t>krycí vrstva vodorových stropních kcí : (1,95*1,675*2+16,2*0,8)*0,05*2</t>
  </si>
  <si>
    <t>999281105R00</t>
  </si>
  <si>
    <t>Přesun hmot pro opravy a údržbu do výšky 6 m</t>
  </si>
  <si>
    <t>t</t>
  </si>
  <si>
    <t>Přesun hmot</t>
  </si>
  <si>
    <t>POL7_</t>
  </si>
  <si>
    <t>711140102R00</t>
  </si>
  <si>
    <t>Odstranění izolace proti vlhkosti na ploše vodorovné, asfaltové pásy přitavením, 2 vrstvy</t>
  </si>
  <si>
    <t>krycí vrstva vodorových stropních kcí : 1,675*1,95*2+16,2*0,8</t>
  </si>
  <si>
    <t>711140202R00</t>
  </si>
  <si>
    <t>Odstranění izolace proti vlhkosti na ploše svislé, asfaltové pásy přitavením, 2 vrstvy</t>
  </si>
  <si>
    <t>d.1 : 12,3*1,05+12,3*0,35+1,675*1,05*2+1,95*0,45*4</t>
  </si>
  <si>
    <t>711212000R00</t>
  </si>
  <si>
    <t>Penetrace podkladu pod hydroizolační hmoty, včetně dodávky</t>
  </si>
  <si>
    <t>711823121RT2</t>
  </si>
  <si>
    <t xml:space="preserve">Montáž nopové fólie svisle včetně dodávky fólie </t>
  </si>
  <si>
    <t>711210020RA0</t>
  </si>
  <si>
    <t>Stěrka hydroizolační těsnicí hmotou</t>
  </si>
  <si>
    <t>Nanesení hydroizolační stěrky ve dvou vrstvách. Vlepení těsnicí pásky do spoje podlaha-stěna, přitlačení a uhlazení, přetažení pásky další vrstvou izolační stěrky.</t>
  </si>
  <si>
    <t>998711101R00</t>
  </si>
  <si>
    <t>Přesun hmot pro izolace proti vodě, výšky do 6 m</t>
  </si>
  <si>
    <t>764430840R00</t>
  </si>
  <si>
    <t>Demontáž oplechování zdí,rš od 330 do 500 mm</t>
  </si>
  <si>
    <t>22,1</t>
  </si>
  <si>
    <t>767-001.RXX</t>
  </si>
  <si>
    <t>D+M vstupní ocelové dveře 900x1970 mm vč. ocelové zárubně, komaxit barva tmavě šedá</t>
  </si>
  <si>
    <t>Kompletní provedení a dodávka dle výpisu prvků a PD.</t>
  </si>
  <si>
    <t/>
  </si>
  <si>
    <t>Kování štítkové v provedení kartáčovaná nerez, klika/klika, nouová dveřní uzávěra viz PBŘ, cylindrická bezpečnostní vložka v systému centrálního klíče investora, samozavírač.</t>
  </si>
  <si>
    <t>1/Z : 1+1</t>
  </si>
  <si>
    <t>767-002.RXX</t>
  </si>
  <si>
    <t>D+M dveře exteriérové ocelové dvoukřídlé 2500x2265 mm vč. ocelové rámové zárubně konečná povrchová úprava</t>
  </si>
  <si>
    <t>Zárubeň ocelová rámová kotvená k navazujícím kcím zídky, k podlaze a k ocelovým profilům.</t>
  </si>
  <si>
    <t>Křídlo  ocelový rám Jakl, třmenový závěs proti vysazení, v okolí kování plná výplň š. 500 mm, oboustranně oplechovaná pl. tl. 1,5 mm, Spodní a horní část křídla vyplněny děrovaným plechem RV 15-20 tl. 3 mm, průměr otvoru 15 mm, rozteč 20 mm</t>
  </si>
  <si>
    <t>Kování klika/klika, nouzová dveřní uzávěra.</t>
  </si>
  <si>
    <t>2/Z : 1</t>
  </si>
  <si>
    <t>767-003.RXX</t>
  </si>
  <si>
    <t>D+M opláštění ocelové konstrukce přístřešku - výplň z ocelového děrovaného plechu</t>
  </si>
  <si>
    <t>Kompletní provedení a dodávka dle výpisu prvků a PD, v.č. 4.</t>
  </si>
  <si>
    <t>Výplň z ocel. děrovaného plechu, po obvodu pás z plného plechu kotvené k ocelovým profilům.</t>
  </si>
  <si>
    <t>Materiál ocelový děrovaný plech RV 15-20 tl. 3 mm, průměr otvoru 15 mm, rozteč 20 mm</t>
  </si>
  <si>
    <t>3/Za : 1,625*1,395*4</t>
  </si>
  <si>
    <t>1,625*1,165*2</t>
  </si>
  <si>
    <t>1,635*1,395</t>
  </si>
  <si>
    <t>767-004.RXX</t>
  </si>
  <si>
    <t>D+M opláštění - skleněná výplň tepelně izolační tvrzené sklo VSG vč. kotevních pracen</t>
  </si>
  <si>
    <t>Osazení přišroubovaním ke kotevním pracnám navařeným k ocelovým sloupkům nosné kce.</t>
  </si>
  <si>
    <t>3/Z : 1,605*1,395*2</t>
  </si>
  <si>
    <t>1,275*1,395*2</t>
  </si>
  <si>
    <t>1,625*1,165*4</t>
  </si>
  <si>
    <t>767-005.RXX</t>
  </si>
  <si>
    <t>D+M ocelová kce přístřešku, žárový pozink + nátěr tmavě šedý</t>
  </si>
  <si>
    <t>kg</t>
  </si>
  <si>
    <t>Kompletní provedení a dodávka dle výpisu prvků a PD, v.č. 4 a výpis prvků.</t>
  </si>
  <si>
    <t>střešní konstrukce : 302</t>
  </si>
  <si>
    <t>krajní rámy : 157,7</t>
  </si>
  <si>
    <t>střední rámy : 125,5</t>
  </si>
  <si>
    <t>polorám : 22,1</t>
  </si>
  <si>
    <t>stěny : 102,8</t>
  </si>
  <si>
    <t>767-006.RXX</t>
  </si>
  <si>
    <t>D+M zastřešení ocelového přístřešku trapézovým plechem TR 40S/160/0,55 pozink lakovaný tmavě šedá vč. kotvení</t>
  </si>
  <si>
    <t>Kompletní provedení a dodávka dle výpisu prvků a PD, v.č. 4, výpis.</t>
  </si>
  <si>
    <t>2*13</t>
  </si>
  <si>
    <t>767-007.RXX</t>
  </si>
  <si>
    <t>D+M ukončovací okapový profil po obvodu zídky - bezúdržbový hliníkový eloxovaný plech</t>
  </si>
  <si>
    <t>4/Z : 28</t>
  </si>
  <si>
    <t>767-008.RXX</t>
  </si>
  <si>
    <t>D+M repase stávajícího madla na schodišti - ocelová trubka d 50 mm vč. kotevních prvků</t>
  </si>
  <si>
    <t>- odrezivění</t>
  </si>
  <si>
    <t>- doplnění koncovek</t>
  </si>
  <si>
    <t>- 2x nátěr základní</t>
  </si>
  <si>
    <t>- 2x nátěr vrchní email v barvě tmavě šedé</t>
  </si>
  <si>
    <t>5/Z : 5,9*2</t>
  </si>
  <si>
    <t>998767201R00</t>
  </si>
  <si>
    <t>Přesun hmot pro zámečnické konstr., výšky do 6 m</t>
  </si>
  <si>
    <t>771-001.RXX</t>
  </si>
  <si>
    <t>D+M obkladový pásek u podlahy podesty dle stávajícícho</t>
  </si>
  <si>
    <t>783897122R00</t>
  </si>
  <si>
    <t>Nátěr bet.povrchů impregnace 1x</t>
  </si>
  <si>
    <t>979011221R00</t>
  </si>
  <si>
    <t>Svislá doprava suti a vybour. hmot za 1.PP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</si>
  <si>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</si>
  <si>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</si>
  <si>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</si>
  <si>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</si>
  <si>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</si>
  <si>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</si>
  <si>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</si>
  <si>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</si>
  <si>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</si>
  <si>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</si>
  <si>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</si>
  <si>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</si>
  <si>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</si>
  <si>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</si>
  <si>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</si>
  <si>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</si>
  <si>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</si>
  <si>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</si>
  <si>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</si>
  <si>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Vč. ohrazení stavby a zabezpeční ochrany před vniknutím cizích osob.</t>
  </si>
  <si>
    <t>005124010R</t>
  </si>
  <si>
    <t>Koordinační a kompletační činnost</t>
  </si>
  <si>
    <t>Koordinace stavebních a technologických dodávek stavby.</t>
  </si>
  <si>
    <t>Kompletační činnost (fotodokumnetace, dokumnetace skutečného provedení, zkoušky a revize, dodržovíní BOZP aj...)</t>
  </si>
  <si>
    <t>VN-001</t>
  </si>
  <si>
    <t>Uvedení dotčených ploch do původního stavu vč. travnatých ploch (viz TZ)</t>
  </si>
  <si>
    <t>soub</t>
  </si>
  <si>
    <t>VN-002</t>
  </si>
  <si>
    <t>Zábor veřejného prostranství</t>
  </si>
  <si>
    <t>004111020R</t>
  </si>
  <si>
    <t>Vypracování dílenské projektové dokumnetace ocelové konstrukce přístřešku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</si>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</sst>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horizontal="center" vertical="top" shrinkToFit="1"/>
    </xf>
    <xf numFmtId="165" fontId="19" fillId="0" borderId="0" xfId="0" applyNumberFormat="1" applyFont="1" applyAlignment="1">
      <alignment vertical="top" shrinkToFit="1"/>
    </xf>
    <xf numFmtId="4" fontId="19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opLeftCell="B13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6" t="s">
        <v>4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">
      <c r="A2" s="2"/>
      <c r="B2" s="77" t="s">
        <v>24</v>
      </c>
      <c r="C2" s="78"/>
      <c r="D2" s="79" t="s">
        <v>49</v>
      </c>
      <c r="E2" s="242" t="s">
        <v>50</v>
      </c>
      <c r="F2" s="243"/>
      <c r="G2" s="243"/>
      <c r="H2" s="243"/>
      <c r="I2" s="243"/>
      <c r="J2" s="24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5" t="s">
        <v>46</v>
      </c>
      <c r="F3" s="246"/>
      <c r="G3" s="246"/>
      <c r="H3" s="246"/>
      <c r="I3" s="246"/>
      <c r="J3" s="247"/>
    </row>
    <row r="4" spans="1:15" ht="23.25" customHeight="1" x14ac:dyDescent="0.2">
      <c r="A4" s="76">
        <v>3991</v>
      </c>
      <c r="B4" s="82" t="s">
        <v>48</v>
      </c>
      <c r="C4" s="83"/>
      <c r="D4" s="84" t="s">
        <v>43</v>
      </c>
      <c r="E4" s="225" t="s">
        <v>44</v>
      </c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9"/>
      <c r="E11" s="249"/>
      <c r="F11" s="249"/>
      <c r="G11" s="249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4"/>
      <c r="E12" s="224"/>
      <c r="F12" s="224"/>
      <c r="G12" s="224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8"/>
      <c r="F15" s="248"/>
      <c r="G15" s="250"/>
      <c r="H15" s="250"/>
      <c r="I15" s="250" t="s">
        <v>31</v>
      </c>
      <c r="J15" s="25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3"/>
      <c r="F16" s="214"/>
      <c r="G16" s="213"/>
      <c r="H16" s="214"/>
      <c r="I16" s="213">
        <f>SUMIF(F49:F66,A16,I49:I66)+SUMIF(F49:F66,"PSU",I49:I66)</f>
        <v>0</v>
      </c>
      <c r="J16" s="21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3"/>
      <c r="F17" s="214"/>
      <c r="G17" s="213"/>
      <c r="H17" s="214"/>
      <c r="I17" s="213">
        <f>SUMIF(F49:F66,A17,I49:I66)</f>
        <v>0</v>
      </c>
      <c r="J17" s="21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3"/>
      <c r="F18" s="214"/>
      <c r="G18" s="213"/>
      <c r="H18" s="214"/>
      <c r="I18" s="213">
        <f>SUMIF(F49:F66,A18,I49:I66)</f>
        <v>0</v>
      </c>
      <c r="J18" s="215"/>
    </row>
    <row r="19" spans="1:10" ht="23.25" customHeight="1" x14ac:dyDescent="0.2">
      <c r="A19" s="139" t="s">
        <v>89</v>
      </c>
      <c r="B19" s="38" t="s">
        <v>29</v>
      </c>
      <c r="C19" s="62"/>
      <c r="D19" s="63"/>
      <c r="E19" s="213"/>
      <c r="F19" s="214"/>
      <c r="G19" s="213"/>
      <c r="H19" s="214"/>
      <c r="I19" s="213">
        <f>SUMIF(F49:F66,A19,I49:I66)</f>
        <v>0</v>
      </c>
      <c r="J19" s="215"/>
    </row>
    <row r="20" spans="1:10" ht="23.25" customHeight="1" x14ac:dyDescent="0.2">
      <c r="A20" s="139" t="s">
        <v>90</v>
      </c>
      <c r="B20" s="38" t="s">
        <v>30</v>
      </c>
      <c r="C20" s="62"/>
      <c r="D20" s="63"/>
      <c r="E20" s="213"/>
      <c r="F20" s="214"/>
      <c r="G20" s="213"/>
      <c r="H20" s="214"/>
      <c r="I20" s="213">
        <f>SUMIF(F49:F66,A20,I49:I66)</f>
        <v>0</v>
      </c>
      <c r="J20" s="215"/>
    </row>
    <row r="21" spans="1:10" ht="23.25" customHeight="1" x14ac:dyDescent="0.2">
      <c r="A21" s="2"/>
      <c r="B21" s="48" t="s">
        <v>31</v>
      </c>
      <c r="C21" s="64"/>
      <c r="D21" s="65"/>
      <c r="E21" s="216"/>
      <c r="F21" s="252"/>
      <c r="G21" s="216"/>
      <c r="H21" s="252"/>
      <c r="I21" s="216">
        <f>SUM(I16:J20)</f>
        <v>0</v>
      </c>
      <c r="J21" s="21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11">
        <f>ZakladDPHSniVypocet</f>
        <v>0</v>
      </c>
      <c r="H23" s="212"/>
      <c r="I23" s="21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9">
        <f>A23</f>
        <v>0</v>
      </c>
      <c r="H24" s="210"/>
      <c r="I24" s="21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1">
        <f>ZakladDPHZaklVypocet</f>
        <v>0</v>
      </c>
      <c r="H25" s="212"/>
      <c r="I25" s="21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9">
        <f>A25</f>
        <v>0</v>
      </c>
      <c r="H26" s="240"/>
      <c r="I26" s="24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1">
        <f>CenaCelkem-(ZakladDPHSni+DPHSni+ZakladDPHZakl+DPHZakl)</f>
        <v>0</v>
      </c>
      <c r="H27" s="241"/>
      <c r="I27" s="24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9">
        <f>ZakladDPHSniVypocet+ZakladDPHZaklVypocet</f>
        <v>0</v>
      </c>
      <c r="H28" s="219"/>
      <c r="I28" s="219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8">
        <f>A27</f>
        <v>0</v>
      </c>
      <c r="H29" s="218"/>
      <c r="I29" s="218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0"/>
      <c r="E34" s="221"/>
      <c r="G34" s="222"/>
      <c r="H34" s="223"/>
      <c r="I34" s="223"/>
      <c r="J34" s="25"/>
    </row>
    <row r="35" spans="1:10" ht="12.75" customHeight="1" x14ac:dyDescent="0.2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3"/>
      <c r="D39" s="203"/>
      <c r="E39" s="203"/>
      <c r="F39" s="99">
        <f>'SO 01 01 Pol'!AE248</f>
        <v>0</v>
      </c>
      <c r="G39" s="100">
        <f>'SO 01 01 Pol'!AF248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4" t="s">
        <v>46</v>
      </c>
      <c r="D40" s="204"/>
      <c r="E40" s="204"/>
      <c r="F40" s="104">
        <f>'SO 01 01 Pol'!AE248</f>
        <v>0</v>
      </c>
      <c r="G40" s="105">
        <f>'SO 01 01 Pol'!AF248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3" t="s">
        <v>44</v>
      </c>
      <c r="D41" s="203"/>
      <c r="E41" s="203"/>
      <c r="F41" s="108">
        <f>'SO 01 01 Pol'!AE248</f>
        <v>0</v>
      </c>
      <c r="G41" s="101">
        <f>'SO 01 01 Pol'!AF248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5" t="s">
        <v>52</v>
      </c>
      <c r="C42" s="206"/>
      <c r="D42" s="206"/>
      <c r="E42" s="207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201" t="s">
        <v>57</v>
      </c>
      <c r="D49" s="202"/>
      <c r="E49" s="202"/>
      <c r="F49" s="135" t="s">
        <v>26</v>
      </c>
      <c r="G49" s="136"/>
      <c r="H49" s="136"/>
      <c r="I49" s="136">
        <f>'SO 01 01 Pol'!G8</f>
        <v>0</v>
      </c>
      <c r="J49" s="132" t="str">
        <f>IF(I67=0,"",I49/I67*100)</f>
        <v/>
      </c>
    </row>
    <row r="50" spans="1:10" ht="36.75" customHeight="1" x14ac:dyDescent="0.2">
      <c r="A50" s="123"/>
      <c r="B50" s="128" t="s">
        <v>58</v>
      </c>
      <c r="C50" s="201" t="s">
        <v>59</v>
      </c>
      <c r="D50" s="202"/>
      <c r="E50" s="202"/>
      <c r="F50" s="135" t="s">
        <v>26</v>
      </c>
      <c r="G50" s="136"/>
      <c r="H50" s="136"/>
      <c r="I50" s="136">
        <f>'SO 01 01 Pol'!G49</f>
        <v>0</v>
      </c>
      <c r="J50" s="132" t="str">
        <f>IF(I67=0,"",I50/I67*100)</f>
        <v/>
      </c>
    </row>
    <row r="51" spans="1:10" ht="36.75" customHeight="1" x14ac:dyDescent="0.2">
      <c r="A51" s="123"/>
      <c r="B51" s="128" t="s">
        <v>60</v>
      </c>
      <c r="C51" s="201" t="s">
        <v>61</v>
      </c>
      <c r="D51" s="202"/>
      <c r="E51" s="202"/>
      <c r="F51" s="135" t="s">
        <v>26</v>
      </c>
      <c r="G51" s="136"/>
      <c r="H51" s="136"/>
      <c r="I51" s="136">
        <f>'SO 01 01 Pol'!G52</f>
        <v>0</v>
      </c>
      <c r="J51" s="132" t="str">
        <f>IF(I67=0,"",I51/I67*100)</f>
        <v/>
      </c>
    </row>
    <row r="52" spans="1:10" ht="36.75" customHeight="1" x14ac:dyDescent="0.2">
      <c r="A52" s="123"/>
      <c r="B52" s="128" t="s">
        <v>62</v>
      </c>
      <c r="C52" s="201" t="s">
        <v>63</v>
      </c>
      <c r="D52" s="202"/>
      <c r="E52" s="202"/>
      <c r="F52" s="135" t="s">
        <v>26</v>
      </c>
      <c r="G52" s="136"/>
      <c r="H52" s="136"/>
      <c r="I52" s="136">
        <f>'SO 01 01 Pol'!G59</f>
        <v>0</v>
      </c>
      <c r="J52" s="132" t="str">
        <f>IF(I67=0,"",I52/I67*100)</f>
        <v/>
      </c>
    </row>
    <row r="53" spans="1:10" ht="36.75" customHeight="1" x14ac:dyDescent="0.2">
      <c r="A53" s="123"/>
      <c r="B53" s="128" t="s">
        <v>64</v>
      </c>
      <c r="C53" s="201" t="s">
        <v>65</v>
      </c>
      <c r="D53" s="202"/>
      <c r="E53" s="202"/>
      <c r="F53" s="135" t="s">
        <v>26</v>
      </c>
      <c r="G53" s="136"/>
      <c r="H53" s="136"/>
      <c r="I53" s="136">
        <f>'SO 01 01 Pol'!G97</f>
        <v>0</v>
      </c>
      <c r="J53" s="132" t="str">
        <f>IF(I67=0,"",I53/I67*100)</f>
        <v/>
      </c>
    </row>
    <row r="54" spans="1:10" ht="36.75" customHeight="1" x14ac:dyDescent="0.2">
      <c r="A54" s="123"/>
      <c r="B54" s="128" t="s">
        <v>66</v>
      </c>
      <c r="C54" s="201" t="s">
        <v>67</v>
      </c>
      <c r="D54" s="202"/>
      <c r="E54" s="202"/>
      <c r="F54" s="135" t="s">
        <v>26</v>
      </c>
      <c r="G54" s="136"/>
      <c r="H54" s="136"/>
      <c r="I54" s="136">
        <f>'SO 01 01 Pol'!G122</f>
        <v>0</v>
      </c>
      <c r="J54" s="132" t="str">
        <f>IF(I67=0,"",I54/I67*100)</f>
        <v/>
      </c>
    </row>
    <row r="55" spans="1:10" ht="36.75" customHeight="1" x14ac:dyDescent="0.2">
      <c r="A55" s="123"/>
      <c r="B55" s="128" t="s">
        <v>68</v>
      </c>
      <c r="C55" s="201" t="s">
        <v>69</v>
      </c>
      <c r="D55" s="202"/>
      <c r="E55" s="202"/>
      <c r="F55" s="135" t="s">
        <v>26</v>
      </c>
      <c r="G55" s="136"/>
      <c r="H55" s="136"/>
      <c r="I55" s="136">
        <f>'SO 01 01 Pol'!G124</f>
        <v>0</v>
      </c>
      <c r="J55" s="132" t="str">
        <f>IF(I67=0,"",I55/I67*100)</f>
        <v/>
      </c>
    </row>
    <row r="56" spans="1:10" ht="36.75" customHeight="1" x14ac:dyDescent="0.2">
      <c r="A56" s="123"/>
      <c r="B56" s="128" t="s">
        <v>70</v>
      </c>
      <c r="C56" s="201" t="s">
        <v>71</v>
      </c>
      <c r="D56" s="202"/>
      <c r="E56" s="202"/>
      <c r="F56" s="135" t="s">
        <v>26</v>
      </c>
      <c r="G56" s="136"/>
      <c r="H56" s="136"/>
      <c r="I56" s="136">
        <f>'SO 01 01 Pol'!G131</f>
        <v>0</v>
      </c>
      <c r="J56" s="132" t="str">
        <f>IF(I67=0,"",I56/I67*100)</f>
        <v/>
      </c>
    </row>
    <row r="57" spans="1:10" ht="36.75" customHeight="1" x14ac:dyDescent="0.2">
      <c r="A57" s="123"/>
      <c r="B57" s="128" t="s">
        <v>72</v>
      </c>
      <c r="C57" s="201" t="s">
        <v>73</v>
      </c>
      <c r="D57" s="202"/>
      <c r="E57" s="202"/>
      <c r="F57" s="135" t="s">
        <v>26</v>
      </c>
      <c r="G57" s="136"/>
      <c r="H57" s="136"/>
      <c r="I57" s="136">
        <f>'SO 01 01 Pol'!G135</f>
        <v>0</v>
      </c>
      <c r="J57" s="132" t="str">
        <f>IF(I67=0,"",I57/I67*100)</f>
        <v/>
      </c>
    </row>
    <row r="58" spans="1:10" ht="36.75" customHeight="1" x14ac:dyDescent="0.2">
      <c r="A58" s="123"/>
      <c r="B58" s="128" t="s">
        <v>74</v>
      </c>
      <c r="C58" s="201" t="s">
        <v>75</v>
      </c>
      <c r="D58" s="202"/>
      <c r="E58" s="202"/>
      <c r="F58" s="135" t="s">
        <v>26</v>
      </c>
      <c r="G58" s="136"/>
      <c r="H58" s="136"/>
      <c r="I58" s="136">
        <f>'SO 01 01 Pol'!G149</f>
        <v>0</v>
      </c>
      <c r="J58" s="132" t="str">
        <f>IF(I67=0,"",I58/I67*100)</f>
        <v/>
      </c>
    </row>
    <row r="59" spans="1:10" ht="36.75" customHeight="1" x14ac:dyDescent="0.2">
      <c r="A59" s="123"/>
      <c r="B59" s="128" t="s">
        <v>76</v>
      </c>
      <c r="C59" s="201" t="s">
        <v>77</v>
      </c>
      <c r="D59" s="202"/>
      <c r="E59" s="202"/>
      <c r="F59" s="135" t="s">
        <v>27</v>
      </c>
      <c r="G59" s="136"/>
      <c r="H59" s="136"/>
      <c r="I59" s="136">
        <f>'SO 01 01 Pol'!G151</f>
        <v>0</v>
      </c>
      <c r="J59" s="132" t="str">
        <f>IF(I67=0,"",I59/I67*100)</f>
        <v/>
      </c>
    </row>
    <row r="60" spans="1:10" ht="36.75" customHeight="1" x14ac:dyDescent="0.2">
      <c r="A60" s="123"/>
      <c r="B60" s="128" t="s">
        <v>78</v>
      </c>
      <c r="C60" s="201" t="s">
        <v>79</v>
      </c>
      <c r="D60" s="202"/>
      <c r="E60" s="202"/>
      <c r="F60" s="135" t="s">
        <v>27</v>
      </c>
      <c r="G60" s="136"/>
      <c r="H60" s="136"/>
      <c r="I60" s="136">
        <f>'SO 01 01 Pol'!G166</f>
        <v>0</v>
      </c>
      <c r="J60" s="132" t="str">
        <f>IF(I67=0,"",I60/I67*100)</f>
        <v/>
      </c>
    </row>
    <row r="61" spans="1:10" ht="36.75" customHeight="1" x14ac:dyDescent="0.2">
      <c r="A61" s="123"/>
      <c r="B61" s="128" t="s">
        <v>80</v>
      </c>
      <c r="C61" s="201" t="s">
        <v>81</v>
      </c>
      <c r="D61" s="202"/>
      <c r="E61" s="202"/>
      <c r="F61" s="135" t="s">
        <v>27</v>
      </c>
      <c r="G61" s="136"/>
      <c r="H61" s="136"/>
      <c r="I61" s="136">
        <f>'SO 01 01 Pol'!G169</f>
        <v>0</v>
      </c>
      <c r="J61" s="132" t="str">
        <f>IF(I67=0,"",I61/I67*100)</f>
        <v/>
      </c>
    </row>
    <row r="62" spans="1:10" ht="36.75" customHeight="1" x14ac:dyDescent="0.2">
      <c r="A62" s="123"/>
      <c r="B62" s="128" t="s">
        <v>82</v>
      </c>
      <c r="C62" s="201" t="s">
        <v>83</v>
      </c>
      <c r="D62" s="202"/>
      <c r="E62" s="202"/>
      <c r="F62" s="135" t="s">
        <v>27</v>
      </c>
      <c r="G62" s="136"/>
      <c r="H62" s="136"/>
      <c r="I62" s="136">
        <f>'SO 01 01 Pol'!G220</f>
        <v>0</v>
      </c>
      <c r="J62" s="132" t="str">
        <f>IF(I67=0,"",I62/I67*100)</f>
        <v/>
      </c>
    </row>
    <row r="63" spans="1:10" ht="36.75" customHeight="1" x14ac:dyDescent="0.2">
      <c r="A63" s="123"/>
      <c r="B63" s="128" t="s">
        <v>84</v>
      </c>
      <c r="C63" s="201" t="s">
        <v>85</v>
      </c>
      <c r="D63" s="202"/>
      <c r="E63" s="202"/>
      <c r="F63" s="135" t="s">
        <v>27</v>
      </c>
      <c r="G63" s="136"/>
      <c r="H63" s="136"/>
      <c r="I63" s="136">
        <f>'SO 01 01 Pol'!G222</f>
        <v>0</v>
      </c>
      <c r="J63" s="132" t="str">
        <f>IF(I67=0,"",I63/I67*100)</f>
        <v/>
      </c>
    </row>
    <row r="64" spans="1:10" ht="36.75" customHeight="1" x14ac:dyDescent="0.2">
      <c r="A64" s="123"/>
      <c r="B64" s="128" t="s">
        <v>86</v>
      </c>
      <c r="C64" s="201" t="s">
        <v>87</v>
      </c>
      <c r="D64" s="202"/>
      <c r="E64" s="202"/>
      <c r="F64" s="135" t="s">
        <v>88</v>
      </c>
      <c r="G64" s="136"/>
      <c r="H64" s="136"/>
      <c r="I64" s="136">
        <f>'SO 01 01 Pol'!G225</f>
        <v>0</v>
      </c>
      <c r="J64" s="132" t="str">
        <f>IF(I67=0,"",I64/I67*100)</f>
        <v/>
      </c>
    </row>
    <row r="65" spans="1:10" ht="36.75" customHeight="1" x14ac:dyDescent="0.2">
      <c r="A65" s="123"/>
      <c r="B65" s="128" t="s">
        <v>89</v>
      </c>
      <c r="C65" s="201" t="s">
        <v>29</v>
      </c>
      <c r="D65" s="202"/>
      <c r="E65" s="202"/>
      <c r="F65" s="135" t="s">
        <v>89</v>
      </c>
      <c r="G65" s="136"/>
      <c r="H65" s="136"/>
      <c r="I65" s="136">
        <f>'SO 01 01 Pol'!G233</f>
        <v>0</v>
      </c>
      <c r="J65" s="132" t="str">
        <f>IF(I67=0,"",I65/I67*100)</f>
        <v/>
      </c>
    </row>
    <row r="66" spans="1:10" ht="36.75" customHeight="1" x14ac:dyDescent="0.2">
      <c r="A66" s="123"/>
      <c r="B66" s="128" t="s">
        <v>90</v>
      </c>
      <c r="C66" s="201" t="s">
        <v>30</v>
      </c>
      <c r="D66" s="202"/>
      <c r="E66" s="202"/>
      <c r="F66" s="135" t="s">
        <v>90</v>
      </c>
      <c r="G66" s="136"/>
      <c r="H66" s="136"/>
      <c r="I66" s="136">
        <f>'SO 01 01 Pol'!G244</f>
        <v>0</v>
      </c>
      <c r="J66" s="132" t="str">
        <f>IF(I67=0,"",I66/I67*100)</f>
        <v/>
      </c>
    </row>
    <row r="67" spans="1:10" ht="25.5" customHeight="1" x14ac:dyDescent="0.2">
      <c r="A67" s="124"/>
      <c r="B67" s="129" t="s">
        <v>1</v>
      </c>
      <c r="C67" s="130"/>
      <c r="D67" s="131"/>
      <c r="E67" s="131"/>
      <c r="F67" s="137"/>
      <c r="G67" s="138"/>
      <c r="H67" s="138"/>
      <c r="I67" s="138">
        <f>SUM(I49:I66)</f>
        <v>0</v>
      </c>
      <c r="J67" s="133">
        <f>SUM(J49:J66)</f>
        <v>0</v>
      </c>
    </row>
    <row r="68" spans="1:10" x14ac:dyDescent="0.2">
      <c r="F68" s="87"/>
      <c r="G68" s="87"/>
      <c r="H68" s="87"/>
      <c r="I68" s="87"/>
      <c r="J68" s="134"/>
    </row>
    <row r="69" spans="1:10" x14ac:dyDescent="0.2">
      <c r="F69" s="87"/>
      <c r="G69" s="87"/>
      <c r="H69" s="87"/>
      <c r="I69" s="87"/>
      <c r="J69" s="134"/>
    </row>
    <row r="70" spans="1:10" x14ac:dyDescent="0.2">
      <c r="F70" s="87"/>
      <c r="G70" s="87"/>
      <c r="H70" s="87"/>
      <c r="I70" s="87"/>
      <c r="J70" s="134"/>
    </row>
  </sheetData>
  <sheetProtection algorithmName="SHA-512" hashValue="/yXCZf2UgSiza8SN7eBoSP916rzx72A5oF0k4PSWMufEd2pomX/cOHJ0rbeqyz3bWkd18FscX9BXqgx4iszjGg==" saltValue="oIUatGUVBcVYqsDCBBArG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8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9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10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F708-BC7F-45BA-B040-24C16F437AFC}">
  <sheetPr>
    <outlinePr summaryBelow="0"/>
  </sheetPr>
  <dimension ref="A1:BH5000"/>
  <sheetViews>
    <sheetView tabSelected="1" workbookViewId="0">
      <pane ySplit="7" topLeftCell="A151" activePane="bottomLeft" state="frozen"/>
      <selection pane="bottomLeft" activeCell="F191" sqref="F19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50" t="s">
        <v>8</v>
      </c>
      <c r="B2" s="49" t="s">
        <v>49</v>
      </c>
      <c r="C2" s="262" t="s">
        <v>50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50" t="s">
        <v>9</v>
      </c>
      <c r="B3" s="49" t="s">
        <v>45</v>
      </c>
      <c r="C3" s="262" t="s">
        <v>46</v>
      </c>
      <c r="D3" s="263"/>
      <c r="E3" s="263"/>
      <c r="F3" s="263"/>
      <c r="G3" s="264"/>
      <c r="AC3" s="121" t="s">
        <v>92</v>
      </c>
      <c r="AG3" t="s">
        <v>93</v>
      </c>
    </row>
    <row r="4" spans="1:60" ht="24.95" customHeight="1" x14ac:dyDescent="0.2">
      <c r="A4" s="140" t="s">
        <v>10</v>
      </c>
      <c r="B4" s="141" t="s">
        <v>43</v>
      </c>
      <c r="C4" s="265" t="s">
        <v>44</v>
      </c>
      <c r="D4" s="266"/>
      <c r="E4" s="266"/>
      <c r="F4" s="266"/>
      <c r="G4" s="267"/>
      <c r="AG4" t="s">
        <v>94</v>
      </c>
    </row>
    <row r="5" spans="1:60" x14ac:dyDescent="0.2">
      <c r="D5" s="10"/>
    </row>
    <row r="6" spans="1:60" ht="38.25" x14ac:dyDescent="0.2">
      <c r="A6" s="143" t="s">
        <v>95</v>
      </c>
      <c r="B6" s="145" t="s">
        <v>96</v>
      </c>
      <c r="C6" s="145" t="s">
        <v>97</v>
      </c>
      <c r="D6" s="144" t="s">
        <v>98</v>
      </c>
      <c r="E6" s="143" t="s">
        <v>99</v>
      </c>
      <c r="F6" s="142" t="s">
        <v>100</v>
      </c>
      <c r="G6" s="143" t="s">
        <v>31</v>
      </c>
      <c r="H6" s="146" t="s">
        <v>32</v>
      </c>
      <c r="I6" s="146" t="s">
        <v>101</v>
      </c>
      <c r="J6" s="146" t="s">
        <v>33</v>
      </c>
      <c r="K6" s="146" t="s">
        <v>102</v>
      </c>
      <c r="L6" s="146" t="s">
        <v>103</v>
      </c>
      <c r="M6" s="146" t="s">
        <v>104</v>
      </c>
      <c r="N6" s="146" t="s">
        <v>105</v>
      </c>
      <c r="O6" s="146" t="s">
        <v>106</v>
      </c>
      <c r="P6" s="146" t="s">
        <v>107</v>
      </c>
      <c r="Q6" s="146" t="s">
        <v>108</v>
      </c>
      <c r="R6" s="146" t="s">
        <v>109</v>
      </c>
      <c r="S6" s="146" t="s">
        <v>110</v>
      </c>
      <c r="T6" s="146" t="s">
        <v>111</v>
      </c>
      <c r="U6" s="146" t="s">
        <v>112</v>
      </c>
      <c r="V6" s="146" t="s">
        <v>113</v>
      </c>
      <c r="W6" s="146" t="s">
        <v>114</v>
      </c>
      <c r="X6" s="146" t="s">
        <v>115</v>
      </c>
      <c r="Y6" s="146" t="s">
        <v>116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9" t="s">
        <v>117</v>
      </c>
      <c r="B8" s="170" t="s">
        <v>56</v>
      </c>
      <c r="C8" s="190" t="s">
        <v>57</v>
      </c>
      <c r="D8" s="171"/>
      <c r="E8" s="172"/>
      <c r="F8" s="173"/>
      <c r="G8" s="174">
        <f>SUMIF(AG9:AG48,"&lt;&gt;NOR",G9:G48)</f>
        <v>0</v>
      </c>
      <c r="H8" s="168"/>
      <c r="I8" s="168">
        <f>SUM(I9:I48)</f>
        <v>0</v>
      </c>
      <c r="J8" s="168"/>
      <c r="K8" s="168">
        <f>SUM(K9:K48)</f>
        <v>0</v>
      </c>
      <c r="L8" s="168"/>
      <c r="M8" s="168">
        <f>SUM(M9:M48)</f>
        <v>0</v>
      </c>
      <c r="N8" s="167"/>
      <c r="O8" s="167">
        <f>SUM(O9:O48)</f>
        <v>0.03</v>
      </c>
      <c r="P8" s="167"/>
      <c r="Q8" s="167">
        <f>SUM(Q9:Q48)</f>
        <v>0.38</v>
      </c>
      <c r="R8" s="168"/>
      <c r="S8" s="168"/>
      <c r="T8" s="168"/>
      <c r="U8" s="168"/>
      <c r="V8" s="168">
        <f>SUM(V9:V48)</f>
        <v>165.51999999999998</v>
      </c>
      <c r="W8" s="168"/>
      <c r="X8" s="168"/>
      <c r="Y8" s="168"/>
      <c r="AG8" t="s">
        <v>118</v>
      </c>
    </row>
    <row r="9" spans="1:60" outlineLevel="1" x14ac:dyDescent="0.2">
      <c r="A9" s="176">
        <v>1</v>
      </c>
      <c r="B9" s="177" t="s">
        <v>119</v>
      </c>
      <c r="C9" s="191" t="s">
        <v>120</v>
      </c>
      <c r="D9" s="178" t="s">
        <v>121</v>
      </c>
      <c r="E9" s="179">
        <v>3.4375</v>
      </c>
      <c r="F9" s="180"/>
      <c r="G9" s="181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0.11</v>
      </c>
      <c r="Q9" s="157">
        <f>ROUND(E9*P9,2)</f>
        <v>0.38</v>
      </c>
      <c r="R9" s="158"/>
      <c r="S9" s="158" t="s">
        <v>122</v>
      </c>
      <c r="T9" s="158" t="s">
        <v>122</v>
      </c>
      <c r="U9" s="158">
        <v>0.2</v>
      </c>
      <c r="V9" s="158">
        <f>ROUND(E9*U9,2)</f>
        <v>0.69</v>
      </c>
      <c r="W9" s="158"/>
      <c r="X9" s="158" t="s">
        <v>123</v>
      </c>
      <c r="Y9" s="158" t="s">
        <v>124</v>
      </c>
      <c r="Z9" s="147"/>
      <c r="AA9" s="147"/>
      <c r="AB9" s="147"/>
      <c r="AC9" s="147"/>
      <c r="AD9" s="147"/>
      <c r="AE9" s="147"/>
      <c r="AF9" s="147"/>
      <c r="AG9" s="147" t="s">
        <v>125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2" t="s">
        <v>126</v>
      </c>
      <c r="D10" s="160"/>
      <c r="E10" s="161">
        <v>3.4375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127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6">
        <v>2</v>
      </c>
      <c r="B11" s="177" t="s">
        <v>128</v>
      </c>
      <c r="C11" s="191" t="s">
        <v>129</v>
      </c>
      <c r="D11" s="178" t="s">
        <v>130</v>
      </c>
      <c r="E11" s="179">
        <v>23.401499999999999</v>
      </c>
      <c r="F11" s="180"/>
      <c r="G11" s="181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122</v>
      </c>
      <c r="T11" s="158" t="s">
        <v>122</v>
      </c>
      <c r="U11" s="158">
        <v>2.34</v>
      </c>
      <c r="V11" s="158">
        <f>ROUND(E11*U11,2)</f>
        <v>54.76</v>
      </c>
      <c r="W11" s="158"/>
      <c r="X11" s="158" t="s">
        <v>123</v>
      </c>
      <c r="Y11" s="158" t="s">
        <v>124</v>
      </c>
      <c r="Z11" s="147"/>
      <c r="AA11" s="147"/>
      <c r="AB11" s="147"/>
      <c r="AC11" s="147"/>
      <c r="AD11" s="147"/>
      <c r="AE11" s="147"/>
      <c r="AF11" s="147"/>
      <c r="AG11" s="147" t="s">
        <v>125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92" t="s">
        <v>131</v>
      </c>
      <c r="D12" s="160"/>
      <c r="E12" s="161">
        <v>2.5920000000000001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127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92" t="s">
        <v>132</v>
      </c>
      <c r="D13" s="160"/>
      <c r="E13" s="161">
        <v>3.9195000000000002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127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92" t="s">
        <v>133</v>
      </c>
      <c r="D14" s="160"/>
      <c r="E14" s="161">
        <v>2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127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92" t="s">
        <v>134</v>
      </c>
      <c r="D15" s="160"/>
      <c r="E15" s="161">
        <v>3.93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127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92" t="s">
        <v>135</v>
      </c>
      <c r="D16" s="160"/>
      <c r="E16" s="161">
        <v>10.96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127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6">
        <v>3</v>
      </c>
      <c r="B17" s="177" t="s">
        <v>136</v>
      </c>
      <c r="C17" s="191" t="s">
        <v>137</v>
      </c>
      <c r="D17" s="178" t="s">
        <v>121</v>
      </c>
      <c r="E17" s="179">
        <v>25.15</v>
      </c>
      <c r="F17" s="180"/>
      <c r="G17" s="181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7">
        <v>9.7999999999999997E-4</v>
      </c>
      <c r="O17" s="157">
        <f>ROUND(E17*N17,2)</f>
        <v>0.02</v>
      </c>
      <c r="P17" s="157">
        <v>0</v>
      </c>
      <c r="Q17" s="157">
        <f>ROUND(E17*P17,2)</f>
        <v>0</v>
      </c>
      <c r="R17" s="158"/>
      <c r="S17" s="158" t="s">
        <v>122</v>
      </c>
      <c r="T17" s="158" t="s">
        <v>122</v>
      </c>
      <c r="U17" s="158">
        <v>0.24</v>
      </c>
      <c r="V17" s="158">
        <f>ROUND(E17*U17,2)</f>
        <v>6.04</v>
      </c>
      <c r="W17" s="158"/>
      <c r="X17" s="158" t="s">
        <v>123</v>
      </c>
      <c r="Y17" s="158" t="s">
        <v>124</v>
      </c>
      <c r="Z17" s="147"/>
      <c r="AA17" s="147"/>
      <c r="AB17" s="147"/>
      <c r="AC17" s="147"/>
      <c r="AD17" s="147"/>
      <c r="AE17" s="147"/>
      <c r="AF17" s="147"/>
      <c r="AG17" s="147" t="s">
        <v>125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92" t="s">
        <v>138</v>
      </c>
      <c r="D18" s="160"/>
      <c r="E18" s="161">
        <v>22.65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127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92" t="s">
        <v>139</v>
      </c>
      <c r="D19" s="160"/>
      <c r="E19" s="161">
        <v>2.5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127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82">
        <v>4</v>
      </c>
      <c r="B20" s="183" t="s">
        <v>140</v>
      </c>
      <c r="C20" s="193" t="s">
        <v>141</v>
      </c>
      <c r="D20" s="184" t="s">
        <v>121</v>
      </c>
      <c r="E20" s="185">
        <v>25.15</v>
      </c>
      <c r="F20" s="186"/>
      <c r="G20" s="187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8"/>
      <c r="S20" s="158" t="s">
        <v>122</v>
      </c>
      <c r="T20" s="158" t="s">
        <v>122</v>
      </c>
      <c r="U20" s="158">
        <v>7.0000000000000007E-2</v>
      </c>
      <c r="V20" s="158">
        <f>ROUND(E20*U20,2)</f>
        <v>1.76</v>
      </c>
      <c r="W20" s="158"/>
      <c r="X20" s="158" t="s">
        <v>123</v>
      </c>
      <c r="Y20" s="158" t="s">
        <v>124</v>
      </c>
      <c r="Z20" s="147"/>
      <c r="AA20" s="147"/>
      <c r="AB20" s="147"/>
      <c r="AC20" s="147"/>
      <c r="AD20" s="147"/>
      <c r="AE20" s="147"/>
      <c r="AF20" s="147"/>
      <c r="AG20" s="147" t="s">
        <v>125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6">
        <v>5</v>
      </c>
      <c r="B21" s="177" t="s">
        <v>142</v>
      </c>
      <c r="C21" s="191" t="s">
        <v>143</v>
      </c>
      <c r="D21" s="178" t="s">
        <v>130</v>
      </c>
      <c r="E21" s="179">
        <v>16.89</v>
      </c>
      <c r="F21" s="180"/>
      <c r="G21" s="181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4.6000000000000001E-4</v>
      </c>
      <c r="O21" s="157">
        <f>ROUND(E21*N21,2)</f>
        <v>0.01</v>
      </c>
      <c r="P21" s="157">
        <v>0</v>
      </c>
      <c r="Q21" s="157">
        <f>ROUND(E21*P21,2)</f>
        <v>0</v>
      </c>
      <c r="R21" s="158"/>
      <c r="S21" s="158" t="s">
        <v>122</v>
      </c>
      <c r="T21" s="158" t="s">
        <v>122</v>
      </c>
      <c r="U21" s="158">
        <v>0.13</v>
      </c>
      <c r="V21" s="158">
        <f>ROUND(E21*U21,2)</f>
        <v>2.2000000000000002</v>
      </c>
      <c r="W21" s="158"/>
      <c r="X21" s="158" t="s">
        <v>123</v>
      </c>
      <c r="Y21" s="158" t="s">
        <v>124</v>
      </c>
      <c r="Z21" s="147"/>
      <c r="AA21" s="147"/>
      <c r="AB21" s="147"/>
      <c r="AC21" s="147"/>
      <c r="AD21" s="147"/>
      <c r="AE21" s="147"/>
      <c r="AF21" s="147"/>
      <c r="AG21" s="147" t="s">
        <v>125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92" t="s">
        <v>134</v>
      </c>
      <c r="D22" s="160"/>
      <c r="E22" s="161">
        <v>3.93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127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92" t="s">
        <v>135</v>
      </c>
      <c r="D23" s="160"/>
      <c r="E23" s="161">
        <v>10.96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127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92" t="s">
        <v>144</v>
      </c>
      <c r="D24" s="160"/>
      <c r="E24" s="161">
        <v>2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127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6">
        <v>6</v>
      </c>
      <c r="B25" s="177" t="s">
        <v>145</v>
      </c>
      <c r="C25" s="191" t="s">
        <v>146</v>
      </c>
      <c r="D25" s="178" t="s">
        <v>130</v>
      </c>
      <c r="E25" s="179">
        <v>16.89</v>
      </c>
      <c r="F25" s="180"/>
      <c r="G25" s="181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8"/>
      <c r="S25" s="158" t="s">
        <v>122</v>
      </c>
      <c r="T25" s="158" t="s">
        <v>122</v>
      </c>
      <c r="U25" s="158">
        <v>0.04</v>
      </c>
      <c r="V25" s="158">
        <f>ROUND(E25*U25,2)</f>
        <v>0.68</v>
      </c>
      <c r="W25" s="158"/>
      <c r="X25" s="158" t="s">
        <v>123</v>
      </c>
      <c r="Y25" s="158" t="s">
        <v>124</v>
      </c>
      <c r="Z25" s="147"/>
      <c r="AA25" s="147"/>
      <c r="AB25" s="147"/>
      <c r="AC25" s="147"/>
      <c r="AD25" s="147"/>
      <c r="AE25" s="147"/>
      <c r="AF25" s="147"/>
      <c r="AG25" s="147" t="s">
        <v>125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92" t="s">
        <v>134</v>
      </c>
      <c r="D26" s="160"/>
      <c r="E26" s="161">
        <v>3.93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127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92" t="s">
        <v>135</v>
      </c>
      <c r="D27" s="160"/>
      <c r="E27" s="161">
        <v>10.96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127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92" t="s">
        <v>144</v>
      </c>
      <c r="D28" s="160"/>
      <c r="E28" s="161">
        <v>2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127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82">
        <v>7</v>
      </c>
      <c r="B29" s="183" t="s">
        <v>147</v>
      </c>
      <c r="C29" s="193" t="s">
        <v>148</v>
      </c>
      <c r="D29" s="184" t="s">
        <v>130</v>
      </c>
      <c r="E29" s="185">
        <v>2.4750000000000001</v>
      </c>
      <c r="F29" s="186"/>
      <c r="G29" s="187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8"/>
      <c r="S29" s="158" t="s">
        <v>122</v>
      </c>
      <c r="T29" s="158" t="s">
        <v>122</v>
      </c>
      <c r="U29" s="158">
        <v>1.0999999999999999E-2</v>
      </c>
      <c r="V29" s="158">
        <f>ROUND(E29*U29,2)</f>
        <v>0.03</v>
      </c>
      <c r="W29" s="158"/>
      <c r="X29" s="158" t="s">
        <v>123</v>
      </c>
      <c r="Y29" s="158" t="s">
        <v>124</v>
      </c>
      <c r="Z29" s="147"/>
      <c r="AA29" s="147"/>
      <c r="AB29" s="147"/>
      <c r="AC29" s="147"/>
      <c r="AD29" s="147"/>
      <c r="AE29" s="147"/>
      <c r="AF29" s="147"/>
      <c r="AG29" s="147" t="s">
        <v>125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6">
        <v>8</v>
      </c>
      <c r="B30" s="177" t="s">
        <v>149</v>
      </c>
      <c r="C30" s="191" t="s">
        <v>150</v>
      </c>
      <c r="D30" s="178" t="s">
        <v>130</v>
      </c>
      <c r="E30" s="179">
        <v>24.75</v>
      </c>
      <c r="F30" s="180"/>
      <c r="G30" s="181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8"/>
      <c r="S30" s="158" t="s">
        <v>122</v>
      </c>
      <c r="T30" s="158" t="s">
        <v>122</v>
      </c>
      <c r="U30" s="158">
        <v>0</v>
      </c>
      <c r="V30" s="158">
        <f>ROUND(E30*U30,2)</f>
        <v>0</v>
      </c>
      <c r="W30" s="158"/>
      <c r="X30" s="158" t="s">
        <v>123</v>
      </c>
      <c r="Y30" s="158" t="s">
        <v>124</v>
      </c>
      <c r="Z30" s="147"/>
      <c r="AA30" s="147"/>
      <c r="AB30" s="147"/>
      <c r="AC30" s="147"/>
      <c r="AD30" s="147"/>
      <c r="AE30" s="147"/>
      <c r="AF30" s="147"/>
      <c r="AG30" s="147" t="s">
        <v>125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92" t="s">
        <v>151</v>
      </c>
      <c r="D31" s="160"/>
      <c r="E31" s="161">
        <v>24.75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127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76">
        <v>9</v>
      </c>
      <c r="B32" s="177" t="s">
        <v>152</v>
      </c>
      <c r="C32" s="191" t="s">
        <v>153</v>
      </c>
      <c r="D32" s="178" t="s">
        <v>130</v>
      </c>
      <c r="E32" s="179">
        <v>44.328000000000003</v>
      </c>
      <c r="F32" s="180"/>
      <c r="G32" s="181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122</v>
      </c>
      <c r="T32" s="158" t="s">
        <v>122</v>
      </c>
      <c r="U32" s="158">
        <v>0.67</v>
      </c>
      <c r="V32" s="158">
        <f>ROUND(E32*U32,2)</f>
        <v>29.7</v>
      </c>
      <c r="W32" s="158"/>
      <c r="X32" s="158" t="s">
        <v>123</v>
      </c>
      <c r="Y32" s="158" t="s">
        <v>124</v>
      </c>
      <c r="Z32" s="147"/>
      <c r="AA32" s="147"/>
      <c r="AB32" s="147"/>
      <c r="AC32" s="147"/>
      <c r="AD32" s="147"/>
      <c r="AE32" s="147"/>
      <c r="AF32" s="147"/>
      <c r="AG32" s="147" t="s">
        <v>125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92" t="s">
        <v>154</v>
      </c>
      <c r="D33" s="160"/>
      <c r="E33" s="161">
        <v>2.4750000000000001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127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94" t="s">
        <v>155</v>
      </c>
      <c r="D34" s="162"/>
      <c r="E34" s="163">
        <v>2.4750000000000001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127</v>
      </c>
      <c r="AH34" s="147">
        <v>1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3" x14ac:dyDescent="0.2">
      <c r="A35" s="154"/>
      <c r="B35" s="155"/>
      <c r="C35" s="192" t="s">
        <v>156</v>
      </c>
      <c r="D35" s="160"/>
      <c r="E35" s="161">
        <v>41.853000000000002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127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6">
        <v>10</v>
      </c>
      <c r="B36" s="177" t="s">
        <v>157</v>
      </c>
      <c r="C36" s="191" t="s">
        <v>158</v>
      </c>
      <c r="D36" s="178" t="s">
        <v>130</v>
      </c>
      <c r="E36" s="179">
        <v>23.401499999999999</v>
      </c>
      <c r="F36" s="180"/>
      <c r="G36" s="181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8"/>
      <c r="S36" s="158" t="s">
        <v>122</v>
      </c>
      <c r="T36" s="158" t="s">
        <v>122</v>
      </c>
      <c r="U36" s="158">
        <v>1.94</v>
      </c>
      <c r="V36" s="158">
        <f>ROUND(E36*U36,2)</f>
        <v>45.4</v>
      </c>
      <c r="W36" s="158"/>
      <c r="X36" s="158" t="s">
        <v>123</v>
      </c>
      <c r="Y36" s="158" t="s">
        <v>124</v>
      </c>
      <c r="Z36" s="147"/>
      <c r="AA36" s="147"/>
      <c r="AB36" s="147"/>
      <c r="AC36" s="147"/>
      <c r="AD36" s="147"/>
      <c r="AE36" s="147"/>
      <c r="AF36" s="147"/>
      <c r="AG36" s="147" t="s">
        <v>125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92" t="s">
        <v>154</v>
      </c>
      <c r="D37" s="160"/>
      <c r="E37" s="161">
        <v>2.4750000000000001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127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92" t="s">
        <v>159</v>
      </c>
      <c r="D38" s="160"/>
      <c r="E38" s="161">
        <v>20.926500000000001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127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6">
        <v>11</v>
      </c>
      <c r="B39" s="177" t="s">
        <v>160</v>
      </c>
      <c r="C39" s="191" t="s">
        <v>161</v>
      </c>
      <c r="D39" s="178" t="s">
        <v>130</v>
      </c>
      <c r="E39" s="179">
        <v>20.926500000000001</v>
      </c>
      <c r="F39" s="180"/>
      <c r="G39" s="181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122</v>
      </c>
      <c r="T39" s="158" t="s">
        <v>122</v>
      </c>
      <c r="U39" s="158">
        <v>8.9999999999999993E-3</v>
      </c>
      <c r="V39" s="158">
        <f>ROUND(E39*U39,2)</f>
        <v>0.19</v>
      </c>
      <c r="W39" s="158"/>
      <c r="X39" s="158" t="s">
        <v>123</v>
      </c>
      <c r="Y39" s="158" t="s">
        <v>124</v>
      </c>
      <c r="Z39" s="147"/>
      <c r="AA39" s="147"/>
      <c r="AB39" s="147"/>
      <c r="AC39" s="147"/>
      <c r="AD39" s="147"/>
      <c r="AE39" s="147"/>
      <c r="AF39" s="147"/>
      <c r="AG39" s="147" t="s">
        <v>125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92" t="s">
        <v>159</v>
      </c>
      <c r="D40" s="160"/>
      <c r="E40" s="161">
        <v>20.926500000000001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127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6">
        <v>12</v>
      </c>
      <c r="B41" s="177" t="s">
        <v>162</v>
      </c>
      <c r="C41" s="191" t="s">
        <v>163</v>
      </c>
      <c r="D41" s="178" t="s">
        <v>130</v>
      </c>
      <c r="E41" s="179">
        <v>20.926500000000001</v>
      </c>
      <c r="F41" s="180"/>
      <c r="G41" s="181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8"/>
      <c r="S41" s="158" t="s">
        <v>122</v>
      </c>
      <c r="T41" s="158" t="s">
        <v>122</v>
      </c>
      <c r="U41" s="158">
        <v>1.1499999999999999</v>
      </c>
      <c r="V41" s="158">
        <f>ROUND(E41*U41,2)</f>
        <v>24.07</v>
      </c>
      <c r="W41" s="158"/>
      <c r="X41" s="158" t="s">
        <v>123</v>
      </c>
      <c r="Y41" s="158" t="s">
        <v>124</v>
      </c>
      <c r="Z41" s="147"/>
      <c r="AA41" s="147"/>
      <c r="AB41" s="147"/>
      <c r="AC41" s="147"/>
      <c r="AD41" s="147"/>
      <c r="AE41" s="147"/>
      <c r="AF41" s="147"/>
      <c r="AG41" s="147" t="s">
        <v>125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92" t="s">
        <v>164</v>
      </c>
      <c r="D42" s="160"/>
      <c r="E42" s="161">
        <v>23.401499999999999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127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92" t="s">
        <v>165</v>
      </c>
      <c r="D43" s="160"/>
      <c r="E43" s="161">
        <v>-2.4750000000000001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127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82">
        <v>13</v>
      </c>
      <c r="B44" s="183" t="s">
        <v>166</v>
      </c>
      <c r="C44" s="193" t="s">
        <v>167</v>
      </c>
      <c r="D44" s="184" t="s">
        <v>130</v>
      </c>
      <c r="E44" s="185">
        <v>2.4750000000000001</v>
      </c>
      <c r="F44" s="186"/>
      <c r="G44" s="187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122</v>
      </c>
      <c r="T44" s="158" t="s">
        <v>122</v>
      </c>
      <c r="U44" s="158">
        <v>0</v>
      </c>
      <c r="V44" s="158">
        <f>ROUND(E44*U44,2)</f>
        <v>0</v>
      </c>
      <c r="W44" s="158"/>
      <c r="X44" s="158" t="s">
        <v>123</v>
      </c>
      <c r="Y44" s="158" t="s">
        <v>124</v>
      </c>
      <c r="Z44" s="147"/>
      <c r="AA44" s="147"/>
      <c r="AB44" s="147"/>
      <c r="AC44" s="147"/>
      <c r="AD44" s="147"/>
      <c r="AE44" s="147"/>
      <c r="AF44" s="147"/>
      <c r="AG44" s="147" t="s">
        <v>125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6">
        <v>14</v>
      </c>
      <c r="B45" s="177" t="s">
        <v>168</v>
      </c>
      <c r="C45" s="191" t="s">
        <v>169</v>
      </c>
      <c r="D45" s="178" t="s">
        <v>121</v>
      </c>
      <c r="E45" s="179">
        <v>22.657499999999999</v>
      </c>
      <c r="F45" s="180"/>
      <c r="G45" s="181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3.0000000000000001E-5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122</v>
      </c>
      <c r="T45" s="158" t="s">
        <v>170</v>
      </c>
      <c r="U45" s="158">
        <v>0</v>
      </c>
      <c r="V45" s="158">
        <f>ROUND(E45*U45,2)</f>
        <v>0</v>
      </c>
      <c r="W45" s="158"/>
      <c r="X45" s="158" t="s">
        <v>171</v>
      </c>
      <c r="Y45" s="158" t="s">
        <v>124</v>
      </c>
      <c r="Z45" s="147"/>
      <c r="AA45" s="147"/>
      <c r="AB45" s="147"/>
      <c r="AC45" s="147"/>
      <c r="AD45" s="147"/>
      <c r="AE45" s="147"/>
      <c r="AF45" s="147"/>
      <c r="AG45" s="147" t="s">
        <v>172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92" t="s">
        <v>173</v>
      </c>
      <c r="D46" s="160"/>
      <c r="E46" s="161">
        <v>22.657499999999999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127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6">
        <v>15</v>
      </c>
      <c r="B47" s="177" t="s">
        <v>174</v>
      </c>
      <c r="C47" s="191" t="s">
        <v>175</v>
      </c>
      <c r="D47" s="178" t="s">
        <v>121</v>
      </c>
      <c r="E47" s="179">
        <v>22.657499999999999</v>
      </c>
      <c r="F47" s="180"/>
      <c r="G47" s="181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8"/>
      <c r="S47" s="158" t="s">
        <v>122</v>
      </c>
      <c r="T47" s="158" t="s">
        <v>170</v>
      </c>
      <c r="U47" s="158">
        <v>0</v>
      </c>
      <c r="V47" s="158">
        <f>ROUND(E47*U47,2)</f>
        <v>0</v>
      </c>
      <c r="W47" s="158"/>
      <c r="X47" s="158" t="s">
        <v>171</v>
      </c>
      <c r="Y47" s="158" t="s">
        <v>124</v>
      </c>
      <c r="Z47" s="147"/>
      <c r="AA47" s="147"/>
      <c r="AB47" s="147"/>
      <c r="AC47" s="147"/>
      <c r="AD47" s="147"/>
      <c r="AE47" s="147"/>
      <c r="AF47" s="147"/>
      <c r="AG47" s="147" t="s">
        <v>172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92" t="s">
        <v>173</v>
      </c>
      <c r="D48" s="160"/>
      <c r="E48" s="161">
        <v>22.657499999999999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127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69" t="s">
        <v>117</v>
      </c>
      <c r="B49" s="170" t="s">
        <v>58</v>
      </c>
      <c r="C49" s="190" t="s">
        <v>59</v>
      </c>
      <c r="D49" s="171"/>
      <c r="E49" s="172"/>
      <c r="F49" s="173"/>
      <c r="G49" s="174">
        <f>SUMIF(AG50:AG51,"&lt;&gt;NOR",G50:G51)</f>
        <v>0</v>
      </c>
      <c r="H49" s="168"/>
      <c r="I49" s="168">
        <f>SUM(I50:I51)</f>
        <v>0</v>
      </c>
      <c r="J49" s="168"/>
      <c r="K49" s="168">
        <f>SUM(K50:K51)</f>
        <v>0</v>
      </c>
      <c r="L49" s="168"/>
      <c r="M49" s="168">
        <f>SUM(M50:M51)</f>
        <v>0</v>
      </c>
      <c r="N49" s="167"/>
      <c r="O49" s="167">
        <f>SUM(O50:O51)</f>
        <v>0</v>
      </c>
      <c r="P49" s="167"/>
      <c r="Q49" s="167">
        <f>SUM(Q50:Q51)</f>
        <v>0</v>
      </c>
      <c r="R49" s="168"/>
      <c r="S49" s="168"/>
      <c r="T49" s="168"/>
      <c r="U49" s="168"/>
      <c r="V49" s="168">
        <f>SUM(V50:V51)</f>
        <v>0</v>
      </c>
      <c r="W49" s="168"/>
      <c r="X49" s="168"/>
      <c r="Y49" s="168"/>
      <c r="AG49" t="s">
        <v>118</v>
      </c>
    </row>
    <row r="50" spans="1:60" outlineLevel="1" x14ac:dyDescent="0.2">
      <c r="A50" s="176">
        <v>16</v>
      </c>
      <c r="B50" s="177" t="s">
        <v>176</v>
      </c>
      <c r="C50" s="191" t="s">
        <v>177</v>
      </c>
      <c r="D50" s="178" t="s">
        <v>121</v>
      </c>
      <c r="E50" s="179">
        <v>19.4925</v>
      </c>
      <c r="F50" s="180"/>
      <c r="G50" s="181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7">
        <v>0</v>
      </c>
      <c r="O50" s="157">
        <f>ROUND(E50*N50,2)</f>
        <v>0</v>
      </c>
      <c r="P50" s="157">
        <v>0</v>
      </c>
      <c r="Q50" s="157">
        <f>ROUND(E50*P50,2)</f>
        <v>0</v>
      </c>
      <c r="R50" s="158"/>
      <c r="S50" s="158" t="s">
        <v>178</v>
      </c>
      <c r="T50" s="158" t="s">
        <v>179</v>
      </c>
      <c r="U50" s="158">
        <v>0</v>
      </c>
      <c r="V50" s="158">
        <f>ROUND(E50*U50,2)</f>
        <v>0</v>
      </c>
      <c r="W50" s="158"/>
      <c r="X50" s="158" t="s">
        <v>123</v>
      </c>
      <c r="Y50" s="158" t="s">
        <v>124</v>
      </c>
      <c r="Z50" s="147"/>
      <c r="AA50" s="147"/>
      <c r="AB50" s="147"/>
      <c r="AC50" s="147"/>
      <c r="AD50" s="147"/>
      <c r="AE50" s="147"/>
      <c r="AF50" s="147"/>
      <c r="AG50" s="147" t="s">
        <v>125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92" t="s">
        <v>180</v>
      </c>
      <c r="D51" s="160"/>
      <c r="E51" s="161">
        <v>19.4925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127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x14ac:dyDescent="0.2">
      <c r="A52" s="169" t="s">
        <v>117</v>
      </c>
      <c r="B52" s="170" t="s">
        <v>60</v>
      </c>
      <c r="C52" s="190" t="s">
        <v>61</v>
      </c>
      <c r="D52" s="171"/>
      <c r="E52" s="172"/>
      <c r="F52" s="173"/>
      <c r="G52" s="174">
        <f>SUMIF(AG53:AG58,"&lt;&gt;NOR",G53:G58)</f>
        <v>0</v>
      </c>
      <c r="H52" s="168"/>
      <c r="I52" s="168">
        <f>SUM(I53:I58)</f>
        <v>0</v>
      </c>
      <c r="J52" s="168"/>
      <c r="K52" s="168">
        <f>SUM(K53:K58)</f>
        <v>0</v>
      </c>
      <c r="L52" s="168"/>
      <c r="M52" s="168">
        <f>SUM(M53:M58)</f>
        <v>0</v>
      </c>
      <c r="N52" s="167"/>
      <c r="O52" s="167">
        <f>SUM(O53:O58)</f>
        <v>6.75</v>
      </c>
      <c r="P52" s="167"/>
      <c r="Q52" s="167">
        <f>SUM(Q53:Q58)</f>
        <v>0</v>
      </c>
      <c r="R52" s="168"/>
      <c r="S52" s="168"/>
      <c r="T52" s="168"/>
      <c r="U52" s="168"/>
      <c r="V52" s="168">
        <f>SUM(V53:V58)</f>
        <v>6.9</v>
      </c>
      <c r="W52" s="168"/>
      <c r="X52" s="168"/>
      <c r="Y52" s="168"/>
      <c r="AG52" t="s">
        <v>118</v>
      </c>
    </row>
    <row r="53" spans="1:60" outlineLevel="1" x14ac:dyDescent="0.2">
      <c r="A53" s="176">
        <v>17</v>
      </c>
      <c r="B53" s="177" t="s">
        <v>181</v>
      </c>
      <c r="C53" s="191" t="s">
        <v>182</v>
      </c>
      <c r="D53" s="178" t="s">
        <v>121</v>
      </c>
      <c r="E53" s="179">
        <v>13.75</v>
      </c>
      <c r="F53" s="180"/>
      <c r="G53" s="181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7">
        <v>0.23</v>
      </c>
      <c r="O53" s="157">
        <f>ROUND(E53*N53,2)</f>
        <v>3.16</v>
      </c>
      <c r="P53" s="157">
        <v>0</v>
      </c>
      <c r="Q53" s="157">
        <f>ROUND(E53*P53,2)</f>
        <v>0</v>
      </c>
      <c r="R53" s="158"/>
      <c r="S53" s="158" t="s">
        <v>122</v>
      </c>
      <c r="T53" s="158" t="s">
        <v>122</v>
      </c>
      <c r="U53" s="158">
        <v>2.3E-2</v>
      </c>
      <c r="V53" s="158">
        <f>ROUND(E53*U53,2)</f>
        <v>0.32</v>
      </c>
      <c r="W53" s="158"/>
      <c r="X53" s="158" t="s">
        <v>123</v>
      </c>
      <c r="Y53" s="158" t="s">
        <v>124</v>
      </c>
      <c r="Z53" s="147"/>
      <c r="AA53" s="147"/>
      <c r="AB53" s="147"/>
      <c r="AC53" s="147"/>
      <c r="AD53" s="147"/>
      <c r="AE53" s="147"/>
      <c r="AF53" s="147"/>
      <c r="AG53" s="147" t="s">
        <v>125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92" t="s">
        <v>183</v>
      </c>
      <c r="D54" s="160"/>
      <c r="E54" s="161">
        <v>13.75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127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76">
        <v>18</v>
      </c>
      <c r="B55" s="177" t="s">
        <v>184</v>
      </c>
      <c r="C55" s="191" t="s">
        <v>185</v>
      </c>
      <c r="D55" s="178" t="s">
        <v>121</v>
      </c>
      <c r="E55" s="179">
        <v>13.75</v>
      </c>
      <c r="F55" s="180"/>
      <c r="G55" s="181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0.18310000000000001</v>
      </c>
      <c r="O55" s="157">
        <f>ROUND(E55*N55,2)</f>
        <v>2.52</v>
      </c>
      <c r="P55" s="157">
        <v>0</v>
      </c>
      <c r="Q55" s="157">
        <f>ROUND(E55*P55,2)</f>
        <v>0</v>
      </c>
      <c r="R55" s="158"/>
      <c r="S55" s="158" t="s">
        <v>122</v>
      </c>
      <c r="T55" s="158" t="s">
        <v>122</v>
      </c>
      <c r="U55" s="158">
        <v>0.375</v>
      </c>
      <c r="V55" s="158">
        <f>ROUND(E55*U55,2)</f>
        <v>5.16</v>
      </c>
      <c r="W55" s="158"/>
      <c r="X55" s="158" t="s">
        <v>123</v>
      </c>
      <c r="Y55" s="158" t="s">
        <v>124</v>
      </c>
      <c r="Z55" s="147"/>
      <c r="AA55" s="147"/>
      <c r="AB55" s="147"/>
      <c r="AC55" s="147"/>
      <c r="AD55" s="147"/>
      <c r="AE55" s="147"/>
      <c r="AF55" s="147"/>
      <c r="AG55" s="147" t="s">
        <v>125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192" t="s">
        <v>183</v>
      </c>
      <c r="D56" s="160"/>
      <c r="E56" s="161">
        <v>13.75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127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33.75" outlineLevel="1" x14ac:dyDescent="0.2">
      <c r="A57" s="176">
        <v>19</v>
      </c>
      <c r="B57" s="177" t="s">
        <v>186</v>
      </c>
      <c r="C57" s="191" t="s">
        <v>187</v>
      </c>
      <c r="D57" s="178" t="s">
        <v>121</v>
      </c>
      <c r="E57" s="179">
        <v>3.6680000000000001</v>
      </c>
      <c r="F57" s="180"/>
      <c r="G57" s="181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7">
        <v>0.29172999999999999</v>
      </c>
      <c r="O57" s="157">
        <f>ROUND(E57*N57,2)</f>
        <v>1.07</v>
      </c>
      <c r="P57" s="157">
        <v>0</v>
      </c>
      <c r="Q57" s="157">
        <f>ROUND(E57*P57,2)</f>
        <v>0</v>
      </c>
      <c r="R57" s="158"/>
      <c r="S57" s="158" t="s">
        <v>122</v>
      </c>
      <c r="T57" s="158" t="s">
        <v>122</v>
      </c>
      <c r="U57" s="158">
        <v>0.38800000000000001</v>
      </c>
      <c r="V57" s="158">
        <f>ROUND(E57*U57,2)</f>
        <v>1.42</v>
      </c>
      <c r="W57" s="158"/>
      <c r="X57" s="158" t="s">
        <v>123</v>
      </c>
      <c r="Y57" s="158" t="s">
        <v>124</v>
      </c>
      <c r="Z57" s="147"/>
      <c r="AA57" s="147"/>
      <c r="AB57" s="147"/>
      <c r="AC57" s="147"/>
      <c r="AD57" s="147"/>
      <c r="AE57" s="147"/>
      <c r="AF57" s="147"/>
      <c r="AG57" s="147" t="s">
        <v>125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192" t="s">
        <v>188</v>
      </c>
      <c r="D58" s="160"/>
      <c r="E58" s="161">
        <v>3.6680000000000001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127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169" t="s">
        <v>117</v>
      </c>
      <c r="B59" s="170" t="s">
        <v>62</v>
      </c>
      <c r="C59" s="190" t="s">
        <v>63</v>
      </c>
      <c r="D59" s="171"/>
      <c r="E59" s="172"/>
      <c r="F59" s="173"/>
      <c r="G59" s="174">
        <f>SUMIF(AG60:AG96,"&lt;&gt;NOR",G60:G96)</f>
        <v>0</v>
      </c>
      <c r="H59" s="168"/>
      <c r="I59" s="168">
        <f>SUM(I60:I96)</f>
        <v>0</v>
      </c>
      <c r="J59" s="168"/>
      <c r="K59" s="168">
        <f>SUM(K60:K96)</f>
        <v>0</v>
      </c>
      <c r="L59" s="168"/>
      <c r="M59" s="168">
        <f>SUM(M60:M96)</f>
        <v>0</v>
      </c>
      <c r="N59" s="167"/>
      <c r="O59" s="167">
        <f>SUM(O60:O96)</f>
        <v>0.78999999999999992</v>
      </c>
      <c r="P59" s="167"/>
      <c r="Q59" s="167">
        <f>SUM(Q60:Q96)</f>
        <v>0</v>
      </c>
      <c r="R59" s="168"/>
      <c r="S59" s="168"/>
      <c r="T59" s="168"/>
      <c r="U59" s="168"/>
      <c r="V59" s="168">
        <f>SUM(V60:V96)</f>
        <v>77.36999999999999</v>
      </c>
      <c r="W59" s="168"/>
      <c r="X59" s="168"/>
      <c r="Y59" s="168"/>
      <c r="AG59" t="s">
        <v>118</v>
      </c>
    </row>
    <row r="60" spans="1:60" outlineLevel="1" x14ac:dyDescent="0.2">
      <c r="A60" s="176">
        <v>20</v>
      </c>
      <c r="B60" s="177" t="s">
        <v>189</v>
      </c>
      <c r="C60" s="191" t="s">
        <v>190</v>
      </c>
      <c r="D60" s="178" t="s">
        <v>121</v>
      </c>
      <c r="E60" s="179">
        <v>22.46</v>
      </c>
      <c r="F60" s="180"/>
      <c r="G60" s="181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7">
        <v>6.0499999999999998E-3</v>
      </c>
      <c r="O60" s="157">
        <f>ROUND(E60*N60,2)</f>
        <v>0.14000000000000001</v>
      </c>
      <c r="P60" s="157">
        <v>0</v>
      </c>
      <c r="Q60" s="157">
        <f>ROUND(E60*P60,2)</f>
        <v>0</v>
      </c>
      <c r="R60" s="158"/>
      <c r="S60" s="158" t="s">
        <v>122</v>
      </c>
      <c r="T60" s="158" t="s">
        <v>122</v>
      </c>
      <c r="U60" s="158">
        <v>8.1000000000000003E-2</v>
      </c>
      <c r="V60" s="158">
        <f>ROUND(E60*U60,2)</f>
        <v>1.82</v>
      </c>
      <c r="W60" s="158"/>
      <c r="X60" s="158" t="s">
        <v>123</v>
      </c>
      <c r="Y60" s="158" t="s">
        <v>124</v>
      </c>
      <c r="Z60" s="147"/>
      <c r="AA60" s="147"/>
      <c r="AB60" s="147"/>
      <c r="AC60" s="147"/>
      <c r="AD60" s="147"/>
      <c r="AE60" s="147"/>
      <c r="AF60" s="147"/>
      <c r="AG60" s="147" t="s">
        <v>125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192" t="s">
        <v>191</v>
      </c>
      <c r="D61" s="160"/>
      <c r="E61" s="161">
        <v>22.46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127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6">
        <v>21</v>
      </c>
      <c r="B62" s="177" t="s">
        <v>192</v>
      </c>
      <c r="C62" s="191" t="s">
        <v>193</v>
      </c>
      <c r="D62" s="178" t="s">
        <v>121</v>
      </c>
      <c r="E62" s="179">
        <v>2.7949999999999999</v>
      </c>
      <c r="F62" s="180"/>
      <c r="G62" s="181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7">
        <v>7.8799999999999999E-3</v>
      </c>
      <c r="O62" s="157">
        <f>ROUND(E62*N62,2)</f>
        <v>0.02</v>
      </c>
      <c r="P62" s="157">
        <v>0</v>
      </c>
      <c r="Q62" s="157">
        <f>ROUND(E62*P62,2)</f>
        <v>0</v>
      </c>
      <c r="R62" s="158"/>
      <c r="S62" s="158" t="s">
        <v>122</v>
      </c>
      <c r="T62" s="158" t="s">
        <v>122</v>
      </c>
      <c r="U62" s="158">
        <v>9.0999999999999998E-2</v>
      </c>
      <c r="V62" s="158">
        <f>ROUND(E62*U62,2)</f>
        <v>0.25</v>
      </c>
      <c r="W62" s="158"/>
      <c r="X62" s="158" t="s">
        <v>123</v>
      </c>
      <c r="Y62" s="158" t="s">
        <v>124</v>
      </c>
      <c r="Z62" s="147"/>
      <c r="AA62" s="147"/>
      <c r="AB62" s="147"/>
      <c r="AC62" s="147"/>
      <c r="AD62" s="147"/>
      <c r="AE62" s="147"/>
      <c r="AF62" s="147"/>
      <c r="AG62" s="147" t="s">
        <v>125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192" t="s">
        <v>194</v>
      </c>
      <c r="D63" s="160"/>
      <c r="E63" s="161">
        <v>2.7949999999999999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127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6">
        <v>22</v>
      </c>
      <c r="B64" s="177" t="s">
        <v>195</v>
      </c>
      <c r="C64" s="191" t="s">
        <v>196</v>
      </c>
      <c r="D64" s="178" t="s">
        <v>121</v>
      </c>
      <c r="E64" s="179">
        <v>22.46</v>
      </c>
      <c r="F64" s="180"/>
      <c r="G64" s="181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0.02</v>
      </c>
      <c r="O64" s="157">
        <f>ROUND(E64*N64,2)</f>
        <v>0.45</v>
      </c>
      <c r="P64" s="157">
        <v>0</v>
      </c>
      <c r="Q64" s="157">
        <f>ROUND(E64*P64,2)</f>
        <v>0</v>
      </c>
      <c r="R64" s="158"/>
      <c r="S64" s="158" t="s">
        <v>122</v>
      </c>
      <c r="T64" s="158" t="s">
        <v>122</v>
      </c>
      <c r="U64" s="158">
        <v>0.36</v>
      </c>
      <c r="V64" s="158">
        <f>ROUND(E64*U64,2)</f>
        <v>8.09</v>
      </c>
      <c r="W64" s="158"/>
      <c r="X64" s="158" t="s">
        <v>123</v>
      </c>
      <c r="Y64" s="158" t="s">
        <v>124</v>
      </c>
      <c r="Z64" s="147"/>
      <c r="AA64" s="147"/>
      <c r="AB64" s="147"/>
      <c r="AC64" s="147"/>
      <c r="AD64" s="147"/>
      <c r="AE64" s="147"/>
      <c r="AF64" s="147"/>
      <c r="AG64" s="147" t="s">
        <v>125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257" t="s">
        <v>197</v>
      </c>
      <c r="D65" s="258"/>
      <c r="E65" s="258"/>
      <c r="F65" s="258"/>
      <c r="G65" s="2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198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92" t="s">
        <v>191</v>
      </c>
      <c r="D66" s="160"/>
      <c r="E66" s="161">
        <v>22.46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127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6">
        <v>23</v>
      </c>
      <c r="B67" s="177" t="s">
        <v>199</v>
      </c>
      <c r="C67" s="191" t="s">
        <v>200</v>
      </c>
      <c r="D67" s="178" t="s">
        <v>121</v>
      </c>
      <c r="E67" s="179">
        <v>2.7949999999999999</v>
      </c>
      <c r="F67" s="180"/>
      <c r="G67" s="181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0.03</v>
      </c>
      <c r="O67" s="157">
        <f>ROUND(E67*N67,2)</f>
        <v>0.08</v>
      </c>
      <c r="P67" s="157">
        <v>0</v>
      </c>
      <c r="Q67" s="157">
        <f>ROUND(E67*P67,2)</f>
        <v>0</v>
      </c>
      <c r="R67" s="158"/>
      <c r="S67" s="158" t="s">
        <v>122</v>
      </c>
      <c r="T67" s="158" t="s">
        <v>122</v>
      </c>
      <c r="U67" s="158">
        <v>0.45</v>
      </c>
      <c r="V67" s="158">
        <f>ROUND(E67*U67,2)</f>
        <v>1.26</v>
      </c>
      <c r="W67" s="158"/>
      <c r="X67" s="158" t="s">
        <v>123</v>
      </c>
      <c r="Y67" s="158" t="s">
        <v>124</v>
      </c>
      <c r="Z67" s="147"/>
      <c r="AA67" s="147"/>
      <c r="AB67" s="147"/>
      <c r="AC67" s="147"/>
      <c r="AD67" s="147"/>
      <c r="AE67" s="147"/>
      <c r="AF67" s="147"/>
      <c r="AG67" s="147" t="s">
        <v>125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92" t="s">
        <v>194</v>
      </c>
      <c r="D68" s="160"/>
      <c r="E68" s="161">
        <v>2.7949999999999999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127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76">
        <v>24</v>
      </c>
      <c r="B69" s="177" t="s">
        <v>201</v>
      </c>
      <c r="C69" s="191" t="s">
        <v>202</v>
      </c>
      <c r="D69" s="178" t="s">
        <v>121</v>
      </c>
      <c r="E69" s="179">
        <v>130.5865</v>
      </c>
      <c r="F69" s="180"/>
      <c r="G69" s="181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7">
        <v>7.2000000000000005E-4</v>
      </c>
      <c r="O69" s="157">
        <f>ROUND(E69*N69,2)</f>
        <v>0.09</v>
      </c>
      <c r="P69" s="157">
        <v>0</v>
      </c>
      <c r="Q69" s="157">
        <f>ROUND(E69*P69,2)</f>
        <v>0</v>
      </c>
      <c r="R69" s="158"/>
      <c r="S69" s="158" t="s">
        <v>122</v>
      </c>
      <c r="T69" s="158" t="s">
        <v>122</v>
      </c>
      <c r="U69" s="158">
        <v>0.24</v>
      </c>
      <c r="V69" s="158">
        <f>ROUND(E69*U69,2)</f>
        <v>31.34</v>
      </c>
      <c r="W69" s="158"/>
      <c r="X69" s="158" t="s">
        <v>123</v>
      </c>
      <c r="Y69" s="158" t="s">
        <v>124</v>
      </c>
      <c r="Z69" s="147"/>
      <c r="AA69" s="147"/>
      <c r="AB69" s="147"/>
      <c r="AC69" s="147"/>
      <c r="AD69" s="147"/>
      <c r="AE69" s="147"/>
      <c r="AF69" s="147"/>
      <c r="AG69" s="147" t="s">
        <v>125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257" t="s">
        <v>203</v>
      </c>
      <c r="D70" s="258"/>
      <c r="E70" s="258"/>
      <c r="F70" s="258"/>
      <c r="G70" s="2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198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192" t="s">
        <v>204</v>
      </c>
      <c r="D71" s="160"/>
      <c r="E71" s="161">
        <v>3.2174999999999998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127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92" t="s">
        <v>205</v>
      </c>
      <c r="D72" s="160"/>
      <c r="E72" s="161">
        <v>92.918999999999997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127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92" t="s">
        <v>206</v>
      </c>
      <c r="D73" s="160"/>
      <c r="E73" s="161">
        <v>50.445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127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2" t="s">
        <v>207</v>
      </c>
      <c r="D74" s="160"/>
      <c r="E74" s="161">
        <v>-46.74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127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2" t="s">
        <v>208</v>
      </c>
      <c r="D75" s="160"/>
      <c r="E75" s="161">
        <v>30.745000000000001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127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76">
        <v>25</v>
      </c>
      <c r="B76" s="177" t="s">
        <v>209</v>
      </c>
      <c r="C76" s="191" t="s">
        <v>210</v>
      </c>
      <c r="D76" s="178" t="s">
        <v>121</v>
      </c>
      <c r="E76" s="179">
        <v>2.7949999999999999</v>
      </c>
      <c r="F76" s="180"/>
      <c r="G76" s="181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3.6700000000000001E-3</v>
      </c>
      <c r="O76" s="157">
        <f>ROUND(E76*N76,2)</f>
        <v>0.01</v>
      </c>
      <c r="P76" s="157">
        <v>0</v>
      </c>
      <c r="Q76" s="157">
        <f>ROUND(E76*P76,2)</f>
        <v>0</v>
      </c>
      <c r="R76" s="158"/>
      <c r="S76" s="158" t="s">
        <v>122</v>
      </c>
      <c r="T76" s="158" t="s">
        <v>122</v>
      </c>
      <c r="U76" s="158">
        <v>0.36199999999999999</v>
      </c>
      <c r="V76" s="158">
        <f>ROUND(E76*U76,2)</f>
        <v>1.01</v>
      </c>
      <c r="W76" s="158"/>
      <c r="X76" s="158" t="s">
        <v>123</v>
      </c>
      <c r="Y76" s="158" t="s">
        <v>124</v>
      </c>
      <c r="Z76" s="147"/>
      <c r="AA76" s="147"/>
      <c r="AB76" s="147"/>
      <c r="AC76" s="147"/>
      <c r="AD76" s="147"/>
      <c r="AE76" s="147"/>
      <c r="AF76" s="147"/>
      <c r="AG76" s="147" t="s">
        <v>125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">
      <c r="A77" s="154"/>
      <c r="B77" s="155"/>
      <c r="C77" s="192" t="s">
        <v>194</v>
      </c>
      <c r="D77" s="160"/>
      <c r="E77" s="161">
        <v>2.7949999999999999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127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6">
        <v>26</v>
      </c>
      <c r="B78" s="177" t="s">
        <v>211</v>
      </c>
      <c r="C78" s="191" t="s">
        <v>212</v>
      </c>
      <c r="D78" s="178" t="s">
        <v>121</v>
      </c>
      <c r="E78" s="179">
        <v>130.5865</v>
      </c>
      <c r="F78" s="180"/>
      <c r="G78" s="181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2.0000000000000002E-5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122</v>
      </c>
      <c r="T78" s="158" t="s">
        <v>122</v>
      </c>
      <c r="U78" s="158">
        <v>0.11</v>
      </c>
      <c r="V78" s="158">
        <f>ROUND(E78*U78,2)</f>
        <v>14.36</v>
      </c>
      <c r="W78" s="158"/>
      <c r="X78" s="158" t="s">
        <v>123</v>
      </c>
      <c r="Y78" s="158" t="s">
        <v>124</v>
      </c>
      <c r="Z78" s="147"/>
      <c r="AA78" s="147"/>
      <c r="AB78" s="147"/>
      <c r="AC78" s="147"/>
      <c r="AD78" s="147"/>
      <c r="AE78" s="147"/>
      <c r="AF78" s="147"/>
      <c r="AG78" s="147" t="s">
        <v>125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192" t="s">
        <v>204</v>
      </c>
      <c r="D79" s="160"/>
      <c r="E79" s="161">
        <v>3.2174999999999998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127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92" t="s">
        <v>205</v>
      </c>
      <c r="D80" s="160"/>
      <c r="E80" s="161">
        <v>92.918999999999997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127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92" t="s">
        <v>206</v>
      </c>
      <c r="D81" s="160"/>
      <c r="E81" s="161">
        <v>50.445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127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92" t="s">
        <v>207</v>
      </c>
      <c r="D82" s="160"/>
      <c r="E82" s="161">
        <v>-46.74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127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92" t="s">
        <v>208</v>
      </c>
      <c r="D83" s="160"/>
      <c r="E83" s="161">
        <v>30.745000000000001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127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6">
        <v>27</v>
      </c>
      <c r="B84" s="177" t="s">
        <v>213</v>
      </c>
      <c r="C84" s="191" t="s">
        <v>214</v>
      </c>
      <c r="D84" s="178" t="s">
        <v>121</v>
      </c>
      <c r="E84" s="179">
        <v>44.747500000000002</v>
      </c>
      <c r="F84" s="180"/>
      <c r="G84" s="181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21</v>
      </c>
      <c r="M84" s="158">
        <f>G84*(1+L84/100)</f>
        <v>0</v>
      </c>
      <c r="N84" s="157">
        <v>0</v>
      </c>
      <c r="O84" s="157">
        <f>ROUND(E84*N84,2)</f>
        <v>0</v>
      </c>
      <c r="P84" s="157">
        <v>0</v>
      </c>
      <c r="Q84" s="157">
        <f>ROUND(E84*P84,2)</f>
        <v>0</v>
      </c>
      <c r="R84" s="158"/>
      <c r="S84" s="158" t="s">
        <v>122</v>
      </c>
      <c r="T84" s="158" t="s">
        <v>122</v>
      </c>
      <c r="U84" s="158">
        <v>0.43</v>
      </c>
      <c r="V84" s="158">
        <f>ROUND(E84*U84,2)</f>
        <v>19.239999999999998</v>
      </c>
      <c r="W84" s="158"/>
      <c r="X84" s="158" t="s">
        <v>123</v>
      </c>
      <c r="Y84" s="158" t="s">
        <v>124</v>
      </c>
      <c r="Z84" s="147"/>
      <c r="AA84" s="147"/>
      <c r="AB84" s="147"/>
      <c r="AC84" s="147"/>
      <c r="AD84" s="147"/>
      <c r="AE84" s="147"/>
      <c r="AF84" s="147"/>
      <c r="AG84" s="147" t="s">
        <v>125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192" t="s">
        <v>215</v>
      </c>
      <c r="D85" s="160"/>
      <c r="E85" s="161">
        <v>19.4925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127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92" t="s">
        <v>191</v>
      </c>
      <c r="D86" s="160"/>
      <c r="E86" s="161">
        <v>22.46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127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92" t="s">
        <v>194</v>
      </c>
      <c r="D87" s="160"/>
      <c r="E87" s="161">
        <v>2.7949999999999999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127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1" x14ac:dyDescent="0.2">
      <c r="A88" s="176">
        <v>28</v>
      </c>
      <c r="B88" s="177" t="s">
        <v>216</v>
      </c>
      <c r="C88" s="191" t="s">
        <v>217</v>
      </c>
      <c r="D88" s="178" t="s">
        <v>121</v>
      </c>
      <c r="E88" s="179">
        <v>130.5865</v>
      </c>
      <c r="F88" s="180"/>
      <c r="G88" s="181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7">
        <v>0</v>
      </c>
      <c r="O88" s="157">
        <f>ROUND(E88*N88,2)</f>
        <v>0</v>
      </c>
      <c r="P88" s="157">
        <v>0</v>
      </c>
      <c r="Q88" s="157">
        <f>ROUND(E88*P88,2)</f>
        <v>0</v>
      </c>
      <c r="R88" s="158"/>
      <c r="S88" s="158" t="s">
        <v>178</v>
      </c>
      <c r="T88" s="158" t="s">
        <v>179</v>
      </c>
      <c r="U88" s="158">
        <v>0</v>
      </c>
      <c r="V88" s="158">
        <f>ROUND(E88*U88,2)</f>
        <v>0</v>
      </c>
      <c r="W88" s="158"/>
      <c r="X88" s="158" t="s">
        <v>123</v>
      </c>
      <c r="Y88" s="158" t="s">
        <v>124</v>
      </c>
      <c r="Z88" s="147"/>
      <c r="AA88" s="147"/>
      <c r="AB88" s="147"/>
      <c r="AC88" s="147"/>
      <c r="AD88" s="147"/>
      <c r="AE88" s="147"/>
      <c r="AF88" s="147"/>
      <c r="AG88" s="147" t="s">
        <v>125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">
      <c r="A89" s="154"/>
      <c r="B89" s="155"/>
      <c r="C89" s="257" t="s">
        <v>218</v>
      </c>
      <c r="D89" s="258"/>
      <c r="E89" s="258"/>
      <c r="F89" s="258"/>
      <c r="G89" s="2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198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259" t="s">
        <v>219</v>
      </c>
      <c r="D90" s="260"/>
      <c r="E90" s="260"/>
      <c r="F90" s="260"/>
      <c r="G90" s="260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198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259" t="s">
        <v>220</v>
      </c>
      <c r="D91" s="260"/>
      <c r="E91" s="260"/>
      <c r="F91" s="260"/>
      <c r="G91" s="260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198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92" t="s">
        <v>204</v>
      </c>
      <c r="D92" s="160"/>
      <c r="E92" s="161">
        <v>3.2174999999999998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127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92" t="s">
        <v>205</v>
      </c>
      <c r="D93" s="160"/>
      <c r="E93" s="161">
        <v>92.918999999999997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127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92" t="s">
        <v>206</v>
      </c>
      <c r="D94" s="160"/>
      <c r="E94" s="161">
        <v>50.445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127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92" t="s">
        <v>207</v>
      </c>
      <c r="D95" s="160"/>
      <c r="E95" s="161">
        <v>-46.74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127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92" t="s">
        <v>208</v>
      </c>
      <c r="D96" s="160"/>
      <c r="E96" s="161">
        <v>30.745000000000001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127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x14ac:dyDescent="0.2">
      <c r="A97" s="169" t="s">
        <v>117</v>
      </c>
      <c r="B97" s="170" t="s">
        <v>64</v>
      </c>
      <c r="C97" s="190" t="s">
        <v>65</v>
      </c>
      <c r="D97" s="171"/>
      <c r="E97" s="172"/>
      <c r="F97" s="173"/>
      <c r="G97" s="174">
        <f>SUMIF(AG98:AG121,"&lt;&gt;NOR",G98:G121)</f>
        <v>0</v>
      </c>
      <c r="H97" s="168"/>
      <c r="I97" s="168">
        <f>SUM(I98:I121)</f>
        <v>0</v>
      </c>
      <c r="J97" s="168"/>
      <c r="K97" s="168">
        <f>SUM(K98:K121)</f>
        <v>0</v>
      </c>
      <c r="L97" s="168"/>
      <c r="M97" s="168">
        <f>SUM(M98:M121)</f>
        <v>0</v>
      </c>
      <c r="N97" s="167"/>
      <c r="O97" s="167">
        <f>SUM(O98:O121)</f>
        <v>6.0399999999999991</v>
      </c>
      <c r="P97" s="167"/>
      <c r="Q97" s="167">
        <f>SUM(Q98:Q121)</f>
        <v>0</v>
      </c>
      <c r="R97" s="168"/>
      <c r="S97" s="168"/>
      <c r="T97" s="168"/>
      <c r="U97" s="168"/>
      <c r="V97" s="168">
        <f>SUM(V98:V121)</f>
        <v>33.770000000000003</v>
      </c>
      <c r="W97" s="168"/>
      <c r="X97" s="168"/>
      <c r="Y97" s="168"/>
      <c r="AG97" t="s">
        <v>118</v>
      </c>
    </row>
    <row r="98" spans="1:60" outlineLevel="1" x14ac:dyDescent="0.2">
      <c r="A98" s="176">
        <v>29</v>
      </c>
      <c r="B98" s="177" t="s">
        <v>221</v>
      </c>
      <c r="C98" s="191" t="s">
        <v>222</v>
      </c>
      <c r="D98" s="178" t="s">
        <v>130</v>
      </c>
      <c r="E98" s="179">
        <v>0.97463</v>
      </c>
      <c r="F98" s="180"/>
      <c r="G98" s="181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7">
        <v>2.5249999999999999</v>
      </c>
      <c r="O98" s="157">
        <f>ROUND(E98*N98,2)</f>
        <v>2.46</v>
      </c>
      <c r="P98" s="157">
        <v>0</v>
      </c>
      <c r="Q98" s="157">
        <f>ROUND(E98*P98,2)</f>
        <v>0</v>
      </c>
      <c r="R98" s="158"/>
      <c r="S98" s="158" t="s">
        <v>122</v>
      </c>
      <c r="T98" s="158" t="s">
        <v>122</v>
      </c>
      <c r="U98" s="158">
        <v>3.21</v>
      </c>
      <c r="V98" s="158">
        <f>ROUND(E98*U98,2)</f>
        <v>3.13</v>
      </c>
      <c r="W98" s="158"/>
      <c r="X98" s="158" t="s">
        <v>123</v>
      </c>
      <c r="Y98" s="158" t="s">
        <v>124</v>
      </c>
      <c r="Z98" s="147"/>
      <c r="AA98" s="147"/>
      <c r="AB98" s="147"/>
      <c r="AC98" s="147"/>
      <c r="AD98" s="147"/>
      <c r="AE98" s="147"/>
      <c r="AF98" s="147"/>
      <c r="AG98" s="147" t="s">
        <v>125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">
      <c r="A99" s="154"/>
      <c r="B99" s="155"/>
      <c r="C99" s="257" t="s">
        <v>223</v>
      </c>
      <c r="D99" s="258"/>
      <c r="E99" s="258"/>
      <c r="F99" s="258"/>
      <c r="G99" s="2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198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92" t="s">
        <v>224</v>
      </c>
      <c r="D100" s="160"/>
      <c r="E100" s="161">
        <v>0.97463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127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76">
        <v>30</v>
      </c>
      <c r="B101" s="177" t="s">
        <v>225</v>
      </c>
      <c r="C101" s="191" t="s">
        <v>226</v>
      </c>
      <c r="D101" s="178" t="s">
        <v>130</v>
      </c>
      <c r="E101" s="179">
        <v>2.5000000000000001E-2</v>
      </c>
      <c r="F101" s="180"/>
      <c r="G101" s="181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2.5</v>
      </c>
      <c r="O101" s="157">
        <f>ROUND(E101*N101,2)</f>
        <v>0.06</v>
      </c>
      <c r="P101" s="157">
        <v>0</v>
      </c>
      <c r="Q101" s="157">
        <f>ROUND(E101*P101,2)</f>
        <v>0</v>
      </c>
      <c r="R101" s="158"/>
      <c r="S101" s="158" t="s">
        <v>122</v>
      </c>
      <c r="T101" s="158" t="s">
        <v>122</v>
      </c>
      <c r="U101" s="158">
        <v>4.66</v>
      </c>
      <c r="V101" s="158">
        <f>ROUND(E101*U101,2)</f>
        <v>0.12</v>
      </c>
      <c r="W101" s="158"/>
      <c r="X101" s="158" t="s">
        <v>123</v>
      </c>
      <c r="Y101" s="158" t="s">
        <v>124</v>
      </c>
      <c r="Z101" s="147"/>
      <c r="AA101" s="147"/>
      <c r="AB101" s="147"/>
      <c r="AC101" s="147"/>
      <c r="AD101" s="147"/>
      <c r="AE101" s="147"/>
      <c r="AF101" s="147"/>
      <c r="AG101" s="147" t="s">
        <v>125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92" t="s">
        <v>227</v>
      </c>
      <c r="D102" s="160"/>
      <c r="E102" s="161">
        <v>2.5000000000000001E-2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127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6">
        <v>31</v>
      </c>
      <c r="B103" s="177" t="s">
        <v>228</v>
      </c>
      <c r="C103" s="191" t="s">
        <v>229</v>
      </c>
      <c r="D103" s="178" t="s">
        <v>121</v>
      </c>
      <c r="E103" s="179">
        <v>23.160499999999999</v>
      </c>
      <c r="F103" s="180"/>
      <c r="G103" s="181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7">
        <v>2.1000000000000001E-4</v>
      </c>
      <c r="O103" s="157">
        <f>ROUND(E103*N103,2)</f>
        <v>0</v>
      </c>
      <c r="P103" s="157">
        <v>0</v>
      </c>
      <c r="Q103" s="157">
        <f>ROUND(E103*P103,2)</f>
        <v>0</v>
      </c>
      <c r="R103" s="158"/>
      <c r="S103" s="158" t="s">
        <v>122</v>
      </c>
      <c r="T103" s="158" t="s">
        <v>122</v>
      </c>
      <c r="U103" s="158">
        <v>0.09</v>
      </c>
      <c r="V103" s="158">
        <f>ROUND(E103*U103,2)</f>
        <v>2.08</v>
      </c>
      <c r="W103" s="158"/>
      <c r="X103" s="158" t="s">
        <v>123</v>
      </c>
      <c r="Y103" s="158" t="s">
        <v>124</v>
      </c>
      <c r="Z103" s="147"/>
      <c r="AA103" s="147"/>
      <c r="AB103" s="147"/>
      <c r="AC103" s="147"/>
      <c r="AD103" s="147"/>
      <c r="AE103" s="147"/>
      <c r="AF103" s="147"/>
      <c r="AG103" s="147" t="s">
        <v>125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92" t="s">
        <v>215</v>
      </c>
      <c r="D104" s="160"/>
      <c r="E104" s="161">
        <v>19.4925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127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92" t="s">
        <v>188</v>
      </c>
      <c r="D105" s="160"/>
      <c r="E105" s="161">
        <v>3.6680000000000001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127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76">
        <v>32</v>
      </c>
      <c r="B106" s="177" t="s">
        <v>230</v>
      </c>
      <c r="C106" s="191" t="s">
        <v>231</v>
      </c>
      <c r="D106" s="178" t="s">
        <v>121</v>
      </c>
      <c r="E106" s="179">
        <v>3.6680000000000001</v>
      </c>
      <c r="F106" s="180"/>
      <c r="G106" s="181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7">
        <v>0.08</v>
      </c>
      <c r="O106" s="157">
        <f>ROUND(E106*N106,2)</f>
        <v>0.28999999999999998</v>
      </c>
      <c r="P106" s="157">
        <v>0</v>
      </c>
      <c r="Q106" s="157">
        <f>ROUND(E106*P106,2)</f>
        <v>0</v>
      </c>
      <c r="R106" s="158"/>
      <c r="S106" s="158" t="s">
        <v>122</v>
      </c>
      <c r="T106" s="158" t="s">
        <v>122</v>
      </c>
      <c r="U106" s="158">
        <v>0.42899999999999999</v>
      </c>
      <c r="V106" s="158">
        <f>ROUND(E106*U106,2)</f>
        <v>1.57</v>
      </c>
      <c r="W106" s="158"/>
      <c r="X106" s="158" t="s">
        <v>123</v>
      </c>
      <c r="Y106" s="158" t="s">
        <v>124</v>
      </c>
      <c r="Z106" s="147"/>
      <c r="AA106" s="147"/>
      <c r="AB106" s="147"/>
      <c r="AC106" s="147"/>
      <c r="AD106" s="147"/>
      <c r="AE106" s="147"/>
      <c r="AF106" s="147"/>
      <c r="AG106" s="147" t="s">
        <v>125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192" t="s">
        <v>188</v>
      </c>
      <c r="D107" s="160"/>
      <c r="E107" s="161">
        <v>3.6680000000000001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127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6">
        <v>33</v>
      </c>
      <c r="B108" s="177" t="s">
        <v>232</v>
      </c>
      <c r="C108" s="191" t="s">
        <v>233</v>
      </c>
      <c r="D108" s="178" t="s">
        <v>121</v>
      </c>
      <c r="E108" s="179">
        <v>19.4925</v>
      </c>
      <c r="F108" s="180"/>
      <c r="G108" s="181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7">
        <v>0.1</v>
      </c>
      <c r="O108" s="157">
        <f>ROUND(E108*N108,2)</f>
        <v>1.95</v>
      </c>
      <c r="P108" s="157">
        <v>0</v>
      </c>
      <c r="Q108" s="157">
        <f>ROUND(E108*P108,2)</f>
        <v>0</v>
      </c>
      <c r="R108" s="158"/>
      <c r="S108" s="158" t="s">
        <v>122</v>
      </c>
      <c r="T108" s="158" t="s">
        <v>122</v>
      </c>
      <c r="U108" s="158">
        <v>0.47</v>
      </c>
      <c r="V108" s="158">
        <f>ROUND(E108*U108,2)</f>
        <v>9.16</v>
      </c>
      <c r="W108" s="158"/>
      <c r="X108" s="158" t="s">
        <v>123</v>
      </c>
      <c r="Y108" s="158" t="s">
        <v>124</v>
      </c>
      <c r="Z108" s="147"/>
      <c r="AA108" s="147"/>
      <c r="AB108" s="147"/>
      <c r="AC108" s="147"/>
      <c r="AD108" s="147"/>
      <c r="AE108" s="147"/>
      <c r="AF108" s="147"/>
      <c r="AG108" s="147" t="s">
        <v>125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">
      <c r="A109" s="154"/>
      <c r="B109" s="155"/>
      <c r="C109" s="192" t="s">
        <v>215</v>
      </c>
      <c r="D109" s="160"/>
      <c r="E109" s="161">
        <v>19.4925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127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6">
        <v>34</v>
      </c>
      <c r="B110" s="177" t="s">
        <v>234</v>
      </c>
      <c r="C110" s="191" t="s">
        <v>235</v>
      </c>
      <c r="D110" s="178" t="s">
        <v>236</v>
      </c>
      <c r="E110" s="179">
        <v>43.31</v>
      </c>
      <c r="F110" s="180"/>
      <c r="G110" s="181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57">
        <v>1.8000000000000001E-4</v>
      </c>
      <c r="O110" s="157">
        <f>ROUND(E110*N110,2)</f>
        <v>0.01</v>
      </c>
      <c r="P110" s="157">
        <v>0</v>
      </c>
      <c r="Q110" s="157">
        <f>ROUND(E110*P110,2)</f>
        <v>0</v>
      </c>
      <c r="R110" s="158"/>
      <c r="S110" s="158" t="s">
        <v>122</v>
      </c>
      <c r="T110" s="158" t="s">
        <v>122</v>
      </c>
      <c r="U110" s="158">
        <v>0.12</v>
      </c>
      <c r="V110" s="158">
        <f>ROUND(E110*U110,2)</f>
        <v>5.2</v>
      </c>
      <c r="W110" s="158"/>
      <c r="X110" s="158" t="s">
        <v>123</v>
      </c>
      <c r="Y110" s="158" t="s">
        <v>124</v>
      </c>
      <c r="Z110" s="147"/>
      <c r="AA110" s="147"/>
      <c r="AB110" s="147"/>
      <c r="AC110" s="147"/>
      <c r="AD110" s="147"/>
      <c r="AE110" s="147"/>
      <c r="AF110" s="147"/>
      <c r="AG110" s="147" t="s">
        <v>125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2" x14ac:dyDescent="0.2">
      <c r="A111" s="154"/>
      <c r="B111" s="155"/>
      <c r="C111" s="192" t="s">
        <v>237</v>
      </c>
      <c r="D111" s="160"/>
      <c r="E111" s="161">
        <v>35.200000000000003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127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92" t="s">
        <v>238</v>
      </c>
      <c r="D112" s="160"/>
      <c r="E112" s="161">
        <v>8.11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127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76">
        <v>35</v>
      </c>
      <c r="B113" s="177" t="s">
        <v>239</v>
      </c>
      <c r="C113" s="191" t="s">
        <v>240</v>
      </c>
      <c r="D113" s="178" t="s">
        <v>121</v>
      </c>
      <c r="E113" s="179">
        <v>17.082000000000001</v>
      </c>
      <c r="F113" s="180"/>
      <c r="G113" s="181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21</v>
      </c>
      <c r="M113" s="158">
        <f>G113*(1+L113/100)</f>
        <v>0</v>
      </c>
      <c r="N113" s="157">
        <v>7.4550000000000005E-2</v>
      </c>
      <c r="O113" s="157">
        <f>ROUND(E113*N113,2)</f>
        <v>1.27</v>
      </c>
      <c r="P113" s="157">
        <v>0</v>
      </c>
      <c r="Q113" s="157">
        <f>ROUND(E113*P113,2)</f>
        <v>0</v>
      </c>
      <c r="R113" s="158"/>
      <c r="S113" s="158" t="s">
        <v>178</v>
      </c>
      <c r="T113" s="158" t="s">
        <v>179</v>
      </c>
      <c r="U113" s="158">
        <v>0.73243999999999998</v>
      </c>
      <c r="V113" s="158">
        <f>ROUND(E113*U113,2)</f>
        <v>12.51</v>
      </c>
      <c r="W113" s="158"/>
      <c r="X113" s="158" t="s">
        <v>123</v>
      </c>
      <c r="Y113" s="158" t="s">
        <v>124</v>
      </c>
      <c r="Z113" s="147"/>
      <c r="AA113" s="147"/>
      <c r="AB113" s="147"/>
      <c r="AC113" s="147"/>
      <c r="AD113" s="147"/>
      <c r="AE113" s="147"/>
      <c r="AF113" s="147"/>
      <c r="AG113" s="147" t="s">
        <v>125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257" t="s">
        <v>218</v>
      </c>
      <c r="D114" s="258"/>
      <c r="E114" s="258"/>
      <c r="F114" s="258"/>
      <c r="G114" s="2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198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259" t="s">
        <v>241</v>
      </c>
      <c r="D115" s="260"/>
      <c r="E115" s="260"/>
      <c r="F115" s="260"/>
      <c r="G115" s="260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198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259" t="s">
        <v>242</v>
      </c>
      <c r="D116" s="260"/>
      <c r="E116" s="260"/>
      <c r="F116" s="260"/>
      <c r="G116" s="260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198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259" t="s">
        <v>243</v>
      </c>
      <c r="D117" s="260"/>
      <c r="E117" s="260"/>
      <c r="F117" s="260"/>
      <c r="G117" s="260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198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259" t="s">
        <v>244</v>
      </c>
      <c r="D118" s="260"/>
      <c r="E118" s="260"/>
      <c r="F118" s="260"/>
      <c r="G118" s="260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198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259" t="s">
        <v>245</v>
      </c>
      <c r="D119" s="260"/>
      <c r="E119" s="260"/>
      <c r="F119" s="260"/>
      <c r="G119" s="260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198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259" t="s">
        <v>246</v>
      </c>
      <c r="D120" s="260"/>
      <c r="E120" s="260"/>
      <c r="F120" s="260"/>
      <c r="G120" s="260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198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92" t="s">
        <v>247</v>
      </c>
      <c r="D121" s="160"/>
      <c r="E121" s="161">
        <v>17.082000000000001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127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x14ac:dyDescent="0.2">
      <c r="A122" s="169" t="s">
        <v>117</v>
      </c>
      <c r="B122" s="170" t="s">
        <v>66</v>
      </c>
      <c r="C122" s="190" t="s">
        <v>67</v>
      </c>
      <c r="D122" s="171"/>
      <c r="E122" s="172"/>
      <c r="F122" s="173"/>
      <c r="G122" s="174">
        <f>SUMIF(AG123:AG123,"&lt;&gt;NOR",G123:G123)</f>
        <v>0</v>
      </c>
      <c r="H122" s="168"/>
      <c r="I122" s="168">
        <f>SUM(I123:I123)</f>
        <v>0</v>
      </c>
      <c r="J122" s="168"/>
      <c r="K122" s="168">
        <f>SUM(K123:K123)</f>
        <v>0</v>
      </c>
      <c r="L122" s="168"/>
      <c r="M122" s="168">
        <f>SUM(M123:M123)</f>
        <v>0</v>
      </c>
      <c r="N122" s="167"/>
      <c r="O122" s="167">
        <f>SUM(O123:O123)</f>
        <v>0</v>
      </c>
      <c r="P122" s="167"/>
      <c r="Q122" s="167">
        <f>SUM(Q123:Q123)</f>
        <v>0</v>
      </c>
      <c r="R122" s="168"/>
      <c r="S122" s="168"/>
      <c r="T122" s="168"/>
      <c r="U122" s="168"/>
      <c r="V122" s="168">
        <f>SUM(V123:V123)</f>
        <v>0.08</v>
      </c>
      <c r="W122" s="168"/>
      <c r="X122" s="168"/>
      <c r="Y122" s="168"/>
      <c r="AG122" t="s">
        <v>118</v>
      </c>
    </row>
    <row r="123" spans="1:60" outlineLevel="1" x14ac:dyDescent="0.2">
      <c r="A123" s="182">
        <v>36</v>
      </c>
      <c r="B123" s="183" t="s">
        <v>248</v>
      </c>
      <c r="C123" s="193" t="s">
        <v>249</v>
      </c>
      <c r="D123" s="184" t="s">
        <v>236</v>
      </c>
      <c r="E123" s="185">
        <v>2.5</v>
      </c>
      <c r="F123" s="186"/>
      <c r="G123" s="187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21</v>
      </c>
      <c r="M123" s="158">
        <f>G123*(1+L123/100)</f>
        <v>0</v>
      </c>
      <c r="N123" s="157">
        <v>0</v>
      </c>
      <c r="O123" s="157">
        <f>ROUND(E123*N123,2)</f>
        <v>0</v>
      </c>
      <c r="P123" s="157">
        <v>0</v>
      </c>
      <c r="Q123" s="157">
        <f>ROUND(E123*P123,2)</f>
        <v>0</v>
      </c>
      <c r="R123" s="158"/>
      <c r="S123" s="158" t="s">
        <v>122</v>
      </c>
      <c r="T123" s="158" t="s">
        <v>122</v>
      </c>
      <c r="U123" s="158">
        <v>3.2000000000000001E-2</v>
      </c>
      <c r="V123" s="158">
        <f>ROUND(E123*U123,2)</f>
        <v>0.08</v>
      </c>
      <c r="W123" s="158"/>
      <c r="X123" s="158" t="s">
        <v>123</v>
      </c>
      <c r="Y123" s="158" t="s">
        <v>124</v>
      </c>
      <c r="Z123" s="147"/>
      <c r="AA123" s="147"/>
      <c r="AB123" s="147"/>
      <c r="AC123" s="147"/>
      <c r="AD123" s="147"/>
      <c r="AE123" s="147"/>
      <c r="AF123" s="147"/>
      <c r="AG123" s="147" t="s">
        <v>125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x14ac:dyDescent="0.2">
      <c r="A124" s="169" t="s">
        <v>117</v>
      </c>
      <c r="B124" s="170" t="s">
        <v>68</v>
      </c>
      <c r="C124" s="190" t="s">
        <v>69</v>
      </c>
      <c r="D124" s="171"/>
      <c r="E124" s="172"/>
      <c r="F124" s="173"/>
      <c r="G124" s="174">
        <f>SUMIF(AG125:AG130,"&lt;&gt;NOR",G125:G130)</f>
        <v>0</v>
      </c>
      <c r="H124" s="168"/>
      <c r="I124" s="168">
        <f>SUM(I125:I130)</f>
        <v>0</v>
      </c>
      <c r="J124" s="168"/>
      <c r="K124" s="168">
        <f>SUM(K125:K130)</f>
        <v>0</v>
      </c>
      <c r="L124" s="168"/>
      <c r="M124" s="168">
        <f>SUM(M125:M130)</f>
        <v>0</v>
      </c>
      <c r="N124" s="167"/>
      <c r="O124" s="167">
        <f>SUM(O125:O130)</f>
        <v>1.59</v>
      </c>
      <c r="P124" s="167"/>
      <c r="Q124" s="167">
        <f>SUM(Q125:Q130)</f>
        <v>0</v>
      </c>
      <c r="R124" s="168"/>
      <c r="S124" s="168"/>
      <c r="T124" s="168"/>
      <c r="U124" s="168"/>
      <c r="V124" s="168">
        <f>SUM(V125:V130)</f>
        <v>22.22</v>
      </c>
      <c r="W124" s="168"/>
      <c r="X124" s="168"/>
      <c r="Y124" s="168"/>
      <c r="AG124" t="s">
        <v>118</v>
      </c>
    </row>
    <row r="125" spans="1:60" outlineLevel="1" x14ac:dyDescent="0.2">
      <c r="A125" s="176">
        <v>37</v>
      </c>
      <c r="B125" s="177" t="s">
        <v>250</v>
      </c>
      <c r="C125" s="191" t="s">
        <v>251</v>
      </c>
      <c r="D125" s="178" t="s">
        <v>121</v>
      </c>
      <c r="E125" s="179">
        <v>77</v>
      </c>
      <c r="F125" s="180"/>
      <c r="G125" s="181">
        <f>ROUND(E125*F125,2)</f>
        <v>0</v>
      </c>
      <c r="H125" s="159"/>
      <c r="I125" s="158">
        <f>ROUND(E125*H125,2)</f>
        <v>0</v>
      </c>
      <c r="J125" s="159"/>
      <c r="K125" s="158">
        <f>ROUND(E125*J125,2)</f>
        <v>0</v>
      </c>
      <c r="L125" s="158">
        <v>21</v>
      </c>
      <c r="M125" s="158">
        <f>G125*(1+L125/100)</f>
        <v>0</v>
      </c>
      <c r="N125" s="157">
        <v>1.8380000000000001E-2</v>
      </c>
      <c r="O125" s="157">
        <f>ROUND(E125*N125,2)</f>
        <v>1.42</v>
      </c>
      <c r="P125" s="157">
        <v>0</v>
      </c>
      <c r="Q125" s="157">
        <f>ROUND(E125*P125,2)</f>
        <v>0</v>
      </c>
      <c r="R125" s="158"/>
      <c r="S125" s="158" t="s">
        <v>122</v>
      </c>
      <c r="T125" s="158" t="s">
        <v>122</v>
      </c>
      <c r="U125" s="158">
        <v>0.13</v>
      </c>
      <c r="V125" s="158">
        <f>ROUND(E125*U125,2)</f>
        <v>10.01</v>
      </c>
      <c r="W125" s="158"/>
      <c r="X125" s="158" t="s">
        <v>123</v>
      </c>
      <c r="Y125" s="158" t="s">
        <v>124</v>
      </c>
      <c r="Z125" s="147"/>
      <c r="AA125" s="147"/>
      <c r="AB125" s="147"/>
      <c r="AC125" s="147"/>
      <c r="AD125" s="147"/>
      <c r="AE125" s="147"/>
      <c r="AF125" s="147"/>
      <c r="AG125" s="147" t="s">
        <v>125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257" t="s">
        <v>252</v>
      </c>
      <c r="D126" s="258"/>
      <c r="E126" s="258"/>
      <c r="F126" s="258"/>
      <c r="G126" s="2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198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92" t="s">
        <v>253</v>
      </c>
      <c r="D127" s="160"/>
      <c r="E127" s="161">
        <v>77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127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82">
        <v>38</v>
      </c>
      <c r="B128" s="183" t="s">
        <v>254</v>
      </c>
      <c r="C128" s="193" t="s">
        <v>255</v>
      </c>
      <c r="D128" s="184" t="s">
        <v>121</v>
      </c>
      <c r="E128" s="185">
        <v>77</v>
      </c>
      <c r="F128" s="186"/>
      <c r="G128" s="187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21</v>
      </c>
      <c r="M128" s="158">
        <f>G128*(1+L128/100)</f>
        <v>0</v>
      </c>
      <c r="N128" s="157">
        <v>9.3000000000000005E-4</v>
      </c>
      <c r="O128" s="157">
        <f>ROUND(E128*N128,2)</f>
        <v>7.0000000000000007E-2</v>
      </c>
      <c r="P128" s="157">
        <v>0</v>
      </c>
      <c r="Q128" s="157">
        <f>ROUND(E128*P128,2)</f>
        <v>0</v>
      </c>
      <c r="R128" s="158"/>
      <c r="S128" s="158" t="s">
        <v>122</v>
      </c>
      <c r="T128" s="158" t="s">
        <v>122</v>
      </c>
      <c r="U128" s="158">
        <v>6.0000000000000001E-3</v>
      </c>
      <c r="V128" s="158">
        <f>ROUND(E128*U128,2)</f>
        <v>0.46</v>
      </c>
      <c r="W128" s="158"/>
      <c r="X128" s="158" t="s">
        <v>123</v>
      </c>
      <c r="Y128" s="158" t="s">
        <v>124</v>
      </c>
      <c r="Z128" s="147"/>
      <c r="AA128" s="147"/>
      <c r="AB128" s="147"/>
      <c r="AC128" s="147"/>
      <c r="AD128" s="147"/>
      <c r="AE128" s="147"/>
      <c r="AF128" s="147"/>
      <c r="AG128" s="147" t="s">
        <v>125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82">
        <v>39</v>
      </c>
      <c r="B129" s="183" t="s">
        <v>256</v>
      </c>
      <c r="C129" s="193" t="s">
        <v>257</v>
      </c>
      <c r="D129" s="184" t="s">
        <v>121</v>
      </c>
      <c r="E129" s="185">
        <v>77</v>
      </c>
      <c r="F129" s="186"/>
      <c r="G129" s="187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7">
        <v>0</v>
      </c>
      <c r="O129" s="157">
        <f>ROUND(E129*N129,2)</f>
        <v>0</v>
      </c>
      <c r="P129" s="157">
        <v>0</v>
      </c>
      <c r="Q129" s="157">
        <f>ROUND(E129*P129,2)</f>
        <v>0</v>
      </c>
      <c r="R129" s="158"/>
      <c r="S129" s="158" t="s">
        <v>122</v>
      </c>
      <c r="T129" s="158" t="s">
        <v>122</v>
      </c>
      <c r="U129" s="158">
        <v>0.10199999999999999</v>
      </c>
      <c r="V129" s="158">
        <f>ROUND(E129*U129,2)</f>
        <v>7.85</v>
      </c>
      <c r="W129" s="158"/>
      <c r="X129" s="158" t="s">
        <v>123</v>
      </c>
      <c r="Y129" s="158" t="s">
        <v>124</v>
      </c>
      <c r="Z129" s="147"/>
      <c r="AA129" s="147"/>
      <c r="AB129" s="147"/>
      <c r="AC129" s="147"/>
      <c r="AD129" s="147"/>
      <c r="AE129" s="147"/>
      <c r="AF129" s="147"/>
      <c r="AG129" s="147" t="s">
        <v>125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82">
        <v>40</v>
      </c>
      <c r="B130" s="183" t="s">
        <v>258</v>
      </c>
      <c r="C130" s="193" t="s">
        <v>259</v>
      </c>
      <c r="D130" s="184" t="s">
        <v>121</v>
      </c>
      <c r="E130" s="185">
        <v>15</v>
      </c>
      <c r="F130" s="186"/>
      <c r="G130" s="187">
        <f>ROUND(E130*F130,2)</f>
        <v>0</v>
      </c>
      <c r="H130" s="159"/>
      <c r="I130" s="158">
        <f>ROUND(E130*H130,2)</f>
        <v>0</v>
      </c>
      <c r="J130" s="159"/>
      <c r="K130" s="158">
        <f>ROUND(E130*J130,2)</f>
        <v>0</v>
      </c>
      <c r="L130" s="158">
        <v>21</v>
      </c>
      <c r="M130" s="158">
        <f>G130*(1+L130/100)</f>
        <v>0</v>
      </c>
      <c r="N130" s="157">
        <v>6.3400000000000001E-3</v>
      </c>
      <c r="O130" s="157">
        <f>ROUND(E130*N130,2)</f>
        <v>0.1</v>
      </c>
      <c r="P130" s="157">
        <v>0</v>
      </c>
      <c r="Q130" s="157">
        <f>ROUND(E130*P130,2)</f>
        <v>0</v>
      </c>
      <c r="R130" s="158"/>
      <c r="S130" s="158" t="s">
        <v>122</v>
      </c>
      <c r="T130" s="158" t="s">
        <v>122</v>
      </c>
      <c r="U130" s="158">
        <v>0.26</v>
      </c>
      <c r="V130" s="158">
        <f>ROUND(E130*U130,2)</f>
        <v>3.9</v>
      </c>
      <c r="W130" s="158"/>
      <c r="X130" s="158" t="s">
        <v>123</v>
      </c>
      <c r="Y130" s="158" t="s">
        <v>124</v>
      </c>
      <c r="Z130" s="147"/>
      <c r="AA130" s="147"/>
      <c r="AB130" s="147"/>
      <c r="AC130" s="147"/>
      <c r="AD130" s="147"/>
      <c r="AE130" s="147"/>
      <c r="AF130" s="147"/>
      <c r="AG130" s="147" t="s">
        <v>125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ht="25.5" x14ac:dyDescent="0.2">
      <c r="A131" s="169" t="s">
        <v>117</v>
      </c>
      <c r="B131" s="170" t="s">
        <v>70</v>
      </c>
      <c r="C131" s="190" t="s">
        <v>71</v>
      </c>
      <c r="D131" s="171"/>
      <c r="E131" s="172"/>
      <c r="F131" s="173"/>
      <c r="G131" s="174">
        <f>SUMIF(AG132:AG134,"&lt;&gt;NOR",G132:G134)</f>
        <v>0</v>
      </c>
      <c r="H131" s="168"/>
      <c r="I131" s="168">
        <f>SUM(I132:I134)</f>
        <v>0</v>
      </c>
      <c r="J131" s="168"/>
      <c r="K131" s="168">
        <f>SUM(K132:K134)</f>
        <v>0</v>
      </c>
      <c r="L131" s="168"/>
      <c r="M131" s="168">
        <f>SUM(M132:M134)</f>
        <v>0</v>
      </c>
      <c r="N131" s="167"/>
      <c r="O131" s="167">
        <f>SUM(O132:O134)</f>
        <v>0</v>
      </c>
      <c r="P131" s="167"/>
      <c r="Q131" s="167">
        <f>SUM(Q132:Q134)</f>
        <v>0</v>
      </c>
      <c r="R131" s="168"/>
      <c r="S131" s="168"/>
      <c r="T131" s="168"/>
      <c r="U131" s="168"/>
      <c r="V131" s="168">
        <f>SUM(V132:V134)</f>
        <v>9.99</v>
      </c>
      <c r="W131" s="168"/>
      <c r="X131" s="168"/>
      <c r="Y131" s="168"/>
      <c r="AG131" t="s">
        <v>118</v>
      </c>
    </row>
    <row r="132" spans="1:60" outlineLevel="1" x14ac:dyDescent="0.2">
      <c r="A132" s="182">
        <v>41</v>
      </c>
      <c r="B132" s="183" t="s">
        <v>260</v>
      </c>
      <c r="C132" s="193" t="s">
        <v>261</v>
      </c>
      <c r="D132" s="184" t="s">
        <v>121</v>
      </c>
      <c r="E132" s="185">
        <v>15</v>
      </c>
      <c r="F132" s="186"/>
      <c r="G132" s="187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21</v>
      </c>
      <c r="M132" s="158">
        <f>G132*(1+L132/100)</f>
        <v>0</v>
      </c>
      <c r="N132" s="157">
        <v>4.0000000000000003E-5</v>
      </c>
      <c r="O132" s="157">
        <f>ROUND(E132*N132,2)</f>
        <v>0</v>
      </c>
      <c r="P132" s="157">
        <v>0</v>
      </c>
      <c r="Q132" s="157">
        <f>ROUND(E132*P132,2)</f>
        <v>0</v>
      </c>
      <c r="R132" s="158"/>
      <c r="S132" s="158" t="s">
        <v>122</v>
      </c>
      <c r="T132" s="158" t="s">
        <v>122</v>
      </c>
      <c r="U132" s="158">
        <v>0.308</v>
      </c>
      <c r="V132" s="158">
        <f>ROUND(E132*U132,2)</f>
        <v>4.62</v>
      </c>
      <c r="W132" s="158"/>
      <c r="X132" s="158" t="s">
        <v>123</v>
      </c>
      <c r="Y132" s="158" t="s">
        <v>124</v>
      </c>
      <c r="Z132" s="147"/>
      <c r="AA132" s="147"/>
      <c r="AB132" s="147"/>
      <c r="AC132" s="147"/>
      <c r="AD132" s="147"/>
      <c r="AE132" s="147"/>
      <c r="AF132" s="147"/>
      <c r="AG132" s="147" t="s">
        <v>125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6">
        <v>42</v>
      </c>
      <c r="B133" s="177" t="s">
        <v>262</v>
      </c>
      <c r="C133" s="191" t="s">
        <v>263</v>
      </c>
      <c r="D133" s="178" t="s">
        <v>264</v>
      </c>
      <c r="E133" s="179">
        <v>34</v>
      </c>
      <c r="F133" s="180"/>
      <c r="G133" s="181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7">
        <v>0</v>
      </c>
      <c r="O133" s="157">
        <f>ROUND(E133*N133,2)</f>
        <v>0</v>
      </c>
      <c r="P133" s="157">
        <v>0</v>
      </c>
      <c r="Q133" s="157">
        <f>ROUND(E133*P133,2)</f>
        <v>0</v>
      </c>
      <c r="R133" s="158"/>
      <c r="S133" s="158" t="s">
        <v>178</v>
      </c>
      <c r="T133" s="158" t="s">
        <v>122</v>
      </c>
      <c r="U133" s="158">
        <v>0.158</v>
      </c>
      <c r="V133" s="158">
        <f>ROUND(E133*U133,2)</f>
        <v>5.37</v>
      </c>
      <c r="W133" s="158"/>
      <c r="X133" s="158" t="s">
        <v>123</v>
      </c>
      <c r="Y133" s="158" t="s">
        <v>124</v>
      </c>
      <c r="Z133" s="147"/>
      <c r="AA133" s="147"/>
      <c r="AB133" s="147"/>
      <c r="AC133" s="147"/>
      <c r="AD133" s="147"/>
      <c r="AE133" s="147"/>
      <c r="AF133" s="147"/>
      <c r="AG133" s="147" t="s">
        <v>125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92" t="s">
        <v>265</v>
      </c>
      <c r="D134" s="160"/>
      <c r="E134" s="161">
        <v>34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127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x14ac:dyDescent="0.2">
      <c r="A135" s="169" t="s">
        <v>117</v>
      </c>
      <c r="B135" s="170" t="s">
        <v>72</v>
      </c>
      <c r="C135" s="190" t="s">
        <v>73</v>
      </c>
      <c r="D135" s="171"/>
      <c r="E135" s="172"/>
      <c r="F135" s="173"/>
      <c r="G135" s="174">
        <f>SUMIF(AG136:AG148,"&lt;&gt;NOR",G136:G148)</f>
        <v>0</v>
      </c>
      <c r="H135" s="168"/>
      <c r="I135" s="168">
        <f>SUM(I136:I148)</f>
        <v>0</v>
      </c>
      <c r="J135" s="168"/>
      <c r="K135" s="168">
        <f>SUM(K136:K148)</f>
        <v>0</v>
      </c>
      <c r="L135" s="168"/>
      <c r="M135" s="168">
        <f>SUM(M136:M148)</f>
        <v>0</v>
      </c>
      <c r="N135" s="167"/>
      <c r="O135" s="167">
        <f>SUM(O136:O148)</f>
        <v>0</v>
      </c>
      <c r="P135" s="167"/>
      <c r="Q135" s="167">
        <f>SUM(Q136:Q148)</f>
        <v>6.94</v>
      </c>
      <c r="R135" s="168"/>
      <c r="S135" s="168"/>
      <c r="T135" s="168"/>
      <c r="U135" s="168"/>
      <c r="V135" s="168">
        <f>SUM(V136:V148)</f>
        <v>49.01</v>
      </c>
      <c r="W135" s="168"/>
      <c r="X135" s="168"/>
      <c r="Y135" s="168"/>
      <c r="AG135" t="s">
        <v>118</v>
      </c>
    </row>
    <row r="136" spans="1:60" outlineLevel="1" x14ac:dyDescent="0.2">
      <c r="A136" s="182">
        <v>43</v>
      </c>
      <c r="B136" s="183" t="s">
        <v>266</v>
      </c>
      <c r="C136" s="193" t="s">
        <v>267</v>
      </c>
      <c r="D136" s="184" t="s">
        <v>264</v>
      </c>
      <c r="E136" s="185">
        <v>2</v>
      </c>
      <c r="F136" s="186"/>
      <c r="G136" s="187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7">
        <v>0</v>
      </c>
      <c r="O136" s="157">
        <f>ROUND(E136*N136,2)</f>
        <v>0</v>
      </c>
      <c r="P136" s="157">
        <v>0</v>
      </c>
      <c r="Q136" s="157">
        <f>ROUND(E136*P136,2)</f>
        <v>0</v>
      </c>
      <c r="R136" s="158"/>
      <c r="S136" s="158" t="s">
        <v>122</v>
      </c>
      <c r="T136" s="158" t="s">
        <v>122</v>
      </c>
      <c r="U136" s="158">
        <v>0.08</v>
      </c>
      <c r="V136" s="158">
        <f>ROUND(E136*U136,2)</f>
        <v>0.16</v>
      </c>
      <c r="W136" s="158"/>
      <c r="X136" s="158" t="s">
        <v>123</v>
      </c>
      <c r="Y136" s="158" t="s">
        <v>124</v>
      </c>
      <c r="Z136" s="147"/>
      <c r="AA136" s="147"/>
      <c r="AB136" s="147"/>
      <c r="AC136" s="147"/>
      <c r="AD136" s="147"/>
      <c r="AE136" s="147"/>
      <c r="AF136" s="147"/>
      <c r="AG136" s="147" t="s">
        <v>125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6">
        <v>44</v>
      </c>
      <c r="B137" s="177" t="s">
        <v>268</v>
      </c>
      <c r="C137" s="191" t="s">
        <v>269</v>
      </c>
      <c r="D137" s="178" t="s">
        <v>121</v>
      </c>
      <c r="E137" s="179">
        <v>4</v>
      </c>
      <c r="F137" s="180"/>
      <c r="G137" s="181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57">
        <v>1.17E-3</v>
      </c>
      <c r="O137" s="157">
        <f>ROUND(E137*N137,2)</f>
        <v>0</v>
      </c>
      <c r="P137" s="157">
        <v>7.5999999999999998E-2</v>
      </c>
      <c r="Q137" s="157">
        <f>ROUND(E137*P137,2)</f>
        <v>0.3</v>
      </c>
      <c r="R137" s="158"/>
      <c r="S137" s="158" t="s">
        <v>122</v>
      </c>
      <c r="T137" s="158" t="s">
        <v>122</v>
      </c>
      <c r="U137" s="158">
        <v>0.93899999999999995</v>
      </c>
      <c r="V137" s="158">
        <f>ROUND(E137*U137,2)</f>
        <v>3.76</v>
      </c>
      <c r="W137" s="158"/>
      <c r="X137" s="158" t="s">
        <v>123</v>
      </c>
      <c r="Y137" s="158" t="s">
        <v>124</v>
      </c>
      <c r="Z137" s="147"/>
      <c r="AA137" s="147"/>
      <c r="AB137" s="147"/>
      <c r="AC137" s="147"/>
      <c r="AD137" s="147"/>
      <c r="AE137" s="147"/>
      <c r="AF137" s="147"/>
      <c r="AG137" s="147" t="s">
        <v>125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92" t="s">
        <v>270</v>
      </c>
      <c r="D138" s="160"/>
      <c r="E138" s="161">
        <v>4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127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6">
        <v>45</v>
      </c>
      <c r="B139" s="177" t="s">
        <v>271</v>
      </c>
      <c r="C139" s="191" t="s">
        <v>272</v>
      </c>
      <c r="D139" s="178" t="s">
        <v>121</v>
      </c>
      <c r="E139" s="179">
        <v>130.5865</v>
      </c>
      <c r="F139" s="180"/>
      <c r="G139" s="181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21</v>
      </c>
      <c r="M139" s="158">
        <f>G139*(1+L139/100)</f>
        <v>0</v>
      </c>
      <c r="N139" s="157">
        <v>0</v>
      </c>
      <c r="O139" s="157">
        <f>ROUND(E139*N139,2)</f>
        <v>0</v>
      </c>
      <c r="P139" s="157">
        <v>0.01</v>
      </c>
      <c r="Q139" s="157">
        <f>ROUND(E139*P139,2)</f>
        <v>1.31</v>
      </c>
      <c r="R139" s="158"/>
      <c r="S139" s="158" t="s">
        <v>122</v>
      </c>
      <c r="T139" s="158" t="s">
        <v>122</v>
      </c>
      <c r="U139" s="158">
        <v>0.06</v>
      </c>
      <c r="V139" s="158">
        <f>ROUND(E139*U139,2)</f>
        <v>7.84</v>
      </c>
      <c r="W139" s="158"/>
      <c r="X139" s="158" t="s">
        <v>123</v>
      </c>
      <c r="Y139" s="158" t="s">
        <v>124</v>
      </c>
      <c r="Z139" s="147"/>
      <c r="AA139" s="147"/>
      <c r="AB139" s="147"/>
      <c r="AC139" s="147"/>
      <c r="AD139" s="147"/>
      <c r="AE139" s="147"/>
      <c r="AF139" s="147"/>
      <c r="AG139" s="147" t="s">
        <v>125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2" x14ac:dyDescent="0.2">
      <c r="A140" s="154"/>
      <c r="B140" s="155"/>
      <c r="C140" s="192" t="s">
        <v>204</v>
      </c>
      <c r="D140" s="160"/>
      <c r="E140" s="161">
        <v>3.2174999999999998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127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2" t="s">
        <v>205</v>
      </c>
      <c r="D141" s="160"/>
      <c r="E141" s="161">
        <v>92.918999999999997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127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92" t="s">
        <v>206</v>
      </c>
      <c r="D142" s="160"/>
      <c r="E142" s="161">
        <v>50.445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127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92" t="s">
        <v>207</v>
      </c>
      <c r="D143" s="160"/>
      <c r="E143" s="161">
        <v>-46.74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127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92" t="s">
        <v>208</v>
      </c>
      <c r="D144" s="160"/>
      <c r="E144" s="161">
        <v>30.745000000000001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127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ht="22.5" outlineLevel="1" x14ac:dyDescent="0.2">
      <c r="A145" s="176">
        <v>46</v>
      </c>
      <c r="B145" s="177" t="s">
        <v>273</v>
      </c>
      <c r="C145" s="191" t="s">
        <v>274</v>
      </c>
      <c r="D145" s="178" t="s">
        <v>121</v>
      </c>
      <c r="E145" s="179">
        <v>17.082000000000001</v>
      </c>
      <c r="F145" s="180"/>
      <c r="G145" s="181">
        <f>ROUND(E145*F145,2)</f>
        <v>0</v>
      </c>
      <c r="H145" s="159"/>
      <c r="I145" s="158">
        <f>ROUND(E145*H145,2)</f>
        <v>0</v>
      </c>
      <c r="J145" s="159"/>
      <c r="K145" s="158">
        <f>ROUND(E145*J145,2)</f>
        <v>0</v>
      </c>
      <c r="L145" s="158">
        <v>21</v>
      </c>
      <c r="M145" s="158">
        <f>G145*(1+L145/100)</f>
        <v>0</v>
      </c>
      <c r="N145" s="157">
        <v>0</v>
      </c>
      <c r="O145" s="157">
        <f>ROUND(E145*N145,2)</f>
        <v>0</v>
      </c>
      <c r="P145" s="157">
        <v>6.0999999999999999E-2</v>
      </c>
      <c r="Q145" s="157">
        <f>ROUND(E145*P145,2)</f>
        <v>1.04</v>
      </c>
      <c r="R145" s="158"/>
      <c r="S145" s="158" t="s">
        <v>122</v>
      </c>
      <c r="T145" s="158" t="s">
        <v>122</v>
      </c>
      <c r="U145" s="158">
        <v>0.67</v>
      </c>
      <c r="V145" s="158">
        <f>ROUND(E145*U145,2)</f>
        <v>11.44</v>
      </c>
      <c r="W145" s="158"/>
      <c r="X145" s="158" t="s">
        <v>123</v>
      </c>
      <c r="Y145" s="158" t="s">
        <v>124</v>
      </c>
      <c r="Z145" s="147"/>
      <c r="AA145" s="147"/>
      <c r="AB145" s="147"/>
      <c r="AC145" s="147"/>
      <c r="AD145" s="147"/>
      <c r="AE145" s="147"/>
      <c r="AF145" s="147"/>
      <c r="AG145" s="147" t="s">
        <v>125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 x14ac:dyDescent="0.2">
      <c r="A146" s="154"/>
      <c r="B146" s="155"/>
      <c r="C146" s="192" t="s">
        <v>275</v>
      </c>
      <c r="D146" s="160"/>
      <c r="E146" s="161">
        <v>17.082000000000001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127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76">
        <v>47</v>
      </c>
      <c r="B147" s="177" t="s">
        <v>276</v>
      </c>
      <c r="C147" s="191" t="s">
        <v>277</v>
      </c>
      <c r="D147" s="178" t="s">
        <v>130</v>
      </c>
      <c r="E147" s="179">
        <v>1.9492499999999999</v>
      </c>
      <c r="F147" s="180"/>
      <c r="G147" s="181">
        <f>ROUND(E147*F147,2)</f>
        <v>0</v>
      </c>
      <c r="H147" s="159"/>
      <c r="I147" s="158">
        <f>ROUND(E147*H147,2)</f>
        <v>0</v>
      </c>
      <c r="J147" s="159"/>
      <c r="K147" s="158">
        <f>ROUND(E147*J147,2)</f>
        <v>0</v>
      </c>
      <c r="L147" s="158">
        <v>21</v>
      </c>
      <c r="M147" s="158">
        <f>G147*(1+L147/100)</f>
        <v>0</v>
      </c>
      <c r="N147" s="157">
        <v>0</v>
      </c>
      <c r="O147" s="157">
        <f>ROUND(E147*N147,2)</f>
        <v>0</v>
      </c>
      <c r="P147" s="157">
        <v>2.2000000000000002</v>
      </c>
      <c r="Q147" s="157">
        <f>ROUND(E147*P147,2)</f>
        <v>4.29</v>
      </c>
      <c r="R147" s="158" t="s">
        <v>278</v>
      </c>
      <c r="S147" s="158" t="s">
        <v>122</v>
      </c>
      <c r="T147" s="158" t="s">
        <v>122</v>
      </c>
      <c r="U147" s="158">
        <v>13.24</v>
      </c>
      <c r="V147" s="158">
        <f>ROUND(E147*U147,2)</f>
        <v>25.81</v>
      </c>
      <c r="W147" s="158"/>
      <c r="X147" s="158" t="s">
        <v>279</v>
      </c>
      <c r="Y147" s="158" t="s">
        <v>124</v>
      </c>
      <c r="Z147" s="147"/>
      <c r="AA147" s="147"/>
      <c r="AB147" s="147"/>
      <c r="AC147" s="147"/>
      <c r="AD147" s="147"/>
      <c r="AE147" s="147"/>
      <c r="AF147" s="147"/>
      <c r="AG147" s="147" t="s">
        <v>280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2" x14ac:dyDescent="0.2">
      <c r="A148" s="154"/>
      <c r="B148" s="155"/>
      <c r="C148" s="192" t="s">
        <v>281</v>
      </c>
      <c r="D148" s="160"/>
      <c r="E148" s="161">
        <v>1.9492499999999999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127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x14ac:dyDescent="0.2">
      <c r="A149" s="169" t="s">
        <v>117</v>
      </c>
      <c r="B149" s="170" t="s">
        <v>74</v>
      </c>
      <c r="C149" s="190" t="s">
        <v>75</v>
      </c>
      <c r="D149" s="171"/>
      <c r="E149" s="172"/>
      <c r="F149" s="173"/>
      <c r="G149" s="174">
        <f>SUMIF(AG150:AG150,"&lt;&gt;NOR",G150:G150)</f>
        <v>0</v>
      </c>
      <c r="H149" s="168"/>
      <c r="I149" s="168">
        <f>SUM(I150:I150)</f>
        <v>0</v>
      </c>
      <c r="J149" s="168"/>
      <c r="K149" s="168">
        <f>SUM(K150:K150)</f>
        <v>0</v>
      </c>
      <c r="L149" s="168"/>
      <c r="M149" s="168">
        <f>SUM(M150:M150)</f>
        <v>0</v>
      </c>
      <c r="N149" s="167"/>
      <c r="O149" s="167">
        <f>SUM(O150:O150)</f>
        <v>0</v>
      </c>
      <c r="P149" s="167"/>
      <c r="Q149" s="167">
        <f>SUM(Q150:Q150)</f>
        <v>0</v>
      </c>
      <c r="R149" s="168"/>
      <c r="S149" s="168"/>
      <c r="T149" s="168"/>
      <c r="U149" s="168"/>
      <c r="V149" s="168">
        <f>SUM(V150:V150)</f>
        <v>14.28</v>
      </c>
      <c r="W149" s="168"/>
      <c r="X149" s="168"/>
      <c r="Y149" s="168"/>
      <c r="AG149" t="s">
        <v>118</v>
      </c>
    </row>
    <row r="150" spans="1:60" outlineLevel="1" x14ac:dyDescent="0.2">
      <c r="A150" s="182">
        <v>48</v>
      </c>
      <c r="B150" s="183" t="s">
        <v>282</v>
      </c>
      <c r="C150" s="193" t="s">
        <v>283</v>
      </c>
      <c r="D150" s="184" t="s">
        <v>284</v>
      </c>
      <c r="E150" s="185">
        <v>15.21996</v>
      </c>
      <c r="F150" s="186"/>
      <c r="G150" s="187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21</v>
      </c>
      <c r="M150" s="158">
        <f>G150*(1+L150/100)</f>
        <v>0</v>
      </c>
      <c r="N150" s="157">
        <v>0</v>
      </c>
      <c r="O150" s="157">
        <f>ROUND(E150*N150,2)</f>
        <v>0</v>
      </c>
      <c r="P150" s="157">
        <v>0</v>
      </c>
      <c r="Q150" s="157">
        <f>ROUND(E150*P150,2)</f>
        <v>0</v>
      </c>
      <c r="R150" s="158"/>
      <c r="S150" s="158" t="s">
        <v>122</v>
      </c>
      <c r="T150" s="158" t="s">
        <v>122</v>
      </c>
      <c r="U150" s="158">
        <v>0.9385</v>
      </c>
      <c r="V150" s="158">
        <f>ROUND(E150*U150,2)</f>
        <v>14.28</v>
      </c>
      <c r="W150" s="158"/>
      <c r="X150" s="158" t="s">
        <v>285</v>
      </c>
      <c r="Y150" s="158" t="s">
        <v>124</v>
      </c>
      <c r="Z150" s="147"/>
      <c r="AA150" s="147"/>
      <c r="AB150" s="147"/>
      <c r="AC150" s="147"/>
      <c r="AD150" s="147"/>
      <c r="AE150" s="147"/>
      <c r="AF150" s="147"/>
      <c r="AG150" s="147" t="s">
        <v>286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x14ac:dyDescent="0.2">
      <c r="A151" s="169" t="s">
        <v>117</v>
      </c>
      <c r="B151" s="170" t="s">
        <v>76</v>
      </c>
      <c r="C151" s="190" t="s">
        <v>77</v>
      </c>
      <c r="D151" s="171"/>
      <c r="E151" s="172"/>
      <c r="F151" s="173"/>
      <c r="G151" s="174">
        <f>SUMIF(AG152:AG165,"&lt;&gt;NOR",G152:G165)</f>
        <v>0</v>
      </c>
      <c r="H151" s="168"/>
      <c r="I151" s="168">
        <f>SUM(I152:I165)</f>
        <v>0</v>
      </c>
      <c r="J151" s="168"/>
      <c r="K151" s="168">
        <f>SUM(K152:K165)</f>
        <v>0</v>
      </c>
      <c r="L151" s="168"/>
      <c r="M151" s="168">
        <f>SUM(M152:M165)</f>
        <v>0</v>
      </c>
      <c r="N151" s="167"/>
      <c r="O151" s="167">
        <f>SUM(O152:O165)</f>
        <v>0.17</v>
      </c>
      <c r="P151" s="167"/>
      <c r="Q151" s="167">
        <f>SUM(Q152:Q165)</f>
        <v>0.44</v>
      </c>
      <c r="R151" s="168"/>
      <c r="S151" s="168"/>
      <c r="T151" s="168"/>
      <c r="U151" s="168"/>
      <c r="V151" s="168">
        <f>SUM(V152:V165)</f>
        <v>9.85</v>
      </c>
      <c r="W151" s="168"/>
      <c r="X151" s="168"/>
      <c r="Y151" s="168"/>
      <c r="AG151" t="s">
        <v>118</v>
      </c>
    </row>
    <row r="152" spans="1:60" ht="22.5" outlineLevel="1" x14ac:dyDescent="0.2">
      <c r="A152" s="176">
        <v>49</v>
      </c>
      <c r="B152" s="177" t="s">
        <v>287</v>
      </c>
      <c r="C152" s="191" t="s">
        <v>288</v>
      </c>
      <c r="D152" s="178" t="s">
        <v>121</v>
      </c>
      <c r="E152" s="179">
        <v>19.4925</v>
      </c>
      <c r="F152" s="180"/>
      <c r="G152" s="181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57">
        <v>0</v>
      </c>
      <c r="O152" s="157">
        <f>ROUND(E152*N152,2)</f>
        <v>0</v>
      </c>
      <c r="P152" s="157">
        <v>9.7400000000000004E-3</v>
      </c>
      <c r="Q152" s="157">
        <f>ROUND(E152*P152,2)</f>
        <v>0.19</v>
      </c>
      <c r="R152" s="158"/>
      <c r="S152" s="158" t="s">
        <v>122</v>
      </c>
      <c r="T152" s="158" t="s">
        <v>122</v>
      </c>
      <c r="U152" s="158">
        <v>0.04</v>
      </c>
      <c r="V152" s="158">
        <f>ROUND(E152*U152,2)</f>
        <v>0.78</v>
      </c>
      <c r="W152" s="158"/>
      <c r="X152" s="158" t="s">
        <v>123</v>
      </c>
      <c r="Y152" s="158" t="s">
        <v>124</v>
      </c>
      <c r="Z152" s="147"/>
      <c r="AA152" s="147"/>
      <c r="AB152" s="147"/>
      <c r="AC152" s="147"/>
      <c r="AD152" s="147"/>
      <c r="AE152" s="147"/>
      <c r="AF152" s="147"/>
      <c r="AG152" s="147" t="s">
        <v>125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ht="22.5" outlineLevel="2" x14ac:dyDescent="0.2">
      <c r="A153" s="154"/>
      <c r="B153" s="155"/>
      <c r="C153" s="192" t="s">
        <v>289</v>
      </c>
      <c r="D153" s="160"/>
      <c r="E153" s="161">
        <v>19.4925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7"/>
      <c r="AA153" s="147"/>
      <c r="AB153" s="147"/>
      <c r="AC153" s="147"/>
      <c r="AD153" s="147"/>
      <c r="AE153" s="147"/>
      <c r="AF153" s="147"/>
      <c r="AG153" s="147" t="s">
        <v>127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ht="22.5" outlineLevel="1" x14ac:dyDescent="0.2">
      <c r="A154" s="176">
        <v>50</v>
      </c>
      <c r="B154" s="177" t="s">
        <v>290</v>
      </c>
      <c r="C154" s="191" t="s">
        <v>291</v>
      </c>
      <c r="D154" s="178" t="s">
        <v>121</v>
      </c>
      <c r="E154" s="179">
        <v>24.247499999999999</v>
      </c>
      <c r="F154" s="180"/>
      <c r="G154" s="181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21</v>
      </c>
      <c r="M154" s="158">
        <f>G154*(1+L154/100)</f>
        <v>0</v>
      </c>
      <c r="N154" s="157">
        <v>0</v>
      </c>
      <c r="O154" s="157">
        <f>ROUND(E154*N154,2)</f>
        <v>0</v>
      </c>
      <c r="P154" s="157">
        <v>1.03E-2</v>
      </c>
      <c r="Q154" s="157">
        <f>ROUND(E154*P154,2)</f>
        <v>0.25</v>
      </c>
      <c r="R154" s="158"/>
      <c r="S154" s="158" t="s">
        <v>122</v>
      </c>
      <c r="T154" s="158" t="s">
        <v>122</v>
      </c>
      <c r="U154" s="158">
        <v>4.4999999999999998E-2</v>
      </c>
      <c r="V154" s="158">
        <f>ROUND(E154*U154,2)</f>
        <v>1.0900000000000001</v>
      </c>
      <c r="W154" s="158"/>
      <c r="X154" s="158" t="s">
        <v>123</v>
      </c>
      <c r="Y154" s="158" t="s">
        <v>124</v>
      </c>
      <c r="Z154" s="147"/>
      <c r="AA154" s="147"/>
      <c r="AB154" s="147"/>
      <c r="AC154" s="147"/>
      <c r="AD154" s="147"/>
      <c r="AE154" s="147"/>
      <c r="AF154" s="147"/>
      <c r="AG154" s="147" t="s">
        <v>125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92" t="s">
        <v>292</v>
      </c>
      <c r="D155" s="160"/>
      <c r="E155" s="161">
        <v>24.247499999999999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127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1" x14ac:dyDescent="0.2">
      <c r="A156" s="176">
        <v>51</v>
      </c>
      <c r="B156" s="177" t="s">
        <v>293</v>
      </c>
      <c r="C156" s="191" t="s">
        <v>294</v>
      </c>
      <c r="D156" s="178" t="s">
        <v>121</v>
      </c>
      <c r="E156" s="179">
        <v>43.74</v>
      </c>
      <c r="F156" s="180"/>
      <c r="G156" s="181">
        <f>ROUND(E156*F156,2)</f>
        <v>0</v>
      </c>
      <c r="H156" s="159"/>
      <c r="I156" s="158">
        <f>ROUND(E156*H156,2)</f>
        <v>0</v>
      </c>
      <c r="J156" s="159"/>
      <c r="K156" s="158">
        <f>ROUND(E156*J156,2)</f>
        <v>0</v>
      </c>
      <c r="L156" s="158">
        <v>21</v>
      </c>
      <c r="M156" s="158">
        <f>G156*(1+L156/100)</f>
        <v>0</v>
      </c>
      <c r="N156" s="157">
        <v>2.1000000000000001E-4</v>
      </c>
      <c r="O156" s="157">
        <f>ROUND(E156*N156,2)</f>
        <v>0.01</v>
      </c>
      <c r="P156" s="157">
        <v>0</v>
      </c>
      <c r="Q156" s="157">
        <f>ROUND(E156*P156,2)</f>
        <v>0</v>
      </c>
      <c r="R156" s="158"/>
      <c r="S156" s="158" t="s">
        <v>122</v>
      </c>
      <c r="T156" s="158" t="s">
        <v>122</v>
      </c>
      <c r="U156" s="158">
        <v>0.1</v>
      </c>
      <c r="V156" s="158">
        <f>ROUND(E156*U156,2)</f>
        <v>4.37</v>
      </c>
      <c r="W156" s="158"/>
      <c r="X156" s="158" t="s">
        <v>123</v>
      </c>
      <c r="Y156" s="158" t="s">
        <v>124</v>
      </c>
      <c r="Z156" s="147"/>
      <c r="AA156" s="147"/>
      <c r="AB156" s="147"/>
      <c r="AC156" s="147"/>
      <c r="AD156" s="147"/>
      <c r="AE156" s="147"/>
      <c r="AF156" s="147"/>
      <c r="AG156" s="147" t="s">
        <v>125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92" t="s">
        <v>215</v>
      </c>
      <c r="D157" s="160"/>
      <c r="E157" s="161">
        <v>19.4925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127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92" t="s">
        <v>292</v>
      </c>
      <c r="D158" s="160"/>
      <c r="E158" s="161">
        <v>24.247499999999999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127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6">
        <v>52</v>
      </c>
      <c r="B159" s="177" t="s">
        <v>295</v>
      </c>
      <c r="C159" s="191" t="s">
        <v>296</v>
      </c>
      <c r="D159" s="178" t="s">
        <v>121</v>
      </c>
      <c r="E159" s="179">
        <v>22.46</v>
      </c>
      <c r="F159" s="180"/>
      <c r="G159" s="181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57">
        <v>1.7000000000000001E-4</v>
      </c>
      <c r="O159" s="157">
        <f>ROUND(E159*N159,2)</f>
        <v>0</v>
      </c>
      <c r="P159" s="157">
        <v>0</v>
      </c>
      <c r="Q159" s="157">
        <f>ROUND(E159*P159,2)</f>
        <v>0</v>
      </c>
      <c r="R159" s="158"/>
      <c r="S159" s="158" t="s">
        <v>122</v>
      </c>
      <c r="T159" s="158" t="s">
        <v>122</v>
      </c>
      <c r="U159" s="158">
        <v>0.16</v>
      </c>
      <c r="V159" s="158">
        <f>ROUND(E159*U159,2)</f>
        <v>3.59</v>
      </c>
      <c r="W159" s="158"/>
      <c r="X159" s="158" t="s">
        <v>123</v>
      </c>
      <c r="Y159" s="158" t="s">
        <v>124</v>
      </c>
      <c r="Z159" s="147"/>
      <c r="AA159" s="147"/>
      <c r="AB159" s="147"/>
      <c r="AC159" s="147"/>
      <c r="AD159" s="147"/>
      <c r="AE159" s="147"/>
      <c r="AF159" s="147"/>
      <c r="AG159" s="147" t="s">
        <v>125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2" x14ac:dyDescent="0.2">
      <c r="A160" s="154"/>
      <c r="B160" s="155"/>
      <c r="C160" s="192" t="s">
        <v>191</v>
      </c>
      <c r="D160" s="160"/>
      <c r="E160" s="161">
        <v>22.46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127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6">
        <v>53</v>
      </c>
      <c r="B161" s="177" t="s">
        <v>297</v>
      </c>
      <c r="C161" s="191" t="s">
        <v>298</v>
      </c>
      <c r="D161" s="178" t="s">
        <v>121</v>
      </c>
      <c r="E161" s="179">
        <v>41.952500000000001</v>
      </c>
      <c r="F161" s="180"/>
      <c r="G161" s="181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7">
        <v>3.7799999999999999E-3</v>
      </c>
      <c r="O161" s="157">
        <f>ROUND(E161*N161,2)</f>
        <v>0.16</v>
      </c>
      <c r="P161" s="157">
        <v>0</v>
      </c>
      <c r="Q161" s="157">
        <f>ROUND(E161*P161,2)</f>
        <v>0</v>
      </c>
      <c r="R161" s="158"/>
      <c r="S161" s="158" t="s">
        <v>122</v>
      </c>
      <c r="T161" s="158" t="s">
        <v>170</v>
      </c>
      <c r="U161" s="158">
        <v>0</v>
      </c>
      <c r="V161" s="158">
        <f>ROUND(E161*U161,2)</f>
        <v>0</v>
      </c>
      <c r="W161" s="158"/>
      <c r="X161" s="158" t="s">
        <v>171</v>
      </c>
      <c r="Y161" s="158" t="s">
        <v>124</v>
      </c>
      <c r="Z161" s="147"/>
      <c r="AA161" s="147"/>
      <c r="AB161" s="147"/>
      <c r="AC161" s="147"/>
      <c r="AD161" s="147"/>
      <c r="AE161" s="147"/>
      <c r="AF161" s="147"/>
      <c r="AG161" s="147" t="s">
        <v>172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ht="22.5" outlineLevel="2" x14ac:dyDescent="0.2">
      <c r="A162" s="154"/>
      <c r="B162" s="155"/>
      <c r="C162" s="257" t="s">
        <v>299</v>
      </c>
      <c r="D162" s="258"/>
      <c r="E162" s="258"/>
      <c r="F162" s="258"/>
      <c r="G162" s="2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198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88" t="str">
        <f>C162</f>
        <v>Nanesení hydroizolační stěrky ve dvou vrstvách. Vlepení těsnicí pásky do spoje podlaha-stěna, přitlačení a uhlazení, přetažení pásky další vrstvou izolační stěrky.</v>
      </c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192" t="s">
        <v>215</v>
      </c>
      <c r="D163" s="160"/>
      <c r="E163" s="161">
        <v>19.4925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127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92" t="s">
        <v>191</v>
      </c>
      <c r="D164" s="160"/>
      <c r="E164" s="161">
        <v>22.46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127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82">
        <v>54</v>
      </c>
      <c r="B165" s="183" t="s">
        <v>300</v>
      </c>
      <c r="C165" s="193" t="s">
        <v>301</v>
      </c>
      <c r="D165" s="184" t="s">
        <v>284</v>
      </c>
      <c r="E165" s="185">
        <v>1.2999999999999999E-2</v>
      </c>
      <c r="F165" s="186"/>
      <c r="G165" s="187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57">
        <v>0</v>
      </c>
      <c r="O165" s="157">
        <f>ROUND(E165*N165,2)</f>
        <v>0</v>
      </c>
      <c r="P165" s="157">
        <v>0</v>
      </c>
      <c r="Q165" s="157">
        <f>ROUND(E165*P165,2)</f>
        <v>0</v>
      </c>
      <c r="R165" s="158"/>
      <c r="S165" s="158" t="s">
        <v>122</v>
      </c>
      <c r="T165" s="158" t="s">
        <v>122</v>
      </c>
      <c r="U165" s="158">
        <v>1.5669999999999999</v>
      </c>
      <c r="V165" s="158">
        <f>ROUND(E165*U165,2)</f>
        <v>0.02</v>
      </c>
      <c r="W165" s="158"/>
      <c r="X165" s="158" t="s">
        <v>285</v>
      </c>
      <c r="Y165" s="158" t="s">
        <v>124</v>
      </c>
      <c r="Z165" s="147"/>
      <c r="AA165" s="147"/>
      <c r="AB165" s="147"/>
      <c r="AC165" s="147"/>
      <c r="AD165" s="147"/>
      <c r="AE165" s="147"/>
      <c r="AF165" s="147"/>
      <c r="AG165" s="147" t="s">
        <v>286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x14ac:dyDescent="0.2">
      <c r="A166" s="169" t="s">
        <v>117</v>
      </c>
      <c r="B166" s="170" t="s">
        <v>78</v>
      </c>
      <c r="C166" s="190" t="s">
        <v>79</v>
      </c>
      <c r="D166" s="171"/>
      <c r="E166" s="172"/>
      <c r="F166" s="173"/>
      <c r="G166" s="174">
        <f>SUMIF(AG167:AG168,"&lt;&gt;NOR",G167:G168)</f>
        <v>0</v>
      </c>
      <c r="H166" s="168"/>
      <c r="I166" s="168">
        <f>SUM(I167:I168)</f>
        <v>0</v>
      </c>
      <c r="J166" s="168"/>
      <c r="K166" s="168">
        <f>SUM(K167:K168)</f>
        <v>0</v>
      </c>
      <c r="L166" s="168"/>
      <c r="M166" s="168">
        <f>SUM(M167:M168)</f>
        <v>0</v>
      </c>
      <c r="N166" s="167"/>
      <c r="O166" s="167">
        <f>SUM(O167:O168)</f>
        <v>0</v>
      </c>
      <c r="P166" s="167"/>
      <c r="Q166" s="167">
        <f>SUM(Q167:Q168)</f>
        <v>0.05</v>
      </c>
      <c r="R166" s="168"/>
      <c r="S166" s="168"/>
      <c r="T166" s="168"/>
      <c r="U166" s="168"/>
      <c r="V166" s="168">
        <f>SUM(V167:V168)</f>
        <v>2.29</v>
      </c>
      <c r="W166" s="168"/>
      <c r="X166" s="168"/>
      <c r="Y166" s="168"/>
      <c r="AG166" t="s">
        <v>118</v>
      </c>
    </row>
    <row r="167" spans="1:60" outlineLevel="1" x14ac:dyDescent="0.2">
      <c r="A167" s="176">
        <v>55</v>
      </c>
      <c r="B167" s="177" t="s">
        <v>302</v>
      </c>
      <c r="C167" s="191" t="s">
        <v>303</v>
      </c>
      <c r="D167" s="178" t="s">
        <v>236</v>
      </c>
      <c r="E167" s="179">
        <v>22.1</v>
      </c>
      <c r="F167" s="180"/>
      <c r="G167" s="181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21</v>
      </c>
      <c r="M167" s="158">
        <f>G167*(1+L167/100)</f>
        <v>0</v>
      </c>
      <c r="N167" s="157">
        <v>0</v>
      </c>
      <c r="O167" s="157">
        <f>ROUND(E167*N167,2)</f>
        <v>0</v>
      </c>
      <c r="P167" s="157">
        <v>2.3E-3</v>
      </c>
      <c r="Q167" s="157">
        <f>ROUND(E167*P167,2)</f>
        <v>0.05</v>
      </c>
      <c r="R167" s="158"/>
      <c r="S167" s="158" t="s">
        <v>122</v>
      </c>
      <c r="T167" s="158" t="s">
        <v>122</v>
      </c>
      <c r="U167" s="158">
        <v>0.10349999999999999</v>
      </c>
      <c r="V167" s="158">
        <f>ROUND(E167*U167,2)</f>
        <v>2.29</v>
      </c>
      <c r="W167" s="158"/>
      <c r="X167" s="158" t="s">
        <v>123</v>
      </c>
      <c r="Y167" s="158" t="s">
        <v>124</v>
      </c>
      <c r="Z167" s="147"/>
      <c r="AA167" s="147"/>
      <c r="AB167" s="147"/>
      <c r="AC167" s="147"/>
      <c r="AD167" s="147"/>
      <c r="AE167" s="147"/>
      <c r="AF167" s="147"/>
      <c r="AG167" s="147" t="s">
        <v>125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192" t="s">
        <v>304</v>
      </c>
      <c r="D168" s="160"/>
      <c r="E168" s="161">
        <v>22.1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127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x14ac:dyDescent="0.2">
      <c r="A169" s="169" t="s">
        <v>117</v>
      </c>
      <c r="B169" s="170" t="s">
        <v>80</v>
      </c>
      <c r="C169" s="190" t="s">
        <v>81</v>
      </c>
      <c r="D169" s="171"/>
      <c r="E169" s="172"/>
      <c r="F169" s="173"/>
      <c r="G169" s="174">
        <f>SUMIF(AG170:AG219,"&lt;&gt;NOR",G170:G219)</f>
        <v>0</v>
      </c>
      <c r="H169" s="168"/>
      <c r="I169" s="168">
        <f>SUM(I170:I219)</f>
        <v>0</v>
      </c>
      <c r="J169" s="168"/>
      <c r="K169" s="168">
        <f>SUM(K170:K219)</f>
        <v>0</v>
      </c>
      <c r="L169" s="168"/>
      <c r="M169" s="168">
        <f>SUM(M170:M219)</f>
        <v>0</v>
      </c>
      <c r="N169" s="167"/>
      <c r="O169" s="167">
        <f>SUM(O170:O219)</f>
        <v>0</v>
      </c>
      <c r="P169" s="167"/>
      <c r="Q169" s="167">
        <f>SUM(Q170:Q219)</f>
        <v>0</v>
      </c>
      <c r="R169" s="168"/>
      <c r="S169" s="168"/>
      <c r="T169" s="168"/>
      <c r="U169" s="168"/>
      <c r="V169" s="168">
        <f>SUM(V170:V219)</f>
        <v>0</v>
      </c>
      <c r="W169" s="168"/>
      <c r="X169" s="168"/>
      <c r="Y169" s="168"/>
      <c r="AG169" t="s">
        <v>118</v>
      </c>
    </row>
    <row r="170" spans="1:60" ht="22.5" outlineLevel="1" x14ac:dyDescent="0.2">
      <c r="A170" s="176">
        <v>56</v>
      </c>
      <c r="B170" s="177" t="s">
        <v>305</v>
      </c>
      <c r="C170" s="191" t="s">
        <v>306</v>
      </c>
      <c r="D170" s="178" t="s">
        <v>264</v>
      </c>
      <c r="E170" s="179">
        <v>2</v>
      </c>
      <c r="F170" s="180"/>
      <c r="G170" s="181">
        <f>ROUND(E170*F170,2)</f>
        <v>0</v>
      </c>
      <c r="H170" s="159"/>
      <c r="I170" s="158">
        <f>ROUND(E170*H170,2)</f>
        <v>0</v>
      </c>
      <c r="J170" s="159"/>
      <c r="K170" s="158">
        <f>ROUND(E170*J170,2)</f>
        <v>0</v>
      </c>
      <c r="L170" s="158">
        <v>21</v>
      </c>
      <c r="M170" s="158">
        <f>G170*(1+L170/100)</f>
        <v>0</v>
      </c>
      <c r="N170" s="157">
        <v>0</v>
      </c>
      <c r="O170" s="157">
        <f>ROUND(E170*N170,2)</f>
        <v>0</v>
      </c>
      <c r="P170" s="157">
        <v>0</v>
      </c>
      <c r="Q170" s="157">
        <f>ROUND(E170*P170,2)</f>
        <v>0</v>
      </c>
      <c r="R170" s="158"/>
      <c r="S170" s="158" t="s">
        <v>178</v>
      </c>
      <c r="T170" s="158" t="s">
        <v>179</v>
      </c>
      <c r="U170" s="158">
        <v>0</v>
      </c>
      <c r="V170" s="158">
        <f>ROUND(E170*U170,2)</f>
        <v>0</v>
      </c>
      <c r="W170" s="158"/>
      <c r="X170" s="158" t="s">
        <v>123</v>
      </c>
      <c r="Y170" s="158" t="s">
        <v>124</v>
      </c>
      <c r="Z170" s="147"/>
      <c r="AA170" s="147"/>
      <c r="AB170" s="147"/>
      <c r="AC170" s="147"/>
      <c r="AD170" s="147"/>
      <c r="AE170" s="147"/>
      <c r="AF170" s="147"/>
      <c r="AG170" s="147" t="s">
        <v>125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257" t="s">
        <v>307</v>
      </c>
      <c r="D171" s="258"/>
      <c r="E171" s="258"/>
      <c r="F171" s="258"/>
      <c r="G171" s="2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198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95" t="s">
        <v>308</v>
      </c>
      <c r="D172" s="164"/>
      <c r="E172" s="165"/>
      <c r="F172" s="166"/>
      <c r="G172" s="166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198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2.5" outlineLevel="3" x14ac:dyDescent="0.2">
      <c r="A173" s="154"/>
      <c r="B173" s="155"/>
      <c r="C173" s="259" t="s">
        <v>309</v>
      </c>
      <c r="D173" s="260"/>
      <c r="E173" s="260"/>
      <c r="F173" s="260"/>
      <c r="G173" s="260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198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88" t="str">
        <f>C173</f>
        <v>Kování štítkové v provedení kartáčovaná nerez, klika/klika, nouová dveřní uzávěra viz PBŘ, cylindrická bezpečnostní vložka v systému centrálního klíče investora, samozavírač.</v>
      </c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92" t="s">
        <v>310</v>
      </c>
      <c r="D174" s="160"/>
      <c r="E174" s="161">
        <v>2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7"/>
      <c r="AA174" s="147"/>
      <c r="AB174" s="147"/>
      <c r="AC174" s="147"/>
      <c r="AD174" s="147"/>
      <c r="AE174" s="147"/>
      <c r="AF174" s="147"/>
      <c r="AG174" s="147" t="s">
        <v>127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33.75" outlineLevel="1" x14ac:dyDescent="0.2">
      <c r="A175" s="176">
        <v>57</v>
      </c>
      <c r="B175" s="177" t="s">
        <v>311</v>
      </c>
      <c r="C175" s="191" t="s">
        <v>312</v>
      </c>
      <c r="D175" s="178" t="s">
        <v>264</v>
      </c>
      <c r="E175" s="179">
        <v>1</v>
      </c>
      <c r="F175" s="180"/>
      <c r="G175" s="181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7">
        <v>0</v>
      </c>
      <c r="O175" s="157">
        <f>ROUND(E175*N175,2)</f>
        <v>0</v>
      </c>
      <c r="P175" s="157">
        <v>0</v>
      </c>
      <c r="Q175" s="157">
        <f>ROUND(E175*P175,2)</f>
        <v>0</v>
      </c>
      <c r="R175" s="158"/>
      <c r="S175" s="158" t="s">
        <v>178</v>
      </c>
      <c r="T175" s="158" t="s">
        <v>179</v>
      </c>
      <c r="U175" s="158">
        <v>0</v>
      </c>
      <c r="V175" s="158">
        <f>ROUND(E175*U175,2)</f>
        <v>0</v>
      </c>
      <c r="W175" s="158"/>
      <c r="X175" s="158" t="s">
        <v>123</v>
      </c>
      <c r="Y175" s="158" t="s">
        <v>124</v>
      </c>
      <c r="Z175" s="147"/>
      <c r="AA175" s="147"/>
      <c r="AB175" s="147"/>
      <c r="AC175" s="147"/>
      <c r="AD175" s="147"/>
      <c r="AE175" s="147"/>
      <c r="AF175" s="147"/>
      <c r="AG175" s="147" t="s">
        <v>125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2" x14ac:dyDescent="0.2">
      <c r="A176" s="154"/>
      <c r="B176" s="155"/>
      <c r="C176" s="257" t="s">
        <v>307</v>
      </c>
      <c r="D176" s="258"/>
      <c r="E176" s="258"/>
      <c r="F176" s="258"/>
      <c r="G176" s="2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198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95" t="s">
        <v>308</v>
      </c>
      <c r="D177" s="164"/>
      <c r="E177" s="165"/>
      <c r="F177" s="166"/>
      <c r="G177" s="166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198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259" t="s">
        <v>313</v>
      </c>
      <c r="D178" s="260"/>
      <c r="E178" s="260"/>
      <c r="F178" s="260"/>
      <c r="G178" s="260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198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33.75" outlineLevel="3" x14ac:dyDescent="0.2">
      <c r="A179" s="154"/>
      <c r="B179" s="155"/>
      <c r="C179" s="259" t="s">
        <v>314</v>
      </c>
      <c r="D179" s="260"/>
      <c r="E179" s="260"/>
      <c r="F179" s="260"/>
      <c r="G179" s="260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198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88" t="str">
        <f>C179</f>
        <v>Křídlo  ocelový rám Jakl, třmenový závěs proti vysazení, v okolí kování plná výplň š. 500 mm, oboustranně oplechovaná pl. tl. 1,5 mm, Spodní a horní část křídla vyplněny děrovaným plechem RV 15-20 tl. 3 mm, průměr otvoru 15 mm, rozteč 20 mm</v>
      </c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259" t="s">
        <v>315</v>
      </c>
      <c r="D180" s="260"/>
      <c r="E180" s="260"/>
      <c r="F180" s="260"/>
      <c r="G180" s="260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198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92" t="s">
        <v>316</v>
      </c>
      <c r="D181" s="160"/>
      <c r="E181" s="161">
        <v>1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7"/>
      <c r="AA181" s="147"/>
      <c r="AB181" s="147"/>
      <c r="AC181" s="147"/>
      <c r="AD181" s="147"/>
      <c r="AE181" s="147"/>
      <c r="AF181" s="147"/>
      <c r="AG181" s="147" t="s">
        <v>127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ht="22.5" outlineLevel="1" x14ac:dyDescent="0.2">
      <c r="A182" s="176">
        <v>58</v>
      </c>
      <c r="B182" s="177" t="s">
        <v>317</v>
      </c>
      <c r="C182" s="191" t="s">
        <v>318</v>
      </c>
      <c r="D182" s="178" t="s">
        <v>121</v>
      </c>
      <c r="E182" s="179">
        <v>17.415400000000002</v>
      </c>
      <c r="F182" s="180"/>
      <c r="G182" s="181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21</v>
      </c>
      <c r="M182" s="158">
        <f>G182*(1+L182/100)</f>
        <v>0</v>
      </c>
      <c r="N182" s="157">
        <v>0</v>
      </c>
      <c r="O182" s="157">
        <f>ROUND(E182*N182,2)</f>
        <v>0</v>
      </c>
      <c r="P182" s="157">
        <v>0</v>
      </c>
      <c r="Q182" s="157">
        <f>ROUND(E182*P182,2)</f>
        <v>0</v>
      </c>
      <c r="R182" s="158"/>
      <c r="S182" s="158" t="s">
        <v>178</v>
      </c>
      <c r="T182" s="158" t="s">
        <v>179</v>
      </c>
      <c r="U182" s="158">
        <v>0</v>
      </c>
      <c r="V182" s="158">
        <f>ROUND(E182*U182,2)</f>
        <v>0</v>
      </c>
      <c r="W182" s="158"/>
      <c r="X182" s="158" t="s">
        <v>123</v>
      </c>
      <c r="Y182" s="158" t="s">
        <v>124</v>
      </c>
      <c r="Z182" s="147"/>
      <c r="AA182" s="147"/>
      <c r="AB182" s="147"/>
      <c r="AC182" s="147"/>
      <c r="AD182" s="147"/>
      <c r="AE182" s="147"/>
      <c r="AF182" s="147"/>
      <c r="AG182" s="147" t="s">
        <v>125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">
      <c r="A183" s="154"/>
      <c r="B183" s="155"/>
      <c r="C183" s="257" t="s">
        <v>319</v>
      </c>
      <c r="D183" s="258"/>
      <c r="E183" s="258"/>
      <c r="F183" s="258"/>
      <c r="G183" s="2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198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95" t="s">
        <v>308</v>
      </c>
      <c r="D184" s="164"/>
      <c r="E184" s="165"/>
      <c r="F184" s="166"/>
      <c r="G184" s="166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198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259" t="s">
        <v>320</v>
      </c>
      <c r="D185" s="260"/>
      <c r="E185" s="260"/>
      <c r="F185" s="260"/>
      <c r="G185" s="260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198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259" t="s">
        <v>321</v>
      </c>
      <c r="D186" s="260"/>
      <c r="E186" s="260"/>
      <c r="F186" s="260"/>
      <c r="G186" s="260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198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192" t="s">
        <v>322</v>
      </c>
      <c r="D187" s="160"/>
      <c r="E187" s="161">
        <v>9.0675000000000008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127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92" t="s">
        <v>323</v>
      </c>
      <c r="D188" s="160"/>
      <c r="E188" s="161">
        <v>3.7862499999999999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127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92" t="s">
        <v>324</v>
      </c>
      <c r="D189" s="160"/>
      <c r="E189" s="161">
        <v>2.2808299999999999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7"/>
      <c r="AA189" s="147"/>
      <c r="AB189" s="147"/>
      <c r="AC189" s="147"/>
      <c r="AD189" s="147"/>
      <c r="AE189" s="147"/>
      <c r="AF189" s="147"/>
      <c r="AG189" s="147" t="s">
        <v>127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92" t="s">
        <v>324</v>
      </c>
      <c r="D190" s="160"/>
      <c r="E190" s="161">
        <v>2.2808299999999999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127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2.5" outlineLevel="1" x14ac:dyDescent="0.2">
      <c r="A191" s="176">
        <v>59</v>
      </c>
      <c r="B191" s="177" t="s">
        <v>325</v>
      </c>
      <c r="C191" s="191" t="s">
        <v>326</v>
      </c>
      <c r="D191" s="178" t="s">
        <v>121</v>
      </c>
      <c r="E191" s="179">
        <v>15.607699999999999</v>
      </c>
      <c r="F191" s="180"/>
      <c r="G191" s="181">
        <f>ROUND(E191*F191,2)</f>
        <v>0</v>
      </c>
      <c r="H191" s="159"/>
      <c r="I191" s="158">
        <f>ROUND(E191*H191,2)</f>
        <v>0</v>
      </c>
      <c r="J191" s="159"/>
      <c r="K191" s="158">
        <f>ROUND(E191*J191,2)</f>
        <v>0</v>
      </c>
      <c r="L191" s="158">
        <v>21</v>
      </c>
      <c r="M191" s="158">
        <f>G191*(1+L191/100)</f>
        <v>0</v>
      </c>
      <c r="N191" s="157">
        <v>0</v>
      </c>
      <c r="O191" s="157">
        <f>ROUND(E191*N191,2)</f>
        <v>0</v>
      </c>
      <c r="P191" s="157">
        <v>0</v>
      </c>
      <c r="Q191" s="157">
        <f>ROUND(E191*P191,2)</f>
        <v>0</v>
      </c>
      <c r="R191" s="158"/>
      <c r="S191" s="158" t="s">
        <v>178</v>
      </c>
      <c r="T191" s="158" t="s">
        <v>179</v>
      </c>
      <c r="U191" s="158">
        <v>0</v>
      </c>
      <c r="V191" s="158">
        <f>ROUND(E191*U191,2)</f>
        <v>0</v>
      </c>
      <c r="W191" s="158"/>
      <c r="X191" s="158" t="s">
        <v>123</v>
      </c>
      <c r="Y191" s="158" t="s">
        <v>124</v>
      </c>
      <c r="Z191" s="147"/>
      <c r="AA191" s="147"/>
      <c r="AB191" s="147"/>
      <c r="AC191" s="147"/>
      <c r="AD191" s="147"/>
      <c r="AE191" s="147"/>
      <c r="AF191" s="147"/>
      <c r="AG191" s="147" t="s">
        <v>125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">
      <c r="A192" s="154"/>
      <c r="B192" s="155"/>
      <c r="C192" s="257" t="s">
        <v>319</v>
      </c>
      <c r="D192" s="258"/>
      <c r="E192" s="258"/>
      <c r="F192" s="258"/>
      <c r="G192" s="2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198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195" t="s">
        <v>308</v>
      </c>
      <c r="D193" s="164"/>
      <c r="E193" s="165"/>
      <c r="F193" s="166"/>
      <c r="G193" s="166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7"/>
      <c r="AA193" s="147"/>
      <c r="AB193" s="147"/>
      <c r="AC193" s="147"/>
      <c r="AD193" s="147"/>
      <c r="AE193" s="147"/>
      <c r="AF193" s="147"/>
      <c r="AG193" s="147" t="s">
        <v>198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259" t="s">
        <v>327</v>
      </c>
      <c r="D194" s="260"/>
      <c r="E194" s="260"/>
      <c r="F194" s="260"/>
      <c r="G194" s="260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198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">
      <c r="A195" s="154"/>
      <c r="B195" s="155"/>
      <c r="C195" s="192" t="s">
        <v>328</v>
      </c>
      <c r="D195" s="160"/>
      <c r="E195" s="161">
        <v>4.4779499999999999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127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92" t="s">
        <v>329</v>
      </c>
      <c r="D196" s="160"/>
      <c r="E196" s="161">
        <v>3.5572499999999998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127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92" t="s">
        <v>330</v>
      </c>
      <c r="D197" s="160"/>
      <c r="E197" s="161">
        <v>7.5724999999999998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127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22.5" outlineLevel="1" x14ac:dyDescent="0.2">
      <c r="A198" s="176">
        <v>60</v>
      </c>
      <c r="B198" s="177" t="s">
        <v>331</v>
      </c>
      <c r="C198" s="191" t="s">
        <v>332</v>
      </c>
      <c r="D198" s="178" t="s">
        <v>333</v>
      </c>
      <c r="E198" s="179">
        <v>710.1</v>
      </c>
      <c r="F198" s="180"/>
      <c r="G198" s="181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21</v>
      </c>
      <c r="M198" s="158">
        <f>G198*(1+L198/100)</f>
        <v>0</v>
      </c>
      <c r="N198" s="157">
        <v>0</v>
      </c>
      <c r="O198" s="157">
        <f>ROUND(E198*N198,2)</f>
        <v>0</v>
      </c>
      <c r="P198" s="157">
        <v>0</v>
      </c>
      <c r="Q198" s="157">
        <f>ROUND(E198*P198,2)</f>
        <v>0</v>
      </c>
      <c r="R198" s="158"/>
      <c r="S198" s="158" t="s">
        <v>178</v>
      </c>
      <c r="T198" s="158" t="s">
        <v>179</v>
      </c>
      <c r="U198" s="158">
        <v>0</v>
      </c>
      <c r="V198" s="158">
        <f>ROUND(E198*U198,2)</f>
        <v>0</v>
      </c>
      <c r="W198" s="158"/>
      <c r="X198" s="158" t="s">
        <v>123</v>
      </c>
      <c r="Y198" s="158" t="s">
        <v>124</v>
      </c>
      <c r="Z198" s="147"/>
      <c r="AA198" s="147"/>
      <c r="AB198" s="147"/>
      <c r="AC198" s="147"/>
      <c r="AD198" s="147"/>
      <c r="AE198" s="147"/>
      <c r="AF198" s="147"/>
      <c r="AG198" s="147" t="s">
        <v>125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 x14ac:dyDescent="0.2">
      <c r="A199" s="154"/>
      <c r="B199" s="155"/>
      <c r="C199" s="257" t="s">
        <v>334</v>
      </c>
      <c r="D199" s="258"/>
      <c r="E199" s="258"/>
      <c r="F199" s="258"/>
      <c r="G199" s="2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198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92" t="s">
        <v>335</v>
      </c>
      <c r="D200" s="160"/>
      <c r="E200" s="161">
        <v>302</v>
      </c>
      <c r="F200" s="158"/>
      <c r="G200" s="158"/>
      <c r="H200" s="158"/>
      <c r="I200" s="158"/>
      <c r="J200" s="158"/>
      <c r="K200" s="158"/>
      <c r="L200" s="158"/>
      <c r="M200" s="158"/>
      <c r="N200" s="157"/>
      <c r="O200" s="157"/>
      <c r="P200" s="157"/>
      <c r="Q200" s="157"/>
      <c r="R200" s="158"/>
      <c r="S200" s="158"/>
      <c r="T200" s="158"/>
      <c r="U200" s="158"/>
      <c r="V200" s="158"/>
      <c r="W200" s="158"/>
      <c r="X200" s="158"/>
      <c r="Y200" s="158"/>
      <c r="Z200" s="147"/>
      <c r="AA200" s="147"/>
      <c r="AB200" s="147"/>
      <c r="AC200" s="147"/>
      <c r="AD200" s="147"/>
      <c r="AE200" s="147"/>
      <c r="AF200" s="147"/>
      <c r="AG200" s="147" t="s">
        <v>127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92" t="s">
        <v>336</v>
      </c>
      <c r="D201" s="160"/>
      <c r="E201" s="161">
        <v>157.69999999999999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127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92" t="s">
        <v>337</v>
      </c>
      <c r="D202" s="160"/>
      <c r="E202" s="161">
        <v>125.5</v>
      </c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127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92" t="s">
        <v>338</v>
      </c>
      <c r="D203" s="160"/>
      <c r="E203" s="161">
        <v>22.1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127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92" t="s">
        <v>339</v>
      </c>
      <c r="D204" s="160"/>
      <c r="E204" s="161">
        <v>102.8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127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33.75" outlineLevel="1" x14ac:dyDescent="0.2">
      <c r="A205" s="176">
        <v>61</v>
      </c>
      <c r="B205" s="177" t="s">
        <v>340</v>
      </c>
      <c r="C205" s="191" t="s">
        <v>341</v>
      </c>
      <c r="D205" s="178" t="s">
        <v>121</v>
      </c>
      <c r="E205" s="179">
        <v>26</v>
      </c>
      <c r="F205" s="180"/>
      <c r="G205" s="181">
        <f>ROUND(E205*F205,2)</f>
        <v>0</v>
      </c>
      <c r="H205" s="159"/>
      <c r="I205" s="158">
        <f>ROUND(E205*H205,2)</f>
        <v>0</v>
      </c>
      <c r="J205" s="159"/>
      <c r="K205" s="158">
        <f>ROUND(E205*J205,2)</f>
        <v>0</v>
      </c>
      <c r="L205" s="158">
        <v>21</v>
      </c>
      <c r="M205" s="158">
        <f>G205*(1+L205/100)</f>
        <v>0</v>
      </c>
      <c r="N205" s="157">
        <v>0</v>
      </c>
      <c r="O205" s="157">
        <f>ROUND(E205*N205,2)</f>
        <v>0</v>
      </c>
      <c r="P205" s="157">
        <v>0</v>
      </c>
      <c r="Q205" s="157">
        <f>ROUND(E205*P205,2)</f>
        <v>0</v>
      </c>
      <c r="R205" s="158"/>
      <c r="S205" s="158" t="s">
        <v>178</v>
      </c>
      <c r="T205" s="158" t="s">
        <v>179</v>
      </c>
      <c r="U205" s="158">
        <v>0</v>
      </c>
      <c r="V205" s="158">
        <f>ROUND(E205*U205,2)</f>
        <v>0</v>
      </c>
      <c r="W205" s="158"/>
      <c r="X205" s="158" t="s">
        <v>123</v>
      </c>
      <c r="Y205" s="158" t="s">
        <v>124</v>
      </c>
      <c r="Z205" s="147"/>
      <c r="AA205" s="147"/>
      <c r="AB205" s="147"/>
      <c r="AC205" s="147"/>
      <c r="AD205" s="147"/>
      <c r="AE205" s="147"/>
      <c r="AF205" s="147"/>
      <c r="AG205" s="147" t="s">
        <v>125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">
      <c r="A206" s="154"/>
      <c r="B206" s="155"/>
      <c r="C206" s="257" t="s">
        <v>342</v>
      </c>
      <c r="D206" s="258"/>
      <c r="E206" s="258"/>
      <c r="F206" s="258"/>
      <c r="G206" s="2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198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2" x14ac:dyDescent="0.2">
      <c r="A207" s="154"/>
      <c r="B207" s="155"/>
      <c r="C207" s="192" t="s">
        <v>343</v>
      </c>
      <c r="D207" s="160"/>
      <c r="E207" s="161">
        <v>26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127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ht="22.5" outlineLevel="1" x14ac:dyDescent="0.2">
      <c r="A208" s="176">
        <v>62</v>
      </c>
      <c r="B208" s="177" t="s">
        <v>344</v>
      </c>
      <c r="C208" s="191" t="s">
        <v>345</v>
      </c>
      <c r="D208" s="178" t="s">
        <v>236</v>
      </c>
      <c r="E208" s="179">
        <v>28</v>
      </c>
      <c r="F208" s="180"/>
      <c r="G208" s="181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21</v>
      </c>
      <c r="M208" s="158">
        <f>G208*(1+L208/100)</f>
        <v>0</v>
      </c>
      <c r="N208" s="157">
        <v>0</v>
      </c>
      <c r="O208" s="157">
        <f>ROUND(E208*N208,2)</f>
        <v>0</v>
      </c>
      <c r="P208" s="157">
        <v>0</v>
      </c>
      <c r="Q208" s="157">
        <f>ROUND(E208*P208,2)</f>
        <v>0</v>
      </c>
      <c r="R208" s="158"/>
      <c r="S208" s="158" t="s">
        <v>178</v>
      </c>
      <c r="T208" s="158" t="s">
        <v>179</v>
      </c>
      <c r="U208" s="158">
        <v>0</v>
      </c>
      <c r="V208" s="158">
        <f>ROUND(E208*U208,2)</f>
        <v>0</v>
      </c>
      <c r="W208" s="158"/>
      <c r="X208" s="158" t="s">
        <v>123</v>
      </c>
      <c r="Y208" s="158" t="s">
        <v>124</v>
      </c>
      <c r="Z208" s="147"/>
      <c r="AA208" s="147"/>
      <c r="AB208" s="147"/>
      <c r="AC208" s="147"/>
      <c r="AD208" s="147"/>
      <c r="AE208" s="147"/>
      <c r="AF208" s="147"/>
      <c r="AG208" s="147" t="s">
        <v>125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92" t="s">
        <v>346</v>
      </c>
      <c r="D209" s="160"/>
      <c r="E209" s="161">
        <v>28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127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ht="22.5" outlineLevel="1" x14ac:dyDescent="0.2">
      <c r="A210" s="176">
        <v>63</v>
      </c>
      <c r="B210" s="177" t="s">
        <v>347</v>
      </c>
      <c r="C210" s="191" t="s">
        <v>348</v>
      </c>
      <c r="D210" s="178" t="s">
        <v>236</v>
      </c>
      <c r="E210" s="179">
        <v>11.8</v>
      </c>
      <c r="F210" s="180"/>
      <c r="G210" s="181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57">
        <v>0</v>
      </c>
      <c r="O210" s="157">
        <f>ROUND(E210*N210,2)</f>
        <v>0</v>
      </c>
      <c r="P210" s="157">
        <v>0</v>
      </c>
      <c r="Q210" s="157">
        <f>ROUND(E210*P210,2)</f>
        <v>0</v>
      </c>
      <c r="R210" s="158"/>
      <c r="S210" s="158" t="s">
        <v>178</v>
      </c>
      <c r="T210" s="158" t="s">
        <v>179</v>
      </c>
      <c r="U210" s="158">
        <v>0</v>
      </c>
      <c r="V210" s="158">
        <f>ROUND(E210*U210,2)</f>
        <v>0</v>
      </c>
      <c r="W210" s="158"/>
      <c r="X210" s="158" t="s">
        <v>123</v>
      </c>
      <c r="Y210" s="158" t="s">
        <v>124</v>
      </c>
      <c r="Z210" s="147"/>
      <c r="AA210" s="147"/>
      <c r="AB210" s="147"/>
      <c r="AC210" s="147"/>
      <c r="AD210" s="147"/>
      <c r="AE210" s="147"/>
      <c r="AF210" s="147"/>
      <c r="AG210" s="147" t="s">
        <v>125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">
      <c r="A211" s="154"/>
      <c r="B211" s="155"/>
      <c r="C211" s="257" t="s">
        <v>307</v>
      </c>
      <c r="D211" s="258"/>
      <c r="E211" s="258"/>
      <c r="F211" s="258"/>
      <c r="G211" s="2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198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95" t="s">
        <v>308</v>
      </c>
      <c r="D212" s="164"/>
      <c r="E212" s="165"/>
      <c r="F212" s="166"/>
      <c r="G212" s="166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198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259" t="s">
        <v>218</v>
      </c>
      <c r="D213" s="260"/>
      <c r="E213" s="260"/>
      <c r="F213" s="260"/>
      <c r="G213" s="260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198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259" t="s">
        <v>349</v>
      </c>
      <c r="D214" s="260"/>
      <c r="E214" s="260"/>
      <c r="F214" s="260"/>
      <c r="G214" s="260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198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259" t="s">
        <v>350</v>
      </c>
      <c r="D215" s="260"/>
      <c r="E215" s="260"/>
      <c r="F215" s="260"/>
      <c r="G215" s="260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198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259" t="s">
        <v>351</v>
      </c>
      <c r="D216" s="260"/>
      <c r="E216" s="260"/>
      <c r="F216" s="260"/>
      <c r="G216" s="260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198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259" t="s">
        <v>352</v>
      </c>
      <c r="D217" s="260"/>
      <c r="E217" s="260"/>
      <c r="F217" s="260"/>
      <c r="G217" s="260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198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">
      <c r="A218" s="154"/>
      <c r="B218" s="155"/>
      <c r="C218" s="192" t="s">
        <v>353</v>
      </c>
      <c r="D218" s="160"/>
      <c r="E218" s="161">
        <v>11.8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127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>
        <v>64</v>
      </c>
      <c r="B219" s="155" t="s">
        <v>354</v>
      </c>
      <c r="C219" s="196" t="s">
        <v>355</v>
      </c>
      <c r="D219" s="156" t="s">
        <v>0</v>
      </c>
      <c r="E219" s="189"/>
      <c r="F219" s="159"/>
      <c r="G219" s="158">
        <f>ROUND(E219*F219,2)</f>
        <v>0</v>
      </c>
      <c r="H219" s="159"/>
      <c r="I219" s="158">
        <f>ROUND(E219*H219,2)</f>
        <v>0</v>
      </c>
      <c r="J219" s="159"/>
      <c r="K219" s="158">
        <f>ROUND(E219*J219,2)</f>
        <v>0</v>
      </c>
      <c r="L219" s="158">
        <v>21</v>
      </c>
      <c r="M219" s="158">
        <f>G219*(1+L219/100)</f>
        <v>0</v>
      </c>
      <c r="N219" s="157">
        <v>0</v>
      </c>
      <c r="O219" s="157">
        <f>ROUND(E219*N219,2)</f>
        <v>0</v>
      </c>
      <c r="P219" s="157">
        <v>0</v>
      </c>
      <c r="Q219" s="157">
        <f>ROUND(E219*P219,2)</f>
        <v>0</v>
      </c>
      <c r="R219" s="158"/>
      <c r="S219" s="158" t="s">
        <v>122</v>
      </c>
      <c r="T219" s="158" t="s">
        <v>122</v>
      </c>
      <c r="U219" s="158">
        <v>0</v>
      </c>
      <c r="V219" s="158">
        <f>ROUND(E219*U219,2)</f>
        <v>0</v>
      </c>
      <c r="W219" s="158"/>
      <c r="X219" s="158" t="s">
        <v>285</v>
      </c>
      <c r="Y219" s="158" t="s">
        <v>124</v>
      </c>
      <c r="Z219" s="147"/>
      <c r="AA219" s="147"/>
      <c r="AB219" s="147"/>
      <c r="AC219" s="147"/>
      <c r="AD219" s="147"/>
      <c r="AE219" s="147"/>
      <c r="AF219" s="147"/>
      <c r="AG219" s="147" t="s">
        <v>286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x14ac:dyDescent="0.2">
      <c r="A220" s="169" t="s">
        <v>117</v>
      </c>
      <c r="B220" s="170" t="s">
        <v>82</v>
      </c>
      <c r="C220" s="190" t="s">
        <v>83</v>
      </c>
      <c r="D220" s="171"/>
      <c r="E220" s="172"/>
      <c r="F220" s="173"/>
      <c r="G220" s="174">
        <f>SUMIF(AG221:AG221,"&lt;&gt;NOR",G221:G221)</f>
        <v>0</v>
      </c>
      <c r="H220" s="168"/>
      <c r="I220" s="168">
        <f>SUM(I221:I221)</f>
        <v>0</v>
      </c>
      <c r="J220" s="168"/>
      <c r="K220" s="168">
        <f>SUM(K221:K221)</f>
        <v>0</v>
      </c>
      <c r="L220" s="168"/>
      <c r="M220" s="168">
        <f>SUM(M221:M221)</f>
        <v>0</v>
      </c>
      <c r="N220" s="167"/>
      <c r="O220" s="167">
        <f>SUM(O221:O221)</f>
        <v>0</v>
      </c>
      <c r="P220" s="167"/>
      <c r="Q220" s="167">
        <f>SUM(Q221:Q221)</f>
        <v>0</v>
      </c>
      <c r="R220" s="168"/>
      <c r="S220" s="168"/>
      <c r="T220" s="168"/>
      <c r="U220" s="168"/>
      <c r="V220" s="168">
        <f>SUM(V221:V221)</f>
        <v>0</v>
      </c>
      <c r="W220" s="168"/>
      <c r="X220" s="168"/>
      <c r="Y220" s="168"/>
      <c r="AG220" t="s">
        <v>118</v>
      </c>
    </row>
    <row r="221" spans="1:60" ht="22.5" outlineLevel="1" x14ac:dyDescent="0.2">
      <c r="A221" s="182">
        <v>65</v>
      </c>
      <c r="B221" s="183" t="s">
        <v>356</v>
      </c>
      <c r="C221" s="193" t="s">
        <v>357</v>
      </c>
      <c r="D221" s="184" t="s">
        <v>236</v>
      </c>
      <c r="E221" s="185">
        <v>1</v>
      </c>
      <c r="F221" s="186"/>
      <c r="G221" s="187">
        <f>ROUND(E221*F221,2)</f>
        <v>0</v>
      </c>
      <c r="H221" s="159"/>
      <c r="I221" s="158">
        <f>ROUND(E221*H221,2)</f>
        <v>0</v>
      </c>
      <c r="J221" s="159"/>
      <c r="K221" s="158">
        <f>ROUND(E221*J221,2)</f>
        <v>0</v>
      </c>
      <c r="L221" s="158">
        <v>21</v>
      </c>
      <c r="M221" s="158">
        <f>G221*(1+L221/100)</f>
        <v>0</v>
      </c>
      <c r="N221" s="157">
        <v>0</v>
      </c>
      <c r="O221" s="157">
        <f>ROUND(E221*N221,2)</f>
        <v>0</v>
      </c>
      <c r="P221" s="157">
        <v>0</v>
      </c>
      <c r="Q221" s="157">
        <f>ROUND(E221*P221,2)</f>
        <v>0</v>
      </c>
      <c r="R221" s="158"/>
      <c r="S221" s="158" t="s">
        <v>178</v>
      </c>
      <c r="T221" s="158" t="s">
        <v>179</v>
      </c>
      <c r="U221" s="158">
        <v>0</v>
      </c>
      <c r="V221" s="158">
        <f>ROUND(E221*U221,2)</f>
        <v>0</v>
      </c>
      <c r="W221" s="158"/>
      <c r="X221" s="158" t="s">
        <v>123</v>
      </c>
      <c r="Y221" s="158" t="s">
        <v>124</v>
      </c>
      <c r="Z221" s="147"/>
      <c r="AA221" s="147"/>
      <c r="AB221" s="147"/>
      <c r="AC221" s="147"/>
      <c r="AD221" s="147"/>
      <c r="AE221" s="147"/>
      <c r="AF221" s="147"/>
      <c r="AG221" s="147" t="s">
        <v>125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x14ac:dyDescent="0.2">
      <c r="A222" s="169" t="s">
        <v>117</v>
      </c>
      <c r="B222" s="170" t="s">
        <v>84</v>
      </c>
      <c r="C222" s="190" t="s">
        <v>85</v>
      </c>
      <c r="D222" s="171"/>
      <c r="E222" s="172"/>
      <c r="F222" s="173"/>
      <c r="G222" s="174">
        <f>SUMIF(AG223:AG224,"&lt;&gt;NOR",G223:G224)</f>
        <v>0</v>
      </c>
      <c r="H222" s="168"/>
      <c r="I222" s="168">
        <f>SUM(I223:I224)</f>
        <v>0</v>
      </c>
      <c r="J222" s="168"/>
      <c r="K222" s="168">
        <f>SUM(K223:K224)</f>
        <v>0</v>
      </c>
      <c r="L222" s="168"/>
      <c r="M222" s="168">
        <f>SUM(M223:M224)</f>
        <v>0</v>
      </c>
      <c r="N222" s="167"/>
      <c r="O222" s="167">
        <f>SUM(O223:O224)</f>
        <v>0</v>
      </c>
      <c r="P222" s="167"/>
      <c r="Q222" s="167">
        <f>SUM(Q223:Q224)</f>
        <v>0</v>
      </c>
      <c r="R222" s="168"/>
      <c r="S222" s="168"/>
      <c r="T222" s="168"/>
      <c r="U222" s="168"/>
      <c r="V222" s="168">
        <f>SUM(V223:V224)</f>
        <v>0.33</v>
      </c>
      <c r="W222" s="168"/>
      <c r="X222" s="168"/>
      <c r="Y222" s="168"/>
      <c r="AG222" t="s">
        <v>118</v>
      </c>
    </row>
    <row r="223" spans="1:60" outlineLevel="1" x14ac:dyDescent="0.2">
      <c r="A223" s="176">
        <v>66</v>
      </c>
      <c r="B223" s="177" t="s">
        <v>358</v>
      </c>
      <c r="C223" s="191" t="s">
        <v>359</v>
      </c>
      <c r="D223" s="178" t="s">
        <v>121</v>
      </c>
      <c r="E223" s="179">
        <v>3.6680000000000001</v>
      </c>
      <c r="F223" s="180"/>
      <c r="G223" s="181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21</v>
      </c>
      <c r="M223" s="158">
        <f>G223*(1+L223/100)</f>
        <v>0</v>
      </c>
      <c r="N223" s="157">
        <v>1.6000000000000001E-4</v>
      </c>
      <c r="O223" s="157">
        <f>ROUND(E223*N223,2)</f>
        <v>0</v>
      </c>
      <c r="P223" s="157">
        <v>0</v>
      </c>
      <c r="Q223" s="157">
        <f>ROUND(E223*P223,2)</f>
        <v>0</v>
      </c>
      <c r="R223" s="158"/>
      <c r="S223" s="158" t="s">
        <v>122</v>
      </c>
      <c r="T223" s="158" t="s">
        <v>122</v>
      </c>
      <c r="U223" s="158">
        <v>0.09</v>
      </c>
      <c r="V223" s="158">
        <f>ROUND(E223*U223,2)</f>
        <v>0.33</v>
      </c>
      <c r="W223" s="158"/>
      <c r="X223" s="158" t="s">
        <v>123</v>
      </c>
      <c r="Y223" s="158" t="s">
        <v>124</v>
      </c>
      <c r="Z223" s="147"/>
      <c r="AA223" s="147"/>
      <c r="AB223" s="147"/>
      <c r="AC223" s="147"/>
      <c r="AD223" s="147"/>
      <c r="AE223" s="147"/>
      <c r="AF223" s="147"/>
      <c r="AG223" s="147" t="s">
        <v>125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 x14ac:dyDescent="0.2">
      <c r="A224" s="154"/>
      <c r="B224" s="155"/>
      <c r="C224" s="192" t="s">
        <v>188</v>
      </c>
      <c r="D224" s="160"/>
      <c r="E224" s="161">
        <v>3.6680000000000001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127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x14ac:dyDescent="0.2">
      <c r="A225" s="169" t="s">
        <v>117</v>
      </c>
      <c r="B225" s="170" t="s">
        <v>86</v>
      </c>
      <c r="C225" s="190" t="s">
        <v>87</v>
      </c>
      <c r="D225" s="171"/>
      <c r="E225" s="172"/>
      <c r="F225" s="173"/>
      <c r="G225" s="174">
        <f>SUMIF(AG226:AG232,"&lt;&gt;NOR",G226:G232)</f>
        <v>0</v>
      </c>
      <c r="H225" s="168"/>
      <c r="I225" s="168">
        <f>SUM(I226:I232)</f>
        <v>0</v>
      </c>
      <c r="J225" s="168"/>
      <c r="K225" s="168">
        <f>SUM(K226:K232)</f>
        <v>0</v>
      </c>
      <c r="L225" s="168"/>
      <c r="M225" s="168">
        <f>SUM(M226:M232)</f>
        <v>0</v>
      </c>
      <c r="N225" s="167"/>
      <c r="O225" s="167">
        <f>SUM(O226:O232)</f>
        <v>0</v>
      </c>
      <c r="P225" s="167"/>
      <c r="Q225" s="167">
        <f>SUM(Q226:Q232)</f>
        <v>0</v>
      </c>
      <c r="R225" s="168"/>
      <c r="S225" s="168"/>
      <c r="T225" s="168"/>
      <c r="U225" s="168"/>
      <c r="V225" s="168">
        <f>SUM(V226:V232)</f>
        <v>31.43</v>
      </c>
      <c r="W225" s="168"/>
      <c r="X225" s="168"/>
      <c r="Y225" s="168"/>
      <c r="AG225" t="s">
        <v>118</v>
      </c>
    </row>
    <row r="226" spans="1:60" outlineLevel="1" x14ac:dyDescent="0.2">
      <c r="A226" s="182">
        <v>67</v>
      </c>
      <c r="B226" s="183" t="s">
        <v>360</v>
      </c>
      <c r="C226" s="193" t="s">
        <v>361</v>
      </c>
      <c r="D226" s="184" t="s">
        <v>284</v>
      </c>
      <c r="E226" s="185">
        <v>7.8087799999999996</v>
      </c>
      <c r="F226" s="186"/>
      <c r="G226" s="187">
        <f>ROUND(E226*F226,2)</f>
        <v>0</v>
      </c>
      <c r="H226" s="159"/>
      <c r="I226" s="158">
        <f>ROUND(E226*H226,2)</f>
        <v>0</v>
      </c>
      <c r="J226" s="159"/>
      <c r="K226" s="158">
        <f>ROUND(E226*J226,2)</f>
        <v>0</v>
      </c>
      <c r="L226" s="158">
        <v>21</v>
      </c>
      <c r="M226" s="158">
        <f>G226*(1+L226/100)</f>
        <v>0</v>
      </c>
      <c r="N226" s="157">
        <v>0</v>
      </c>
      <c r="O226" s="157">
        <f>ROUND(E226*N226,2)</f>
        <v>0</v>
      </c>
      <c r="P226" s="157">
        <v>0</v>
      </c>
      <c r="Q226" s="157">
        <f>ROUND(E226*P226,2)</f>
        <v>0</v>
      </c>
      <c r="R226" s="158"/>
      <c r="S226" s="158" t="s">
        <v>122</v>
      </c>
      <c r="T226" s="158" t="s">
        <v>122</v>
      </c>
      <c r="U226" s="158">
        <v>2.0670000000000002</v>
      </c>
      <c r="V226" s="158">
        <f>ROUND(E226*U226,2)</f>
        <v>16.14</v>
      </c>
      <c r="W226" s="158"/>
      <c r="X226" s="158" t="s">
        <v>362</v>
      </c>
      <c r="Y226" s="158" t="s">
        <v>124</v>
      </c>
      <c r="Z226" s="147"/>
      <c r="AA226" s="147"/>
      <c r="AB226" s="147"/>
      <c r="AC226" s="147"/>
      <c r="AD226" s="147"/>
      <c r="AE226" s="147"/>
      <c r="AF226" s="147"/>
      <c r="AG226" s="147" t="s">
        <v>363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76">
        <v>68</v>
      </c>
      <c r="B227" s="177" t="s">
        <v>364</v>
      </c>
      <c r="C227" s="191" t="s">
        <v>365</v>
      </c>
      <c r="D227" s="178" t="s">
        <v>284</v>
      </c>
      <c r="E227" s="179">
        <v>7.8087799999999996</v>
      </c>
      <c r="F227" s="180"/>
      <c r="G227" s="181">
        <f>ROUND(E227*F227,2)</f>
        <v>0</v>
      </c>
      <c r="H227" s="159"/>
      <c r="I227" s="158">
        <f>ROUND(E227*H227,2)</f>
        <v>0</v>
      </c>
      <c r="J227" s="159"/>
      <c r="K227" s="158">
        <f>ROUND(E227*J227,2)</f>
        <v>0</v>
      </c>
      <c r="L227" s="158">
        <v>21</v>
      </c>
      <c r="M227" s="158">
        <f>G227*(1+L227/100)</f>
        <v>0</v>
      </c>
      <c r="N227" s="157">
        <v>0</v>
      </c>
      <c r="O227" s="157">
        <f>ROUND(E227*N227,2)</f>
        <v>0</v>
      </c>
      <c r="P227" s="157">
        <v>0</v>
      </c>
      <c r="Q227" s="157">
        <f>ROUND(E227*P227,2)</f>
        <v>0</v>
      </c>
      <c r="R227" s="158"/>
      <c r="S227" s="158" t="s">
        <v>122</v>
      </c>
      <c r="T227" s="158" t="s">
        <v>122</v>
      </c>
      <c r="U227" s="158">
        <v>0.49</v>
      </c>
      <c r="V227" s="158">
        <f>ROUND(E227*U227,2)</f>
        <v>3.83</v>
      </c>
      <c r="W227" s="158"/>
      <c r="X227" s="158" t="s">
        <v>362</v>
      </c>
      <c r="Y227" s="158" t="s">
        <v>124</v>
      </c>
      <c r="Z227" s="147"/>
      <c r="AA227" s="147"/>
      <c r="AB227" s="147"/>
      <c r="AC227" s="147"/>
      <c r="AD227" s="147"/>
      <c r="AE227" s="147"/>
      <c r="AF227" s="147"/>
      <c r="AG227" s="147" t="s">
        <v>363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2" x14ac:dyDescent="0.2">
      <c r="A228" s="154"/>
      <c r="B228" s="155"/>
      <c r="C228" s="257" t="s">
        <v>366</v>
      </c>
      <c r="D228" s="258"/>
      <c r="E228" s="258"/>
      <c r="F228" s="258"/>
      <c r="G228" s="2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198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82">
        <v>69</v>
      </c>
      <c r="B229" s="183" t="s">
        <v>367</v>
      </c>
      <c r="C229" s="193" t="s">
        <v>368</v>
      </c>
      <c r="D229" s="184" t="s">
        <v>284</v>
      </c>
      <c r="E229" s="185">
        <v>148.36679000000001</v>
      </c>
      <c r="F229" s="186"/>
      <c r="G229" s="187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21</v>
      </c>
      <c r="M229" s="158">
        <f>G229*(1+L229/100)</f>
        <v>0</v>
      </c>
      <c r="N229" s="157">
        <v>0</v>
      </c>
      <c r="O229" s="157">
        <f>ROUND(E229*N229,2)</f>
        <v>0</v>
      </c>
      <c r="P229" s="157">
        <v>0</v>
      </c>
      <c r="Q229" s="157">
        <f>ROUND(E229*P229,2)</f>
        <v>0</v>
      </c>
      <c r="R229" s="158"/>
      <c r="S229" s="158" t="s">
        <v>122</v>
      </c>
      <c r="T229" s="158" t="s">
        <v>122</v>
      </c>
      <c r="U229" s="158">
        <v>0</v>
      </c>
      <c r="V229" s="158">
        <f>ROUND(E229*U229,2)</f>
        <v>0</v>
      </c>
      <c r="W229" s="158"/>
      <c r="X229" s="158" t="s">
        <v>362</v>
      </c>
      <c r="Y229" s="158" t="s">
        <v>124</v>
      </c>
      <c r="Z229" s="147"/>
      <c r="AA229" s="147"/>
      <c r="AB229" s="147"/>
      <c r="AC229" s="147"/>
      <c r="AD229" s="147"/>
      <c r="AE229" s="147"/>
      <c r="AF229" s="147"/>
      <c r="AG229" s="147" t="s">
        <v>363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82">
        <v>70</v>
      </c>
      <c r="B230" s="183" t="s">
        <v>369</v>
      </c>
      <c r="C230" s="193" t="s">
        <v>370</v>
      </c>
      <c r="D230" s="184" t="s">
        <v>284</v>
      </c>
      <c r="E230" s="185">
        <v>7.8087799999999996</v>
      </c>
      <c r="F230" s="186"/>
      <c r="G230" s="187">
        <f>ROUND(E230*F230,2)</f>
        <v>0</v>
      </c>
      <c r="H230" s="159"/>
      <c r="I230" s="158">
        <f>ROUND(E230*H230,2)</f>
        <v>0</v>
      </c>
      <c r="J230" s="159"/>
      <c r="K230" s="158">
        <f>ROUND(E230*J230,2)</f>
        <v>0</v>
      </c>
      <c r="L230" s="158">
        <v>21</v>
      </c>
      <c r="M230" s="158">
        <f>G230*(1+L230/100)</f>
        <v>0</v>
      </c>
      <c r="N230" s="157">
        <v>0</v>
      </c>
      <c r="O230" s="157">
        <f>ROUND(E230*N230,2)</f>
        <v>0</v>
      </c>
      <c r="P230" s="157">
        <v>0</v>
      </c>
      <c r="Q230" s="157">
        <f>ROUND(E230*P230,2)</f>
        <v>0</v>
      </c>
      <c r="R230" s="158"/>
      <c r="S230" s="158" t="s">
        <v>122</v>
      </c>
      <c r="T230" s="158" t="s">
        <v>122</v>
      </c>
      <c r="U230" s="158">
        <v>0.94199999999999995</v>
      </c>
      <c r="V230" s="158">
        <f>ROUND(E230*U230,2)</f>
        <v>7.36</v>
      </c>
      <c r="W230" s="158"/>
      <c r="X230" s="158" t="s">
        <v>362</v>
      </c>
      <c r="Y230" s="158" t="s">
        <v>124</v>
      </c>
      <c r="Z230" s="147"/>
      <c r="AA230" s="147"/>
      <c r="AB230" s="147"/>
      <c r="AC230" s="147"/>
      <c r="AD230" s="147"/>
      <c r="AE230" s="147"/>
      <c r="AF230" s="147"/>
      <c r="AG230" s="147" t="s">
        <v>363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82">
        <v>71</v>
      </c>
      <c r="B231" s="183" t="s">
        <v>371</v>
      </c>
      <c r="C231" s="193" t="s">
        <v>372</v>
      </c>
      <c r="D231" s="184" t="s">
        <v>284</v>
      </c>
      <c r="E231" s="185">
        <v>39.043889999999998</v>
      </c>
      <c r="F231" s="186"/>
      <c r="G231" s="187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21</v>
      </c>
      <c r="M231" s="158">
        <f>G231*(1+L231/100)</f>
        <v>0</v>
      </c>
      <c r="N231" s="157">
        <v>0</v>
      </c>
      <c r="O231" s="157">
        <f>ROUND(E231*N231,2)</f>
        <v>0</v>
      </c>
      <c r="P231" s="157">
        <v>0</v>
      </c>
      <c r="Q231" s="157">
        <f>ROUND(E231*P231,2)</f>
        <v>0</v>
      </c>
      <c r="R231" s="158"/>
      <c r="S231" s="158" t="s">
        <v>122</v>
      </c>
      <c r="T231" s="158" t="s">
        <v>122</v>
      </c>
      <c r="U231" s="158">
        <v>0.105</v>
      </c>
      <c r="V231" s="158">
        <f>ROUND(E231*U231,2)</f>
        <v>4.0999999999999996</v>
      </c>
      <c r="W231" s="158"/>
      <c r="X231" s="158" t="s">
        <v>362</v>
      </c>
      <c r="Y231" s="158" t="s">
        <v>124</v>
      </c>
      <c r="Z231" s="147"/>
      <c r="AA231" s="147"/>
      <c r="AB231" s="147"/>
      <c r="AC231" s="147"/>
      <c r="AD231" s="147"/>
      <c r="AE231" s="147"/>
      <c r="AF231" s="147"/>
      <c r="AG231" s="147" t="s">
        <v>363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82">
        <v>72</v>
      </c>
      <c r="B232" s="183" t="s">
        <v>373</v>
      </c>
      <c r="C232" s="193" t="s">
        <v>374</v>
      </c>
      <c r="D232" s="184" t="s">
        <v>284</v>
      </c>
      <c r="E232" s="185">
        <v>7.8087799999999996</v>
      </c>
      <c r="F232" s="186"/>
      <c r="G232" s="187">
        <f>ROUND(E232*F232,2)</f>
        <v>0</v>
      </c>
      <c r="H232" s="159"/>
      <c r="I232" s="158">
        <f>ROUND(E232*H232,2)</f>
        <v>0</v>
      </c>
      <c r="J232" s="159"/>
      <c r="K232" s="158">
        <f>ROUND(E232*J232,2)</f>
        <v>0</v>
      </c>
      <c r="L232" s="158">
        <v>21</v>
      </c>
      <c r="M232" s="158">
        <f>G232*(1+L232/100)</f>
        <v>0</v>
      </c>
      <c r="N232" s="157">
        <v>0</v>
      </c>
      <c r="O232" s="157">
        <f>ROUND(E232*N232,2)</f>
        <v>0</v>
      </c>
      <c r="P232" s="157">
        <v>0</v>
      </c>
      <c r="Q232" s="157">
        <f>ROUND(E232*P232,2)</f>
        <v>0</v>
      </c>
      <c r="R232" s="158"/>
      <c r="S232" s="158" t="s">
        <v>122</v>
      </c>
      <c r="T232" s="158" t="s">
        <v>122</v>
      </c>
      <c r="U232" s="158">
        <v>0</v>
      </c>
      <c r="V232" s="158">
        <f>ROUND(E232*U232,2)</f>
        <v>0</v>
      </c>
      <c r="W232" s="158"/>
      <c r="X232" s="158" t="s">
        <v>362</v>
      </c>
      <c r="Y232" s="158" t="s">
        <v>124</v>
      </c>
      <c r="Z232" s="147"/>
      <c r="AA232" s="147"/>
      <c r="AB232" s="147"/>
      <c r="AC232" s="147"/>
      <c r="AD232" s="147"/>
      <c r="AE232" s="147"/>
      <c r="AF232" s="147"/>
      <c r="AG232" s="147" t="s">
        <v>363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x14ac:dyDescent="0.2">
      <c r="A233" s="169" t="s">
        <v>117</v>
      </c>
      <c r="B233" s="170" t="s">
        <v>89</v>
      </c>
      <c r="C233" s="190" t="s">
        <v>29</v>
      </c>
      <c r="D233" s="171"/>
      <c r="E233" s="172"/>
      <c r="F233" s="173"/>
      <c r="G233" s="174">
        <f>SUMIF(AG234:AG243,"&lt;&gt;NOR",G234:G243)</f>
        <v>0</v>
      </c>
      <c r="H233" s="168"/>
      <c r="I233" s="168">
        <f>SUM(I234:I243)</f>
        <v>0</v>
      </c>
      <c r="J233" s="168"/>
      <c r="K233" s="168">
        <f>SUM(K234:K243)</f>
        <v>0</v>
      </c>
      <c r="L233" s="168"/>
      <c r="M233" s="168">
        <f>SUM(M234:M243)</f>
        <v>0</v>
      </c>
      <c r="N233" s="167"/>
      <c r="O233" s="167">
        <f>SUM(O234:O243)</f>
        <v>0</v>
      </c>
      <c r="P233" s="167"/>
      <c r="Q233" s="167">
        <f>SUM(Q234:Q243)</f>
        <v>0</v>
      </c>
      <c r="R233" s="168"/>
      <c r="S233" s="168"/>
      <c r="T233" s="168"/>
      <c r="U233" s="168"/>
      <c r="V233" s="168">
        <f>SUM(V234:V243)</f>
        <v>0</v>
      </c>
      <c r="W233" s="168"/>
      <c r="X233" s="168"/>
      <c r="Y233" s="168"/>
      <c r="AG233" t="s">
        <v>118</v>
      </c>
    </row>
    <row r="234" spans="1:60" outlineLevel="1" x14ac:dyDescent="0.2">
      <c r="A234" s="176">
        <v>73</v>
      </c>
      <c r="B234" s="177" t="s">
        <v>375</v>
      </c>
      <c r="C234" s="191" t="s">
        <v>376</v>
      </c>
      <c r="D234" s="178" t="s">
        <v>377</v>
      </c>
      <c r="E234" s="179">
        <v>1</v>
      </c>
      <c r="F234" s="180"/>
      <c r="G234" s="181">
        <f>ROUND(E234*F234,2)</f>
        <v>0</v>
      </c>
      <c r="H234" s="159"/>
      <c r="I234" s="158">
        <f>ROUND(E234*H234,2)</f>
        <v>0</v>
      </c>
      <c r="J234" s="159"/>
      <c r="K234" s="158">
        <f>ROUND(E234*J234,2)</f>
        <v>0</v>
      </c>
      <c r="L234" s="158">
        <v>21</v>
      </c>
      <c r="M234" s="158">
        <f>G234*(1+L234/100)</f>
        <v>0</v>
      </c>
      <c r="N234" s="157">
        <v>0</v>
      </c>
      <c r="O234" s="157">
        <f>ROUND(E234*N234,2)</f>
        <v>0</v>
      </c>
      <c r="P234" s="157">
        <v>0</v>
      </c>
      <c r="Q234" s="157">
        <f>ROUND(E234*P234,2)</f>
        <v>0</v>
      </c>
      <c r="R234" s="158"/>
      <c r="S234" s="158" t="s">
        <v>122</v>
      </c>
      <c r="T234" s="158" t="s">
        <v>179</v>
      </c>
      <c r="U234" s="158">
        <v>0</v>
      </c>
      <c r="V234" s="158">
        <f>ROUND(E234*U234,2)</f>
        <v>0</v>
      </c>
      <c r="W234" s="158"/>
      <c r="X234" s="158" t="s">
        <v>378</v>
      </c>
      <c r="Y234" s="158" t="s">
        <v>124</v>
      </c>
      <c r="Z234" s="147"/>
      <c r="AA234" s="147"/>
      <c r="AB234" s="147"/>
      <c r="AC234" s="147"/>
      <c r="AD234" s="147"/>
      <c r="AE234" s="147"/>
      <c r="AF234" s="147"/>
      <c r="AG234" s="147" t="s">
        <v>379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2" x14ac:dyDescent="0.2">
      <c r="A235" s="154"/>
      <c r="B235" s="155"/>
      <c r="C235" s="257" t="s">
        <v>380</v>
      </c>
      <c r="D235" s="258"/>
      <c r="E235" s="258"/>
      <c r="F235" s="258"/>
      <c r="G235" s="2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198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95" t="s">
        <v>308</v>
      </c>
      <c r="D236" s="164"/>
      <c r="E236" s="165"/>
      <c r="F236" s="166"/>
      <c r="G236" s="166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198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259" t="s">
        <v>381</v>
      </c>
      <c r="D237" s="260"/>
      <c r="E237" s="260"/>
      <c r="F237" s="260"/>
      <c r="G237" s="260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198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76">
        <v>74</v>
      </c>
      <c r="B238" s="177" t="s">
        <v>382</v>
      </c>
      <c r="C238" s="191" t="s">
        <v>383</v>
      </c>
      <c r="D238" s="178" t="s">
        <v>377</v>
      </c>
      <c r="E238" s="179">
        <v>1</v>
      </c>
      <c r="F238" s="180"/>
      <c r="G238" s="181">
        <f>ROUND(E238*F238,2)</f>
        <v>0</v>
      </c>
      <c r="H238" s="159"/>
      <c r="I238" s="158">
        <f>ROUND(E238*H238,2)</f>
        <v>0</v>
      </c>
      <c r="J238" s="159"/>
      <c r="K238" s="158">
        <f>ROUND(E238*J238,2)</f>
        <v>0</v>
      </c>
      <c r="L238" s="158">
        <v>21</v>
      </c>
      <c r="M238" s="158">
        <f>G238*(1+L238/100)</f>
        <v>0</v>
      </c>
      <c r="N238" s="157">
        <v>0</v>
      </c>
      <c r="O238" s="157">
        <f>ROUND(E238*N238,2)</f>
        <v>0</v>
      </c>
      <c r="P238" s="157">
        <v>0</v>
      </c>
      <c r="Q238" s="157">
        <f>ROUND(E238*P238,2)</f>
        <v>0</v>
      </c>
      <c r="R238" s="158"/>
      <c r="S238" s="158" t="s">
        <v>122</v>
      </c>
      <c r="T238" s="158" t="s">
        <v>179</v>
      </c>
      <c r="U238" s="158">
        <v>0</v>
      </c>
      <c r="V238" s="158">
        <f>ROUND(E238*U238,2)</f>
        <v>0</v>
      </c>
      <c r="W238" s="158"/>
      <c r="X238" s="158" t="s">
        <v>378</v>
      </c>
      <c r="Y238" s="158" t="s">
        <v>124</v>
      </c>
      <c r="Z238" s="147"/>
      <c r="AA238" s="147"/>
      <c r="AB238" s="147"/>
      <c r="AC238" s="147"/>
      <c r="AD238" s="147"/>
      <c r="AE238" s="147"/>
      <c r="AF238" s="147"/>
      <c r="AG238" s="147" t="s">
        <v>379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257" t="s">
        <v>384</v>
      </c>
      <c r="D239" s="258"/>
      <c r="E239" s="258"/>
      <c r="F239" s="258"/>
      <c r="G239" s="2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198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95" t="s">
        <v>308</v>
      </c>
      <c r="D240" s="164"/>
      <c r="E240" s="165"/>
      <c r="F240" s="166"/>
      <c r="G240" s="166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198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ht="22.5" outlineLevel="3" x14ac:dyDescent="0.2">
      <c r="A241" s="154"/>
      <c r="B241" s="155"/>
      <c r="C241" s="259" t="s">
        <v>385</v>
      </c>
      <c r="D241" s="260"/>
      <c r="E241" s="260"/>
      <c r="F241" s="260"/>
      <c r="G241" s="260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198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88" t="str">
        <f>C241</f>
        <v>Kompletační činnost (fotodokumnetace, dokumnetace skutečného provedení, zkoušky a revize, dodržovíní BOZP aj...)</v>
      </c>
      <c r="BB241" s="147"/>
      <c r="BC241" s="147"/>
      <c r="BD241" s="147"/>
      <c r="BE241" s="147"/>
      <c r="BF241" s="147"/>
      <c r="BG241" s="147"/>
      <c r="BH241" s="147"/>
    </row>
    <row r="242" spans="1:60" ht="22.5" outlineLevel="1" x14ac:dyDescent="0.2">
      <c r="A242" s="182">
        <v>75</v>
      </c>
      <c r="B242" s="183" t="s">
        <v>386</v>
      </c>
      <c r="C242" s="193" t="s">
        <v>387</v>
      </c>
      <c r="D242" s="184" t="s">
        <v>388</v>
      </c>
      <c r="E242" s="185">
        <v>1</v>
      </c>
      <c r="F242" s="186"/>
      <c r="G242" s="187">
        <f>ROUND(E242*F242,2)</f>
        <v>0</v>
      </c>
      <c r="H242" s="159"/>
      <c r="I242" s="158">
        <f>ROUND(E242*H242,2)</f>
        <v>0</v>
      </c>
      <c r="J242" s="159"/>
      <c r="K242" s="158">
        <f>ROUND(E242*J242,2)</f>
        <v>0</v>
      </c>
      <c r="L242" s="158">
        <v>21</v>
      </c>
      <c r="M242" s="158">
        <f>G242*(1+L242/100)</f>
        <v>0</v>
      </c>
      <c r="N242" s="157">
        <v>0</v>
      </c>
      <c r="O242" s="157">
        <f>ROUND(E242*N242,2)</f>
        <v>0</v>
      </c>
      <c r="P242" s="157">
        <v>0</v>
      </c>
      <c r="Q242" s="157">
        <f>ROUND(E242*P242,2)</f>
        <v>0</v>
      </c>
      <c r="R242" s="158"/>
      <c r="S242" s="158" t="s">
        <v>178</v>
      </c>
      <c r="T242" s="158" t="s">
        <v>179</v>
      </c>
      <c r="U242" s="158">
        <v>0</v>
      </c>
      <c r="V242" s="158">
        <f>ROUND(E242*U242,2)</f>
        <v>0</v>
      </c>
      <c r="W242" s="158"/>
      <c r="X242" s="158" t="s">
        <v>378</v>
      </c>
      <c r="Y242" s="158" t="s">
        <v>124</v>
      </c>
      <c r="Z242" s="147"/>
      <c r="AA242" s="147"/>
      <c r="AB242" s="147"/>
      <c r="AC242" s="147"/>
      <c r="AD242" s="147"/>
      <c r="AE242" s="147"/>
      <c r="AF242" s="147"/>
      <c r="AG242" s="147" t="s">
        <v>379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82">
        <v>76</v>
      </c>
      <c r="B243" s="183" t="s">
        <v>389</v>
      </c>
      <c r="C243" s="193" t="s">
        <v>390</v>
      </c>
      <c r="D243" s="184" t="s">
        <v>388</v>
      </c>
      <c r="E243" s="185">
        <v>1</v>
      </c>
      <c r="F243" s="186"/>
      <c r="G243" s="187">
        <f>ROUND(E243*F243,2)</f>
        <v>0</v>
      </c>
      <c r="H243" s="159"/>
      <c r="I243" s="158">
        <f>ROUND(E243*H243,2)</f>
        <v>0</v>
      </c>
      <c r="J243" s="159"/>
      <c r="K243" s="158">
        <f>ROUND(E243*J243,2)</f>
        <v>0</v>
      </c>
      <c r="L243" s="158">
        <v>21</v>
      </c>
      <c r="M243" s="158">
        <f>G243*(1+L243/100)</f>
        <v>0</v>
      </c>
      <c r="N243" s="157">
        <v>0</v>
      </c>
      <c r="O243" s="157">
        <f>ROUND(E243*N243,2)</f>
        <v>0</v>
      </c>
      <c r="P243" s="157">
        <v>0</v>
      </c>
      <c r="Q243" s="157">
        <f>ROUND(E243*P243,2)</f>
        <v>0</v>
      </c>
      <c r="R243" s="158"/>
      <c r="S243" s="158" t="s">
        <v>178</v>
      </c>
      <c r="T243" s="158" t="s">
        <v>179</v>
      </c>
      <c r="U243" s="158">
        <v>0</v>
      </c>
      <c r="V243" s="158">
        <f>ROUND(E243*U243,2)</f>
        <v>0</v>
      </c>
      <c r="W243" s="158"/>
      <c r="X243" s="158" t="s">
        <v>378</v>
      </c>
      <c r="Y243" s="158" t="s">
        <v>124</v>
      </c>
      <c r="Z243" s="147"/>
      <c r="AA243" s="147"/>
      <c r="AB243" s="147"/>
      <c r="AC243" s="147"/>
      <c r="AD243" s="147"/>
      <c r="AE243" s="147"/>
      <c r="AF243" s="147"/>
      <c r="AG243" s="147" t="s">
        <v>379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x14ac:dyDescent="0.2">
      <c r="A244" s="169" t="s">
        <v>117</v>
      </c>
      <c r="B244" s="170" t="s">
        <v>90</v>
      </c>
      <c r="C244" s="190" t="s">
        <v>30</v>
      </c>
      <c r="D244" s="171"/>
      <c r="E244" s="172"/>
      <c r="F244" s="173"/>
      <c r="G244" s="174">
        <f>SUMIF(AG245:AG246,"&lt;&gt;NOR",G245:G246)</f>
        <v>0</v>
      </c>
      <c r="H244" s="168"/>
      <c r="I244" s="168">
        <f>SUM(I245:I246)</f>
        <v>0</v>
      </c>
      <c r="J244" s="168"/>
      <c r="K244" s="168">
        <f>SUM(K245:K246)</f>
        <v>0</v>
      </c>
      <c r="L244" s="168"/>
      <c r="M244" s="168">
        <f>SUM(M245:M246)</f>
        <v>0</v>
      </c>
      <c r="N244" s="167"/>
      <c r="O244" s="167">
        <f>SUM(O245:O246)</f>
        <v>0</v>
      </c>
      <c r="P244" s="167"/>
      <c r="Q244" s="167">
        <f>SUM(Q245:Q246)</f>
        <v>0</v>
      </c>
      <c r="R244" s="168"/>
      <c r="S244" s="168"/>
      <c r="T244" s="168"/>
      <c r="U244" s="168"/>
      <c r="V244" s="168">
        <f>SUM(V245:V246)</f>
        <v>0</v>
      </c>
      <c r="W244" s="168"/>
      <c r="X244" s="168"/>
      <c r="Y244" s="168"/>
      <c r="AG244" t="s">
        <v>118</v>
      </c>
    </row>
    <row r="245" spans="1:60" ht="22.5" outlineLevel="1" x14ac:dyDescent="0.2">
      <c r="A245" s="176">
        <v>77</v>
      </c>
      <c r="B245" s="177" t="s">
        <v>391</v>
      </c>
      <c r="C245" s="191" t="s">
        <v>392</v>
      </c>
      <c r="D245" s="178" t="s">
        <v>377</v>
      </c>
      <c r="E245" s="179">
        <v>1</v>
      </c>
      <c r="F245" s="180"/>
      <c r="G245" s="181">
        <f>ROUND(E245*F245,2)</f>
        <v>0</v>
      </c>
      <c r="H245" s="159"/>
      <c r="I245" s="158">
        <f>ROUND(E245*H245,2)</f>
        <v>0</v>
      </c>
      <c r="J245" s="159"/>
      <c r="K245" s="158">
        <f>ROUND(E245*J245,2)</f>
        <v>0</v>
      </c>
      <c r="L245" s="158">
        <v>21</v>
      </c>
      <c r="M245" s="158">
        <f>G245*(1+L245/100)</f>
        <v>0</v>
      </c>
      <c r="N245" s="157">
        <v>0</v>
      </c>
      <c r="O245" s="157">
        <f>ROUND(E245*N245,2)</f>
        <v>0</v>
      </c>
      <c r="P245" s="157">
        <v>0</v>
      </c>
      <c r="Q245" s="157">
        <f>ROUND(E245*P245,2)</f>
        <v>0</v>
      </c>
      <c r="R245" s="158"/>
      <c r="S245" s="158" t="s">
        <v>122</v>
      </c>
      <c r="T245" s="158" t="s">
        <v>179</v>
      </c>
      <c r="U245" s="158">
        <v>0</v>
      </c>
      <c r="V245" s="158">
        <f>ROUND(E245*U245,2)</f>
        <v>0</v>
      </c>
      <c r="W245" s="158"/>
      <c r="X245" s="158" t="s">
        <v>378</v>
      </c>
      <c r="Y245" s="158" t="s">
        <v>124</v>
      </c>
      <c r="Z245" s="147"/>
      <c r="AA245" s="147"/>
      <c r="AB245" s="147"/>
      <c r="AC245" s="147"/>
      <c r="AD245" s="147"/>
      <c r="AE245" s="147"/>
      <c r="AF245" s="147"/>
      <c r="AG245" s="147" t="s">
        <v>379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ht="33.75" outlineLevel="2" x14ac:dyDescent="0.2">
      <c r="A246" s="154"/>
      <c r="B246" s="155"/>
      <c r="C246" s="257" t="s">
        <v>393</v>
      </c>
      <c r="D246" s="258"/>
      <c r="E246" s="258"/>
      <c r="F246" s="258"/>
      <c r="G246" s="2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198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88" t="str">
        <f>C246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46" s="147"/>
      <c r="BC246" s="147"/>
      <c r="BD246" s="147"/>
      <c r="BE246" s="147"/>
      <c r="BF246" s="147"/>
      <c r="BG246" s="147"/>
      <c r="BH246" s="147"/>
    </row>
    <row r="247" spans="1:60" x14ac:dyDescent="0.2">
      <c r="A247" s="3"/>
      <c r="B247" s="4"/>
      <c r="C247" s="197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AE247">
        <v>12</v>
      </c>
      <c r="AF247">
        <v>21</v>
      </c>
      <c r="AG247" t="s">
        <v>103</v>
      </c>
    </row>
    <row r="248" spans="1:60" x14ac:dyDescent="0.2">
      <c r="A248" s="150"/>
      <c r="B248" s="151" t="s">
        <v>31</v>
      </c>
      <c r="C248" s="198"/>
      <c r="D248" s="152"/>
      <c r="E248" s="153"/>
      <c r="F248" s="153"/>
      <c r="G248" s="175">
        <f>G8+G49+G52+G59+G97+G122+G124+G131+G135+G149+G151+G166+G169+G220+G222+G225+G233+G244</f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AE248">
        <f>SUMIF(L7:L246,AE247,G7:G246)</f>
        <v>0</v>
      </c>
      <c r="AF248">
        <f>SUMIF(L7:L246,AF247,G7:G246)</f>
        <v>0</v>
      </c>
      <c r="AG248" t="s">
        <v>394</v>
      </c>
    </row>
    <row r="249" spans="1:60" x14ac:dyDescent="0.2">
      <c r="A249" s="3"/>
      <c r="B249" s="4"/>
      <c r="C249" s="197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60" x14ac:dyDescent="0.2">
      <c r="A250" s="3"/>
      <c r="B250" s="4"/>
      <c r="C250" s="197"/>
      <c r="D250" s="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60" x14ac:dyDescent="0.2">
      <c r="A251" s="268" t="s">
        <v>395</v>
      </c>
      <c r="B251" s="268"/>
      <c r="C251" s="269"/>
      <c r="D251" s="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60" x14ac:dyDescent="0.2">
      <c r="A252" s="270"/>
      <c r="B252" s="271"/>
      <c r="C252" s="272"/>
      <c r="D252" s="271"/>
      <c r="E252" s="271"/>
      <c r="F252" s="271"/>
      <c r="G252" s="27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AG252" t="s">
        <v>396</v>
      </c>
    </row>
    <row r="253" spans="1:60" x14ac:dyDescent="0.2">
      <c r="A253" s="274"/>
      <c r="B253" s="275"/>
      <c r="C253" s="276"/>
      <c r="D253" s="275"/>
      <c r="E253" s="275"/>
      <c r="F253" s="275"/>
      <c r="G253" s="277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60" x14ac:dyDescent="0.2">
      <c r="A254" s="274"/>
      <c r="B254" s="275"/>
      <c r="C254" s="276"/>
      <c r="D254" s="275"/>
      <c r="E254" s="275"/>
      <c r="F254" s="275"/>
      <c r="G254" s="277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60" x14ac:dyDescent="0.2">
      <c r="A255" s="274"/>
      <c r="B255" s="275"/>
      <c r="C255" s="276"/>
      <c r="D255" s="275"/>
      <c r="E255" s="275"/>
      <c r="F255" s="275"/>
      <c r="G255" s="277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60" x14ac:dyDescent="0.2">
      <c r="A256" s="278"/>
      <c r="B256" s="279"/>
      <c r="C256" s="280"/>
      <c r="D256" s="279"/>
      <c r="E256" s="279"/>
      <c r="F256" s="279"/>
      <c r="G256" s="281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33" x14ac:dyDescent="0.2">
      <c r="A257" s="3"/>
      <c r="B257" s="4"/>
      <c r="C257" s="197"/>
      <c r="D257" s="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33" x14ac:dyDescent="0.2">
      <c r="C258" s="199"/>
      <c r="D258" s="10"/>
      <c r="AG258" t="s">
        <v>397</v>
      </c>
    </row>
    <row r="259" spans="1:33" x14ac:dyDescent="0.2">
      <c r="D259" s="10"/>
    </row>
    <row r="260" spans="1:33" x14ac:dyDescent="0.2">
      <c r="D260" s="10"/>
    </row>
    <row r="261" spans="1:33" x14ac:dyDescent="0.2">
      <c r="D261" s="10"/>
    </row>
    <row r="262" spans="1:33" x14ac:dyDescent="0.2">
      <c r="D262" s="10"/>
    </row>
    <row r="263" spans="1:33" x14ac:dyDescent="0.2">
      <c r="D263" s="10"/>
    </row>
    <row r="264" spans="1:33" x14ac:dyDescent="0.2">
      <c r="D264" s="10"/>
    </row>
    <row r="265" spans="1:33" x14ac:dyDescent="0.2">
      <c r="D265" s="10"/>
    </row>
    <row r="266" spans="1:33" x14ac:dyDescent="0.2">
      <c r="D266" s="10"/>
    </row>
    <row r="267" spans="1:33" x14ac:dyDescent="0.2">
      <c r="D267" s="10"/>
    </row>
    <row r="268" spans="1:33" x14ac:dyDescent="0.2">
      <c r="D268" s="10"/>
    </row>
    <row r="269" spans="1:33" x14ac:dyDescent="0.2">
      <c r="D269" s="10"/>
    </row>
    <row r="270" spans="1:33" x14ac:dyDescent="0.2">
      <c r="D270" s="10"/>
    </row>
    <row r="271" spans="1:33" x14ac:dyDescent="0.2">
      <c r="D271" s="10"/>
    </row>
    <row r="272" spans="1:33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ju3hbs1IRw7LXijiokFu/0rET5phDGZBmybSj6yXsO7RTzgcGr/g5b3fAUl2RrQfKN/qwtGcjF1yQ3yPizzlg==" saltValue="4LduHS8V5lH22QW8dUe+Tw==" spinCount="100000" sheet="1" objects="1" scenarios="1"/>
  <protectedRanges>
    <protectedRange sqref="F9:F245" name="Oblast2"/>
    <protectedRange algorithmName="SHA-512" hashValue="wmAcxipIAbFHnDCvFUGpetCqlhuZgO0jvuRasq3t0UQtXX8EjxksJ3dmoYSGWVFd/g2QxnT/uT0lJAFZPTi0GQ==" saltValue="thDhAEvJta0dT10z0mg37A==" spinCount="100000" sqref="A1:G1048576" name="Oblast1"/>
  </protectedRanges>
  <mergeCells count="46">
    <mergeCell ref="A252:G256"/>
    <mergeCell ref="C65:G65"/>
    <mergeCell ref="C70:G70"/>
    <mergeCell ref="C89:G89"/>
    <mergeCell ref="C90:G90"/>
    <mergeCell ref="A1:G1"/>
    <mergeCell ref="C2:G2"/>
    <mergeCell ref="C3:G3"/>
    <mergeCell ref="C4:G4"/>
    <mergeCell ref="A251:C251"/>
    <mergeCell ref="C171:G171"/>
    <mergeCell ref="C91:G91"/>
    <mergeCell ref="C99:G99"/>
    <mergeCell ref="C114:G114"/>
    <mergeCell ref="C115:G115"/>
    <mergeCell ref="C116:G116"/>
    <mergeCell ref="C117:G117"/>
    <mergeCell ref="C118:G118"/>
    <mergeCell ref="C119:G119"/>
    <mergeCell ref="C120:G120"/>
    <mergeCell ref="C126:G126"/>
    <mergeCell ref="C162:G162"/>
    <mergeCell ref="C206:G206"/>
    <mergeCell ref="C173:G173"/>
    <mergeCell ref="C176:G176"/>
    <mergeCell ref="C178:G178"/>
    <mergeCell ref="C179:G179"/>
    <mergeCell ref="C180:G180"/>
    <mergeCell ref="C183:G183"/>
    <mergeCell ref="C185:G185"/>
    <mergeCell ref="C186:G186"/>
    <mergeCell ref="C192:G192"/>
    <mergeCell ref="C194:G194"/>
    <mergeCell ref="C199:G199"/>
    <mergeCell ref="C246:G246"/>
    <mergeCell ref="C211:G211"/>
    <mergeCell ref="C213:G213"/>
    <mergeCell ref="C214:G214"/>
    <mergeCell ref="C215:G215"/>
    <mergeCell ref="C216:G216"/>
    <mergeCell ref="C217:G217"/>
    <mergeCell ref="C228:G228"/>
    <mergeCell ref="C235:G235"/>
    <mergeCell ref="C237:G237"/>
    <mergeCell ref="C239:G239"/>
    <mergeCell ref="C241:G241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2025-04-23T10:09:18Z</dcterms:modified>
</cp:coreProperties>
</file>