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4g KRY\"/>
    </mc:Choice>
  </mc:AlternateContent>
  <xr:revisionPtr revIDLastSave="0" documentId="8_{E6D3875E-B79E-4CA0-B6B9-0DC7722C0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4 2023 - Bytová jednotka ..." sheetId="2" r:id="rId2"/>
  </sheets>
  <definedNames>
    <definedName name="_xlnm._FilterDatabase" localSheetId="1" hidden="1">'4 2023 - Bytová jednotka ...'!$C$141:$K$461</definedName>
    <definedName name="_xlnm.Print_Titles" localSheetId="1">'4 2023 - Bytová jednotka ...'!$141:$141</definedName>
    <definedName name="_xlnm.Print_Titles" localSheetId="0">'Rekapitulace stavby'!$92:$92</definedName>
    <definedName name="_xlnm.Print_Area" localSheetId="1">'4 2023 - Bytová jednotka ...'!$C$4:$J$76,'4 2023 - Bytová jednotka ...'!$C$82:$J$123,'4 2023 - Bytová jednotka ...'!$C$129:$K$461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61" i="2"/>
  <c r="BH461" i="2"/>
  <c r="BG461" i="2"/>
  <c r="BE461" i="2"/>
  <c r="T461" i="2"/>
  <c r="T460" i="2" s="1"/>
  <c r="R461" i="2"/>
  <c r="R460" i="2" s="1"/>
  <c r="P461" i="2"/>
  <c r="P460" i="2" s="1"/>
  <c r="BI459" i="2"/>
  <c r="BH459" i="2"/>
  <c r="BG459" i="2"/>
  <c r="BE459" i="2"/>
  <c r="T459" i="2"/>
  <c r="T458" i="2"/>
  <c r="R459" i="2"/>
  <c r="R458" i="2" s="1"/>
  <c r="P459" i="2"/>
  <c r="P458" i="2" s="1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5" i="2"/>
  <c r="BH445" i="2"/>
  <c r="BG445" i="2"/>
  <c r="BE445" i="2"/>
  <c r="T445" i="2"/>
  <c r="R445" i="2"/>
  <c r="P44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5" i="2"/>
  <c r="BH365" i="2"/>
  <c r="BG365" i="2"/>
  <c r="BE365" i="2"/>
  <c r="T365" i="2"/>
  <c r="R365" i="2"/>
  <c r="P365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T352" i="2" s="1"/>
  <c r="R353" i="2"/>
  <c r="R352" i="2" s="1"/>
  <c r="P353" i="2"/>
  <c r="P352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 s="1"/>
  <c r="P191" i="2"/>
  <c r="P190" i="2" s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 s="1"/>
  <c r="P145" i="2"/>
  <c r="P144" i="2" s="1"/>
  <c r="F136" i="2"/>
  <c r="E134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/>
  <c r="J17" i="2"/>
  <c r="J15" i="2"/>
  <c r="E15" i="2"/>
  <c r="F138" i="2" s="1"/>
  <c r="J14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461" i="2"/>
  <c r="J461" i="2"/>
  <c r="BK459" i="2"/>
  <c r="J459" i="2"/>
  <c r="BK454" i="2"/>
  <c r="J454" i="2"/>
  <c r="BK451" i="2"/>
  <c r="J451" i="2"/>
  <c r="BK445" i="2"/>
  <c r="J445" i="2"/>
  <c r="BK432" i="2"/>
  <c r="J432" i="2"/>
  <c r="BK430" i="2"/>
  <c r="J430" i="2"/>
  <c r="BK428" i="2"/>
  <c r="J428" i="2"/>
  <c r="BK427" i="2"/>
  <c r="J427" i="2"/>
  <c r="BK421" i="2"/>
  <c r="J421" i="2"/>
  <c r="BK419" i="2"/>
  <c r="J419" i="2"/>
  <c r="BK416" i="2"/>
  <c r="J416" i="2"/>
  <c r="BK409" i="2"/>
  <c r="J409" i="2"/>
  <c r="BK405" i="2"/>
  <c r="J405" i="2"/>
  <c r="BK403" i="2"/>
  <c r="J403" i="2"/>
  <c r="BK402" i="2"/>
  <c r="J402" i="2"/>
  <c r="BK391" i="2"/>
  <c r="J391" i="2"/>
  <c r="BK389" i="2"/>
  <c r="J389" i="2"/>
  <c r="BK386" i="2"/>
  <c r="J386" i="2"/>
  <c r="BK385" i="2"/>
  <c r="J385" i="2"/>
  <c r="BK383" i="2"/>
  <c r="J383" i="2"/>
  <c r="BK382" i="2"/>
  <c r="J382" i="2"/>
  <c r="BK377" i="2"/>
  <c r="J377" i="2"/>
  <c r="BK375" i="2"/>
  <c r="J375" i="2"/>
  <c r="BK370" i="2"/>
  <c r="J370" i="2"/>
  <c r="BK369" i="2"/>
  <c r="J369" i="2"/>
  <c r="BK365" i="2"/>
  <c r="J365" i="2"/>
  <c r="BK358" i="2"/>
  <c r="J358" i="2"/>
  <c r="BK353" i="2"/>
  <c r="J353" i="2"/>
  <c r="BK351" i="2"/>
  <c r="J351" i="2"/>
  <c r="BK349" i="2"/>
  <c r="J349" i="2"/>
  <c r="BK348" i="2"/>
  <c r="J348" i="2"/>
  <c r="BK344" i="2"/>
  <c r="J344" i="2"/>
  <c r="BK342" i="2"/>
  <c r="J342" i="2"/>
  <c r="BK341" i="2"/>
  <c r="J341" i="2"/>
  <c r="BK340" i="2"/>
  <c r="J340" i="2"/>
  <c r="BK339" i="2"/>
  <c r="J339" i="2"/>
  <c r="BK337" i="2"/>
  <c r="J337" i="2"/>
  <c r="BK336" i="2"/>
  <c r="J336" i="2"/>
  <c r="BK335" i="2"/>
  <c r="J335" i="2"/>
  <c r="BK334" i="2"/>
  <c r="BK333" i="2"/>
  <c r="BK332" i="2"/>
  <c r="J332" i="2"/>
  <c r="BK331" i="2"/>
  <c r="J331" i="2"/>
  <c r="BK330" i="2"/>
  <c r="J330" i="2"/>
  <c r="BK329" i="2"/>
  <c r="J329" i="2"/>
  <c r="BK328" i="2"/>
  <c r="J328" i="2"/>
  <c r="BK327" i="2"/>
  <c r="J327" i="2"/>
  <c r="BK326" i="2"/>
  <c r="J326" i="2"/>
  <c r="BK325" i="2"/>
  <c r="J325" i="2"/>
  <c r="BK324" i="2"/>
  <c r="J324" i="2"/>
  <c r="BK323" i="2"/>
  <c r="J323" i="2"/>
  <c r="BK322" i="2"/>
  <c r="J322" i="2"/>
  <c r="BK321" i="2"/>
  <c r="J321" i="2"/>
  <c r="BK318" i="2"/>
  <c r="J318" i="2"/>
  <c r="BK315" i="2"/>
  <c r="J315" i="2"/>
  <c r="BK314" i="2"/>
  <c r="J314" i="2"/>
  <c r="BK312" i="2"/>
  <c r="J312" i="2"/>
  <c r="BK311" i="2"/>
  <c r="J311" i="2"/>
  <c r="BK307" i="2"/>
  <c r="J307" i="2"/>
  <c r="BK305" i="2"/>
  <c r="J305" i="2"/>
  <c r="BK304" i="2"/>
  <c r="J304" i="2"/>
  <c r="BK302" i="2"/>
  <c r="J302" i="2"/>
  <c r="BK296" i="2"/>
  <c r="J296" i="2"/>
  <c r="BK294" i="2"/>
  <c r="J294" i="2"/>
  <c r="BK289" i="2"/>
  <c r="J289" i="2"/>
  <c r="BK287" i="2"/>
  <c r="J287" i="2"/>
  <c r="BK286" i="2"/>
  <c r="J286" i="2"/>
  <c r="BK284" i="2"/>
  <c r="J284" i="2"/>
  <c r="BK283" i="2"/>
  <c r="J283" i="2"/>
  <c r="BK282" i="2"/>
  <c r="J282" i="2"/>
  <c r="BK281" i="2"/>
  <c r="J281" i="2"/>
  <c r="BK280" i="2"/>
  <c r="J280" i="2"/>
  <c r="BK279" i="2"/>
  <c r="J279" i="2"/>
  <c r="BK278" i="2"/>
  <c r="J278" i="2"/>
  <c r="BK277" i="2"/>
  <c r="J277" i="2"/>
  <c r="BK276" i="2"/>
  <c r="J276" i="2"/>
  <c r="BK275" i="2"/>
  <c r="J275" i="2"/>
  <c r="BK274" i="2"/>
  <c r="J274" i="2"/>
  <c r="BK273" i="2"/>
  <c r="J273" i="2"/>
  <c r="BK272" i="2"/>
  <c r="J272" i="2"/>
  <c r="BK271" i="2"/>
  <c r="J271" i="2"/>
  <c r="BK270" i="2"/>
  <c r="J270" i="2"/>
  <c r="BK269" i="2"/>
  <c r="J269" i="2"/>
  <c r="BK268" i="2"/>
  <c r="J268" i="2"/>
  <c r="BK267" i="2"/>
  <c r="J267" i="2"/>
  <c r="BK266" i="2"/>
  <c r="J266" i="2"/>
  <c r="BK265" i="2"/>
  <c r="J265" i="2"/>
  <c r="BK264" i="2"/>
  <c r="J264" i="2"/>
  <c r="BK263" i="2"/>
  <c r="J263" i="2"/>
  <c r="BK262" i="2"/>
  <c r="J262" i="2"/>
  <c r="BK261" i="2"/>
  <c r="J261" i="2"/>
  <c r="BK260" i="2"/>
  <c r="J260" i="2"/>
  <c r="BK259" i="2"/>
  <c r="J259" i="2"/>
  <c r="BK258" i="2"/>
  <c r="J258" i="2"/>
  <c r="BK257" i="2"/>
  <c r="J257" i="2"/>
  <c r="BK256" i="2"/>
  <c r="J256" i="2"/>
  <c r="BK255" i="2"/>
  <c r="J255" i="2"/>
  <c r="BK254" i="2"/>
  <c r="J254" i="2"/>
  <c r="BK253" i="2"/>
  <c r="J253" i="2"/>
  <c r="BK252" i="2"/>
  <c r="J252" i="2"/>
  <c r="BK251" i="2"/>
  <c r="J251" i="2"/>
  <c r="BK250" i="2"/>
  <c r="J250" i="2"/>
  <c r="BK249" i="2"/>
  <c r="J249" i="2"/>
  <c r="BK248" i="2"/>
  <c r="J248" i="2"/>
  <c r="BK246" i="2"/>
  <c r="J246" i="2"/>
  <c r="BK245" i="2"/>
  <c r="J245" i="2"/>
  <c r="BK243" i="2"/>
  <c r="J243" i="2"/>
  <c r="BK242" i="2"/>
  <c r="J242" i="2"/>
  <c r="BK241" i="2"/>
  <c r="J241" i="2"/>
  <c r="BK240" i="2"/>
  <c r="J240" i="2"/>
  <c r="BK239" i="2"/>
  <c r="J239" i="2"/>
  <c r="BK238" i="2"/>
  <c r="J238" i="2"/>
  <c r="BK237" i="2"/>
  <c r="J237" i="2"/>
  <c r="BK236" i="2"/>
  <c r="J236" i="2"/>
  <c r="BK235" i="2"/>
  <c r="J235" i="2"/>
  <c r="BK234" i="2"/>
  <c r="J234" i="2"/>
  <c r="BK233" i="2"/>
  <c r="J233" i="2"/>
  <c r="BK232" i="2"/>
  <c r="J232" i="2"/>
  <c r="BK231" i="2"/>
  <c r="J231" i="2"/>
  <c r="BK230" i="2"/>
  <c r="J230" i="2"/>
  <c r="BK229" i="2"/>
  <c r="J229" i="2"/>
  <c r="BK228" i="2"/>
  <c r="J228" i="2"/>
  <c r="BK227" i="2"/>
  <c r="J227" i="2"/>
  <c r="BK226" i="2"/>
  <c r="J226" i="2"/>
  <c r="BK225" i="2"/>
  <c r="J225" i="2"/>
  <c r="BK223" i="2"/>
  <c r="J223" i="2"/>
  <c r="BK222" i="2"/>
  <c r="J222" i="2"/>
  <c r="BK221" i="2"/>
  <c r="J221" i="2"/>
  <c r="BK220" i="2"/>
  <c r="J220" i="2"/>
  <c r="BK219" i="2"/>
  <c r="J219" i="2"/>
  <c r="BK218" i="2"/>
  <c r="J218" i="2"/>
  <c r="BK217" i="2"/>
  <c r="J217" i="2"/>
  <c r="BK214" i="2"/>
  <c r="J214" i="2"/>
  <c r="BK213" i="2"/>
  <c r="J213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BK205" i="2"/>
  <c r="J205" i="2"/>
  <c r="BK204" i="2"/>
  <c r="J204" i="2"/>
  <c r="BK203" i="2"/>
  <c r="J203" i="2"/>
  <c r="BK202" i="2"/>
  <c r="J202" i="2"/>
  <c r="BK200" i="2"/>
  <c r="J200" i="2"/>
  <c r="BK199" i="2"/>
  <c r="J199" i="2"/>
  <c r="BK198" i="2"/>
  <c r="J198" i="2"/>
  <c r="BK197" i="2"/>
  <c r="J197" i="2"/>
  <c r="BK196" i="2"/>
  <c r="J196" i="2"/>
  <c r="BK195" i="2"/>
  <c r="J195" i="2"/>
  <c r="BK194" i="2"/>
  <c r="J194" i="2"/>
  <c r="BK191" i="2"/>
  <c r="J191" i="2"/>
  <c r="BK189" i="2"/>
  <c r="J189" i="2"/>
  <c r="BK188" i="2"/>
  <c r="J188" i="2"/>
  <c r="BK187" i="2"/>
  <c r="J187" i="2"/>
  <c r="BK186" i="2"/>
  <c r="J186" i="2"/>
  <c r="BK185" i="2"/>
  <c r="J185" i="2"/>
  <c r="BK180" i="2"/>
  <c r="J180" i="2"/>
  <c r="BK178" i="2"/>
  <c r="J178" i="2"/>
  <c r="BK173" i="2"/>
  <c r="BK167" i="2"/>
  <c r="J167" i="2"/>
  <c r="BK165" i="2"/>
  <c r="J165" i="2"/>
  <c r="BK164" i="2"/>
  <c r="J164" i="2"/>
  <c r="BK160" i="2"/>
  <c r="J160" i="2"/>
  <c r="BK157" i="2"/>
  <c r="BK155" i="2"/>
  <c r="BK153" i="2"/>
  <c r="J153" i="2"/>
  <c r="BK148" i="2"/>
  <c r="J148" i="2"/>
  <c r="BK145" i="2"/>
  <c r="J145" i="2"/>
  <c r="AS94" i="1"/>
  <c r="P457" i="2" l="1"/>
  <c r="T457" i="2"/>
  <c r="R457" i="2"/>
  <c r="BK147" i="2"/>
  <c r="J147" i="2" s="1"/>
  <c r="J99" i="2" s="1"/>
  <c r="P147" i="2"/>
  <c r="R147" i="2"/>
  <c r="T147" i="2"/>
  <c r="BK166" i="2"/>
  <c r="J166" i="2" s="1"/>
  <c r="J100" i="2" s="1"/>
  <c r="P166" i="2"/>
  <c r="R166" i="2"/>
  <c r="T166" i="2"/>
  <c r="BK184" i="2"/>
  <c r="J184" i="2"/>
  <c r="J101" i="2" s="1"/>
  <c r="P184" i="2"/>
  <c r="R184" i="2"/>
  <c r="T184" i="2"/>
  <c r="BK193" i="2"/>
  <c r="J193" i="2" s="1"/>
  <c r="J104" i="2" s="1"/>
  <c r="P193" i="2"/>
  <c r="R193" i="2"/>
  <c r="T193" i="2"/>
  <c r="BK201" i="2"/>
  <c r="J201" i="2" s="1"/>
  <c r="J105" i="2" s="1"/>
  <c r="P201" i="2"/>
  <c r="R201" i="2"/>
  <c r="T201" i="2"/>
  <c r="BK212" i="2"/>
  <c r="J212" i="2" s="1"/>
  <c r="J106" i="2" s="1"/>
  <c r="P212" i="2"/>
  <c r="R212" i="2"/>
  <c r="T212" i="2"/>
  <c r="BK224" i="2"/>
  <c r="J224" i="2" s="1"/>
  <c r="J107" i="2" s="1"/>
  <c r="P224" i="2"/>
  <c r="R224" i="2"/>
  <c r="T224" i="2"/>
  <c r="BK244" i="2"/>
  <c r="J244" i="2"/>
  <c r="J108" i="2" s="1"/>
  <c r="P244" i="2"/>
  <c r="R244" i="2"/>
  <c r="T244" i="2"/>
  <c r="BK247" i="2"/>
  <c r="J247" i="2" s="1"/>
  <c r="J109" i="2" s="1"/>
  <c r="P247" i="2"/>
  <c r="R247" i="2"/>
  <c r="T247" i="2"/>
  <c r="BK285" i="2"/>
  <c r="J285" i="2" s="1"/>
  <c r="J110" i="2" s="1"/>
  <c r="P285" i="2"/>
  <c r="R285" i="2"/>
  <c r="T285" i="2"/>
  <c r="BK288" i="2"/>
  <c r="J288" i="2" s="1"/>
  <c r="J111" i="2" s="1"/>
  <c r="P288" i="2"/>
  <c r="R288" i="2"/>
  <c r="T288" i="2"/>
  <c r="BK317" i="2"/>
  <c r="J317" i="2" s="1"/>
  <c r="J112" i="2" s="1"/>
  <c r="P317" i="2"/>
  <c r="R317" i="2"/>
  <c r="T317" i="2"/>
  <c r="BK343" i="2"/>
  <c r="J343" i="2" s="1"/>
  <c r="J113" i="2" s="1"/>
  <c r="P343" i="2"/>
  <c r="R343" i="2"/>
  <c r="T343" i="2"/>
  <c r="BK357" i="2"/>
  <c r="J357" i="2" s="1"/>
  <c r="J115" i="2" s="1"/>
  <c r="P357" i="2"/>
  <c r="R357" i="2"/>
  <c r="T357" i="2"/>
  <c r="BK384" i="2"/>
  <c r="J384" i="2" s="1"/>
  <c r="J116" i="2" s="1"/>
  <c r="P384" i="2"/>
  <c r="R384" i="2"/>
  <c r="T384" i="2"/>
  <c r="BK390" i="2"/>
  <c r="J390" i="2"/>
  <c r="J117" i="2" s="1"/>
  <c r="P390" i="2"/>
  <c r="R390" i="2"/>
  <c r="T390" i="2"/>
  <c r="BK404" i="2"/>
  <c r="J404" i="2" s="1"/>
  <c r="J118" i="2" s="1"/>
  <c r="P404" i="2"/>
  <c r="R404" i="2"/>
  <c r="T404" i="2"/>
  <c r="BK431" i="2"/>
  <c r="J431" i="2" s="1"/>
  <c r="J119" i="2" s="1"/>
  <c r="P431" i="2"/>
  <c r="R431" i="2"/>
  <c r="T431" i="2"/>
  <c r="BK144" i="2"/>
  <c r="J144" i="2" s="1"/>
  <c r="J98" i="2" s="1"/>
  <c r="BK190" i="2"/>
  <c r="J190" i="2" s="1"/>
  <c r="J102" i="2" s="1"/>
  <c r="BK352" i="2"/>
  <c r="J352" i="2"/>
  <c r="J114" i="2" s="1"/>
  <c r="BK458" i="2"/>
  <c r="J458" i="2" s="1"/>
  <c r="J121" i="2" s="1"/>
  <c r="BK460" i="2"/>
  <c r="J460" i="2" s="1"/>
  <c r="J122" i="2" s="1"/>
  <c r="E85" i="2"/>
  <c r="J89" i="2"/>
  <c r="F91" i="2"/>
  <c r="J91" i="2"/>
  <c r="F92" i="2"/>
  <c r="J92" i="2"/>
  <c r="BF145" i="2"/>
  <c r="BF148" i="2"/>
  <c r="BF153" i="2"/>
  <c r="BF155" i="2"/>
  <c r="BF157" i="2"/>
  <c r="BF160" i="2"/>
  <c r="BF164" i="2"/>
  <c r="BF165" i="2"/>
  <c r="BF167" i="2"/>
  <c r="BF173" i="2"/>
  <c r="BF178" i="2"/>
  <c r="BF180" i="2"/>
  <c r="BF185" i="2"/>
  <c r="BF186" i="2"/>
  <c r="BF187" i="2"/>
  <c r="BF188" i="2"/>
  <c r="BF189" i="2"/>
  <c r="BF191" i="2"/>
  <c r="BF194" i="2"/>
  <c r="BF195" i="2"/>
  <c r="BF196" i="2"/>
  <c r="BF197" i="2"/>
  <c r="BF198" i="2"/>
  <c r="BF199" i="2"/>
  <c r="BF200" i="2"/>
  <c r="BF202" i="2"/>
  <c r="BF203" i="2"/>
  <c r="BF204" i="2"/>
  <c r="BF205" i="2"/>
  <c r="BF206" i="2"/>
  <c r="BF207" i="2"/>
  <c r="BF208" i="2"/>
  <c r="BF209" i="2"/>
  <c r="BF210" i="2"/>
  <c r="BF211" i="2"/>
  <c r="BF213" i="2"/>
  <c r="BF214" i="2"/>
  <c r="BF217" i="2"/>
  <c r="BF218" i="2"/>
  <c r="BF219" i="2"/>
  <c r="BF220" i="2"/>
  <c r="BF221" i="2"/>
  <c r="BF222" i="2"/>
  <c r="BF223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5" i="2"/>
  <c r="BF246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281" i="2"/>
  <c r="BF282" i="2"/>
  <c r="BF283" i="2"/>
  <c r="BF284" i="2"/>
  <c r="BF286" i="2"/>
  <c r="BF287" i="2"/>
  <c r="BF289" i="2"/>
  <c r="BF294" i="2"/>
  <c r="BF296" i="2"/>
  <c r="BF302" i="2"/>
  <c r="BF304" i="2"/>
  <c r="BF305" i="2"/>
  <c r="BF307" i="2"/>
  <c r="BF311" i="2"/>
  <c r="BF312" i="2"/>
  <c r="BF314" i="2"/>
  <c r="BF315" i="2"/>
  <c r="BF318" i="2"/>
  <c r="BF321" i="2"/>
  <c r="BF322" i="2"/>
  <c r="BF323" i="2"/>
  <c r="BF324" i="2"/>
  <c r="BF325" i="2"/>
  <c r="BF326" i="2"/>
  <c r="BF327" i="2"/>
  <c r="BF328" i="2"/>
  <c r="BF329" i="2"/>
  <c r="BF330" i="2"/>
  <c r="BF331" i="2"/>
  <c r="BF332" i="2"/>
  <c r="BF333" i="2"/>
  <c r="BF334" i="2"/>
  <c r="BF335" i="2"/>
  <c r="BF336" i="2"/>
  <c r="BF337" i="2"/>
  <c r="BF339" i="2"/>
  <c r="BF340" i="2"/>
  <c r="BF341" i="2"/>
  <c r="BF342" i="2"/>
  <c r="BF344" i="2"/>
  <c r="BF348" i="2"/>
  <c r="BF349" i="2"/>
  <c r="BF351" i="2"/>
  <c r="BF353" i="2"/>
  <c r="BF358" i="2"/>
  <c r="BF365" i="2"/>
  <c r="BF369" i="2"/>
  <c r="BF370" i="2"/>
  <c r="BF375" i="2"/>
  <c r="BF377" i="2"/>
  <c r="BF382" i="2"/>
  <c r="BF383" i="2"/>
  <c r="BF385" i="2"/>
  <c r="BF386" i="2"/>
  <c r="BF389" i="2"/>
  <c r="BF391" i="2"/>
  <c r="BF402" i="2"/>
  <c r="BF403" i="2"/>
  <c r="BF405" i="2"/>
  <c r="BF409" i="2"/>
  <c r="BF416" i="2"/>
  <c r="BF419" i="2"/>
  <c r="BF421" i="2"/>
  <c r="BF427" i="2"/>
  <c r="BF428" i="2"/>
  <c r="BF430" i="2"/>
  <c r="BF432" i="2"/>
  <c r="BF445" i="2"/>
  <c r="BF451" i="2"/>
  <c r="BF454" i="2"/>
  <c r="BF459" i="2"/>
  <c r="BF461" i="2"/>
  <c r="F33" i="2"/>
  <c r="AZ95" i="1" s="1"/>
  <c r="AZ94" i="1" s="1"/>
  <c r="W29" i="1" s="1"/>
  <c r="J33" i="2"/>
  <c r="AV95" i="1" s="1"/>
  <c r="F35" i="2"/>
  <c r="BB95" i="1" s="1"/>
  <c r="BB94" i="1" s="1"/>
  <c r="W31" i="1" s="1"/>
  <c r="F36" i="2"/>
  <c r="BC95" i="1" s="1"/>
  <c r="BC94" i="1" s="1"/>
  <c r="W32" i="1" s="1"/>
  <c r="F37" i="2"/>
  <c r="BD95" i="1" s="1"/>
  <c r="BD94" i="1" s="1"/>
  <c r="W33" i="1" s="1"/>
  <c r="R143" i="2" l="1"/>
  <c r="T143" i="2"/>
  <c r="P143" i="2"/>
  <c r="T192" i="2"/>
  <c r="T142" i="2" s="1"/>
  <c r="R192" i="2"/>
  <c r="P192" i="2"/>
  <c r="BK143" i="2"/>
  <c r="J143" i="2" s="1"/>
  <c r="J97" i="2" s="1"/>
  <c r="BK192" i="2"/>
  <c r="J192" i="2" s="1"/>
  <c r="J103" i="2" s="1"/>
  <c r="BK457" i="2"/>
  <c r="J457" i="2"/>
  <c r="J120" i="2"/>
  <c r="AV94" i="1"/>
  <c r="AK29" i="1" s="1"/>
  <c r="AX94" i="1"/>
  <c r="AY94" i="1"/>
  <c r="F34" i="2"/>
  <c r="BA95" i="1" s="1"/>
  <c r="BA94" i="1" s="1"/>
  <c r="W30" i="1" s="1"/>
  <c r="J34" i="2"/>
  <c r="AW95" i="1" s="1"/>
  <c r="AT95" i="1" s="1"/>
  <c r="P142" i="2" l="1"/>
  <c r="AU95" i="1" s="1"/>
  <c r="AU94" i="1" s="1"/>
  <c r="R142" i="2"/>
  <c r="BK142" i="2"/>
  <c r="J142" i="2" s="1"/>
  <c r="J96" i="2" s="1"/>
  <c r="AW94" i="1"/>
  <c r="AK30" i="1" s="1"/>
  <c r="J30" i="2" l="1"/>
  <c r="AG95" i="1" s="1"/>
  <c r="AG94" i="1" s="1"/>
  <c r="AK26" i="1" s="1"/>
  <c r="AT94" i="1"/>
  <c r="AN94" i="1" l="1"/>
  <c r="J39" i="2"/>
  <c r="AN95" i="1"/>
  <c r="AK35" i="1"/>
</calcChain>
</file>

<file path=xl/sharedStrings.xml><?xml version="1.0" encoding="utf-8"?>
<sst xmlns="http://schemas.openxmlformats.org/spreadsheetml/2006/main" count="4119" uniqueCount="941">
  <si>
    <t>Export Komplet</t>
  </si>
  <si>
    <t/>
  </si>
  <si>
    <t>2.0</t>
  </si>
  <si>
    <t>False</t>
  </si>
  <si>
    <t>{1d7b98ed-5890-459e-8e67-14cda791a269}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</si>
  <si>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</si>
  <si>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</si>
  <si>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</si>
  <si>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</si>
  <si>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</si>
  <si>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</si>
  <si>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</si>
  <si>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</si>
  <si>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</si>
  <si>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P2303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</si>
  <si>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</si>
  <si>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</si>
  <si>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 1.11 3+1 (typ byt č. 1)</t>
  </si>
  <si>
    <t>KSO:</t>
  </si>
  <si>
    <t>CC-CZ:</t>
  </si>
  <si>
    <t>Místo:</t>
  </si>
  <si>
    <t xml:space="preserve"> </t>
  </si>
  <si>
    <t>Datum:</t>
  </si>
  <si>
    <t>14. 8. 2023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</si>
  <si>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</si>
  <si>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</si>
  <si>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</si>
  <si>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</si>
  <si>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</si>
  <si>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</si>
  <si>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</si>
  <si>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</si>
  <si>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</si>
  <si>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</si>
  <si>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</si>
  <si>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</si>
  <si>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</si>
  <si>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</si>
  <si>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</si>
  <si>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</si>
  <si>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</si>
  <si>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</si>
  <si>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</si>
  <si>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</si>
  <si>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</si>
  <si>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</si>
  <si>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</si>
  <si>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</si>
  <si>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</si>
  <si>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</si>
  <si>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</si>
  <si>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</si>
  <si>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</si>
  <si>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</si>
  <si>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</si>
  <si>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</si>
  <si>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</si>
  <si>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</si>
  <si>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</si>
  <si>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</si>
  <si>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</si>
  <si>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</si>
  <si>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</si>
  <si>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</si>
  <si>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</si>
  <si>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</si>
  <si>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</si>
  <si>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</si>
  <si>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</si>
  <si>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</si>
  <si>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</si>
  <si>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</si>
  <si>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</si>
  <si>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</si>
  <si>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</si>
  <si>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</si>
  <si>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</si>
  <si>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</si>
  <si>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4 2023</t>
  </si>
  <si>
    <t>Bytová jednotka typ byt č. 1 var. 2</t>
  </si>
  <si>
    <t>STA</t>
  </si>
  <si>
    <t>1</t>
  </si>
  <si>
    <t>{f6eb9b14-6aa1-4a24-990b-2ccfd1aeb1f3}</t>
  </si>
  <si>
    <t>KRYCÍ LIST SOUPISU PRACÍ</t>
  </si>
  <si>
    <t>Objekt:</t>
  </si>
  <si>
    <t>4 2023 - Bytová jednotka typ byt č. 1 var. 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</si>
  <si>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</si>
  <si>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</si>
  <si>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</si>
  <si>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</si>
  <si>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</si>
  <si>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</si>
  <si>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</si>
  <si>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</si>
  <si>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</si>
  <si>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</si>
  <si>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</si>
  <si>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</si>
  <si>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</si>
  <si>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</si>
  <si>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</si>
  <si>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</si>
  <si>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</si>
  <si>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</si>
  <si>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</si>
  <si>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</si>
  <si>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</si>
  <si>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</si>
  <si>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</si>
  <si>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</si>
  <si>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</si>
  <si>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</si>
  <si>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711 - Izolace proti vodě, vlhkosti a plynům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</si>
  <si>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</si>
  <si>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</si>
  <si>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</si>
  <si>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</si>
  <si>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</si>
  <si>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</si>
  <si>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</si>
  <si>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</si>
  <si>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</si>
  <si>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</si>
  <si>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</si>
  <si>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</si>
  <si>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</si>
  <si>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</si>
  <si>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</si>
  <si>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</si>
  <si>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</si>
  <si>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</si>
  <si>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</si>
  <si>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</si>
  <si>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</si>
  <si>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</si>
  <si>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</si>
  <si>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</si>
  <si>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</si>
  <si>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</si>
  <si>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</si>
  <si>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</si>
  <si>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-1743664729</t>
  </si>
  <si>
    <t>VV</t>
  </si>
  <si>
    <t>1,6*0,8</t>
  </si>
  <si>
    <t>6</t>
  </si>
  <si>
    <t>Úpravy povrchů, podlahy a osazování výplní</t>
  </si>
  <si>
    <t>611315401</t>
  </si>
  <si>
    <t>Oprava vnitřní vápenné hrubé omítky stropů v rozsahu plochy do 10 %</t>
  </si>
  <si>
    <t>CS ÚRS 2023 01</t>
  </si>
  <si>
    <t>867237471</t>
  </si>
  <si>
    <t>1,87*1,505</t>
  </si>
  <si>
    <t>1,145*0,9</t>
  </si>
  <si>
    <t>6,86</t>
  </si>
  <si>
    <t>Součet</t>
  </si>
  <si>
    <t>612315401</t>
  </si>
  <si>
    <t>Oprava vnitřní vápenné hrubé omítky stěn v rozsahu plochy do 10 %</t>
  </si>
  <si>
    <t>-192989163</t>
  </si>
  <si>
    <t>(2,85+2,59)*2*2,65</t>
  </si>
  <si>
    <t>619991001</t>
  </si>
  <si>
    <t>-188591174</t>
  </si>
  <si>
    <t>5</t>
  </si>
  <si>
    <t>619991011</t>
  </si>
  <si>
    <t>932069773</t>
  </si>
  <si>
    <t>konstrukce v blízkosti bytového jádra-zařízení bytu:</t>
  </si>
  <si>
    <t>50</t>
  </si>
  <si>
    <t>632441112</t>
  </si>
  <si>
    <t>Potěr cementový samonivelační tl do 30 mm ze suchých směsí</t>
  </si>
  <si>
    <t>-204930905</t>
  </si>
  <si>
    <t>7</t>
  </si>
  <si>
    <t>642944121</t>
  </si>
  <si>
    <t>Osazování ocelových zárubní dodatečné pl do 2,5 m2</t>
  </si>
  <si>
    <t>kus</t>
  </si>
  <si>
    <t>1022424579</t>
  </si>
  <si>
    <t>8</t>
  </si>
  <si>
    <t>M</t>
  </si>
  <si>
    <t>55331589</t>
  </si>
  <si>
    <t>zárubeň jednokřídlá ocelová pro sádrokartonové příčky tl stěny 75-100mm rozměru 700/1970, 2100mm</t>
  </si>
  <si>
    <t>-582856216</t>
  </si>
  <si>
    <t>9</t>
  </si>
  <si>
    <t>Ostatní konstrukce a práce, bourání</t>
  </si>
  <si>
    <t>784111001</t>
  </si>
  <si>
    <t>Oprášení (ometení ) podkladu v místnostech výšky do 3,80 m</t>
  </si>
  <si>
    <t>16</t>
  </si>
  <si>
    <t>2075130567</t>
  </si>
  <si>
    <t>konstrukce po vybouraném jádru:</t>
  </si>
  <si>
    <t>(7+2,85)*2,65</t>
  </si>
  <si>
    <t>strop:</t>
  </si>
  <si>
    <t>2,85*7</t>
  </si>
  <si>
    <t>10</t>
  </si>
  <si>
    <t>952901111</t>
  </si>
  <si>
    <t>2098238910</t>
  </si>
  <si>
    <t>7*2,85</t>
  </si>
  <si>
    <t>přístupová cesta do bytu - chodba:</t>
  </si>
  <si>
    <t>11</t>
  </si>
  <si>
    <t>962084121</t>
  </si>
  <si>
    <t>Bourání příček umakartových tl do 50 mm</t>
  </si>
  <si>
    <t>-72635725</t>
  </si>
  <si>
    <t>(1,79*2+2,85+2,565)*2,65</t>
  </si>
  <si>
    <t>12</t>
  </si>
  <si>
    <t>965046111</t>
  </si>
  <si>
    <t>Broušení stávajících betonových podlah úběr do 3 mm</t>
  </si>
  <si>
    <t>1737843453</t>
  </si>
  <si>
    <t>2,59*2,85-0,67*0,895</t>
  </si>
  <si>
    <t>0,7*3</t>
  </si>
  <si>
    <t>997</t>
  </si>
  <si>
    <t>Přesun sutě</t>
  </si>
  <si>
    <t>13</t>
  </si>
  <si>
    <t>997013157</t>
  </si>
  <si>
    <t>Vnitrostaveništní doprava suti a vybouraných hmot pro budovy v do 24 m s omezením mechanizace</t>
  </si>
  <si>
    <t>t</t>
  </si>
  <si>
    <t>2032859307</t>
  </si>
  <si>
    <t>14</t>
  </si>
  <si>
    <t>997013219</t>
  </si>
  <si>
    <t>Příplatek k vnitrostaveništní dopravě suti a vybouraných hmot za zvětšenou dopravu suti ZKD 10 m</t>
  </si>
  <si>
    <t>-787768539</t>
  </si>
  <si>
    <t>997013501</t>
  </si>
  <si>
    <t>Odvoz suti a vybouraných hmot na skládku nebo meziskládku do 1 km se složením</t>
  </si>
  <si>
    <t>-1149784348</t>
  </si>
  <si>
    <t>997013509</t>
  </si>
  <si>
    <t>Příplatek k odvozu suti a vybouraných hmot na skládku ZKD 1 km přes 1 km</t>
  </si>
  <si>
    <t>-507926533</t>
  </si>
  <si>
    <t>17</t>
  </si>
  <si>
    <t>997013631</t>
  </si>
  <si>
    <t>Poplatek za uložení na skládce (skládkovné) stavebního odpadu směsného kód odpadu 17 09 04</t>
  </si>
  <si>
    <t>1366862646</t>
  </si>
  <si>
    <t>998</t>
  </si>
  <si>
    <t>Přesun hmot</t>
  </si>
  <si>
    <t>18</t>
  </si>
  <si>
    <t>998011003</t>
  </si>
  <si>
    <t>Přesun hmot pro budovy zděné v do 24 m</t>
  </si>
  <si>
    <t>-1010631190</t>
  </si>
  <si>
    <t>PSV</t>
  </si>
  <si>
    <t>Práce a dodávky PSV</t>
  </si>
  <si>
    <t>721</t>
  </si>
  <si>
    <t>Zdravotechnika - vnitřní kanalizace</t>
  </si>
  <si>
    <t>19</t>
  </si>
  <si>
    <t>721171808</t>
  </si>
  <si>
    <t>Demontáž potrubí z PVC do D 114</t>
  </si>
  <si>
    <t>m</t>
  </si>
  <si>
    <t>1804907538</t>
  </si>
  <si>
    <t>20</t>
  </si>
  <si>
    <t>721173706</t>
  </si>
  <si>
    <t>Potrubí kanalizační z PE odpadní DN 100</t>
  </si>
  <si>
    <t>1089192262</t>
  </si>
  <si>
    <t>721173722</t>
  </si>
  <si>
    <t>Potrubí kanalizační z PE připojovací DN 40</t>
  </si>
  <si>
    <t>-744905468</t>
  </si>
  <si>
    <t>22</t>
  </si>
  <si>
    <t>721173724</t>
  </si>
  <si>
    <t>Potrubí kanalizační z PE připojovací DN 70</t>
  </si>
  <si>
    <t>1786195917</t>
  </si>
  <si>
    <t>23</t>
  </si>
  <si>
    <t>721220801</t>
  </si>
  <si>
    <t>Demontáž uzávěrek zápachových DN 70</t>
  </si>
  <si>
    <t>447266678</t>
  </si>
  <si>
    <t>24</t>
  </si>
  <si>
    <t>721290111</t>
  </si>
  <si>
    <t>Zkouška těsnosti potrubí kanalizace vodou do DN 125</t>
  </si>
  <si>
    <t>-1288438512</t>
  </si>
  <si>
    <t>25</t>
  </si>
  <si>
    <t>998721103</t>
  </si>
  <si>
    <t>Přesun hmot tonážní pro vnitřní kanalizace v objektech v do 24 m</t>
  </si>
  <si>
    <t>-1869679559</t>
  </si>
  <si>
    <t>722</t>
  </si>
  <si>
    <t>Zdravotechnika - vnitřní vodovod</t>
  </si>
  <si>
    <t>26</t>
  </si>
  <si>
    <t>722170801</t>
  </si>
  <si>
    <t>Demontáž rozvodů vody z plastů do D 25</t>
  </si>
  <si>
    <t>910679843</t>
  </si>
  <si>
    <t>27</t>
  </si>
  <si>
    <t>722176113</t>
  </si>
  <si>
    <t>Montáž potrubí plastové spojované svary polyfuzně do D 25 mm</t>
  </si>
  <si>
    <t>-1695154802</t>
  </si>
  <si>
    <t>28</t>
  </si>
  <si>
    <t>28615150</t>
  </si>
  <si>
    <t>trubka vodovodní tlaková PPR řada PN 20 D 16mm dl 4m</t>
  </si>
  <si>
    <t>32</t>
  </si>
  <si>
    <t>1846773822</t>
  </si>
  <si>
    <t>29</t>
  </si>
  <si>
    <t>28615152</t>
  </si>
  <si>
    <t>trubka vodovodní tlaková PPR řada PN 20 D 20mm dl 4m</t>
  </si>
  <si>
    <t>-1746760877</t>
  </si>
  <si>
    <t>30</t>
  </si>
  <si>
    <t>28615153</t>
  </si>
  <si>
    <t>trubka vodovodní tlaková PPR řada PN 20 D 25mm dl 4m</t>
  </si>
  <si>
    <t>2071439472</t>
  </si>
  <si>
    <t>31</t>
  </si>
  <si>
    <t>722179191</t>
  </si>
  <si>
    <t>Příplatek k rozvodu vody z plastů za malý rozsah prací na zakázce do 20 m</t>
  </si>
  <si>
    <t>soubor</t>
  </si>
  <si>
    <t>1266711144</t>
  </si>
  <si>
    <t>722179192</t>
  </si>
  <si>
    <t>Příplatek k rozvodu vody z plastů za potrubí do D 32 mm do 15 svarů</t>
  </si>
  <si>
    <t>-1553306683</t>
  </si>
  <si>
    <t>33</t>
  </si>
  <si>
    <t>722290215</t>
  </si>
  <si>
    <t>Zkouška těsnosti vodovodního potrubí hrdlového nebo přírubového do DN 100</t>
  </si>
  <si>
    <t>1261264694</t>
  </si>
  <si>
    <t>34</t>
  </si>
  <si>
    <t>722290234</t>
  </si>
  <si>
    <t>Proplach a dezinfekce vodovodního potrubí do DN 80</t>
  </si>
  <si>
    <t>1266089143</t>
  </si>
  <si>
    <t>35</t>
  </si>
  <si>
    <t>998722103</t>
  </si>
  <si>
    <t>Přesun hmot tonážní pro vnitřní vodovod v objektech v do 24 m</t>
  </si>
  <si>
    <t>226727719</t>
  </si>
  <si>
    <t>723</t>
  </si>
  <si>
    <t>Zdravotechnika - vnitřní plynovod</t>
  </si>
  <si>
    <t>36</t>
  </si>
  <si>
    <t>723120804</t>
  </si>
  <si>
    <t>Demontáž potrubí ocelové závitové svařované do DN 25</t>
  </si>
  <si>
    <t>1520530585</t>
  </si>
  <si>
    <t>37</t>
  </si>
  <si>
    <t>723150421</t>
  </si>
  <si>
    <t>Potrubí plyn ocelové z ušlechtilé oceli spojované lisováním D 15x1 mm</t>
  </si>
  <si>
    <t>854728319</t>
  </si>
  <si>
    <t>chránička:</t>
  </si>
  <si>
    <t>38</t>
  </si>
  <si>
    <t>723181011</t>
  </si>
  <si>
    <t>Potrubí měděné polotvrdé spojované lisováním D 15x1 mm</t>
  </si>
  <si>
    <t>-1244913585</t>
  </si>
  <si>
    <t>39</t>
  </si>
  <si>
    <t>723190105</t>
  </si>
  <si>
    <t>Přípojka plynovodní nerezová hadice G1/2 F x G1/2 F délky 100 cm spojovaná na závit</t>
  </si>
  <si>
    <t>-1321193067</t>
  </si>
  <si>
    <t>40</t>
  </si>
  <si>
    <t>723190901</t>
  </si>
  <si>
    <t>Uzavření,otevření plynovodního potrubí při opravě</t>
  </si>
  <si>
    <t>-1244840036</t>
  </si>
  <si>
    <t>41</t>
  </si>
  <si>
    <t>723190907</t>
  </si>
  <si>
    <t>Odvzdušnění nebo napuštění plynovodního potrubí</t>
  </si>
  <si>
    <t>92070920</t>
  </si>
  <si>
    <t>42</t>
  </si>
  <si>
    <t>723190909</t>
  </si>
  <si>
    <t>Zkouška těsnosti potrubí plynovodního</t>
  </si>
  <si>
    <t>1505855739</t>
  </si>
  <si>
    <t>43</t>
  </si>
  <si>
    <t>KV</t>
  </si>
  <si>
    <t>Příprava odběrného místa pro osazení plynoměru - dodání hl. uzavíracího kulového ventilu G1, dodání rozpěrky k plynoměru</t>
  </si>
  <si>
    <t>kpl</t>
  </si>
  <si>
    <t>1209946942</t>
  </si>
  <si>
    <t>44</t>
  </si>
  <si>
    <t>998723103</t>
  </si>
  <si>
    <t>Přesun hmot tonážní pro vnitřní plynovod v objektech v do 24 m</t>
  </si>
  <si>
    <t>-213983266</t>
  </si>
  <si>
    <t>725</t>
  </si>
  <si>
    <t>Zdravotechnika - zařizovací předměty</t>
  </si>
  <si>
    <t>45</t>
  </si>
  <si>
    <t>725110811</t>
  </si>
  <si>
    <t>Demontáž klozetů splachovací s nádrží</t>
  </si>
  <si>
    <t>-565718556</t>
  </si>
  <si>
    <t>46</t>
  </si>
  <si>
    <t>725112001</t>
  </si>
  <si>
    <t>Klozet keramický standardní samostatně stojící s hlubokým splachováním odpad vodorovný</t>
  </si>
  <si>
    <t>-463414909</t>
  </si>
  <si>
    <t>47</t>
  </si>
  <si>
    <t>725210821</t>
  </si>
  <si>
    <t>Demontáž umyvadel bez výtokových armatur</t>
  </si>
  <si>
    <t>375996991</t>
  </si>
  <si>
    <t>48</t>
  </si>
  <si>
    <t>725211641</t>
  </si>
  <si>
    <t>Umyvadlo keramické bílé šířky do 600 mm připevněné na stěnu šrouby</t>
  </si>
  <si>
    <t>867624992</t>
  </si>
  <si>
    <t>49</t>
  </si>
  <si>
    <t>725220841</t>
  </si>
  <si>
    <t>Demontáž van ocelová</t>
  </si>
  <si>
    <t>-1799622330</t>
  </si>
  <si>
    <t>725222113</t>
  </si>
  <si>
    <t>Vana bez armatur výtokových akrylátová 1500x700 mm</t>
  </si>
  <si>
    <t>-127029863</t>
  </si>
  <si>
    <t>51</t>
  </si>
  <si>
    <t>725229103</t>
  </si>
  <si>
    <t>Montáž vany se zápachovou uzávěrkou akrylátových</t>
  </si>
  <si>
    <t>-1589126360</t>
  </si>
  <si>
    <t>52</t>
  </si>
  <si>
    <t>725810811</t>
  </si>
  <si>
    <t>Demontáž ventilů výtokových nástěnných</t>
  </si>
  <si>
    <t>401324150</t>
  </si>
  <si>
    <t>53</t>
  </si>
  <si>
    <t>725811115</t>
  </si>
  <si>
    <t>Ventil nástěnný pevný výtok G1/2x80 mm</t>
  </si>
  <si>
    <t>360090034</t>
  </si>
  <si>
    <t>54</t>
  </si>
  <si>
    <t>725820801</t>
  </si>
  <si>
    <t>Demontáž baterie nástěnné do G 3 / 4</t>
  </si>
  <si>
    <t>1341113861</t>
  </si>
  <si>
    <t>55</t>
  </si>
  <si>
    <t>725822611</t>
  </si>
  <si>
    <t>Baterie umyvadlová stojánková páková bez výpusti s delším výtokovým ramenem</t>
  </si>
  <si>
    <t>-1633414237</t>
  </si>
  <si>
    <t>56</t>
  </si>
  <si>
    <t>725831313</t>
  </si>
  <si>
    <t>Baterie vanová nástěnná páková s příslušenstvím a pohyblivým držákem</t>
  </si>
  <si>
    <t>1423115162</t>
  </si>
  <si>
    <t>57</t>
  </si>
  <si>
    <t>725865501</t>
  </si>
  <si>
    <t>Odpadní souprava DN 40/50 se zápachovou uzávěrkou pro vanu, ovládání bovdenem</t>
  </si>
  <si>
    <t>-1789614125</t>
  </si>
  <si>
    <t>58</t>
  </si>
  <si>
    <t>725869101</t>
  </si>
  <si>
    <t>Montáž zápachových uzávěrek do DN 40</t>
  </si>
  <si>
    <t>1784712513</t>
  </si>
  <si>
    <t>59</t>
  </si>
  <si>
    <t>55161837</t>
  </si>
  <si>
    <t>uzávěrka zápachová pro pračku a myčku nástěnná PP-bílá DN 40</t>
  </si>
  <si>
    <t>145111668</t>
  </si>
  <si>
    <t>60</t>
  </si>
  <si>
    <t>ZUU</t>
  </si>
  <si>
    <t>Zápachová uzávěra - sifon pro umyvadla, provedení lahvový chromovaný, klik-klak</t>
  </si>
  <si>
    <t>-2145011701</t>
  </si>
  <si>
    <t>61</t>
  </si>
  <si>
    <t>725980123</t>
  </si>
  <si>
    <t>Dvířka na magnety 30/30 vč. montáže a začištění k obkladu (menší rozměr bude odsouhlasen objednatelem)</t>
  </si>
  <si>
    <t>1219128832</t>
  </si>
  <si>
    <t>62</t>
  </si>
  <si>
    <t>998725103</t>
  </si>
  <si>
    <t>Přesun hmot tonážní pro zařizovací předměty v objektech v do 24 m</t>
  </si>
  <si>
    <t>-2097368799</t>
  </si>
  <si>
    <t>63</t>
  </si>
  <si>
    <t>OIM</t>
  </si>
  <si>
    <t>Ostatní instalační materiál nutný pro dopojení zařizovacích předmětů (pancéřové hadičky, těsnění atd...)</t>
  </si>
  <si>
    <t>2091087822</t>
  </si>
  <si>
    <t>726</t>
  </si>
  <si>
    <t>Zdravotechnika - předstěnové instalace</t>
  </si>
  <si>
    <t>64</t>
  </si>
  <si>
    <t>726131001</t>
  </si>
  <si>
    <t>Instalační předstěna - umyvadlo do v 1120 mm se stojánkovou baterií do lehkých stěn s kovovou kcí</t>
  </si>
  <si>
    <t>1157347832</t>
  </si>
  <si>
    <t>65</t>
  </si>
  <si>
    <t>998726113</t>
  </si>
  <si>
    <t>Přesun hmot tonážní pro instalační prefabrikáty v objektech v do 24 m</t>
  </si>
  <si>
    <t>1652358759</t>
  </si>
  <si>
    <t>741</t>
  </si>
  <si>
    <t>Elektroinstalace - silnoproud</t>
  </si>
  <si>
    <t>66</t>
  </si>
  <si>
    <t>1-CYKY-J 3x1,5</t>
  </si>
  <si>
    <t>Kabel s PVC izolací i pláštěm, s Cu jádry 3 x 1,5</t>
  </si>
  <si>
    <t>-2114582511</t>
  </si>
  <si>
    <t>67</t>
  </si>
  <si>
    <t>1-CYKY-J 3x2,5</t>
  </si>
  <si>
    <t>Kabel s PVC izolací i pláštěm, s Cu jádry 3 x 2,5</t>
  </si>
  <si>
    <t>-967037954</t>
  </si>
  <si>
    <t>68</t>
  </si>
  <si>
    <t>3558A-A651 B</t>
  </si>
  <si>
    <t>Kryt spínače kolébkového jednoduchý</t>
  </si>
  <si>
    <t>ks</t>
  </si>
  <si>
    <t>1179925446</t>
  </si>
  <si>
    <t>69</t>
  </si>
  <si>
    <t>3558A-A652 B</t>
  </si>
  <si>
    <t>Kryt spínače kolébkového dělený</t>
  </si>
  <si>
    <t>-193007009</t>
  </si>
  <si>
    <t>70</t>
  </si>
  <si>
    <t>3559-A01345</t>
  </si>
  <si>
    <t>Přístroj spínače jednopólového (řazení 1), 10 AX, 250 V AC</t>
  </si>
  <si>
    <t>-1265043928</t>
  </si>
  <si>
    <t>71</t>
  </si>
  <si>
    <t>3559-A52345</t>
  </si>
  <si>
    <t>Přístroj přepínače střídavého dvojitého (řazení 5B resp.6+6), 10 AX, 250 V AC</t>
  </si>
  <si>
    <t>-78461839</t>
  </si>
  <si>
    <t>72</t>
  </si>
  <si>
    <t>3901A-B10 B</t>
  </si>
  <si>
    <t>Rámeček pro elektroinstalační přístroje, jednonásobný</t>
  </si>
  <si>
    <t>-2021621282</t>
  </si>
  <si>
    <t>73</t>
  </si>
  <si>
    <t>5513A-C02357 B</t>
  </si>
  <si>
    <t>Zásuvka dvojnásobná s ochrannými kolíky, s clonkami, s natočenou dutinou, IP 40, 16 A,  250 V AC</t>
  </si>
  <si>
    <t>225244234</t>
  </si>
  <si>
    <t>74</t>
  </si>
  <si>
    <t>5519A-A02357 B</t>
  </si>
  <si>
    <t>Zásuvka jednonásobná s ochranným kolíkem, s clonkami, IP 40, 16 A, 250 V AC</t>
  </si>
  <si>
    <t>-1646790404</t>
  </si>
  <si>
    <t>75</t>
  </si>
  <si>
    <t>741810001</t>
  </si>
  <si>
    <t>Revize elektrického rozvodu a zařízení do 100 000,- Kč vč. vypracování revizní zprávy</t>
  </si>
  <si>
    <t>1384739200</t>
  </si>
  <si>
    <t>76</t>
  </si>
  <si>
    <t>EDM-100CTZ</t>
  </si>
  <si>
    <t>Ventilátor (IP44) s automatickou žaluzií a časovým doběhem EDM-100CTZ vč. montáže</t>
  </si>
  <si>
    <t>1094810326</t>
  </si>
  <si>
    <t>77</t>
  </si>
  <si>
    <t>KUL 68-45/LD</t>
  </si>
  <si>
    <t>krabice do dutých stěn (vč. Hořlavých materiálů)</t>
  </si>
  <si>
    <t>896694231</t>
  </si>
  <si>
    <t>78</t>
  </si>
  <si>
    <t>LED1</t>
  </si>
  <si>
    <t>LED pásek 12w/m, počet LED diod: 60/m, krytí:IP20,svítivost až 1280lm,4000K DC12v</t>
  </si>
  <si>
    <t>1803229157</t>
  </si>
  <si>
    <t>79</t>
  </si>
  <si>
    <t>LED2</t>
  </si>
  <si>
    <t>Nástěnný profil pro LED pásky Mikro,Profil+ násuvný kryt čirý 2m + přísl.</t>
  </si>
  <si>
    <t>1355909876</t>
  </si>
  <si>
    <t>80</t>
  </si>
  <si>
    <t>LED4</t>
  </si>
  <si>
    <t>LED zdroj vnitřní, výkon:36W,výstupní napětí DC12V,výstupní proud 3A,vstupní napětí:230V</t>
  </si>
  <si>
    <t>-1015465737</t>
  </si>
  <si>
    <t>81</t>
  </si>
  <si>
    <t>LED5</t>
  </si>
  <si>
    <t>Montáž, instalace a zapojení LED pásku</t>
  </si>
  <si>
    <t>151946341</t>
  </si>
  <si>
    <t>82</t>
  </si>
  <si>
    <t>LFN-25-2-030A</t>
  </si>
  <si>
    <t>Proudový chránič, In 25 A, Ue AC 230 V, Idn 30 mA, 2pól, Inc 10 kA, typ A</t>
  </si>
  <si>
    <t>213108936</t>
  </si>
  <si>
    <t>83</t>
  </si>
  <si>
    <t>LTN-10B-1</t>
  </si>
  <si>
    <t>Jistič, In 10 A, Ue AC 230/400 V / DC 72 V, charakteristika B, 1pól, Icn 10 kA</t>
  </si>
  <si>
    <t>-1954959594</t>
  </si>
  <si>
    <t>84</t>
  </si>
  <si>
    <t>LTN-16B-1</t>
  </si>
  <si>
    <t>Jistič, In 16 A, Ue AC 230/400 V / DC 72 V, charakteristika B, 1pól, Icn 10 kA</t>
  </si>
  <si>
    <t>-907848223</t>
  </si>
  <si>
    <t>85</t>
  </si>
  <si>
    <t>MODUS SPMI3000 KO4V2</t>
  </si>
  <si>
    <t>LED vestavné kruhové svítidlo MODUS SPMI3000, průměr 240mm, opálový kryt, LED 840, 700mA nestmívatelné, krytí IP43</t>
  </si>
  <si>
    <t>-8075686</t>
  </si>
  <si>
    <t>86</t>
  </si>
  <si>
    <t>MODUS SPMI700 KO4V2B</t>
  </si>
  <si>
    <t>LED vestavné kruhové svítidlo MODUS SPMI700, průměr 130mm, opálový kryt, LED 840, 150mA nestmívatelné, krytí IP43</t>
  </si>
  <si>
    <t>915622179</t>
  </si>
  <si>
    <t>87</t>
  </si>
  <si>
    <t>Pol1</t>
  </si>
  <si>
    <t>Montážní, spojovací a pomocný materiál</t>
  </si>
  <si>
    <t>-1301758353</t>
  </si>
  <si>
    <t>88</t>
  </si>
  <si>
    <t>Pol10</t>
  </si>
  <si>
    <t>Zásuvka, montáž a zapojení</t>
  </si>
  <si>
    <t>822475874</t>
  </si>
  <si>
    <t>89</t>
  </si>
  <si>
    <t>Pol11</t>
  </si>
  <si>
    <t>Ukončení kabelů a nespecifikovatelné práce</t>
  </si>
  <si>
    <t>1357783669</t>
  </si>
  <si>
    <t>90</t>
  </si>
  <si>
    <t>Pol12</t>
  </si>
  <si>
    <t>Montáž, instalace a zapojení svítidla, nebo ventilátoru či digestoře</t>
  </si>
  <si>
    <t>-1522647140</t>
  </si>
  <si>
    <t>91</t>
  </si>
  <si>
    <t>Pol2</t>
  </si>
  <si>
    <t>Montáž, certifikace, instalace, zapojení</t>
  </si>
  <si>
    <t>1204793996</t>
  </si>
  <si>
    <t>92</t>
  </si>
  <si>
    <t>Pol3</t>
  </si>
  <si>
    <t>1468095782</t>
  </si>
  <si>
    <t>93</t>
  </si>
  <si>
    <t>Pol4</t>
  </si>
  <si>
    <t>Demontáže stávající elektroinstalace a likvidace odpadů</t>
  </si>
  <si>
    <t>-1106630313</t>
  </si>
  <si>
    <t>94</t>
  </si>
  <si>
    <t>Pol5</t>
  </si>
  <si>
    <t>Kabel do průřezu 3x2,5 , uložení do zdiva či dutých stěn</t>
  </si>
  <si>
    <t>-709438551</t>
  </si>
  <si>
    <t>95</t>
  </si>
  <si>
    <t>Pol6</t>
  </si>
  <si>
    <t>provedení kapsy pro přístrojovou krabici</t>
  </si>
  <si>
    <t>-2041440813</t>
  </si>
  <si>
    <t>96</t>
  </si>
  <si>
    <t>Pol7</t>
  </si>
  <si>
    <t>Krabice instalace</t>
  </si>
  <si>
    <t>-1218214217</t>
  </si>
  <si>
    <t>97</t>
  </si>
  <si>
    <t>Pol8</t>
  </si>
  <si>
    <t>Vypínač řazení 1 nebo 6, montáž a zapojení</t>
  </si>
  <si>
    <t>1568179726</t>
  </si>
  <si>
    <t>98</t>
  </si>
  <si>
    <t>Pol9</t>
  </si>
  <si>
    <t>Vypínač řazení 5 nebo 5B, montáž a zapojení</t>
  </si>
  <si>
    <t>1502862532</t>
  </si>
  <si>
    <t>99</t>
  </si>
  <si>
    <t>S1L-210-10</t>
  </si>
  <si>
    <t>Propojovací lišta, 1pól. provedení, průřez 10 mm2, rozteč 17,8 mm, počet vývodů 12, kolíky</t>
  </si>
  <si>
    <t>439945543</t>
  </si>
  <si>
    <t>100</t>
  </si>
  <si>
    <t>TYP015</t>
  </si>
  <si>
    <t>Svorka bezšroubová 5 x 1,0 - 2,5</t>
  </si>
  <si>
    <t>390932854</t>
  </si>
  <si>
    <t>101</t>
  </si>
  <si>
    <t>TYP016</t>
  </si>
  <si>
    <t>Svorka bezšroubová 3 x 1,0 - 2,5</t>
  </si>
  <si>
    <t>-388181783</t>
  </si>
  <si>
    <t>102</t>
  </si>
  <si>
    <t>TYP018</t>
  </si>
  <si>
    <t>Svorka bezšroubová 4 x 1,0 - 2,5</t>
  </si>
  <si>
    <t>795578453</t>
  </si>
  <si>
    <t>751</t>
  </si>
  <si>
    <t>Vzduchotechnika</t>
  </si>
  <si>
    <t>103</t>
  </si>
  <si>
    <t>751111811</t>
  </si>
  <si>
    <t>Demontáž ventilátoru axiálního nízkotlakého kruhové potrubí D do 200 mm</t>
  </si>
  <si>
    <t>1198287100</t>
  </si>
  <si>
    <t>104</t>
  </si>
  <si>
    <t>998751102</t>
  </si>
  <si>
    <t>Přesun hmot tonážní pro vzduchotechniku v objektech v do 24 m</t>
  </si>
  <si>
    <t>-545700908</t>
  </si>
  <si>
    <t>763</t>
  </si>
  <si>
    <t>Konstrukce suché výstavby</t>
  </si>
  <si>
    <t>105</t>
  </si>
  <si>
    <t>763111331</t>
  </si>
  <si>
    <t>SDK příčka tl 80 mm profil CW+UW 50 desky 1xH2 15 TI 40mm</t>
  </si>
  <si>
    <t>783124384</t>
  </si>
  <si>
    <t>(1,95+2,59)*2,65</t>
  </si>
  <si>
    <t>2,85*2,65</t>
  </si>
  <si>
    <t>0,9*2,65</t>
  </si>
  <si>
    <t>106</t>
  </si>
  <si>
    <t>763111351</t>
  </si>
  <si>
    <t>SDK příčka tl 105 mm profil CW+UW 75 desky 1xH2 15 s izolací tl. 80 mm</t>
  </si>
  <si>
    <t>-346215243</t>
  </si>
  <si>
    <t>1,87*2,65</t>
  </si>
  <si>
    <t>107</t>
  </si>
  <si>
    <t>763111718</t>
  </si>
  <si>
    <t>SDK příčka úprava styku příčky a stropu/stávající stěny páskou nebo silikonováním</t>
  </si>
  <si>
    <t>-1475352641</t>
  </si>
  <si>
    <t>1,95+2,59+0,9+2,85</t>
  </si>
  <si>
    <t>(1,145+0,9)*2</t>
  </si>
  <si>
    <t>(1,505+1,87)*2</t>
  </si>
  <si>
    <t>2,65*12</t>
  </si>
  <si>
    <t>108</t>
  </si>
  <si>
    <t>763111751</t>
  </si>
  <si>
    <t>Příplatek k SDK příčce za plochu do 6 m2 jednotlivě</t>
  </si>
  <si>
    <t>1881844029</t>
  </si>
  <si>
    <t>21,969+4,956</t>
  </si>
  <si>
    <t>109</t>
  </si>
  <si>
    <t>763111762</t>
  </si>
  <si>
    <t>Příplatek k SDK příčce s jednoduchou nosnou konstrukcí za zahuštění profilů na vzdálenost 41 mm</t>
  </si>
  <si>
    <t>975548482</t>
  </si>
  <si>
    <t>110</t>
  </si>
  <si>
    <t>763111771</t>
  </si>
  <si>
    <t>Příplatek k SDK příčce za rovinnost kvality Q3</t>
  </si>
  <si>
    <t>848793168</t>
  </si>
  <si>
    <t>26,925*2</t>
  </si>
  <si>
    <t>111</t>
  </si>
  <si>
    <t>763131451</t>
  </si>
  <si>
    <t>SDK podhled deska 1xH2 12,5 bez izolace dvouvrstvá spodní kce profil CD+UD</t>
  </si>
  <si>
    <t>-1216909671</t>
  </si>
  <si>
    <t>1,505*1,87</t>
  </si>
  <si>
    <t>0,9*1,145</t>
  </si>
  <si>
    <t>112</t>
  </si>
  <si>
    <t>763131751</t>
  </si>
  <si>
    <t>Montáž parotěsné zábrany do SDK podhledu</t>
  </si>
  <si>
    <t>935038173</t>
  </si>
  <si>
    <t>113</t>
  </si>
  <si>
    <t>28329336</t>
  </si>
  <si>
    <t>fólie parotěsná s reflexní Al vrstvou 160 g/m2 (1,5 x 50 m)</t>
  </si>
  <si>
    <t>-1192352392</t>
  </si>
  <si>
    <t>3,845*1,3</t>
  </si>
  <si>
    <t>114</t>
  </si>
  <si>
    <t>998763303</t>
  </si>
  <si>
    <t>Přesun hmot tonážní pro sádrokartonové konstrukce v objektech v do 24 m</t>
  </si>
  <si>
    <t>-156348691</t>
  </si>
  <si>
    <t>115</t>
  </si>
  <si>
    <t>VS</t>
  </si>
  <si>
    <t>Příplatek za použití vysokopevnostního sádrokartonu tvrzeného v místě zavěšení kuchyňské linky</t>
  </si>
  <si>
    <t>94592051</t>
  </si>
  <si>
    <t>766</t>
  </si>
  <si>
    <t>Konstrukce truhlářské</t>
  </si>
  <si>
    <t>116</t>
  </si>
  <si>
    <t>766421812</t>
  </si>
  <si>
    <t>Demontáž truhlářského obložení podhledů z panelů plochy přes 1,5 m2</t>
  </si>
  <si>
    <t>1560320452</t>
  </si>
  <si>
    <t>demontáž obložení stropu umakartem:</t>
  </si>
  <si>
    <t>2,565*1,85</t>
  </si>
  <si>
    <t>117</t>
  </si>
  <si>
    <t>766660001</t>
  </si>
  <si>
    <t>Montáž dveřních křídel otvíravých 1křídlových š do 0,8 m do ocelové zárubně</t>
  </si>
  <si>
    <t>-1590345344</t>
  </si>
  <si>
    <t>118</t>
  </si>
  <si>
    <t>61162085</t>
  </si>
  <si>
    <t>dveře jednokřídlé dřevotřískové povrch CPL laminát HDF plné 700x1970-2100mm</t>
  </si>
  <si>
    <t>-1429412470</t>
  </si>
  <si>
    <t>119</t>
  </si>
  <si>
    <t>54914610</t>
  </si>
  <si>
    <t>kování vrchní dveřní klika včetně rozet a montážního materiál nerez PK</t>
  </si>
  <si>
    <t>1937375679</t>
  </si>
  <si>
    <t>120</t>
  </si>
  <si>
    <t>766660722</t>
  </si>
  <si>
    <t>Montáž dveřního kování - zámku</t>
  </si>
  <si>
    <t>-1295486259</t>
  </si>
  <si>
    <t>121</t>
  </si>
  <si>
    <t>54925015</t>
  </si>
  <si>
    <t>zámek stavební zadlabací WC</t>
  </si>
  <si>
    <t>-1219084863</t>
  </si>
  <si>
    <t>122</t>
  </si>
  <si>
    <t>766699751</t>
  </si>
  <si>
    <t>Montáž překrytí podlahových spár lištou plochou</t>
  </si>
  <si>
    <t>1877941073</t>
  </si>
  <si>
    <t>123</t>
  </si>
  <si>
    <t>59054130</t>
  </si>
  <si>
    <t>profil přechodový hliníkový samolepící 35mm</t>
  </si>
  <si>
    <t>-1442633591</t>
  </si>
  <si>
    <t>124</t>
  </si>
  <si>
    <t>766812840</t>
  </si>
  <si>
    <t>Demontáž kuchyňských linek dřevěných nebo kovových délky do 2,1 m</t>
  </si>
  <si>
    <t>-525560512</t>
  </si>
  <si>
    <t>125</t>
  </si>
  <si>
    <t>998766103</t>
  </si>
  <si>
    <t>Přesun hmot tonážní pro konstrukce truhlářské v objektech v do 24 m</t>
  </si>
  <si>
    <t>-1314303594</t>
  </si>
  <si>
    <t>126</t>
  </si>
  <si>
    <t>DV</t>
  </si>
  <si>
    <t>Dodávka a osazení SDK konstrukce dvířek za wc - pro obklad vč. úchytek a začištění</t>
  </si>
  <si>
    <t>-597914244</t>
  </si>
  <si>
    <t>127</t>
  </si>
  <si>
    <t>KL1-1</t>
  </si>
  <si>
    <t>Montáž kuchyňské linky dle specifikace vč. dřezu</t>
  </si>
  <si>
    <t>-1519830678</t>
  </si>
  <si>
    <t>128</t>
  </si>
  <si>
    <t>KL1-2</t>
  </si>
  <si>
    <t>Kuchyňská linka dle specifikace vč. dřezu s odkapávačem - dodávka</t>
  </si>
  <si>
    <t>-147158094</t>
  </si>
  <si>
    <t>129</t>
  </si>
  <si>
    <t>KL2-1</t>
  </si>
  <si>
    <t>1091182243</t>
  </si>
  <si>
    <t>130</t>
  </si>
  <si>
    <t>KL2-2</t>
  </si>
  <si>
    <t>-1199418826</t>
  </si>
  <si>
    <t>131</t>
  </si>
  <si>
    <t>KL3-1</t>
  </si>
  <si>
    <t>Montáž digestoře</t>
  </si>
  <si>
    <t>1377161186</t>
  </si>
  <si>
    <t>132</t>
  </si>
  <si>
    <t>KL3-2</t>
  </si>
  <si>
    <t>Dodávka digestoře - výsuvná černé provedení s odtahem</t>
  </si>
  <si>
    <t>-1350465825</t>
  </si>
  <si>
    <t>133</t>
  </si>
  <si>
    <t>KL5</t>
  </si>
  <si>
    <t>D+M transparentní podlahové lišty pro ukončení kuchňské linky u podlahy</t>
  </si>
  <si>
    <t>1803674911</t>
  </si>
  <si>
    <t>2,85+0,6*2</t>
  </si>
  <si>
    <t>134</t>
  </si>
  <si>
    <t>KL6</t>
  </si>
  <si>
    <t>Montáž varné desky</t>
  </si>
  <si>
    <t>-297427167</t>
  </si>
  <si>
    <t>135</t>
  </si>
  <si>
    <t>KL7</t>
  </si>
  <si>
    <t>Varná deska plynová - černá, sklo, pojistka stop gas, el. zapalování, 4 varné zóny, otočné ovládání</t>
  </si>
  <si>
    <t>-1723449897</t>
  </si>
  <si>
    <t>136</t>
  </si>
  <si>
    <t>KL8</t>
  </si>
  <si>
    <t>Montáž elektrické varné trouby</t>
  </si>
  <si>
    <t>-202018260</t>
  </si>
  <si>
    <t>137</t>
  </si>
  <si>
    <t>KL9</t>
  </si>
  <si>
    <t>Elektrická trouba vestavná s ventilátorem, en.tř.min.A, černé provedení (dva plechy)</t>
  </si>
  <si>
    <t>-1974280168</t>
  </si>
  <si>
    <t>771</t>
  </si>
  <si>
    <t>Podlahy z dlaždic</t>
  </si>
  <si>
    <t>138</t>
  </si>
  <si>
    <t>771571113</t>
  </si>
  <si>
    <t>Montáž podlah z keramických dlaždic režných hladkých do malty do 12 ks/m2</t>
  </si>
  <si>
    <t>2104343978</t>
  </si>
  <si>
    <t>139</t>
  </si>
  <si>
    <t>771591111</t>
  </si>
  <si>
    <t>Podlahy penetrace podkladu</t>
  </si>
  <si>
    <t>679030351</t>
  </si>
  <si>
    <t>140</t>
  </si>
  <si>
    <t>59761408</t>
  </si>
  <si>
    <t>dlaždice keramická barevná přes 9 do 12 ks/m2</t>
  </si>
  <si>
    <t>-256895849</t>
  </si>
  <si>
    <t>3,845*1,1</t>
  </si>
  <si>
    <t>141</t>
  </si>
  <si>
    <t>998771103</t>
  </si>
  <si>
    <t>Přesun hmot tonážní pro podlahy z dlaždic v objektech v do 24 m</t>
  </si>
  <si>
    <t>1278598964</t>
  </si>
  <si>
    <t>776</t>
  </si>
  <si>
    <t>Podlahy povlakové</t>
  </si>
  <si>
    <t>142</t>
  </si>
  <si>
    <t>776201812</t>
  </si>
  <si>
    <t>Demontáž lepených povlakových podlah s podložkou ručně</t>
  </si>
  <si>
    <t>122003708</t>
  </si>
  <si>
    <t>1,85*1,6</t>
  </si>
  <si>
    <t>0,895*1,12</t>
  </si>
  <si>
    <t>781</t>
  </si>
  <si>
    <t>Dokončovací práce - obklady</t>
  </si>
  <si>
    <t>143</t>
  </si>
  <si>
    <t>58582012</t>
  </si>
  <si>
    <t>lepidlo cementové flexibilní C2S1</t>
  </si>
  <si>
    <t>kg</t>
  </si>
  <si>
    <t>CS ÚRS 2022 01</t>
  </si>
  <si>
    <t>-305847200</t>
  </si>
  <si>
    <t>3kg/m2:</t>
  </si>
  <si>
    <t>dlažba:</t>
  </si>
  <si>
    <t>3,845*3*1,2</t>
  </si>
  <si>
    <t>obklad:</t>
  </si>
  <si>
    <t>15,981*3*1,2</t>
  </si>
  <si>
    <t>144</t>
  </si>
  <si>
    <t>58582019</t>
  </si>
  <si>
    <t>spárovací hmota cementová flexibilní CG2 různé barvy</t>
  </si>
  <si>
    <t>-1090196305</t>
  </si>
  <si>
    <t>0,5kg/m2:</t>
  </si>
  <si>
    <t>dlažba a obklad:</t>
  </si>
  <si>
    <t>(3,845+15,981)*0,5*1,2</t>
  </si>
  <si>
    <t>145</t>
  </si>
  <si>
    <t>23151000</t>
  </si>
  <si>
    <t>tmel silikonový sanitární barevný</t>
  </si>
  <si>
    <t>litr</t>
  </si>
  <si>
    <t>682317267</t>
  </si>
  <si>
    <t>146</t>
  </si>
  <si>
    <t>781471113</t>
  </si>
  <si>
    <t>Montáž obkladů vnitřních keramických hladkých do 19 ks/m2 kladených do malty</t>
  </si>
  <si>
    <t>483338546</t>
  </si>
  <si>
    <t>(1,87+1,505)*2,5</t>
  </si>
  <si>
    <t>(1,145+0,9)*2,5</t>
  </si>
  <si>
    <t>(2,85+0,6+0,6)*0,6</t>
  </si>
  <si>
    <t>147</t>
  </si>
  <si>
    <t>59761155</t>
  </si>
  <si>
    <t>dlaždice keramické koupelnové(barevné) přes 19 do 25 ks/m2</t>
  </si>
  <si>
    <t>1053688821</t>
  </si>
  <si>
    <t>15,981*1,1</t>
  </si>
  <si>
    <t>148</t>
  </si>
  <si>
    <t>781494511</t>
  </si>
  <si>
    <t>Hliníkové profily ukončovací lepené lepidlem vč. dodávky</t>
  </si>
  <si>
    <t>1235185184</t>
  </si>
  <si>
    <t>(0,6*2+0,6*2+2,15*2)</t>
  </si>
  <si>
    <t>149</t>
  </si>
  <si>
    <t>781495111</t>
  </si>
  <si>
    <t>Penetrace podkladu vnitřních obkladů</t>
  </si>
  <si>
    <t>52012832</t>
  </si>
  <si>
    <t>150</t>
  </si>
  <si>
    <t>998781103</t>
  </si>
  <si>
    <t>Přesun hmot tonážní pro obklady keramické v objektech v do 24 m</t>
  </si>
  <si>
    <t>-94928373</t>
  </si>
  <si>
    <t>783</t>
  </si>
  <si>
    <t>Dokončovací práce - nátěry</t>
  </si>
  <si>
    <t>151</t>
  </si>
  <si>
    <t>783301313</t>
  </si>
  <si>
    <t>Odmaštění zámečnických konstrukcí ředidlovým odmašťovačem</t>
  </si>
  <si>
    <t>-512199688</t>
  </si>
  <si>
    <t>152</t>
  </si>
  <si>
    <t>783314101</t>
  </si>
  <si>
    <t>Základní jednonásobný syntetický nátěr zámečnických konstrukcí</t>
  </si>
  <si>
    <t>-796111965</t>
  </si>
  <si>
    <t>zárubně:</t>
  </si>
  <si>
    <t>(2*2+0,9)*2*0,5</t>
  </si>
  <si>
    <t>153</t>
  </si>
  <si>
    <t>783317101</t>
  </si>
  <si>
    <t>Krycí jednonásobný syntetický standardní nátěr zámečnických konstrukcí</t>
  </si>
  <si>
    <t>1342253954</t>
  </si>
  <si>
    <t>784</t>
  </si>
  <si>
    <t>Dokončovací práce - malby a tapety</t>
  </si>
  <si>
    <t>154</t>
  </si>
  <si>
    <t>1006147201</t>
  </si>
  <si>
    <t>2,59*1</t>
  </si>
  <si>
    <t>2,85*1</t>
  </si>
  <si>
    <t>2,875*2,85</t>
  </si>
  <si>
    <t>stěny:</t>
  </si>
  <si>
    <t>(2,85+2,875)*2*2,65</t>
  </si>
  <si>
    <t>155</t>
  </si>
  <si>
    <t>784181111</t>
  </si>
  <si>
    <t>Základní silikátová jednonásobná penetrace podkladu v místnostech výšky do 3,80m</t>
  </si>
  <si>
    <t>343427326</t>
  </si>
  <si>
    <t>156</t>
  </si>
  <si>
    <t>784321001</t>
  </si>
  <si>
    <t>Jednonásobné silikátové bílé malby v místnosti výšky do 3,80 m</t>
  </si>
  <si>
    <t>-449826555</t>
  </si>
  <si>
    <t>711</t>
  </si>
  <si>
    <t>Izolace proti vodě, vlhkosti a plynům</t>
  </si>
  <si>
    <t>157</t>
  </si>
  <si>
    <t>711191201</t>
  </si>
  <si>
    <t>Provedení izolace proti vlhkosti hydroizolační stěrkou vodorovné na betonu, 2 vrstvy</t>
  </si>
  <si>
    <t>-1613105489</t>
  </si>
  <si>
    <t>158</t>
  </si>
  <si>
    <t>711192201</t>
  </si>
  <si>
    <t>Provedení izolace proti vlhkosti hydroizolační stěrkou svislé na betonu, 2 vrstvy</t>
  </si>
  <si>
    <t>-237722822</t>
  </si>
  <si>
    <t>(1,145+0,9)*2*0,2</t>
  </si>
  <si>
    <t>(0,7+1,505+0,7)*2,65</t>
  </si>
  <si>
    <t>(1,2+1,505+1,2)*0,2</t>
  </si>
  <si>
    <t>pod vanou:</t>
  </si>
  <si>
    <t>1,505*0,8</t>
  </si>
  <si>
    <t>159</t>
  </si>
  <si>
    <t>24617150</t>
  </si>
  <si>
    <t>hmota nátěrová hydroizolační elastická na beton nebo omítku</t>
  </si>
  <si>
    <t>-1739914549</t>
  </si>
  <si>
    <t>spotřeba 3kg/m2,tl.2mm:</t>
  </si>
  <si>
    <t>(3,845+10,501)*3</t>
  </si>
  <si>
    <t>160</t>
  </si>
  <si>
    <t>711199095</t>
  </si>
  <si>
    <t>Příplatek k izolacím proti zemní vlhkosti za plochu do 10 m2 natěradly za studena nebo za horka</t>
  </si>
  <si>
    <t>-1363811800</t>
  </si>
  <si>
    <t>3,845+10,501</t>
  </si>
  <si>
    <t>161</t>
  </si>
  <si>
    <t>711199101</t>
  </si>
  <si>
    <t>Provedení těsnícího pásu do spoje dilatační nebo styčné spáry podlaha - stěna</t>
  </si>
  <si>
    <t>596858095</t>
  </si>
  <si>
    <t>(1,87+1,505)*2</t>
  </si>
  <si>
    <t>2,6*2</t>
  </si>
  <si>
    <t>0,2*6</t>
  </si>
  <si>
    <t>162</t>
  </si>
  <si>
    <t>711199102</t>
  </si>
  <si>
    <t>Provedení těsnícího koutu pro vnější nebo vnitřní roh spáry podlaha - stěna</t>
  </si>
  <si>
    <t>678044291</t>
  </si>
  <si>
    <t>163</t>
  </si>
  <si>
    <t>28355020</t>
  </si>
  <si>
    <t>páska pružná těsnící š 80mm</t>
  </si>
  <si>
    <t>1921355990</t>
  </si>
  <si>
    <t>17,24*1,1</t>
  </si>
  <si>
    <t>164</t>
  </si>
  <si>
    <t>998711103</t>
  </si>
  <si>
    <t>Přesun hmot tonážní pro izolace proti vodě, vlhkosti a plynům v objektech výšky do 60 m</t>
  </si>
  <si>
    <t>1072623105</t>
  </si>
  <si>
    <t>HZS</t>
  </si>
  <si>
    <t>Hodinové zúčtovací sazby</t>
  </si>
  <si>
    <t>165</t>
  </si>
  <si>
    <t>HZS1292</t>
  </si>
  <si>
    <t>Hodinová zúčtovací sazba stavební dělník</t>
  </si>
  <si>
    <t>hod</t>
  </si>
  <si>
    <t>512</t>
  </si>
  <si>
    <t>-767371768</t>
  </si>
  <si>
    <t>další nespecifikované práce při demontážích stávajícího bytového jádra:</t>
  </si>
  <si>
    <t>stavební:</t>
  </si>
  <si>
    <t>instalatérské:</t>
  </si>
  <si>
    <t>vzduchotechnické - např. demontáž stávajícho ventilátoru s částečnou demontáží potrubí:</t>
  </si>
  <si>
    <t>ostatní zednické zapravení - elektroinstalace:</t>
  </si>
  <si>
    <t>instalatérské práce při dopojení kuchyňské linky:</t>
  </si>
  <si>
    <t>166</t>
  </si>
  <si>
    <t>HZS2212</t>
  </si>
  <si>
    <t>Hodinová zúčtovací sazba instalatér odborný</t>
  </si>
  <si>
    <t>-184616010</t>
  </si>
  <si>
    <t>Ostatní drobné nespecifikované práce související s rozvody vody a kanalizace bytového jádra vč. zpětného zaplombování obou vodoměrů:</t>
  </si>
  <si>
    <t>167</t>
  </si>
  <si>
    <t>HZS3111</t>
  </si>
  <si>
    <t>Hodinová zúčtovací sazba montér potrubí</t>
  </si>
  <si>
    <t>974372416</t>
  </si>
  <si>
    <t>dopojení nových ventilátorů na stávající potrubí:</t>
  </si>
  <si>
    <t>168</t>
  </si>
  <si>
    <t>HZS4212</t>
  </si>
  <si>
    <t>Hodinová zúčtovací sazba revizní technik specialista</t>
  </si>
  <si>
    <t>1364977848</t>
  </si>
  <si>
    <t>revize plynu:</t>
  </si>
  <si>
    <t>VRN</t>
  </si>
  <si>
    <t>Vedlejší rozpočtové náklady</t>
  </si>
  <si>
    <t>VRN3</t>
  </si>
  <si>
    <t>Zařízení staveniště</t>
  </si>
  <si>
    <t>169</t>
  </si>
  <si>
    <t>030001000</t>
  </si>
  <si>
    <t>1024</t>
  </si>
  <si>
    <t>-1313054805</t>
  </si>
  <si>
    <t>VRN7</t>
  </si>
  <si>
    <t>Provozní vlivy</t>
  </si>
  <si>
    <t>170</t>
  </si>
  <si>
    <t>070001000</t>
  </si>
  <si>
    <t>238985435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</si>
</sst>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310515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128</xdr:row>
      <xdr:rowOff>0</xdr:rowOff>
    </xdr:from>
    <xdr:to>
      <xdr:col>9</xdr:col>
      <xdr:colOff>1216660</xdr:colOff>
      <xdr:row>132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N39" sqref="N3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7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R5" s="19"/>
      <c r="BE5" s="18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R6" s="19"/>
      <c r="BE6" s="18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1"/>
      <c r="BS8" s="16" t="s">
        <v>6</v>
      </c>
    </row>
    <row r="9" spans="1:74" ht="14.45" customHeight="1">
      <c r="B9" s="19"/>
      <c r="AR9" s="19"/>
      <c r="BE9" s="18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1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81"/>
      <c r="BS11" s="16" t="s">
        <v>6</v>
      </c>
    </row>
    <row r="12" spans="1:74" ht="6.95" customHeight="1">
      <c r="B12" s="19"/>
      <c r="AR12" s="19"/>
      <c r="BE12" s="181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81"/>
      <c r="BS13" s="16" t="s">
        <v>6</v>
      </c>
    </row>
    <row r="14" spans="1:74" ht="12.75">
      <c r="B14" s="19"/>
      <c r="E14" s="186" t="s">
        <v>28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6" t="s">
        <v>26</v>
      </c>
      <c r="AN14" s="28" t="s">
        <v>28</v>
      </c>
      <c r="AR14" s="19"/>
      <c r="BE14" s="181"/>
      <c r="BS14" s="16" t="s">
        <v>6</v>
      </c>
    </row>
    <row r="15" spans="1:74" ht="6.95" customHeight="1">
      <c r="B15" s="19"/>
      <c r="AR15" s="19"/>
      <c r="BE15" s="181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81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81"/>
      <c r="BS17" s="16" t="s">
        <v>30</v>
      </c>
    </row>
    <row r="18" spans="2:71" ht="6.95" customHeight="1">
      <c r="B18" s="19"/>
      <c r="AR18" s="19"/>
      <c r="BE18" s="181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81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81"/>
      <c r="BS20" s="16" t="s">
        <v>30</v>
      </c>
    </row>
    <row r="21" spans="2:71" ht="6.95" customHeight="1">
      <c r="B21" s="19"/>
      <c r="AR21" s="19"/>
      <c r="BE21" s="181"/>
    </row>
    <row r="22" spans="2:71" ht="12" customHeight="1">
      <c r="B22" s="19"/>
      <c r="D22" s="26" t="s">
        <v>32</v>
      </c>
      <c r="AR22" s="19"/>
      <c r="BE22" s="181"/>
    </row>
    <row r="23" spans="2:71" ht="16.5" customHeight="1">
      <c r="B23" s="19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181"/>
    </row>
    <row r="24" spans="2:71" ht="6.95" customHeight="1">
      <c r="B24" s="19"/>
      <c r="AR24" s="19"/>
      <c r="BE24" s="18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1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ROUND(AG94,2)</f>
        <v>0</v>
      </c>
      <c r="AL26" s="190"/>
      <c r="AM26" s="190"/>
      <c r="AN26" s="190"/>
      <c r="AO26" s="190"/>
      <c r="AR26" s="31"/>
      <c r="BE26" s="181"/>
    </row>
    <row r="27" spans="2:71" s="1" customFormat="1" ht="6.95" customHeight="1">
      <c r="B27" s="31"/>
      <c r="AR27" s="31"/>
      <c r="BE27" s="181"/>
    </row>
    <row r="28" spans="2:71" s="1" customFormat="1" ht="12.75">
      <c r="B28" s="31"/>
      <c r="L28" s="191" t="s">
        <v>34</v>
      </c>
      <c r="M28" s="191"/>
      <c r="N28" s="191"/>
      <c r="O28" s="191"/>
      <c r="P28" s="191"/>
      <c r="W28" s="191" t="s">
        <v>35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36</v>
      </c>
      <c r="AL28" s="191"/>
      <c r="AM28" s="191"/>
      <c r="AN28" s="191"/>
      <c r="AO28" s="191"/>
      <c r="AR28" s="31"/>
      <c r="BE28" s="181"/>
    </row>
    <row r="29" spans="2:71" s="2" customFormat="1" ht="14.45" customHeight="1">
      <c r="B29" s="35"/>
      <c r="D29" s="26" t="s">
        <v>37</v>
      </c>
      <c r="F29" s="26" t="s">
        <v>38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5"/>
      <c r="BE29" s="182"/>
    </row>
    <row r="30" spans="2:71" s="2" customFormat="1" ht="14.45" customHeight="1">
      <c r="B30" s="35"/>
      <c r="F30" s="26" t="s">
        <v>39</v>
      </c>
      <c r="L30" s="179">
        <v>0.12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5"/>
      <c r="BE30" s="182"/>
    </row>
    <row r="31" spans="2:71" s="2" customFormat="1" ht="14.45" hidden="1" customHeight="1">
      <c r="B31" s="35"/>
      <c r="F31" s="26" t="s">
        <v>40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5"/>
      <c r="BE31" s="182"/>
    </row>
    <row r="32" spans="2:71" s="2" customFormat="1" ht="14.45" hidden="1" customHeight="1">
      <c r="B32" s="35"/>
      <c r="F32" s="26" t="s">
        <v>41</v>
      </c>
      <c r="L32" s="179">
        <v>0.15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5"/>
      <c r="BE32" s="182"/>
    </row>
    <row r="33" spans="2:57" s="2" customFormat="1" ht="14.45" hidden="1" customHeight="1">
      <c r="B33" s="35"/>
      <c r="F33" s="26" t="s">
        <v>42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5"/>
      <c r="BE33" s="182"/>
    </row>
    <row r="34" spans="2:57" s="1" customFormat="1" ht="6.95" customHeight="1">
      <c r="B34" s="31"/>
      <c r="AR34" s="31"/>
      <c r="BE34" s="181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2" t="s">
        <v>45</v>
      </c>
      <c r="Y35" s="213"/>
      <c r="Z35" s="213"/>
      <c r="AA35" s="213"/>
      <c r="AB35" s="213"/>
      <c r="AC35" s="38"/>
      <c r="AD35" s="38"/>
      <c r="AE35" s="38"/>
      <c r="AF35" s="38"/>
      <c r="AG35" s="38"/>
      <c r="AH35" s="38"/>
      <c r="AI35" s="38"/>
      <c r="AJ35" s="38"/>
      <c r="AK35" s="214">
        <f>SUM(AK26:AK33)</f>
        <v>0</v>
      </c>
      <c r="AL35" s="213"/>
      <c r="AM35" s="213"/>
      <c r="AN35" s="213"/>
      <c r="AO35" s="21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P2303</v>
      </c>
      <c r="AR84" s="47"/>
    </row>
    <row r="85" spans="1:91" s="4" customFormat="1" ht="36.950000000000003" customHeight="1">
      <c r="B85" s="48"/>
      <c r="C85" s="49" t="s">
        <v>16</v>
      </c>
      <c r="L85" s="203" t="str">
        <f>K6</f>
        <v>OP 1.11 3+1 (typ byt č. 1)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14. 8. 2023</v>
      </c>
      <c r="AN87" s="20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6" t="str">
        <f>IF(E17="","",E17)</f>
        <v xml:space="preserve"> </v>
      </c>
      <c r="AN89" s="207"/>
      <c r="AO89" s="207"/>
      <c r="AP89" s="207"/>
      <c r="AR89" s="31"/>
      <c r="AS89" s="208" t="s">
        <v>53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4"/>
    </row>
    <row r="91" spans="1:91" s="1" customFormat="1" ht="10.9" customHeight="1">
      <c r="B91" s="31"/>
      <c r="AR91" s="31"/>
      <c r="AS91" s="210"/>
      <c r="AT91" s="211"/>
      <c r="BD91" s="54"/>
    </row>
    <row r="92" spans="1:91" s="1" customFormat="1" ht="29.25" customHeight="1">
      <c r="B92" s="31"/>
      <c r="C92" s="198" t="s">
        <v>54</v>
      </c>
      <c r="D92" s="199"/>
      <c r="E92" s="199"/>
      <c r="F92" s="199"/>
      <c r="G92" s="199"/>
      <c r="H92" s="55"/>
      <c r="I92" s="200" t="s">
        <v>55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56</v>
      </c>
      <c r="AH92" s="199"/>
      <c r="AI92" s="199"/>
      <c r="AJ92" s="199"/>
      <c r="AK92" s="199"/>
      <c r="AL92" s="199"/>
      <c r="AM92" s="199"/>
      <c r="AN92" s="200" t="s">
        <v>57</v>
      </c>
      <c r="AO92" s="199"/>
      <c r="AP92" s="202"/>
      <c r="AQ92" s="56" t="s">
        <v>58</v>
      </c>
      <c r="AR92" s="31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5">
        <f>ROUND(AG95,2)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194" t="s">
        <v>78</v>
      </c>
      <c r="E95" s="194"/>
      <c r="F95" s="194"/>
      <c r="G95" s="194"/>
      <c r="H95" s="194"/>
      <c r="I95" s="75"/>
      <c r="J95" s="194" t="s">
        <v>79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'4 2023 - Bytová jednotka ...'!J30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6" t="s">
        <v>80</v>
      </c>
      <c r="AR95" s="73"/>
      <c r="AS95" s="77">
        <v>0</v>
      </c>
      <c r="AT95" s="78">
        <f>ROUND(SUM(AV95:AW95),2)</f>
        <v>0</v>
      </c>
      <c r="AU95" s="79">
        <f>'4 2023 - Bytová jednotka ...'!P142</f>
        <v>0</v>
      </c>
      <c r="AV95" s="78">
        <f>'4 2023 - Bytová jednotka ...'!J33</f>
        <v>0</v>
      </c>
      <c r="AW95" s="78">
        <f>'4 2023 - Bytová jednotka ...'!J34</f>
        <v>0</v>
      </c>
      <c r="AX95" s="78">
        <f>'4 2023 - Bytová jednotka ...'!J35</f>
        <v>0</v>
      </c>
      <c r="AY95" s="78">
        <f>'4 2023 - Bytová jednotka ...'!J36</f>
        <v>0</v>
      </c>
      <c r="AZ95" s="78">
        <f>'4 2023 - Bytová jednotka ...'!F33</f>
        <v>0</v>
      </c>
      <c r="BA95" s="78">
        <f>'4 2023 - Bytová jednotka ...'!F34</f>
        <v>0</v>
      </c>
      <c r="BB95" s="78">
        <f>'4 2023 - Bytová jednotka ...'!F35</f>
        <v>0</v>
      </c>
      <c r="BC95" s="78">
        <f>'4 2023 - Bytová jednotka ...'!F36</f>
        <v>0</v>
      </c>
      <c r="BD95" s="80">
        <f>'4 2023 - Bytová jednotka ...'!F37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4 2023 - Bytová jednotk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2"/>
  <sheetViews>
    <sheetView showGridLines="0" zoomScaleNormal="100" workbookViewId="0">
      <selection activeCell="F156" sqref="F15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83</v>
      </c>
      <c r="L4" s="19"/>
      <c r="M4" s="8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7" t="str">
        <f>'Rekapitulace stavby'!K6</f>
        <v>OP 1.11 3+1 (typ byt č. 1)</v>
      </c>
      <c r="F7" s="218"/>
      <c r="G7" s="218"/>
      <c r="H7" s="218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203" t="s">
        <v>85</v>
      </c>
      <c r="F9" s="216"/>
      <c r="G9" s="216"/>
      <c r="H9" s="21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14. 8. 2023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9" t="str">
        <f>'Rekapitulace stavby'!E14</f>
        <v>Vyplň údaj</v>
      </c>
      <c r="F18" s="183"/>
      <c r="G18" s="183"/>
      <c r="H18" s="18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3"/>
      <c r="E27" s="188" t="s">
        <v>1</v>
      </c>
      <c r="F27" s="188"/>
      <c r="G27" s="188"/>
      <c r="H27" s="188"/>
      <c r="L27" s="8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4" t="s">
        <v>33</v>
      </c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85" t="s">
        <v>37</v>
      </c>
      <c r="E33" s="26" t="s">
        <v>38</v>
      </c>
      <c r="F33" s="86">
        <f>ROUND((SUM(BE142:BE461)),  2)</f>
        <v>0</v>
      </c>
      <c r="I33" s="87">
        <v>0.21</v>
      </c>
      <c r="J33" s="86">
        <f>ROUND(((SUM(BE142:BE461))*I33),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ROUND((SUM(BF142:BF461)),  2)</f>
        <v>0</v>
      </c>
      <c r="I34" s="87">
        <v>0.12</v>
      </c>
      <c r="J34" s="86">
        <f>ROUND(((SUM(BF142:BF461))*I34),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ROUND((SUM(BG142:BG461)),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ROUND((SUM(BH142:BH461)),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ROUND((SUM(BI142:BI461)),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5"/>
      <c r="F39" s="55"/>
      <c r="G39" s="90" t="s">
        <v>44</v>
      </c>
      <c r="H39" s="91" t="s">
        <v>45</v>
      </c>
      <c r="I39" s="55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7" t="str">
        <f>E7</f>
        <v>OP 1.11 3+1 (typ byt č. 1)</v>
      </c>
      <c r="F85" s="218"/>
      <c r="G85" s="218"/>
      <c r="H85" s="218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203" t="str">
        <f>E9</f>
        <v>4 2023 - Bytová jednotka typ byt č. 1 var. 2</v>
      </c>
      <c r="F87" s="216"/>
      <c r="G87" s="216"/>
      <c r="H87" s="21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14. 8. 2023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89</v>
      </c>
      <c r="J96" s="64">
        <f>J142</f>
        <v>0</v>
      </c>
      <c r="L96" s="31"/>
      <c r="AU96" s="16" t="s">
        <v>90</v>
      </c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J143</f>
        <v>0</v>
      </c>
      <c r="L97" s="99"/>
    </row>
    <row r="98" spans="2:12" s="9" customFormat="1" ht="19.899999999999999" customHeight="1">
      <c r="B98" s="103"/>
      <c r="D98" s="104" t="s">
        <v>92</v>
      </c>
      <c r="E98" s="105"/>
      <c r="F98" s="105"/>
      <c r="G98" s="105"/>
      <c r="H98" s="105"/>
      <c r="I98" s="105"/>
      <c r="J98" s="106">
        <f>J144</f>
        <v>0</v>
      </c>
      <c r="L98" s="103"/>
    </row>
    <row r="99" spans="2:12" s="9" customFormat="1" ht="19.899999999999999" customHeight="1">
      <c r="B99" s="103"/>
      <c r="D99" s="104" t="s">
        <v>93</v>
      </c>
      <c r="E99" s="105"/>
      <c r="F99" s="105"/>
      <c r="G99" s="105"/>
      <c r="H99" s="105"/>
      <c r="I99" s="105"/>
      <c r="J99" s="106">
        <f>J147</f>
        <v>0</v>
      </c>
      <c r="L99" s="103"/>
    </row>
    <row r="100" spans="2:12" s="9" customFormat="1" ht="19.899999999999999" customHeight="1">
      <c r="B100" s="103"/>
      <c r="D100" s="104" t="s">
        <v>94</v>
      </c>
      <c r="E100" s="105"/>
      <c r="F100" s="105"/>
      <c r="G100" s="105"/>
      <c r="H100" s="105"/>
      <c r="I100" s="105"/>
      <c r="J100" s="106">
        <f>J166</f>
        <v>0</v>
      </c>
      <c r="L100" s="103"/>
    </row>
    <row r="101" spans="2:12" s="9" customFormat="1" ht="19.899999999999999" customHeight="1">
      <c r="B101" s="103"/>
      <c r="D101" s="104" t="s">
        <v>95</v>
      </c>
      <c r="E101" s="105"/>
      <c r="F101" s="105"/>
      <c r="G101" s="105"/>
      <c r="H101" s="105"/>
      <c r="I101" s="105"/>
      <c r="J101" s="106">
        <f>J184</f>
        <v>0</v>
      </c>
      <c r="L101" s="103"/>
    </row>
    <row r="102" spans="2:12" s="9" customFormat="1" ht="19.899999999999999" customHeight="1">
      <c r="B102" s="103"/>
      <c r="D102" s="104" t="s">
        <v>96</v>
      </c>
      <c r="E102" s="105"/>
      <c r="F102" s="105"/>
      <c r="G102" s="105"/>
      <c r="H102" s="105"/>
      <c r="I102" s="105"/>
      <c r="J102" s="106">
        <f>J190</f>
        <v>0</v>
      </c>
      <c r="L102" s="103"/>
    </row>
    <row r="103" spans="2:12" s="8" customFormat="1" ht="24.95" customHeight="1">
      <c r="B103" s="99"/>
      <c r="D103" s="100" t="s">
        <v>97</v>
      </c>
      <c r="E103" s="101"/>
      <c r="F103" s="101"/>
      <c r="G103" s="101"/>
      <c r="H103" s="101"/>
      <c r="I103" s="101"/>
      <c r="J103" s="102">
        <f>J192</f>
        <v>0</v>
      </c>
      <c r="L103" s="99"/>
    </row>
    <row r="104" spans="2:12" s="9" customFormat="1" ht="19.899999999999999" customHeight="1">
      <c r="B104" s="103"/>
      <c r="D104" s="104" t="s">
        <v>98</v>
      </c>
      <c r="E104" s="105"/>
      <c r="F104" s="105"/>
      <c r="G104" s="105"/>
      <c r="H104" s="105"/>
      <c r="I104" s="105"/>
      <c r="J104" s="106">
        <f>J193</f>
        <v>0</v>
      </c>
      <c r="L104" s="103"/>
    </row>
    <row r="105" spans="2:12" s="9" customFormat="1" ht="19.899999999999999" customHeight="1">
      <c r="B105" s="103"/>
      <c r="D105" s="104" t="s">
        <v>99</v>
      </c>
      <c r="E105" s="105"/>
      <c r="F105" s="105"/>
      <c r="G105" s="105"/>
      <c r="H105" s="105"/>
      <c r="I105" s="105"/>
      <c r="J105" s="106">
        <f>J201</f>
        <v>0</v>
      </c>
      <c r="L105" s="103"/>
    </row>
    <row r="106" spans="2:12" s="9" customFormat="1" ht="19.899999999999999" customHeight="1">
      <c r="B106" s="103"/>
      <c r="D106" s="104" t="s">
        <v>100</v>
      </c>
      <c r="E106" s="105"/>
      <c r="F106" s="105"/>
      <c r="G106" s="105"/>
      <c r="H106" s="105"/>
      <c r="I106" s="105"/>
      <c r="J106" s="106">
        <f>J212</f>
        <v>0</v>
      </c>
      <c r="L106" s="103"/>
    </row>
    <row r="107" spans="2:12" s="9" customFormat="1" ht="19.899999999999999" customHeight="1">
      <c r="B107" s="103"/>
      <c r="D107" s="104" t="s">
        <v>101</v>
      </c>
      <c r="E107" s="105"/>
      <c r="F107" s="105"/>
      <c r="G107" s="105"/>
      <c r="H107" s="105"/>
      <c r="I107" s="105"/>
      <c r="J107" s="106">
        <f>J224</f>
        <v>0</v>
      </c>
      <c r="L107" s="103"/>
    </row>
    <row r="108" spans="2:12" s="9" customFormat="1" ht="19.899999999999999" customHeight="1">
      <c r="B108" s="103"/>
      <c r="D108" s="104" t="s">
        <v>102</v>
      </c>
      <c r="E108" s="105"/>
      <c r="F108" s="105"/>
      <c r="G108" s="105"/>
      <c r="H108" s="105"/>
      <c r="I108" s="105"/>
      <c r="J108" s="106">
        <f>J244</f>
        <v>0</v>
      </c>
      <c r="L108" s="103"/>
    </row>
    <row r="109" spans="2:12" s="9" customFormat="1" ht="19.899999999999999" customHeight="1">
      <c r="B109" s="103"/>
      <c r="D109" s="104" t="s">
        <v>103</v>
      </c>
      <c r="E109" s="105"/>
      <c r="F109" s="105"/>
      <c r="G109" s="105"/>
      <c r="H109" s="105"/>
      <c r="I109" s="105"/>
      <c r="J109" s="106">
        <f>J247</f>
        <v>0</v>
      </c>
      <c r="L109" s="103"/>
    </row>
    <row r="110" spans="2:12" s="9" customFormat="1" ht="19.899999999999999" customHeight="1">
      <c r="B110" s="103"/>
      <c r="D110" s="104" t="s">
        <v>104</v>
      </c>
      <c r="E110" s="105"/>
      <c r="F110" s="105"/>
      <c r="G110" s="105"/>
      <c r="H110" s="105"/>
      <c r="I110" s="105"/>
      <c r="J110" s="106">
        <f>J285</f>
        <v>0</v>
      </c>
      <c r="L110" s="103"/>
    </row>
    <row r="111" spans="2:12" s="9" customFormat="1" ht="19.899999999999999" customHeight="1">
      <c r="B111" s="103"/>
      <c r="D111" s="104" t="s">
        <v>105</v>
      </c>
      <c r="E111" s="105"/>
      <c r="F111" s="105"/>
      <c r="G111" s="105"/>
      <c r="H111" s="105"/>
      <c r="I111" s="105"/>
      <c r="J111" s="106">
        <f>J288</f>
        <v>0</v>
      </c>
      <c r="L111" s="103"/>
    </row>
    <row r="112" spans="2:12" s="9" customFormat="1" ht="19.899999999999999" customHeight="1">
      <c r="B112" s="103"/>
      <c r="D112" s="104" t="s">
        <v>106</v>
      </c>
      <c r="E112" s="105"/>
      <c r="F112" s="105"/>
      <c r="G112" s="105"/>
      <c r="H112" s="105"/>
      <c r="I112" s="105"/>
      <c r="J112" s="106">
        <f>J317</f>
        <v>0</v>
      </c>
      <c r="L112" s="103"/>
    </row>
    <row r="113" spans="2:12" s="9" customFormat="1" ht="19.899999999999999" customHeight="1">
      <c r="B113" s="103"/>
      <c r="D113" s="104" t="s">
        <v>107</v>
      </c>
      <c r="E113" s="105"/>
      <c r="F113" s="105"/>
      <c r="G113" s="105"/>
      <c r="H113" s="105"/>
      <c r="I113" s="105"/>
      <c r="J113" s="106">
        <f>J343</f>
        <v>0</v>
      </c>
      <c r="L113" s="103"/>
    </row>
    <row r="114" spans="2:12" s="9" customFormat="1" ht="19.899999999999999" customHeight="1">
      <c r="B114" s="103"/>
      <c r="D114" s="104" t="s">
        <v>108</v>
      </c>
      <c r="E114" s="105"/>
      <c r="F114" s="105"/>
      <c r="G114" s="105"/>
      <c r="H114" s="105"/>
      <c r="I114" s="105"/>
      <c r="J114" s="106">
        <f>J352</f>
        <v>0</v>
      </c>
      <c r="L114" s="103"/>
    </row>
    <row r="115" spans="2:12" s="9" customFormat="1" ht="19.899999999999999" customHeight="1">
      <c r="B115" s="103"/>
      <c r="D115" s="104" t="s">
        <v>109</v>
      </c>
      <c r="E115" s="105"/>
      <c r="F115" s="105"/>
      <c r="G115" s="105"/>
      <c r="H115" s="105"/>
      <c r="I115" s="105"/>
      <c r="J115" s="106">
        <f>J357</f>
        <v>0</v>
      </c>
      <c r="L115" s="103"/>
    </row>
    <row r="116" spans="2:12" s="9" customFormat="1" ht="19.899999999999999" customHeight="1">
      <c r="B116" s="103"/>
      <c r="D116" s="104" t="s">
        <v>110</v>
      </c>
      <c r="E116" s="105"/>
      <c r="F116" s="105"/>
      <c r="G116" s="105"/>
      <c r="H116" s="105"/>
      <c r="I116" s="105"/>
      <c r="J116" s="106">
        <f>J384</f>
        <v>0</v>
      </c>
      <c r="L116" s="103"/>
    </row>
    <row r="117" spans="2:12" s="9" customFormat="1" ht="19.899999999999999" customHeight="1">
      <c r="B117" s="103"/>
      <c r="D117" s="104" t="s">
        <v>111</v>
      </c>
      <c r="E117" s="105"/>
      <c r="F117" s="105"/>
      <c r="G117" s="105"/>
      <c r="H117" s="105"/>
      <c r="I117" s="105"/>
      <c r="J117" s="106">
        <f>J390</f>
        <v>0</v>
      </c>
      <c r="L117" s="103"/>
    </row>
    <row r="118" spans="2:12" s="9" customFormat="1" ht="19.899999999999999" customHeight="1">
      <c r="B118" s="103"/>
      <c r="D118" s="104" t="s">
        <v>112</v>
      </c>
      <c r="E118" s="105"/>
      <c r="F118" s="105"/>
      <c r="G118" s="105"/>
      <c r="H118" s="105"/>
      <c r="I118" s="105"/>
      <c r="J118" s="106">
        <f>J404</f>
        <v>0</v>
      </c>
      <c r="L118" s="103"/>
    </row>
    <row r="119" spans="2:12" s="8" customFormat="1" ht="24.95" customHeight="1">
      <c r="B119" s="99"/>
      <c r="D119" s="100" t="s">
        <v>113</v>
      </c>
      <c r="E119" s="101"/>
      <c r="F119" s="101"/>
      <c r="G119" s="101"/>
      <c r="H119" s="101"/>
      <c r="I119" s="101"/>
      <c r="J119" s="102">
        <f>J431</f>
        <v>0</v>
      </c>
      <c r="L119" s="99"/>
    </row>
    <row r="120" spans="2:12" s="8" customFormat="1" ht="24.95" customHeight="1">
      <c r="B120" s="99"/>
      <c r="D120" s="100" t="s">
        <v>114</v>
      </c>
      <c r="E120" s="101"/>
      <c r="F120" s="101"/>
      <c r="G120" s="101"/>
      <c r="H120" s="101"/>
      <c r="I120" s="101"/>
      <c r="J120" s="102">
        <f>J457</f>
        <v>0</v>
      </c>
      <c r="L120" s="99"/>
    </row>
    <row r="121" spans="2:12" s="9" customFormat="1" ht="19.899999999999999" customHeight="1">
      <c r="B121" s="103"/>
      <c r="D121" s="104" t="s">
        <v>115</v>
      </c>
      <c r="E121" s="105"/>
      <c r="F121" s="105"/>
      <c r="G121" s="105"/>
      <c r="H121" s="105"/>
      <c r="I121" s="105"/>
      <c r="J121" s="106">
        <f>J458</f>
        <v>0</v>
      </c>
      <c r="L121" s="103"/>
    </row>
    <row r="122" spans="2:12" s="9" customFormat="1" ht="19.899999999999999" customHeight="1">
      <c r="B122" s="103"/>
      <c r="D122" s="104" t="s">
        <v>116</v>
      </c>
      <c r="E122" s="105"/>
      <c r="F122" s="105"/>
      <c r="G122" s="105"/>
      <c r="H122" s="105"/>
      <c r="I122" s="105"/>
      <c r="J122" s="106">
        <f>J460</f>
        <v>0</v>
      </c>
      <c r="L122" s="103"/>
    </row>
    <row r="123" spans="2:12" s="1" customFormat="1" ht="21.75" customHeight="1">
      <c r="B123" s="31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1"/>
    </row>
    <row r="129" spans="2:63" s="1" customFormat="1" ht="24.95" customHeight="1">
      <c r="B129" s="31"/>
      <c r="C129" s="20" t="s">
        <v>117</v>
      </c>
      <c r="L129" s="31"/>
    </row>
    <row r="130" spans="2:63" s="1" customFormat="1" ht="6.95" customHeight="1">
      <c r="B130" s="31"/>
      <c r="L130" s="31"/>
    </row>
    <row r="131" spans="2:63" s="1" customFormat="1" ht="12" customHeight="1">
      <c r="B131" s="31"/>
      <c r="C131" s="26" t="s">
        <v>16</v>
      </c>
      <c r="L131" s="31"/>
    </row>
    <row r="132" spans="2:63" s="1" customFormat="1" ht="16.5" customHeight="1">
      <c r="B132" s="31"/>
      <c r="E132" s="217" t="str">
        <f>E7</f>
        <v>OP 1.11 3+1 (typ byt č. 1)</v>
      </c>
      <c r="F132" s="218"/>
      <c r="G132" s="218"/>
      <c r="H132" s="218"/>
      <c r="L132" s="31"/>
    </row>
    <row r="133" spans="2:63" s="1" customFormat="1" ht="12" customHeight="1">
      <c r="B133" s="31"/>
      <c r="C133" s="26" t="s">
        <v>84</v>
      </c>
      <c r="L133" s="31"/>
    </row>
    <row r="134" spans="2:63" s="1" customFormat="1" ht="16.5" customHeight="1">
      <c r="B134" s="31"/>
      <c r="E134" s="203" t="str">
        <f>E9</f>
        <v>4 2023 - Bytová jednotka typ byt č. 1 var. 2</v>
      </c>
      <c r="F134" s="216"/>
      <c r="G134" s="216"/>
      <c r="H134" s="216"/>
      <c r="L134" s="31"/>
    </row>
    <row r="135" spans="2:63" s="1" customFormat="1" ht="6.95" customHeight="1">
      <c r="B135" s="31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26" t="s">
        <v>22</v>
      </c>
      <c r="J136" s="51" t="str">
        <f>IF(J12="","",J12)</f>
        <v>14. 8. 2023</v>
      </c>
      <c r="L136" s="31"/>
    </row>
    <row r="137" spans="2:63" s="1" customFormat="1" ht="6.95" customHeight="1">
      <c r="B137" s="31"/>
      <c r="L137" s="31"/>
    </row>
    <row r="138" spans="2:63" s="1" customFormat="1" ht="15.2" customHeight="1">
      <c r="B138" s="31"/>
      <c r="C138" s="26" t="s">
        <v>24</v>
      </c>
      <c r="F138" s="24" t="str">
        <f>E15</f>
        <v xml:space="preserve"> </v>
      </c>
      <c r="I138" s="26" t="s">
        <v>29</v>
      </c>
      <c r="J138" s="29" t="str">
        <f>E21</f>
        <v xml:space="preserve"> 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26" t="s">
        <v>31</v>
      </c>
      <c r="J139" s="29" t="str">
        <f>E24</f>
        <v xml:space="preserve"> </v>
      </c>
      <c r="L139" s="31"/>
    </row>
    <row r="140" spans="2:63" s="1" customFormat="1" ht="10.35" customHeight="1">
      <c r="B140" s="31"/>
      <c r="L140" s="31"/>
    </row>
    <row r="141" spans="2:63" s="10" customFormat="1" ht="29.25" customHeight="1">
      <c r="B141" s="107"/>
      <c r="C141" s="108" t="s">
        <v>118</v>
      </c>
      <c r="D141" s="109" t="s">
        <v>58</v>
      </c>
      <c r="E141" s="109" t="s">
        <v>54</v>
      </c>
      <c r="F141" s="109" t="s">
        <v>55</v>
      </c>
      <c r="G141" s="109" t="s">
        <v>119</v>
      </c>
      <c r="H141" s="109" t="s">
        <v>120</v>
      </c>
      <c r="I141" s="109" t="s">
        <v>121</v>
      </c>
      <c r="J141" s="109" t="s">
        <v>88</v>
      </c>
      <c r="K141" s="110" t="s">
        <v>122</v>
      </c>
      <c r="L141" s="107"/>
      <c r="M141" s="57" t="s">
        <v>1</v>
      </c>
      <c r="N141" s="58" t="s">
        <v>37</v>
      </c>
      <c r="O141" s="58" t="s">
        <v>123</v>
      </c>
      <c r="P141" s="58" t="s">
        <v>124</v>
      </c>
      <c r="Q141" s="58" t="s">
        <v>125</v>
      </c>
      <c r="R141" s="58" t="s">
        <v>126</v>
      </c>
      <c r="S141" s="58" t="s">
        <v>127</v>
      </c>
      <c r="T141" s="59" t="s">
        <v>128</v>
      </c>
    </row>
    <row r="142" spans="2:63" s="1" customFormat="1" ht="22.9" customHeight="1">
      <c r="B142" s="31"/>
      <c r="C142" s="62" t="s">
        <v>129</v>
      </c>
      <c r="J142" s="111">
        <f>BK142</f>
        <v>0</v>
      </c>
      <c r="L142" s="31"/>
      <c r="M142" s="60"/>
      <c r="N142" s="52"/>
      <c r="O142" s="52"/>
      <c r="P142" s="112">
        <f>P143+P192+P431+P457</f>
        <v>0</v>
      </c>
      <c r="Q142" s="52"/>
      <c r="R142" s="112">
        <f>R143+R192+R431+R457</f>
        <v>2.8432425500000003</v>
      </c>
      <c r="S142" s="52"/>
      <c r="T142" s="113">
        <f>T143+T192+T431+T457</f>
        <v>2.7987302500000002</v>
      </c>
      <c r="AT142" s="16" t="s">
        <v>72</v>
      </c>
      <c r="AU142" s="16" t="s">
        <v>90</v>
      </c>
      <c r="BK142" s="114">
        <f>BK143+BK192+BK431+BK457</f>
        <v>0</v>
      </c>
    </row>
    <row r="143" spans="2:63" s="11" customFormat="1" ht="25.9" customHeight="1">
      <c r="B143" s="115"/>
      <c r="D143" s="116" t="s">
        <v>72</v>
      </c>
      <c r="E143" s="117" t="s">
        <v>130</v>
      </c>
      <c r="F143" s="117" t="s">
        <v>131</v>
      </c>
      <c r="I143" s="118"/>
      <c r="J143" s="119">
        <f>BK143</f>
        <v>0</v>
      </c>
      <c r="L143" s="115"/>
      <c r="M143" s="120"/>
      <c r="P143" s="121">
        <f>P144+P147+P166+P184+P190</f>
        <v>0</v>
      </c>
      <c r="R143" s="121">
        <f>R144+R147+R166+R184+R190</f>
        <v>0.62155349999999998</v>
      </c>
      <c r="T143" s="122">
        <f>T144+T147+T166+T184+T190</f>
        <v>2.3837000000000002</v>
      </c>
      <c r="AR143" s="116" t="s">
        <v>81</v>
      </c>
      <c r="AT143" s="123" t="s">
        <v>72</v>
      </c>
      <c r="AU143" s="123" t="s">
        <v>73</v>
      </c>
      <c r="AY143" s="116" t="s">
        <v>132</v>
      </c>
      <c r="BK143" s="124">
        <f>BK144+BK147+BK166+BK184+BK190</f>
        <v>0</v>
      </c>
    </row>
    <row r="144" spans="2:63" s="11" customFormat="1" ht="22.9" customHeight="1">
      <c r="B144" s="115"/>
      <c r="D144" s="116" t="s">
        <v>72</v>
      </c>
      <c r="E144" s="125" t="s">
        <v>133</v>
      </c>
      <c r="F144" s="125" t="s">
        <v>134</v>
      </c>
      <c r="I144" s="118"/>
      <c r="J144" s="126">
        <f>BK144</f>
        <v>0</v>
      </c>
      <c r="L144" s="115"/>
      <c r="M144" s="120"/>
      <c r="P144" s="121">
        <f>SUM(P145:P146)</f>
        <v>0</v>
      </c>
      <c r="R144" s="121">
        <f>SUM(R145:R146)</f>
        <v>7.9769599999999996E-2</v>
      </c>
      <c r="T144" s="122">
        <f>SUM(T145:T146)</f>
        <v>0</v>
      </c>
      <c r="AR144" s="116" t="s">
        <v>81</v>
      </c>
      <c r="AT144" s="123" t="s">
        <v>72</v>
      </c>
      <c r="AU144" s="123" t="s">
        <v>81</v>
      </c>
      <c r="AY144" s="116" t="s">
        <v>132</v>
      </c>
      <c r="BK144" s="124">
        <f>SUM(BK145:BK146)</f>
        <v>0</v>
      </c>
    </row>
    <row r="145" spans="2:65" s="1" customFormat="1" ht="24.2" customHeight="1">
      <c r="B145" s="127"/>
      <c r="C145" s="128" t="s">
        <v>81</v>
      </c>
      <c r="D145" s="128" t="s">
        <v>135</v>
      </c>
      <c r="E145" s="129" t="s">
        <v>136</v>
      </c>
      <c r="F145" s="130" t="s">
        <v>137</v>
      </c>
      <c r="G145" s="131" t="s">
        <v>138</v>
      </c>
      <c r="H145" s="132">
        <v>1.28</v>
      </c>
      <c r="I145" s="133"/>
      <c r="J145" s="134">
        <f>ROUND(I145*H145,2)</f>
        <v>0</v>
      </c>
      <c r="K145" s="130" t="s">
        <v>1</v>
      </c>
      <c r="L145" s="31"/>
      <c r="M145" s="135" t="s">
        <v>1</v>
      </c>
      <c r="N145" s="136" t="s">
        <v>39</v>
      </c>
      <c r="P145" s="137">
        <f>O145*H145</f>
        <v>0</v>
      </c>
      <c r="Q145" s="137">
        <v>6.232E-2</v>
      </c>
      <c r="R145" s="137">
        <f>Q145*H145</f>
        <v>7.9769599999999996E-2</v>
      </c>
      <c r="S145" s="137">
        <v>0</v>
      </c>
      <c r="T145" s="138">
        <f>S145*H145</f>
        <v>0</v>
      </c>
      <c r="AR145" s="139" t="s">
        <v>139</v>
      </c>
      <c r="AT145" s="139" t="s">
        <v>135</v>
      </c>
      <c r="AU145" s="139" t="s">
        <v>140</v>
      </c>
      <c r="AY145" s="16" t="s">
        <v>132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140</v>
      </c>
      <c r="BK145" s="140">
        <f>ROUND(I145*H145,2)</f>
        <v>0</v>
      </c>
      <c r="BL145" s="16" t="s">
        <v>139</v>
      </c>
      <c r="BM145" s="139" t="s">
        <v>141</v>
      </c>
    </row>
    <row r="146" spans="2:65" s="12" customFormat="1">
      <c r="B146" s="141"/>
      <c r="D146" s="142" t="s">
        <v>142</v>
      </c>
      <c r="E146" s="143" t="s">
        <v>1</v>
      </c>
      <c r="F146" s="144" t="s">
        <v>143</v>
      </c>
      <c r="H146" s="145">
        <v>1.28</v>
      </c>
      <c r="I146" s="146"/>
      <c r="L146" s="141"/>
      <c r="M146" s="147"/>
      <c r="T146" s="148"/>
      <c r="AT146" s="143" t="s">
        <v>142</v>
      </c>
      <c r="AU146" s="143" t="s">
        <v>140</v>
      </c>
      <c r="AV146" s="12" t="s">
        <v>140</v>
      </c>
      <c r="AW146" s="12" t="s">
        <v>30</v>
      </c>
      <c r="AX146" s="12" t="s">
        <v>81</v>
      </c>
      <c r="AY146" s="143" t="s">
        <v>132</v>
      </c>
    </row>
    <row r="147" spans="2:65" s="11" customFormat="1" ht="22.9" customHeight="1">
      <c r="B147" s="115"/>
      <c r="D147" s="116" t="s">
        <v>72</v>
      </c>
      <c r="E147" s="125" t="s">
        <v>144</v>
      </c>
      <c r="F147" s="125" t="s">
        <v>145</v>
      </c>
      <c r="I147" s="118"/>
      <c r="J147" s="126">
        <f>BK147</f>
        <v>0</v>
      </c>
      <c r="L147" s="115"/>
      <c r="M147" s="120"/>
      <c r="P147" s="121">
        <f>SUM(P148:P165)</f>
        <v>0</v>
      </c>
      <c r="R147" s="121">
        <f>SUM(R148:R165)</f>
        <v>0.54178389999999998</v>
      </c>
      <c r="T147" s="122">
        <f>SUM(T148:T165)</f>
        <v>0</v>
      </c>
      <c r="AR147" s="116" t="s">
        <v>81</v>
      </c>
      <c r="AT147" s="123" t="s">
        <v>72</v>
      </c>
      <c r="AU147" s="123" t="s">
        <v>81</v>
      </c>
      <c r="AY147" s="116" t="s">
        <v>132</v>
      </c>
      <c r="BK147" s="124">
        <f>SUM(BK148:BK165)</f>
        <v>0</v>
      </c>
    </row>
    <row r="148" spans="2:65" s="1" customFormat="1" ht="24.2" customHeight="1">
      <c r="B148" s="127"/>
      <c r="C148" s="128" t="s">
        <v>140</v>
      </c>
      <c r="D148" s="128" t="s">
        <v>135</v>
      </c>
      <c r="E148" s="129" t="s">
        <v>146</v>
      </c>
      <c r="F148" s="130" t="s">
        <v>147</v>
      </c>
      <c r="G148" s="131" t="s">
        <v>138</v>
      </c>
      <c r="H148" s="132">
        <v>10.705</v>
      </c>
      <c r="I148" s="133"/>
      <c r="J148" s="134">
        <f>ROUND(I148*H148,2)</f>
        <v>0</v>
      </c>
      <c r="K148" s="130" t="s">
        <v>148</v>
      </c>
      <c r="L148" s="31"/>
      <c r="M148" s="135" t="s">
        <v>1</v>
      </c>
      <c r="N148" s="136" t="s">
        <v>39</v>
      </c>
      <c r="P148" s="137">
        <f>O148*H148</f>
        <v>0</v>
      </c>
      <c r="Q148" s="137">
        <v>5.1999999999999998E-3</v>
      </c>
      <c r="R148" s="137">
        <f>Q148*H148</f>
        <v>5.5666E-2</v>
      </c>
      <c r="S148" s="137">
        <v>0</v>
      </c>
      <c r="T148" s="138">
        <f>S148*H148</f>
        <v>0</v>
      </c>
      <c r="AR148" s="139" t="s">
        <v>139</v>
      </c>
      <c r="AT148" s="139" t="s">
        <v>135</v>
      </c>
      <c r="AU148" s="139" t="s">
        <v>140</v>
      </c>
      <c r="AY148" s="16" t="s">
        <v>132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140</v>
      </c>
      <c r="BK148" s="140">
        <f>ROUND(I148*H148,2)</f>
        <v>0</v>
      </c>
      <c r="BL148" s="16" t="s">
        <v>139</v>
      </c>
      <c r="BM148" s="139" t="s">
        <v>149</v>
      </c>
    </row>
    <row r="149" spans="2:65" s="12" customFormat="1">
      <c r="B149" s="141"/>
      <c r="D149" s="142" t="s">
        <v>142</v>
      </c>
      <c r="E149" s="143" t="s">
        <v>1</v>
      </c>
      <c r="F149" s="144" t="s">
        <v>150</v>
      </c>
      <c r="H149" s="145">
        <v>2.8140000000000001</v>
      </c>
      <c r="I149" s="146"/>
      <c r="L149" s="141"/>
      <c r="M149" s="147"/>
      <c r="T149" s="148"/>
      <c r="AT149" s="143" t="s">
        <v>142</v>
      </c>
      <c r="AU149" s="143" t="s">
        <v>140</v>
      </c>
      <c r="AV149" s="12" t="s">
        <v>140</v>
      </c>
      <c r="AW149" s="12" t="s">
        <v>30</v>
      </c>
      <c r="AX149" s="12" t="s">
        <v>73</v>
      </c>
      <c r="AY149" s="143" t="s">
        <v>132</v>
      </c>
    </row>
    <row r="150" spans="2:65" s="12" customFormat="1">
      <c r="B150" s="141"/>
      <c r="D150" s="142" t="s">
        <v>142</v>
      </c>
      <c r="E150" s="143" t="s">
        <v>1</v>
      </c>
      <c r="F150" s="144" t="s">
        <v>151</v>
      </c>
      <c r="H150" s="145">
        <v>1.0309999999999999</v>
      </c>
      <c r="I150" s="146"/>
      <c r="L150" s="141"/>
      <c r="M150" s="147"/>
      <c r="T150" s="148"/>
      <c r="AT150" s="143" t="s">
        <v>142</v>
      </c>
      <c r="AU150" s="143" t="s">
        <v>140</v>
      </c>
      <c r="AV150" s="12" t="s">
        <v>140</v>
      </c>
      <c r="AW150" s="12" t="s">
        <v>30</v>
      </c>
      <c r="AX150" s="12" t="s">
        <v>73</v>
      </c>
      <c r="AY150" s="143" t="s">
        <v>132</v>
      </c>
    </row>
    <row r="151" spans="2:65" s="12" customFormat="1">
      <c r="B151" s="141"/>
      <c r="D151" s="142" t="s">
        <v>142</v>
      </c>
      <c r="E151" s="143" t="s">
        <v>1</v>
      </c>
      <c r="F151" s="144" t="s">
        <v>152</v>
      </c>
      <c r="H151" s="145">
        <v>6.86</v>
      </c>
      <c r="I151" s="146"/>
      <c r="L151" s="141"/>
      <c r="M151" s="147"/>
      <c r="T151" s="148"/>
      <c r="AT151" s="143" t="s">
        <v>142</v>
      </c>
      <c r="AU151" s="143" t="s">
        <v>140</v>
      </c>
      <c r="AV151" s="12" t="s">
        <v>140</v>
      </c>
      <c r="AW151" s="12" t="s">
        <v>30</v>
      </c>
      <c r="AX151" s="12" t="s">
        <v>73</v>
      </c>
      <c r="AY151" s="143" t="s">
        <v>132</v>
      </c>
    </row>
    <row r="152" spans="2:65" s="13" customFormat="1">
      <c r="B152" s="149"/>
      <c r="D152" s="142" t="s">
        <v>142</v>
      </c>
      <c r="E152" s="150" t="s">
        <v>1</v>
      </c>
      <c r="F152" s="151" t="s">
        <v>153</v>
      </c>
      <c r="H152" s="152">
        <v>10.705</v>
      </c>
      <c r="I152" s="153"/>
      <c r="L152" s="149"/>
      <c r="M152" s="154"/>
      <c r="T152" s="155"/>
      <c r="AT152" s="150" t="s">
        <v>142</v>
      </c>
      <c r="AU152" s="150" t="s">
        <v>140</v>
      </c>
      <c r="AV152" s="13" t="s">
        <v>139</v>
      </c>
      <c r="AW152" s="13" t="s">
        <v>30</v>
      </c>
      <c r="AX152" s="13" t="s">
        <v>81</v>
      </c>
      <c r="AY152" s="150" t="s">
        <v>132</v>
      </c>
    </row>
    <row r="153" spans="2:65" s="1" customFormat="1" ht="24.2" customHeight="1">
      <c r="B153" s="127"/>
      <c r="C153" s="128" t="s">
        <v>133</v>
      </c>
      <c r="D153" s="128" t="s">
        <v>135</v>
      </c>
      <c r="E153" s="129" t="s">
        <v>154</v>
      </c>
      <c r="F153" s="130" t="s">
        <v>155</v>
      </c>
      <c r="G153" s="131" t="s">
        <v>138</v>
      </c>
      <c r="H153" s="132">
        <v>28.832000000000001</v>
      </c>
      <c r="I153" s="133"/>
      <c r="J153" s="134">
        <f>ROUND(I153*H153,2)</f>
        <v>0</v>
      </c>
      <c r="K153" s="130" t="s">
        <v>148</v>
      </c>
      <c r="L153" s="31"/>
      <c r="M153" s="135" t="s">
        <v>1</v>
      </c>
      <c r="N153" s="136" t="s">
        <v>39</v>
      </c>
      <c r="P153" s="137">
        <f>O153*H153</f>
        <v>0</v>
      </c>
      <c r="Q153" s="137">
        <v>5.1999999999999998E-3</v>
      </c>
      <c r="R153" s="137">
        <f>Q153*H153</f>
        <v>0.14992639999999999</v>
      </c>
      <c r="S153" s="137">
        <v>0</v>
      </c>
      <c r="T153" s="138">
        <f>S153*H153</f>
        <v>0</v>
      </c>
      <c r="AR153" s="139" t="s">
        <v>139</v>
      </c>
      <c r="AT153" s="139" t="s">
        <v>135</v>
      </c>
      <c r="AU153" s="139" t="s">
        <v>140</v>
      </c>
      <c r="AY153" s="16" t="s">
        <v>132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140</v>
      </c>
      <c r="BK153" s="140">
        <f>ROUND(I153*H153,2)</f>
        <v>0</v>
      </c>
      <c r="BL153" s="16" t="s">
        <v>139</v>
      </c>
      <c r="BM153" s="139" t="s">
        <v>156</v>
      </c>
    </row>
    <row r="154" spans="2:65" s="12" customFormat="1">
      <c r="B154" s="141"/>
      <c r="D154" s="142" t="s">
        <v>142</v>
      </c>
      <c r="E154" s="143" t="s">
        <v>1</v>
      </c>
      <c r="F154" s="144" t="s">
        <v>157</v>
      </c>
      <c r="H154" s="145">
        <v>28.832000000000001</v>
      </c>
      <c r="I154" s="146"/>
      <c r="L154" s="141"/>
      <c r="M154" s="147"/>
      <c r="T154" s="148"/>
      <c r="AT154" s="143" t="s">
        <v>142</v>
      </c>
      <c r="AU154" s="143" t="s">
        <v>140</v>
      </c>
      <c r="AV154" s="12" t="s">
        <v>140</v>
      </c>
      <c r="AW154" s="12" t="s">
        <v>30</v>
      </c>
      <c r="AX154" s="12" t="s">
        <v>81</v>
      </c>
      <c r="AY154" s="143" t="s">
        <v>132</v>
      </c>
    </row>
    <row r="155" spans="2:65" s="1" customFormat="1" ht="16.5" customHeight="1">
      <c r="B155" s="127"/>
      <c r="C155" s="128" t="s">
        <v>139</v>
      </c>
      <c r="D155" s="128" t="s">
        <v>135</v>
      </c>
      <c r="E155" s="129" t="s">
        <v>158</v>
      </c>
      <c r="F155" s="130"/>
      <c r="G155" s="131"/>
      <c r="H155" s="132"/>
      <c r="I155" s="133"/>
      <c r="J155" s="134"/>
      <c r="K155" s="130" t="s">
        <v>1</v>
      </c>
      <c r="L155" s="31"/>
      <c r="M155" s="135" t="s">
        <v>1</v>
      </c>
      <c r="N155" s="136" t="s">
        <v>39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139</v>
      </c>
      <c r="AT155" s="139" t="s">
        <v>135</v>
      </c>
      <c r="AU155" s="139" t="s">
        <v>140</v>
      </c>
      <c r="AY155" s="16" t="s">
        <v>132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140</v>
      </c>
      <c r="BK155" s="140">
        <f>ROUND(I155*H155,2)</f>
        <v>0</v>
      </c>
      <c r="BL155" s="16" t="s">
        <v>139</v>
      </c>
      <c r="BM155" s="139" t="s">
        <v>159</v>
      </c>
    </row>
    <row r="156" spans="2:65" s="12" customFormat="1">
      <c r="B156" s="141"/>
      <c r="D156" s="142" t="s">
        <v>142</v>
      </c>
      <c r="E156" s="143" t="s">
        <v>1</v>
      </c>
      <c r="F156" s="144"/>
      <c r="H156" s="145"/>
      <c r="I156" s="146"/>
      <c r="L156" s="141"/>
      <c r="M156" s="147"/>
      <c r="T156" s="148"/>
      <c r="AT156" s="143" t="s">
        <v>142</v>
      </c>
      <c r="AU156" s="143" t="s">
        <v>140</v>
      </c>
      <c r="AV156" s="12" t="s">
        <v>140</v>
      </c>
      <c r="AW156" s="12" t="s">
        <v>30</v>
      </c>
      <c r="AX156" s="12" t="s">
        <v>81</v>
      </c>
      <c r="AY156" s="143" t="s">
        <v>132</v>
      </c>
    </row>
    <row r="157" spans="2:65" s="1" customFormat="1" ht="24.2" customHeight="1">
      <c r="B157" s="127"/>
      <c r="C157" s="128" t="s">
        <v>160</v>
      </c>
      <c r="D157" s="128" t="s">
        <v>135</v>
      </c>
      <c r="E157" s="129" t="s">
        <v>161</v>
      </c>
      <c r="F157" s="130"/>
      <c r="G157" s="131"/>
      <c r="H157" s="132"/>
      <c r="I157" s="133"/>
      <c r="J157" s="134"/>
      <c r="K157" s="130" t="s">
        <v>1</v>
      </c>
      <c r="L157" s="31"/>
      <c r="M157" s="135" t="s">
        <v>1</v>
      </c>
      <c r="N157" s="136" t="s">
        <v>39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139</v>
      </c>
      <c r="AT157" s="139" t="s">
        <v>135</v>
      </c>
      <c r="AU157" s="139" t="s">
        <v>140</v>
      </c>
      <c r="AY157" s="16" t="s">
        <v>132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140</v>
      </c>
      <c r="BK157" s="140">
        <f>ROUND(I157*H157,2)</f>
        <v>0</v>
      </c>
      <c r="BL157" s="16" t="s">
        <v>139</v>
      </c>
      <c r="BM157" s="139" t="s">
        <v>162</v>
      </c>
    </row>
    <row r="158" spans="2:65" s="14" customFormat="1">
      <c r="B158" s="156"/>
      <c r="D158" s="142" t="s">
        <v>142</v>
      </c>
      <c r="E158" s="157" t="s">
        <v>1</v>
      </c>
      <c r="F158" s="158" t="s">
        <v>163</v>
      </c>
      <c r="H158" s="157" t="s">
        <v>1</v>
      </c>
      <c r="I158" s="159"/>
      <c r="L158" s="156"/>
      <c r="M158" s="160"/>
      <c r="T158" s="161"/>
      <c r="AT158" s="157" t="s">
        <v>142</v>
      </c>
      <c r="AU158" s="157" t="s">
        <v>140</v>
      </c>
      <c r="AV158" s="14" t="s">
        <v>81</v>
      </c>
      <c r="AW158" s="14" t="s">
        <v>30</v>
      </c>
      <c r="AX158" s="14" t="s">
        <v>73</v>
      </c>
      <c r="AY158" s="157" t="s">
        <v>132</v>
      </c>
    </row>
    <row r="159" spans="2:65" s="12" customFormat="1">
      <c r="B159" s="141"/>
      <c r="D159" s="142" t="s">
        <v>142</v>
      </c>
      <c r="E159" s="143" t="s">
        <v>1</v>
      </c>
      <c r="F159" s="144" t="s">
        <v>164</v>
      </c>
      <c r="H159" s="145">
        <v>50</v>
      </c>
      <c r="I159" s="146"/>
      <c r="L159" s="141"/>
      <c r="M159" s="147"/>
      <c r="T159" s="148"/>
      <c r="AT159" s="143" t="s">
        <v>142</v>
      </c>
      <c r="AU159" s="143" t="s">
        <v>140</v>
      </c>
      <c r="AV159" s="12" t="s">
        <v>140</v>
      </c>
      <c r="AW159" s="12" t="s">
        <v>30</v>
      </c>
      <c r="AX159" s="12" t="s">
        <v>81</v>
      </c>
      <c r="AY159" s="143" t="s">
        <v>132</v>
      </c>
    </row>
    <row r="160" spans="2:65" s="1" customFormat="1" ht="24.2" customHeight="1">
      <c r="B160" s="127"/>
      <c r="C160" s="128" t="s">
        <v>144</v>
      </c>
      <c r="D160" s="128" t="s">
        <v>135</v>
      </c>
      <c r="E160" s="129" t="s">
        <v>165</v>
      </c>
      <c r="F160" s="130" t="s">
        <v>166</v>
      </c>
      <c r="G160" s="131" t="s">
        <v>138</v>
      </c>
      <c r="H160" s="132">
        <v>3.8450000000000002</v>
      </c>
      <c r="I160" s="133"/>
      <c r="J160" s="134">
        <f>ROUND(I160*H160,2)</f>
        <v>0</v>
      </c>
      <c r="K160" s="130" t="s">
        <v>1</v>
      </c>
      <c r="L160" s="31"/>
      <c r="M160" s="135" t="s">
        <v>1</v>
      </c>
      <c r="N160" s="136" t="s">
        <v>39</v>
      </c>
      <c r="P160" s="137">
        <f>O160*H160</f>
        <v>0</v>
      </c>
      <c r="Q160" s="137">
        <v>5.67E-2</v>
      </c>
      <c r="R160" s="137">
        <f>Q160*H160</f>
        <v>0.21801150000000002</v>
      </c>
      <c r="S160" s="137">
        <v>0</v>
      </c>
      <c r="T160" s="138">
        <f>S160*H160</f>
        <v>0</v>
      </c>
      <c r="AR160" s="139" t="s">
        <v>139</v>
      </c>
      <c r="AT160" s="139" t="s">
        <v>135</v>
      </c>
      <c r="AU160" s="139" t="s">
        <v>140</v>
      </c>
      <c r="AY160" s="16" t="s">
        <v>132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140</v>
      </c>
      <c r="BK160" s="140">
        <f>ROUND(I160*H160,2)</f>
        <v>0</v>
      </c>
      <c r="BL160" s="16" t="s">
        <v>139</v>
      </c>
      <c r="BM160" s="139" t="s">
        <v>167</v>
      </c>
    </row>
    <row r="161" spans="2:65" s="12" customFormat="1">
      <c r="B161" s="141"/>
      <c r="D161" s="142" t="s">
        <v>142</v>
      </c>
      <c r="E161" s="143" t="s">
        <v>1</v>
      </c>
      <c r="F161" s="144" t="s">
        <v>150</v>
      </c>
      <c r="H161" s="145">
        <v>2.8140000000000001</v>
      </c>
      <c r="I161" s="146"/>
      <c r="L161" s="141"/>
      <c r="M161" s="147"/>
      <c r="T161" s="148"/>
      <c r="AT161" s="143" t="s">
        <v>142</v>
      </c>
      <c r="AU161" s="143" t="s">
        <v>140</v>
      </c>
      <c r="AV161" s="12" t="s">
        <v>140</v>
      </c>
      <c r="AW161" s="12" t="s">
        <v>30</v>
      </c>
      <c r="AX161" s="12" t="s">
        <v>73</v>
      </c>
      <c r="AY161" s="143" t="s">
        <v>132</v>
      </c>
    </row>
    <row r="162" spans="2:65" s="12" customFormat="1">
      <c r="B162" s="141"/>
      <c r="D162" s="142" t="s">
        <v>142</v>
      </c>
      <c r="E162" s="143" t="s">
        <v>1</v>
      </c>
      <c r="F162" s="144" t="s">
        <v>151</v>
      </c>
      <c r="H162" s="145">
        <v>1.0309999999999999</v>
      </c>
      <c r="I162" s="146"/>
      <c r="L162" s="141"/>
      <c r="M162" s="147"/>
      <c r="T162" s="148"/>
      <c r="AT162" s="143" t="s">
        <v>142</v>
      </c>
      <c r="AU162" s="143" t="s">
        <v>140</v>
      </c>
      <c r="AV162" s="12" t="s">
        <v>140</v>
      </c>
      <c r="AW162" s="12" t="s">
        <v>30</v>
      </c>
      <c r="AX162" s="12" t="s">
        <v>73</v>
      </c>
      <c r="AY162" s="143" t="s">
        <v>132</v>
      </c>
    </row>
    <row r="163" spans="2:65" s="13" customFormat="1">
      <c r="B163" s="149"/>
      <c r="D163" s="142" t="s">
        <v>142</v>
      </c>
      <c r="E163" s="150" t="s">
        <v>1</v>
      </c>
      <c r="F163" s="151" t="s">
        <v>153</v>
      </c>
      <c r="H163" s="152">
        <v>3.8449999999999998</v>
      </c>
      <c r="I163" s="153"/>
      <c r="L163" s="149"/>
      <c r="M163" s="154"/>
      <c r="T163" s="155"/>
      <c r="AT163" s="150" t="s">
        <v>142</v>
      </c>
      <c r="AU163" s="150" t="s">
        <v>140</v>
      </c>
      <c r="AV163" s="13" t="s">
        <v>139</v>
      </c>
      <c r="AW163" s="13" t="s">
        <v>30</v>
      </c>
      <c r="AX163" s="13" t="s">
        <v>81</v>
      </c>
      <c r="AY163" s="150" t="s">
        <v>132</v>
      </c>
    </row>
    <row r="164" spans="2:65" s="1" customFormat="1" ht="21.75" customHeight="1">
      <c r="B164" s="127"/>
      <c r="C164" s="128" t="s">
        <v>168</v>
      </c>
      <c r="D164" s="128" t="s">
        <v>135</v>
      </c>
      <c r="E164" s="129" t="s">
        <v>169</v>
      </c>
      <c r="F164" s="130" t="s">
        <v>170</v>
      </c>
      <c r="G164" s="131" t="s">
        <v>171</v>
      </c>
      <c r="H164" s="132">
        <v>2</v>
      </c>
      <c r="I164" s="133"/>
      <c r="J164" s="134">
        <f>ROUND(I164*H164,2)</f>
        <v>0</v>
      </c>
      <c r="K164" s="130" t="s">
        <v>1</v>
      </c>
      <c r="L164" s="31"/>
      <c r="M164" s="135" t="s">
        <v>1</v>
      </c>
      <c r="N164" s="136" t="s">
        <v>39</v>
      </c>
      <c r="P164" s="137">
        <f>O164*H164</f>
        <v>0</v>
      </c>
      <c r="Q164" s="137">
        <v>4.684E-2</v>
      </c>
      <c r="R164" s="137">
        <f>Q164*H164</f>
        <v>9.3679999999999999E-2</v>
      </c>
      <c r="S164" s="137">
        <v>0</v>
      </c>
      <c r="T164" s="138">
        <f>S164*H164</f>
        <v>0</v>
      </c>
      <c r="AR164" s="139" t="s">
        <v>139</v>
      </c>
      <c r="AT164" s="139" t="s">
        <v>135</v>
      </c>
      <c r="AU164" s="139" t="s">
        <v>140</v>
      </c>
      <c r="AY164" s="16" t="s">
        <v>132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140</v>
      </c>
      <c r="BK164" s="140">
        <f>ROUND(I164*H164,2)</f>
        <v>0</v>
      </c>
      <c r="BL164" s="16" t="s">
        <v>139</v>
      </c>
      <c r="BM164" s="139" t="s">
        <v>172</v>
      </c>
    </row>
    <row r="165" spans="2:65" s="1" customFormat="1" ht="33" customHeight="1">
      <c r="B165" s="127"/>
      <c r="C165" s="162" t="s">
        <v>173</v>
      </c>
      <c r="D165" s="162" t="s">
        <v>174</v>
      </c>
      <c r="E165" s="163" t="s">
        <v>175</v>
      </c>
      <c r="F165" s="164" t="s">
        <v>176</v>
      </c>
      <c r="G165" s="165" t="s">
        <v>171</v>
      </c>
      <c r="H165" s="166">
        <v>2</v>
      </c>
      <c r="I165" s="167"/>
      <c r="J165" s="168">
        <f>ROUND(I165*H165,2)</f>
        <v>0</v>
      </c>
      <c r="K165" s="164" t="s">
        <v>148</v>
      </c>
      <c r="L165" s="169"/>
      <c r="M165" s="170" t="s">
        <v>1</v>
      </c>
      <c r="N165" s="171" t="s">
        <v>39</v>
      </c>
      <c r="P165" s="137">
        <f>O165*H165</f>
        <v>0</v>
      </c>
      <c r="Q165" s="137">
        <v>1.225E-2</v>
      </c>
      <c r="R165" s="137">
        <f>Q165*H165</f>
        <v>2.4500000000000001E-2</v>
      </c>
      <c r="S165" s="137">
        <v>0</v>
      </c>
      <c r="T165" s="138">
        <f>S165*H165</f>
        <v>0</v>
      </c>
      <c r="AR165" s="139" t="s">
        <v>173</v>
      </c>
      <c r="AT165" s="139" t="s">
        <v>174</v>
      </c>
      <c r="AU165" s="139" t="s">
        <v>140</v>
      </c>
      <c r="AY165" s="16" t="s">
        <v>132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140</v>
      </c>
      <c r="BK165" s="140">
        <f>ROUND(I165*H165,2)</f>
        <v>0</v>
      </c>
      <c r="BL165" s="16" t="s">
        <v>139</v>
      </c>
      <c r="BM165" s="139" t="s">
        <v>177</v>
      </c>
    </row>
    <row r="166" spans="2:65" s="11" customFormat="1" ht="22.9" customHeight="1">
      <c r="B166" s="115"/>
      <c r="D166" s="116" t="s">
        <v>72</v>
      </c>
      <c r="E166" s="125" t="s">
        <v>178</v>
      </c>
      <c r="F166" s="125" t="s">
        <v>179</v>
      </c>
      <c r="I166" s="118"/>
      <c r="J166" s="126">
        <f>BK166</f>
        <v>0</v>
      </c>
      <c r="L166" s="115"/>
      <c r="M166" s="120"/>
      <c r="P166" s="121">
        <f>SUM(P167:P183)</f>
        <v>0</v>
      </c>
      <c r="R166" s="121">
        <f>SUM(R167:R183)</f>
        <v>0</v>
      </c>
      <c r="T166" s="122">
        <f>SUM(T167:T183)</f>
        <v>2.3837000000000002</v>
      </c>
      <c r="AR166" s="116" t="s">
        <v>81</v>
      </c>
      <c r="AT166" s="123" t="s">
        <v>72</v>
      </c>
      <c r="AU166" s="123" t="s">
        <v>81</v>
      </c>
      <c r="AY166" s="116" t="s">
        <v>132</v>
      </c>
      <c r="BK166" s="124">
        <f>SUM(BK167:BK183)</f>
        <v>0</v>
      </c>
    </row>
    <row r="167" spans="2:65" s="1" customFormat="1" ht="24.2" customHeight="1">
      <c r="B167" s="127"/>
      <c r="C167" s="128" t="s">
        <v>178</v>
      </c>
      <c r="D167" s="128" t="s">
        <v>135</v>
      </c>
      <c r="E167" s="129" t="s">
        <v>180</v>
      </c>
      <c r="F167" s="130" t="s">
        <v>181</v>
      </c>
      <c r="G167" s="131" t="s">
        <v>138</v>
      </c>
      <c r="H167" s="132">
        <v>46.052999999999997</v>
      </c>
      <c r="I167" s="133"/>
      <c r="J167" s="134">
        <f>ROUND(I167*H167,2)</f>
        <v>0</v>
      </c>
      <c r="K167" s="130" t="s">
        <v>1</v>
      </c>
      <c r="L167" s="31"/>
      <c r="M167" s="135" t="s">
        <v>1</v>
      </c>
      <c r="N167" s="136" t="s">
        <v>39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182</v>
      </c>
      <c r="AT167" s="139" t="s">
        <v>135</v>
      </c>
      <c r="AU167" s="139" t="s">
        <v>140</v>
      </c>
      <c r="AY167" s="16" t="s">
        <v>132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140</v>
      </c>
      <c r="BK167" s="140">
        <f>ROUND(I167*H167,2)</f>
        <v>0</v>
      </c>
      <c r="BL167" s="16" t="s">
        <v>182</v>
      </c>
      <c r="BM167" s="139" t="s">
        <v>183</v>
      </c>
    </row>
    <row r="168" spans="2:65" s="14" customFormat="1">
      <c r="B168" s="156"/>
      <c r="D168" s="142" t="s">
        <v>142</v>
      </c>
      <c r="E168" s="157" t="s">
        <v>1</v>
      </c>
      <c r="F168" s="158" t="s">
        <v>184</v>
      </c>
      <c r="H168" s="157" t="s">
        <v>1</v>
      </c>
      <c r="I168" s="159"/>
      <c r="L168" s="156"/>
      <c r="M168" s="160"/>
      <c r="T168" s="161"/>
      <c r="AT168" s="157" t="s">
        <v>142</v>
      </c>
      <c r="AU168" s="157" t="s">
        <v>140</v>
      </c>
      <c r="AV168" s="14" t="s">
        <v>81</v>
      </c>
      <c r="AW168" s="14" t="s">
        <v>30</v>
      </c>
      <c r="AX168" s="14" t="s">
        <v>73</v>
      </c>
      <c r="AY168" s="157" t="s">
        <v>132</v>
      </c>
    </row>
    <row r="169" spans="2:65" s="12" customFormat="1">
      <c r="B169" s="141"/>
      <c r="D169" s="142" t="s">
        <v>142</v>
      </c>
      <c r="E169" s="143" t="s">
        <v>1</v>
      </c>
      <c r="F169" s="144" t="s">
        <v>185</v>
      </c>
      <c r="H169" s="145">
        <v>26.103000000000002</v>
      </c>
      <c r="I169" s="146"/>
      <c r="L169" s="141"/>
      <c r="M169" s="147"/>
      <c r="T169" s="148"/>
      <c r="AT169" s="143" t="s">
        <v>142</v>
      </c>
      <c r="AU169" s="143" t="s">
        <v>140</v>
      </c>
      <c r="AV169" s="12" t="s">
        <v>140</v>
      </c>
      <c r="AW169" s="12" t="s">
        <v>30</v>
      </c>
      <c r="AX169" s="12" t="s">
        <v>73</v>
      </c>
      <c r="AY169" s="143" t="s">
        <v>132</v>
      </c>
    </row>
    <row r="170" spans="2:65" s="14" customFormat="1">
      <c r="B170" s="156"/>
      <c r="D170" s="142" t="s">
        <v>142</v>
      </c>
      <c r="E170" s="157" t="s">
        <v>1</v>
      </c>
      <c r="F170" s="158" t="s">
        <v>186</v>
      </c>
      <c r="H170" s="157" t="s">
        <v>1</v>
      </c>
      <c r="I170" s="159"/>
      <c r="L170" s="156"/>
      <c r="M170" s="160"/>
      <c r="T170" s="161"/>
      <c r="AT170" s="157" t="s">
        <v>142</v>
      </c>
      <c r="AU170" s="157" t="s">
        <v>140</v>
      </c>
      <c r="AV170" s="14" t="s">
        <v>81</v>
      </c>
      <c r="AW170" s="14" t="s">
        <v>30</v>
      </c>
      <c r="AX170" s="14" t="s">
        <v>73</v>
      </c>
      <c r="AY170" s="157" t="s">
        <v>132</v>
      </c>
    </row>
    <row r="171" spans="2:65" s="12" customFormat="1">
      <c r="B171" s="141"/>
      <c r="D171" s="142" t="s">
        <v>142</v>
      </c>
      <c r="E171" s="143" t="s">
        <v>1</v>
      </c>
      <c r="F171" s="144" t="s">
        <v>187</v>
      </c>
      <c r="H171" s="145">
        <v>19.95</v>
      </c>
      <c r="I171" s="146"/>
      <c r="L171" s="141"/>
      <c r="M171" s="147"/>
      <c r="T171" s="148"/>
      <c r="AT171" s="143" t="s">
        <v>142</v>
      </c>
      <c r="AU171" s="143" t="s">
        <v>140</v>
      </c>
      <c r="AV171" s="12" t="s">
        <v>140</v>
      </c>
      <c r="AW171" s="12" t="s">
        <v>30</v>
      </c>
      <c r="AX171" s="12" t="s">
        <v>73</v>
      </c>
      <c r="AY171" s="143" t="s">
        <v>132</v>
      </c>
    </row>
    <row r="172" spans="2:65" s="13" customFormat="1">
      <c r="B172" s="149"/>
      <c r="D172" s="142" t="s">
        <v>142</v>
      </c>
      <c r="E172" s="150" t="s">
        <v>1</v>
      </c>
      <c r="F172" s="151" t="s">
        <v>153</v>
      </c>
      <c r="H172" s="152">
        <v>46.052999999999997</v>
      </c>
      <c r="I172" s="153"/>
      <c r="L172" s="149"/>
      <c r="M172" s="154"/>
      <c r="T172" s="155"/>
      <c r="AT172" s="150" t="s">
        <v>142</v>
      </c>
      <c r="AU172" s="150" t="s">
        <v>140</v>
      </c>
      <c r="AV172" s="13" t="s">
        <v>139</v>
      </c>
      <c r="AW172" s="13" t="s">
        <v>30</v>
      </c>
      <c r="AX172" s="13" t="s">
        <v>81</v>
      </c>
      <c r="AY172" s="150" t="s">
        <v>132</v>
      </c>
    </row>
    <row r="173" spans="2:65" s="1" customFormat="1" ht="24.2" customHeight="1">
      <c r="B173" s="127"/>
      <c r="C173" s="128" t="s">
        <v>188</v>
      </c>
      <c r="D173" s="128" t="s">
        <v>135</v>
      </c>
      <c r="E173" s="129" t="s">
        <v>189</v>
      </c>
      <c r="F173" s="130"/>
      <c r="G173" s="131"/>
      <c r="H173" s="132"/>
      <c r="I173" s="133"/>
      <c r="J173" s="134"/>
      <c r="K173" s="130" t="s">
        <v>1</v>
      </c>
      <c r="L173" s="31"/>
      <c r="M173" s="135" t="s">
        <v>1</v>
      </c>
      <c r="N173" s="136" t="s">
        <v>39</v>
      </c>
      <c r="P173" s="137">
        <f>O173*H173</f>
        <v>0</v>
      </c>
      <c r="Q173" s="137">
        <v>4.0000000000000003E-5</v>
      </c>
      <c r="R173" s="137">
        <f>Q173*H173</f>
        <v>0</v>
      </c>
      <c r="S173" s="137">
        <v>0</v>
      </c>
      <c r="T173" s="138">
        <f>S173*H173</f>
        <v>0</v>
      </c>
      <c r="AR173" s="139" t="s">
        <v>139</v>
      </c>
      <c r="AT173" s="139" t="s">
        <v>135</v>
      </c>
      <c r="AU173" s="139" t="s">
        <v>140</v>
      </c>
      <c r="AY173" s="16" t="s">
        <v>132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140</v>
      </c>
      <c r="BK173" s="140">
        <f>ROUND(I173*H173,2)</f>
        <v>0</v>
      </c>
      <c r="BL173" s="16" t="s">
        <v>139</v>
      </c>
      <c r="BM173" s="139" t="s">
        <v>190</v>
      </c>
    </row>
    <row r="174" spans="2:65" s="12" customFormat="1">
      <c r="B174" s="141"/>
      <c r="D174" s="142" t="s">
        <v>142</v>
      </c>
      <c r="E174" s="143" t="s">
        <v>1</v>
      </c>
      <c r="F174" s="144" t="s">
        <v>191</v>
      </c>
      <c r="H174" s="145">
        <v>19.95</v>
      </c>
      <c r="I174" s="146"/>
      <c r="L174" s="141"/>
      <c r="M174" s="147"/>
      <c r="T174" s="148"/>
      <c r="AT174" s="143" t="s">
        <v>142</v>
      </c>
      <c r="AU174" s="143" t="s">
        <v>140</v>
      </c>
      <c r="AV174" s="12" t="s">
        <v>140</v>
      </c>
      <c r="AW174" s="12" t="s">
        <v>30</v>
      </c>
      <c r="AX174" s="12" t="s">
        <v>73</v>
      </c>
      <c r="AY174" s="143" t="s">
        <v>132</v>
      </c>
    </row>
    <row r="175" spans="2:65" s="14" customFormat="1">
      <c r="B175" s="156"/>
      <c r="D175" s="142" t="s">
        <v>142</v>
      </c>
      <c r="E175" s="157" t="s">
        <v>1</v>
      </c>
      <c r="F175" s="158" t="s">
        <v>192</v>
      </c>
      <c r="H175" s="157" t="s">
        <v>1</v>
      </c>
      <c r="I175" s="159"/>
      <c r="L175" s="156"/>
      <c r="M175" s="160"/>
      <c r="T175" s="161"/>
      <c r="AT175" s="157" t="s">
        <v>142</v>
      </c>
      <c r="AU175" s="157" t="s">
        <v>140</v>
      </c>
      <c r="AV175" s="14" t="s">
        <v>81</v>
      </c>
      <c r="AW175" s="14" t="s">
        <v>30</v>
      </c>
      <c r="AX175" s="14" t="s">
        <v>73</v>
      </c>
      <c r="AY175" s="157" t="s">
        <v>132</v>
      </c>
    </row>
    <row r="176" spans="2:65" s="12" customFormat="1">
      <c r="B176" s="141"/>
      <c r="D176" s="142" t="s">
        <v>142</v>
      </c>
      <c r="E176" s="143" t="s">
        <v>1</v>
      </c>
      <c r="F176" s="144" t="s">
        <v>164</v>
      </c>
      <c r="H176" s="145">
        <v>50</v>
      </c>
      <c r="I176" s="146"/>
      <c r="L176" s="141"/>
      <c r="M176" s="147"/>
      <c r="T176" s="148"/>
      <c r="AT176" s="143" t="s">
        <v>142</v>
      </c>
      <c r="AU176" s="143" t="s">
        <v>140</v>
      </c>
      <c r="AV176" s="12" t="s">
        <v>140</v>
      </c>
      <c r="AW176" s="12" t="s">
        <v>30</v>
      </c>
      <c r="AX176" s="12" t="s">
        <v>73</v>
      </c>
      <c r="AY176" s="143" t="s">
        <v>132</v>
      </c>
    </row>
    <row r="177" spans="2:65" s="13" customFormat="1">
      <c r="B177" s="149"/>
      <c r="D177" s="142" t="s">
        <v>142</v>
      </c>
      <c r="E177" s="150" t="s">
        <v>1</v>
      </c>
      <c r="F177" s="151" t="s">
        <v>153</v>
      </c>
      <c r="H177" s="152">
        <v>69.95</v>
      </c>
      <c r="I177" s="153"/>
      <c r="L177" s="149"/>
      <c r="M177" s="154"/>
      <c r="T177" s="155"/>
      <c r="AT177" s="150" t="s">
        <v>142</v>
      </c>
      <c r="AU177" s="150" t="s">
        <v>140</v>
      </c>
      <c r="AV177" s="13" t="s">
        <v>139</v>
      </c>
      <c r="AW177" s="13" t="s">
        <v>30</v>
      </c>
      <c r="AX177" s="13" t="s">
        <v>81</v>
      </c>
      <c r="AY177" s="150" t="s">
        <v>132</v>
      </c>
    </row>
    <row r="178" spans="2:65" s="1" customFormat="1" ht="16.5" customHeight="1">
      <c r="B178" s="127"/>
      <c r="C178" s="128" t="s">
        <v>193</v>
      </c>
      <c r="D178" s="128" t="s">
        <v>135</v>
      </c>
      <c r="E178" s="129" t="s">
        <v>194</v>
      </c>
      <c r="F178" s="130" t="s">
        <v>195</v>
      </c>
      <c r="G178" s="131" t="s">
        <v>138</v>
      </c>
      <c r="H178" s="132">
        <v>23.837</v>
      </c>
      <c r="I178" s="133"/>
      <c r="J178" s="134">
        <f>ROUND(I178*H178,2)</f>
        <v>0</v>
      </c>
      <c r="K178" s="130" t="s">
        <v>1</v>
      </c>
      <c r="L178" s="31"/>
      <c r="M178" s="135" t="s">
        <v>1</v>
      </c>
      <c r="N178" s="136" t="s">
        <v>39</v>
      </c>
      <c r="P178" s="137">
        <f>O178*H178</f>
        <v>0</v>
      </c>
      <c r="Q178" s="137">
        <v>0</v>
      </c>
      <c r="R178" s="137">
        <f>Q178*H178</f>
        <v>0</v>
      </c>
      <c r="S178" s="137">
        <v>0.1</v>
      </c>
      <c r="T178" s="138">
        <f>S178*H178</f>
        <v>2.3837000000000002</v>
      </c>
      <c r="AR178" s="139" t="s">
        <v>139</v>
      </c>
      <c r="AT178" s="139" t="s">
        <v>135</v>
      </c>
      <c r="AU178" s="139" t="s">
        <v>140</v>
      </c>
      <c r="AY178" s="16" t="s">
        <v>132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140</v>
      </c>
      <c r="BK178" s="140">
        <f>ROUND(I178*H178,2)</f>
        <v>0</v>
      </c>
      <c r="BL178" s="16" t="s">
        <v>139</v>
      </c>
      <c r="BM178" s="139" t="s">
        <v>196</v>
      </c>
    </row>
    <row r="179" spans="2:65" s="12" customFormat="1">
      <c r="B179" s="141"/>
      <c r="D179" s="142" t="s">
        <v>142</v>
      </c>
      <c r="E179" s="143" t="s">
        <v>1</v>
      </c>
      <c r="F179" s="144" t="s">
        <v>197</v>
      </c>
      <c r="H179" s="145">
        <v>23.837</v>
      </c>
      <c r="I179" s="146"/>
      <c r="L179" s="141"/>
      <c r="M179" s="147"/>
      <c r="T179" s="148"/>
      <c r="AT179" s="143" t="s">
        <v>142</v>
      </c>
      <c r="AU179" s="143" t="s">
        <v>140</v>
      </c>
      <c r="AV179" s="12" t="s">
        <v>140</v>
      </c>
      <c r="AW179" s="12" t="s">
        <v>30</v>
      </c>
      <c r="AX179" s="12" t="s">
        <v>81</v>
      </c>
      <c r="AY179" s="143" t="s">
        <v>132</v>
      </c>
    </row>
    <row r="180" spans="2:65" s="1" customFormat="1" ht="21.75" customHeight="1">
      <c r="B180" s="127"/>
      <c r="C180" s="128" t="s">
        <v>198</v>
      </c>
      <c r="D180" s="128" t="s">
        <v>135</v>
      </c>
      <c r="E180" s="129" t="s">
        <v>199</v>
      </c>
      <c r="F180" s="130" t="s">
        <v>200</v>
      </c>
      <c r="G180" s="131" t="s">
        <v>138</v>
      </c>
      <c r="H180" s="132">
        <v>8.8819999999999997</v>
      </c>
      <c r="I180" s="133"/>
      <c r="J180" s="134">
        <f>ROUND(I180*H180,2)</f>
        <v>0</v>
      </c>
      <c r="K180" s="130" t="s">
        <v>1</v>
      </c>
      <c r="L180" s="31"/>
      <c r="M180" s="135" t="s">
        <v>1</v>
      </c>
      <c r="N180" s="136" t="s">
        <v>39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139</v>
      </c>
      <c r="AT180" s="139" t="s">
        <v>135</v>
      </c>
      <c r="AU180" s="139" t="s">
        <v>140</v>
      </c>
      <c r="AY180" s="16" t="s">
        <v>132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140</v>
      </c>
      <c r="BK180" s="140">
        <f>ROUND(I180*H180,2)</f>
        <v>0</v>
      </c>
      <c r="BL180" s="16" t="s">
        <v>139</v>
      </c>
      <c r="BM180" s="139" t="s">
        <v>201</v>
      </c>
    </row>
    <row r="181" spans="2:65" s="12" customFormat="1">
      <c r="B181" s="141"/>
      <c r="D181" s="142" t="s">
        <v>142</v>
      </c>
      <c r="E181" s="143" t="s">
        <v>1</v>
      </c>
      <c r="F181" s="144" t="s">
        <v>202</v>
      </c>
      <c r="H181" s="145">
        <v>6.782</v>
      </c>
      <c r="I181" s="146"/>
      <c r="L181" s="141"/>
      <c r="M181" s="147"/>
      <c r="T181" s="148"/>
      <c r="AT181" s="143" t="s">
        <v>142</v>
      </c>
      <c r="AU181" s="143" t="s">
        <v>140</v>
      </c>
      <c r="AV181" s="12" t="s">
        <v>140</v>
      </c>
      <c r="AW181" s="12" t="s">
        <v>30</v>
      </c>
      <c r="AX181" s="12" t="s">
        <v>73</v>
      </c>
      <c r="AY181" s="143" t="s">
        <v>132</v>
      </c>
    </row>
    <row r="182" spans="2:65" s="12" customFormat="1">
      <c r="B182" s="141"/>
      <c r="D182" s="142" t="s">
        <v>142</v>
      </c>
      <c r="E182" s="143" t="s">
        <v>1</v>
      </c>
      <c r="F182" s="144" t="s">
        <v>203</v>
      </c>
      <c r="H182" s="145">
        <v>2.1</v>
      </c>
      <c r="I182" s="146"/>
      <c r="L182" s="141"/>
      <c r="M182" s="147"/>
      <c r="T182" s="148"/>
      <c r="AT182" s="143" t="s">
        <v>142</v>
      </c>
      <c r="AU182" s="143" t="s">
        <v>140</v>
      </c>
      <c r="AV182" s="12" t="s">
        <v>140</v>
      </c>
      <c r="AW182" s="12" t="s">
        <v>30</v>
      </c>
      <c r="AX182" s="12" t="s">
        <v>73</v>
      </c>
      <c r="AY182" s="143" t="s">
        <v>132</v>
      </c>
    </row>
    <row r="183" spans="2:65" s="13" customFormat="1">
      <c r="B183" s="149"/>
      <c r="D183" s="142" t="s">
        <v>142</v>
      </c>
      <c r="E183" s="150" t="s">
        <v>1</v>
      </c>
      <c r="F183" s="151" t="s">
        <v>153</v>
      </c>
      <c r="H183" s="152">
        <v>8.8819999999999997</v>
      </c>
      <c r="I183" s="153"/>
      <c r="L183" s="149"/>
      <c r="M183" s="154"/>
      <c r="T183" s="155"/>
      <c r="AT183" s="150" t="s">
        <v>142</v>
      </c>
      <c r="AU183" s="150" t="s">
        <v>140</v>
      </c>
      <c r="AV183" s="13" t="s">
        <v>139</v>
      </c>
      <c r="AW183" s="13" t="s">
        <v>30</v>
      </c>
      <c r="AX183" s="13" t="s">
        <v>81</v>
      </c>
      <c r="AY183" s="150" t="s">
        <v>132</v>
      </c>
    </row>
    <row r="184" spans="2:65" s="11" customFormat="1" ht="22.9" customHeight="1">
      <c r="B184" s="115"/>
      <c r="D184" s="116" t="s">
        <v>72</v>
      </c>
      <c r="E184" s="125" t="s">
        <v>204</v>
      </c>
      <c r="F184" s="125" t="s">
        <v>205</v>
      </c>
      <c r="I184" s="118"/>
      <c r="J184" s="126">
        <f>BK184</f>
        <v>0</v>
      </c>
      <c r="L184" s="115"/>
      <c r="M184" s="120"/>
      <c r="P184" s="121">
        <f>SUM(P185:P189)</f>
        <v>0</v>
      </c>
      <c r="R184" s="121">
        <f>SUM(R185:R189)</f>
        <v>0</v>
      </c>
      <c r="T184" s="122">
        <f>SUM(T185:T189)</f>
        <v>0</v>
      </c>
      <c r="AR184" s="116" t="s">
        <v>81</v>
      </c>
      <c r="AT184" s="123" t="s">
        <v>72</v>
      </c>
      <c r="AU184" s="123" t="s">
        <v>81</v>
      </c>
      <c r="AY184" s="116" t="s">
        <v>132</v>
      </c>
      <c r="BK184" s="124">
        <f>SUM(BK185:BK189)</f>
        <v>0</v>
      </c>
    </row>
    <row r="185" spans="2:65" s="1" customFormat="1" ht="33" customHeight="1">
      <c r="B185" s="127"/>
      <c r="C185" s="128" t="s">
        <v>206</v>
      </c>
      <c r="D185" s="128" t="s">
        <v>135</v>
      </c>
      <c r="E185" s="129" t="s">
        <v>207</v>
      </c>
      <c r="F185" s="130" t="s">
        <v>208</v>
      </c>
      <c r="G185" s="131" t="s">
        <v>209</v>
      </c>
      <c r="H185" s="132">
        <v>2.7989999999999999</v>
      </c>
      <c r="I185" s="133"/>
      <c r="J185" s="134">
        <f>ROUND(I185*H185,2)</f>
        <v>0</v>
      </c>
      <c r="K185" s="130" t="s">
        <v>1</v>
      </c>
      <c r="L185" s="31"/>
      <c r="M185" s="135" t="s">
        <v>1</v>
      </c>
      <c r="N185" s="136" t="s">
        <v>39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139</v>
      </c>
      <c r="AT185" s="139" t="s">
        <v>135</v>
      </c>
      <c r="AU185" s="139" t="s">
        <v>140</v>
      </c>
      <c r="AY185" s="16" t="s">
        <v>132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140</v>
      </c>
      <c r="BK185" s="140">
        <f>ROUND(I185*H185,2)</f>
        <v>0</v>
      </c>
      <c r="BL185" s="16" t="s">
        <v>139</v>
      </c>
      <c r="BM185" s="139" t="s">
        <v>210</v>
      </c>
    </row>
    <row r="186" spans="2:65" s="1" customFormat="1" ht="33" customHeight="1">
      <c r="B186" s="127"/>
      <c r="C186" s="128" t="s">
        <v>211</v>
      </c>
      <c r="D186" s="128" t="s">
        <v>135</v>
      </c>
      <c r="E186" s="129" t="s">
        <v>212</v>
      </c>
      <c r="F186" s="130" t="s">
        <v>213</v>
      </c>
      <c r="G186" s="131" t="s">
        <v>209</v>
      </c>
      <c r="H186" s="132">
        <v>2.7989999999999999</v>
      </c>
      <c r="I186" s="133"/>
      <c r="J186" s="134">
        <f>ROUND(I186*H186,2)</f>
        <v>0</v>
      </c>
      <c r="K186" s="130" t="s">
        <v>1</v>
      </c>
      <c r="L186" s="31"/>
      <c r="M186" s="135" t="s">
        <v>1</v>
      </c>
      <c r="N186" s="136" t="s">
        <v>39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139</v>
      </c>
      <c r="AT186" s="139" t="s">
        <v>135</v>
      </c>
      <c r="AU186" s="139" t="s">
        <v>140</v>
      </c>
      <c r="AY186" s="16" t="s">
        <v>132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140</v>
      </c>
      <c r="BK186" s="140">
        <f>ROUND(I186*H186,2)</f>
        <v>0</v>
      </c>
      <c r="BL186" s="16" t="s">
        <v>139</v>
      </c>
      <c r="BM186" s="139" t="s">
        <v>214</v>
      </c>
    </row>
    <row r="187" spans="2:65" s="1" customFormat="1" ht="24.2" customHeight="1">
      <c r="B187" s="127"/>
      <c r="C187" s="128" t="s">
        <v>8</v>
      </c>
      <c r="D187" s="128" t="s">
        <v>135</v>
      </c>
      <c r="E187" s="129" t="s">
        <v>215</v>
      </c>
      <c r="F187" s="130" t="s">
        <v>216</v>
      </c>
      <c r="G187" s="131" t="s">
        <v>209</v>
      </c>
      <c r="H187" s="132">
        <v>2.7989999999999999</v>
      </c>
      <c r="I187" s="133"/>
      <c r="J187" s="134">
        <f>ROUND(I187*H187,2)</f>
        <v>0</v>
      </c>
      <c r="K187" s="130" t="s">
        <v>1</v>
      </c>
      <c r="L187" s="31"/>
      <c r="M187" s="135" t="s">
        <v>1</v>
      </c>
      <c r="N187" s="136" t="s">
        <v>39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139</v>
      </c>
      <c r="AT187" s="139" t="s">
        <v>135</v>
      </c>
      <c r="AU187" s="139" t="s">
        <v>140</v>
      </c>
      <c r="AY187" s="16" t="s">
        <v>132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140</v>
      </c>
      <c r="BK187" s="140">
        <f>ROUND(I187*H187,2)</f>
        <v>0</v>
      </c>
      <c r="BL187" s="16" t="s">
        <v>139</v>
      </c>
      <c r="BM187" s="139" t="s">
        <v>217</v>
      </c>
    </row>
    <row r="188" spans="2:65" s="1" customFormat="1" ht="24.2" customHeight="1">
      <c r="B188" s="127"/>
      <c r="C188" s="128" t="s">
        <v>182</v>
      </c>
      <c r="D188" s="128" t="s">
        <v>135</v>
      </c>
      <c r="E188" s="129" t="s">
        <v>218</v>
      </c>
      <c r="F188" s="130" t="s">
        <v>219</v>
      </c>
      <c r="G188" s="131" t="s">
        <v>209</v>
      </c>
      <c r="H188" s="132">
        <v>2.7989999999999999</v>
      </c>
      <c r="I188" s="133"/>
      <c r="J188" s="134">
        <f>ROUND(I188*H188,2)</f>
        <v>0</v>
      </c>
      <c r="K188" s="130" t="s">
        <v>1</v>
      </c>
      <c r="L188" s="31"/>
      <c r="M188" s="135" t="s">
        <v>1</v>
      </c>
      <c r="N188" s="136" t="s">
        <v>39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139</v>
      </c>
      <c r="AT188" s="139" t="s">
        <v>135</v>
      </c>
      <c r="AU188" s="139" t="s">
        <v>140</v>
      </c>
      <c r="AY188" s="16" t="s">
        <v>132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140</v>
      </c>
      <c r="BK188" s="140">
        <f>ROUND(I188*H188,2)</f>
        <v>0</v>
      </c>
      <c r="BL188" s="16" t="s">
        <v>139</v>
      </c>
      <c r="BM188" s="139" t="s">
        <v>220</v>
      </c>
    </row>
    <row r="189" spans="2:65" s="1" customFormat="1" ht="33" customHeight="1">
      <c r="B189" s="127"/>
      <c r="C189" s="128" t="s">
        <v>221</v>
      </c>
      <c r="D189" s="128" t="s">
        <v>135</v>
      </c>
      <c r="E189" s="129" t="s">
        <v>222</v>
      </c>
      <c r="F189" s="130" t="s">
        <v>223</v>
      </c>
      <c r="G189" s="131" t="s">
        <v>209</v>
      </c>
      <c r="H189" s="132">
        <v>2.7989999999999999</v>
      </c>
      <c r="I189" s="133"/>
      <c r="J189" s="134">
        <f>ROUND(I189*H189,2)</f>
        <v>0</v>
      </c>
      <c r="K189" s="130" t="s">
        <v>148</v>
      </c>
      <c r="L189" s="31"/>
      <c r="M189" s="135" t="s">
        <v>1</v>
      </c>
      <c r="N189" s="136" t="s">
        <v>39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139</v>
      </c>
      <c r="AT189" s="139" t="s">
        <v>135</v>
      </c>
      <c r="AU189" s="139" t="s">
        <v>140</v>
      </c>
      <c r="AY189" s="16" t="s">
        <v>132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140</v>
      </c>
      <c r="BK189" s="140">
        <f>ROUND(I189*H189,2)</f>
        <v>0</v>
      </c>
      <c r="BL189" s="16" t="s">
        <v>139</v>
      </c>
      <c r="BM189" s="139" t="s">
        <v>224</v>
      </c>
    </row>
    <row r="190" spans="2:65" s="11" customFormat="1" ht="22.9" customHeight="1">
      <c r="B190" s="115"/>
      <c r="D190" s="116" t="s">
        <v>72</v>
      </c>
      <c r="E190" s="125" t="s">
        <v>225</v>
      </c>
      <c r="F190" s="125" t="s">
        <v>226</v>
      </c>
      <c r="I190" s="118"/>
      <c r="J190" s="126">
        <f>BK190</f>
        <v>0</v>
      </c>
      <c r="L190" s="115"/>
      <c r="M190" s="120"/>
      <c r="P190" s="121">
        <f>P191</f>
        <v>0</v>
      </c>
      <c r="R190" s="121">
        <f>R191</f>
        <v>0</v>
      </c>
      <c r="T190" s="122">
        <f>T191</f>
        <v>0</v>
      </c>
      <c r="AR190" s="116" t="s">
        <v>81</v>
      </c>
      <c r="AT190" s="123" t="s">
        <v>72</v>
      </c>
      <c r="AU190" s="123" t="s">
        <v>81</v>
      </c>
      <c r="AY190" s="116" t="s">
        <v>132</v>
      </c>
      <c r="BK190" s="124">
        <f>BK191</f>
        <v>0</v>
      </c>
    </row>
    <row r="191" spans="2:65" s="1" customFormat="1" ht="16.5" customHeight="1">
      <c r="B191" s="127"/>
      <c r="C191" s="128" t="s">
        <v>227</v>
      </c>
      <c r="D191" s="128" t="s">
        <v>135</v>
      </c>
      <c r="E191" s="129" t="s">
        <v>228</v>
      </c>
      <c r="F191" s="130" t="s">
        <v>229</v>
      </c>
      <c r="G191" s="131" t="s">
        <v>209</v>
      </c>
      <c r="H191" s="132">
        <v>0.624</v>
      </c>
      <c r="I191" s="133"/>
      <c r="J191" s="134">
        <f>ROUND(I191*H191,2)</f>
        <v>0</v>
      </c>
      <c r="K191" s="130" t="s">
        <v>1</v>
      </c>
      <c r="L191" s="31"/>
      <c r="M191" s="135" t="s">
        <v>1</v>
      </c>
      <c r="N191" s="136" t="s">
        <v>39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139</v>
      </c>
      <c r="AT191" s="139" t="s">
        <v>135</v>
      </c>
      <c r="AU191" s="139" t="s">
        <v>140</v>
      </c>
      <c r="AY191" s="16" t="s">
        <v>132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140</v>
      </c>
      <c r="BK191" s="140">
        <f>ROUND(I191*H191,2)</f>
        <v>0</v>
      </c>
      <c r="BL191" s="16" t="s">
        <v>139</v>
      </c>
      <c r="BM191" s="139" t="s">
        <v>230</v>
      </c>
    </row>
    <row r="192" spans="2:65" s="11" customFormat="1" ht="25.9" customHeight="1">
      <c r="B192" s="115"/>
      <c r="D192" s="116" t="s">
        <v>72</v>
      </c>
      <c r="E192" s="117" t="s">
        <v>231</v>
      </c>
      <c r="F192" s="117" t="s">
        <v>232</v>
      </c>
      <c r="I192" s="118"/>
      <c r="J192" s="119">
        <f>BK192</f>
        <v>0</v>
      </c>
      <c r="L192" s="115"/>
      <c r="M192" s="120"/>
      <c r="P192" s="121">
        <f>P193+P201+P212+P224+P244+P247+P285+P288+P317+P343+P352+P357+P384+P390+P404</f>
        <v>0</v>
      </c>
      <c r="R192" s="121">
        <f>R193+R201+R212+R224+R244+R247+R285+R288+R317+R343+R352+R357+R384+R390+R404</f>
        <v>2.2216890500000002</v>
      </c>
      <c r="T192" s="122">
        <f>T193+T201+T212+T224+T244+T247+T285+T288+T317+T343+T352+T357+T384+T390+T404</f>
        <v>0.41503024999999999</v>
      </c>
      <c r="AR192" s="116" t="s">
        <v>140</v>
      </c>
      <c r="AT192" s="123" t="s">
        <v>72</v>
      </c>
      <c r="AU192" s="123" t="s">
        <v>73</v>
      </c>
      <c r="AY192" s="116" t="s">
        <v>132</v>
      </c>
      <c r="BK192" s="124">
        <f>BK193+BK201+BK212+BK224+BK244+BK247+BK285+BK288+BK317+BK343+BK352+BK357+BK384+BK390+BK404</f>
        <v>0</v>
      </c>
    </row>
    <row r="193" spans="2:65" s="11" customFormat="1" ht="22.9" customHeight="1">
      <c r="B193" s="115"/>
      <c r="D193" s="116" t="s">
        <v>72</v>
      </c>
      <c r="E193" s="125" t="s">
        <v>233</v>
      </c>
      <c r="F193" s="125" t="s">
        <v>234</v>
      </c>
      <c r="I193" s="118"/>
      <c r="J193" s="126">
        <f>BK193</f>
        <v>0</v>
      </c>
      <c r="L193" s="115"/>
      <c r="M193" s="120"/>
      <c r="P193" s="121">
        <f>SUM(P194:P200)</f>
        <v>0</v>
      </c>
      <c r="R193" s="121">
        <f>SUM(R194:R200)</f>
        <v>7.1199999999999996E-3</v>
      </c>
      <c r="T193" s="122">
        <f>SUM(T194:T200)</f>
        <v>2.1179999999999997E-2</v>
      </c>
      <c r="AR193" s="116" t="s">
        <v>140</v>
      </c>
      <c r="AT193" s="123" t="s">
        <v>72</v>
      </c>
      <c r="AU193" s="123" t="s">
        <v>81</v>
      </c>
      <c r="AY193" s="116" t="s">
        <v>132</v>
      </c>
      <c r="BK193" s="124">
        <f>SUM(BK194:BK200)</f>
        <v>0</v>
      </c>
    </row>
    <row r="194" spans="2:65" s="1" customFormat="1" ht="16.5" customHeight="1">
      <c r="B194" s="127"/>
      <c r="C194" s="128" t="s">
        <v>235</v>
      </c>
      <c r="D194" s="128" t="s">
        <v>135</v>
      </c>
      <c r="E194" s="129" t="s">
        <v>236</v>
      </c>
      <c r="F194" s="130" t="s">
        <v>237</v>
      </c>
      <c r="G194" s="131" t="s">
        <v>238</v>
      </c>
      <c r="H194" s="132">
        <v>6</v>
      </c>
      <c r="I194" s="133"/>
      <c r="J194" s="134">
        <f t="shared" ref="J194:J200" si="0">ROUND(I194*H194,2)</f>
        <v>0</v>
      </c>
      <c r="K194" s="130" t="s">
        <v>1</v>
      </c>
      <c r="L194" s="31"/>
      <c r="M194" s="135" t="s">
        <v>1</v>
      </c>
      <c r="N194" s="136" t="s">
        <v>39</v>
      </c>
      <c r="P194" s="137">
        <f t="shared" ref="P194:P200" si="1">O194*H194</f>
        <v>0</v>
      </c>
      <c r="Q194" s="137">
        <v>0</v>
      </c>
      <c r="R194" s="137">
        <f t="shared" ref="R194:R200" si="2">Q194*H194</f>
        <v>0</v>
      </c>
      <c r="S194" s="137">
        <v>1.98E-3</v>
      </c>
      <c r="T194" s="138">
        <f t="shared" ref="T194:T200" si="3">S194*H194</f>
        <v>1.188E-2</v>
      </c>
      <c r="AR194" s="139" t="s">
        <v>182</v>
      </c>
      <c r="AT194" s="139" t="s">
        <v>135</v>
      </c>
      <c r="AU194" s="139" t="s">
        <v>140</v>
      </c>
      <c r="AY194" s="16" t="s">
        <v>132</v>
      </c>
      <c r="BE194" s="140">
        <f t="shared" ref="BE194:BE200" si="4">IF(N194="základní",J194,0)</f>
        <v>0</v>
      </c>
      <c r="BF194" s="140">
        <f t="shared" ref="BF194:BF200" si="5">IF(N194="snížená",J194,0)</f>
        <v>0</v>
      </c>
      <c r="BG194" s="140">
        <f t="shared" ref="BG194:BG200" si="6">IF(N194="zákl. přenesená",J194,0)</f>
        <v>0</v>
      </c>
      <c r="BH194" s="140">
        <f t="shared" ref="BH194:BH200" si="7">IF(N194="sníž. přenesená",J194,0)</f>
        <v>0</v>
      </c>
      <c r="BI194" s="140">
        <f t="shared" ref="BI194:BI200" si="8">IF(N194="nulová",J194,0)</f>
        <v>0</v>
      </c>
      <c r="BJ194" s="16" t="s">
        <v>140</v>
      </c>
      <c r="BK194" s="140">
        <f t="shared" ref="BK194:BK200" si="9">ROUND(I194*H194,2)</f>
        <v>0</v>
      </c>
      <c r="BL194" s="16" t="s">
        <v>182</v>
      </c>
      <c r="BM194" s="139" t="s">
        <v>239</v>
      </c>
    </row>
    <row r="195" spans="2:65" s="1" customFormat="1" ht="16.5" customHeight="1">
      <c r="B195" s="127"/>
      <c r="C195" s="128" t="s">
        <v>240</v>
      </c>
      <c r="D195" s="128" t="s">
        <v>135</v>
      </c>
      <c r="E195" s="129" t="s">
        <v>241</v>
      </c>
      <c r="F195" s="130" t="s">
        <v>242</v>
      </c>
      <c r="G195" s="131" t="s">
        <v>238</v>
      </c>
      <c r="H195" s="132">
        <v>2</v>
      </c>
      <c r="I195" s="133"/>
      <c r="J195" s="134">
        <f t="shared" si="0"/>
        <v>0</v>
      </c>
      <c r="K195" s="130" t="s">
        <v>1</v>
      </c>
      <c r="L195" s="31"/>
      <c r="M195" s="135" t="s">
        <v>1</v>
      </c>
      <c r="N195" s="136" t="s">
        <v>39</v>
      </c>
      <c r="P195" s="137">
        <f t="shared" si="1"/>
        <v>0</v>
      </c>
      <c r="Q195" s="137">
        <v>1.57E-3</v>
      </c>
      <c r="R195" s="137">
        <f t="shared" si="2"/>
        <v>3.14E-3</v>
      </c>
      <c r="S195" s="137">
        <v>0</v>
      </c>
      <c r="T195" s="138">
        <f t="shared" si="3"/>
        <v>0</v>
      </c>
      <c r="AR195" s="139" t="s">
        <v>182</v>
      </c>
      <c r="AT195" s="139" t="s">
        <v>135</v>
      </c>
      <c r="AU195" s="139" t="s">
        <v>140</v>
      </c>
      <c r="AY195" s="16" t="s">
        <v>132</v>
      </c>
      <c r="BE195" s="140">
        <f t="shared" si="4"/>
        <v>0</v>
      </c>
      <c r="BF195" s="140">
        <f t="shared" si="5"/>
        <v>0</v>
      </c>
      <c r="BG195" s="140">
        <f t="shared" si="6"/>
        <v>0</v>
      </c>
      <c r="BH195" s="140">
        <f t="shared" si="7"/>
        <v>0</v>
      </c>
      <c r="BI195" s="140">
        <f t="shared" si="8"/>
        <v>0</v>
      </c>
      <c r="BJ195" s="16" t="s">
        <v>140</v>
      </c>
      <c r="BK195" s="140">
        <f t="shared" si="9"/>
        <v>0</v>
      </c>
      <c r="BL195" s="16" t="s">
        <v>182</v>
      </c>
      <c r="BM195" s="139" t="s">
        <v>243</v>
      </c>
    </row>
    <row r="196" spans="2:65" s="1" customFormat="1" ht="16.5" customHeight="1">
      <c r="B196" s="127"/>
      <c r="C196" s="128" t="s">
        <v>7</v>
      </c>
      <c r="D196" s="128" t="s">
        <v>135</v>
      </c>
      <c r="E196" s="129" t="s">
        <v>244</v>
      </c>
      <c r="F196" s="130" t="s">
        <v>245</v>
      </c>
      <c r="G196" s="131" t="s">
        <v>238</v>
      </c>
      <c r="H196" s="132">
        <v>7</v>
      </c>
      <c r="I196" s="133"/>
      <c r="J196" s="134">
        <f t="shared" si="0"/>
        <v>0</v>
      </c>
      <c r="K196" s="130" t="s">
        <v>1</v>
      </c>
      <c r="L196" s="31"/>
      <c r="M196" s="135" t="s">
        <v>1</v>
      </c>
      <c r="N196" s="136" t="s">
        <v>39</v>
      </c>
      <c r="P196" s="137">
        <f t="shared" si="1"/>
        <v>0</v>
      </c>
      <c r="Q196" s="137">
        <v>3.6000000000000002E-4</v>
      </c>
      <c r="R196" s="137">
        <f t="shared" si="2"/>
        <v>2.5200000000000001E-3</v>
      </c>
      <c r="S196" s="137">
        <v>0</v>
      </c>
      <c r="T196" s="138">
        <f t="shared" si="3"/>
        <v>0</v>
      </c>
      <c r="AR196" s="139" t="s">
        <v>182</v>
      </c>
      <c r="AT196" s="139" t="s">
        <v>135</v>
      </c>
      <c r="AU196" s="139" t="s">
        <v>140</v>
      </c>
      <c r="AY196" s="16" t="s">
        <v>132</v>
      </c>
      <c r="BE196" s="140">
        <f t="shared" si="4"/>
        <v>0</v>
      </c>
      <c r="BF196" s="140">
        <f t="shared" si="5"/>
        <v>0</v>
      </c>
      <c r="BG196" s="140">
        <f t="shared" si="6"/>
        <v>0</v>
      </c>
      <c r="BH196" s="140">
        <f t="shared" si="7"/>
        <v>0</v>
      </c>
      <c r="BI196" s="140">
        <f t="shared" si="8"/>
        <v>0</v>
      </c>
      <c r="BJ196" s="16" t="s">
        <v>140</v>
      </c>
      <c r="BK196" s="140">
        <f t="shared" si="9"/>
        <v>0</v>
      </c>
      <c r="BL196" s="16" t="s">
        <v>182</v>
      </c>
      <c r="BM196" s="139" t="s">
        <v>246</v>
      </c>
    </row>
    <row r="197" spans="2:65" s="1" customFormat="1" ht="16.5" customHeight="1">
      <c r="B197" s="127"/>
      <c r="C197" s="128" t="s">
        <v>247</v>
      </c>
      <c r="D197" s="128" t="s">
        <v>135</v>
      </c>
      <c r="E197" s="129" t="s">
        <v>248</v>
      </c>
      <c r="F197" s="130" t="s">
        <v>249</v>
      </c>
      <c r="G197" s="131" t="s">
        <v>238</v>
      </c>
      <c r="H197" s="132">
        <v>2</v>
      </c>
      <c r="I197" s="133"/>
      <c r="J197" s="134">
        <f t="shared" si="0"/>
        <v>0</v>
      </c>
      <c r="K197" s="130" t="s">
        <v>1</v>
      </c>
      <c r="L197" s="31"/>
      <c r="M197" s="135" t="s">
        <v>1</v>
      </c>
      <c r="N197" s="136" t="s">
        <v>39</v>
      </c>
      <c r="P197" s="137">
        <f t="shared" si="1"/>
        <v>0</v>
      </c>
      <c r="Q197" s="137">
        <v>7.2999999999999996E-4</v>
      </c>
      <c r="R197" s="137">
        <f t="shared" si="2"/>
        <v>1.4599999999999999E-3</v>
      </c>
      <c r="S197" s="137">
        <v>0</v>
      </c>
      <c r="T197" s="138">
        <f t="shared" si="3"/>
        <v>0</v>
      </c>
      <c r="AR197" s="139" t="s">
        <v>182</v>
      </c>
      <c r="AT197" s="139" t="s">
        <v>135</v>
      </c>
      <c r="AU197" s="139" t="s">
        <v>140</v>
      </c>
      <c r="AY197" s="16" t="s">
        <v>132</v>
      </c>
      <c r="BE197" s="140">
        <f t="shared" si="4"/>
        <v>0</v>
      </c>
      <c r="BF197" s="140">
        <f t="shared" si="5"/>
        <v>0</v>
      </c>
      <c r="BG197" s="140">
        <f t="shared" si="6"/>
        <v>0</v>
      </c>
      <c r="BH197" s="140">
        <f t="shared" si="7"/>
        <v>0</v>
      </c>
      <c r="BI197" s="140">
        <f t="shared" si="8"/>
        <v>0</v>
      </c>
      <c r="BJ197" s="16" t="s">
        <v>140</v>
      </c>
      <c r="BK197" s="140">
        <f t="shared" si="9"/>
        <v>0</v>
      </c>
      <c r="BL197" s="16" t="s">
        <v>182</v>
      </c>
      <c r="BM197" s="139" t="s">
        <v>250</v>
      </c>
    </row>
    <row r="198" spans="2:65" s="1" customFormat="1" ht="16.5" customHeight="1">
      <c r="B198" s="127"/>
      <c r="C198" s="128" t="s">
        <v>251</v>
      </c>
      <c r="D198" s="128" t="s">
        <v>135</v>
      </c>
      <c r="E198" s="129" t="s">
        <v>252</v>
      </c>
      <c r="F198" s="130" t="s">
        <v>253</v>
      </c>
      <c r="G198" s="131" t="s">
        <v>171</v>
      </c>
      <c r="H198" s="132">
        <v>3</v>
      </c>
      <c r="I198" s="133"/>
      <c r="J198" s="134">
        <f t="shared" si="0"/>
        <v>0</v>
      </c>
      <c r="K198" s="130" t="s">
        <v>1</v>
      </c>
      <c r="L198" s="31"/>
      <c r="M198" s="135" t="s">
        <v>1</v>
      </c>
      <c r="N198" s="136" t="s">
        <v>39</v>
      </c>
      <c r="P198" s="137">
        <f t="shared" si="1"/>
        <v>0</v>
      </c>
      <c r="Q198" s="137">
        <v>0</v>
      </c>
      <c r="R198" s="137">
        <f t="shared" si="2"/>
        <v>0</v>
      </c>
      <c r="S198" s="137">
        <v>3.0999999999999999E-3</v>
      </c>
      <c r="T198" s="138">
        <f t="shared" si="3"/>
        <v>9.2999999999999992E-3</v>
      </c>
      <c r="AR198" s="139" t="s">
        <v>182</v>
      </c>
      <c r="AT198" s="139" t="s">
        <v>135</v>
      </c>
      <c r="AU198" s="139" t="s">
        <v>140</v>
      </c>
      <c r="AY198" s="16" t="s">
        <v>132</v>
      </c>
      <c r="BE198" s="140">
        <f t="shared" si="4"/>
        <v>0</v>
      </c>
      <c r="BF198" s="140">
        <f t="shared" si="5"/>
        <v>0</v>
      </c>
      <c r="BG198" s="140">
        <f t="shared" si="6"/>
        <v>0</v>
      </c>
      <c r="BH198" s="140">
        <f t="shared" si="7"/>
        <v>0</v>
      </c>
      <c r="BI198" s="140">
        <f t="shared" si="8"/>
        <v>0</v>
      </c>
      <c r="BJ198" s="16" t="s">
        <v>140</v>
      </c>
      <c r="BK198" s="140">
        <f t="shared" si="9"/>
        <v>0</v>
      </c>
      <c r="BL198" s="16" t="s">
        <v>182</v>
      </c>
      <c r="BM198" s="139" t="s">
        <v>254</v>
      </c>
    </row>
    <row r="199" spans="2:65" s="1" customFormat="1" ht="21.75" customHeight="1">
      <c r="B199" s="127"/>
      <c r="C199" s="128" t="s">
        <v>255</v>
      </c>
      <c r="D199" s="128" t="s">
        <v>135</v>
      </c>
      <c r="E199" s="129" t="s">
        <v>256</v>
      </c>
      <c r="F199" s="130" t="s">
        <v>257</v>
      </c>
      <c r="G199" s="131" t="s">
        <v>238</v>
      </c>
      <c r="H199" s="132">
        <v>11</v>
      </c>
      <c r="I199" s="133"/>
      <c r="J199" s="134">
        <f t="shared" si="0"/>
        <v>0</v>
      </c>
      <c r="K199" s="130" t="s">
        <v>1</v>
      </c>
      <c r="L199" s="31"/>
      <c r="M199" s="135" t="s">
        <v>1</v>
      </c>
      <c r="N199" s="136" t="s">
        <v>39</v>
      </c>
      <c r="P199" s="137">
        <f t="shared" si="1"/>
        <v>0</v>
      </c>
      <c r="Q199" s="137">
        <v>0</v>
      </c>
      <c r="R199" s="137">
        <f t="shared" si="2"/>
        <v>0</v>
      </c>
      <c r="S199" s="137">
        <v>0</v>
      </c>
      <c r="T199" s="138">
        <f t="shared" si="3"/>
        <v>0</v>
      </c>
      <c r="AR199" s="139" t="s">
        <v>182</v>
      </c>
      <c r="AT199" s="139" t="s">
        <v>135</v>
      </c>
      <c r="AU199" s="139" t="s">
        <v>140</v>
      </c>
      <c r="AY199" s="16" t="s">
        <v>132</v>
      </c>
      <c r="BE199" s="140">
        <f t="shared" si="4"/>
        <v>0</v>
      </c>
      <c r="BF199" s="140">
        <f t="shared" si="5"/>
        <v>0</v>
      </c>
      <c r="BG199" s="140">
        <f t="shared" si="6"/>
        <v>0</v>
      </c>
      <c r="BH199" s="140">
        <f t="shared" si="7"/>
        <v>0</v>
      </c>
      <c r="BI199" s="140">
        <f t="shared" si="8"/>
        <v>0</v>
      </c>
      <c r="BJ199" s="16" t="s">
        <v>140</v>
      </c>
      <c r="BK199" s="140">
        <f t="shared" si="9"/>
        <v>0</v>
      </c>
      <c r="BL199" s="16" t="s">
        <v>182</v>
      </c>
      <c r="BM199" s="139" t="s">
        <v>258</v>
      </c>
    </row>
    <row r="200" spans="2:65" s="1" customFormat="1" ht="24.2" customHeight="1">
      <c r="B200" s="127"/>
      <c r="C200" s="128" t="s">
        <v>259</v>
      </c>
      <c r="D200" s="128" t="s">
        <v>135</v>
      </c>
      <c r="E200" s="129" t="s">
        <v>260</v>
      </c>
      <c r="F200" s="130" t="s">
        <v>261</v>
      </c>
      <c r="G200" s="131" t="s">
        <v>209</v>
      </c>
      <c r="H200" s="132">
        <v>7.0000000000000001E-3</v>
      </c>
      <c r="I200" s="133"/>
      <c r="J200" s="134">
        <f t="shared" si="0"/>
        <v>0</v>
      </c>
      <c r="K200" s="130" t="s">
        <v>1</v>
      </c>
      <c r="L200" s="31"/>
      <c r="M200" s="135" t="s">
        <v>1</v>
      </c>
      <c r="N200" s="136" t="s">
        <v>39</v>
      </c>
      <c r="P200" s="137">
        <f t="shared" si="1"/>
        <v>0</v>
      </c>
      <c r="Q200" s="137">
        <v>0</v>
      </c>
      <c r="R200" s="137">
        <f t="shared" si="2"/>
        <v>0</v>
      </c>
      <c r="S200" s="137">
        <v>0</v>
      </c>
      <c r="T200" s="138">
        <f t="shared" si="3"/>
        <v>0</v>
      </c>
      <c r="AR200" s="139" t="s">
        <v>182</v>
      </c>
      <c r="AT200" s="139" t="s">
        <v>135</v>
      </c>
      <c r="AU200" s="139" t="s">
        <v>140</v>
      </c>
      <c r="AY200" s="16" t="s">
        <v>132</v>
      </c>
      <c r="BE200" s="140">
        <f t="shared" si="4"/>
        <v>0</v>
      </c>
      <c r="BF200" s="140">
        <f t="shared" si="5"/>
        <v>0</v>
      </c>
      <c r="BG200" s="140">
        <f t="shared" si="6"/>
        <v>0</v>
      </c>
      <c r="BH200" s="140">
        <f t="shared" si="7"/>
        <v>0</v>
      </c>
      <c r="BI200" s="140">
        <f t="shared" si="8"/>
        <v>0</v>
      </c>
      <c r="BJ200" s="16" t="s">
        <v>140</v>
      </c>
      <c r="BK200" s="140">
        <f t="shared" si="9"/>
        <v>0</v>
      </c>
      <c r="BL200" s="16" t="s">
        <v>182</v>
      </c>
      <c r="BM200" s="139" t="s">
        <v>262</v>
      </c>
    </row>
    <row r="201" spans="2:65" s="11" customFormat="1" ht="22.9" customHeight="1">
      <c r="B201" s="115"/>
      <c r="D201" s="116" t="s">
        <v>72</v>
      </c>
      <c r="E201" s="125" t="s">
        <v>263</v>
      </c>
      <c r="F201" s="125" t="s">
        <v>264</v>
      </c>
      <c r="I201" s="118"/>
      <c r="J201" s="126">
        <f>BK201</f>
        <v>0</v>
      </c>
      <c r="L201" s="115"/>
      <c r="M201" s="120"/>
      <c r="P201" s="121">
        <f>SUM(P202:P211)</f>
        <v>0</v>
      </c>
      <c r="R201" s="121">
        <f>SUM(R202:R211)</f>
        <v>2.4429999999999997E-2</v>
      </c>
      <c r="T201" s="122">
        <f>SUM(T202:T211)</f>
        <v>2.7999999999999995E-3</v>
      </c>
      <c r="AR201" s="116" t="s">
        <v>140</v>
      </c>
      <c r="AT201" s="123" t="s">
        <v>72</v>
      </c>
      <c r="AU201" s="123" t="s">
        <v>81</v>
      </c>
      <c r="AY201" s="116" t="s">
        <v>132</v>
      </c>
      <c r="BK201" s="124">
        <f>SUM(BK202:BK211)</f>
        <v>0</v>
      </c>
    </row>
    <row r="202" spans="2:65" s="1" customFormat="1" ht="16.5" customHeight="1">
      <c r="B202" s="127"/>
      <c r="C202" s="128" t="s">
        <v>265</v>
      </c>
      <c r="D202" s="128" t="s">
        <v>135</v>
      </c>
      <c r="E202" s="129" t="s">
        <v>266</v>
      </c>
      <c r="F202" s="130" t="s">
        <v>267</v>
      </c>
      <c r="G202" s="131" t="s">
        <v>238</v>
      </c>
      <c r="H202" s="132">
        <v>10</v>
      </c>
      <c r="I202" s="133"/>
      <c r="J202" s="134">
        <f t="shared" ref="J202:J211" si="10">ROUND(I202*H202,2)</f>
        <v>0</v>
      </c>
      <c r="K202" s="130" t="s">
        <v>1</v>
      </c>
      <c r="L202" s="31"/>
      <c r="M202" s="135" t="s">
        <v>1</v>
      </c>
      <c r="N202" s="136" t="s">
        <v>39</v>
      </c>
      <c r="P202" s="137">
        <f t="shared" ref="P202:P211" si="11">O202*H202</f>
        <v>0</v>
      </c>
      <c r="Q202" s="137">
        <v>0</v>
      </c>
      <c r="R202" s="137">
        <f t="shared" ref="R202:R211" si="12">Q202*H202</f>
        <v>0</v>
      </c>
      <c r="S202" s="137">
        <v>2.7999999999999998E-4</v>
      </c>
      <c r="T202" s="138">
        <f t="shared" ref="T202:T211" si="13">S202*H202</f>
        <v>2.7999999999999995E-3</v>
      </c>
      <c r="AR202" s="139" t="s">
        <v>182</v>
      </c>
      <c r="AT202" s="139" t="s">
        <v>135</v>
      </c>
      <c r="AU202" s="139" t="s">
        <v>140</v>
      </c>
      <c r="AY202" s="16" t="s">
        <v>132</v>
      </c>
      <c r="BE202" s="140">
        <f t="shared" ref="BE202:BE211" si="14">IF(N202="základní",J202,0)</f>
        <v>0</v>
      </c>
      <c r="BF202" s="140">
        <f t="shared" ref="BF202:BF211" si="15">IF(N202="snížená",J202,0)</f>
        <v>0</v>
      </c>
      <c r="BG202" s="140">
        <f t="shared" ref="BG202:BG211" si="16">IF(N202="zákl. přenesená",J202,0)</f>
        <v>0</v>
      </c>
      <c r="BH202" s="140">
        <f t="shared" ref="BH202:BH211" si="17">IF(N202="sníž. přenesená",J202,0)</f>
        <v>0</v>
      </c>
      <c r="BI202" s="140">
        <f t="shared" ref="BI202:BI211" si="18">IF(N202="nulová",J202,0)</f>
        <v>0</v>
      </c>
      <c r="BJ202" s="16" t="s">
        <v>140</v>
      </c>
      <c r="BK202" s="140">
        <f t="shared" ref="BK202:BK211" si="19">ROUND(I202*H202,2)</f>
        <v>0</v>
      </c>
      <c r="BL202" s="16" t="s">
        <v>182</v>
      </c>
      <c r="BM202" s="139" t="s">
        <v>268</v>
      </c>
    </row>
    <row r="203" spans="2:65" s="1" customFormat="1" ht="24.2" customHeight="1">
      <c r="B203" s="127"/>
      <c r="C203" s="128" t="s">
        <v>269</v>
      </c>
      <c r="D203" s="128" t="s">
        <v>135</v>
      </c>
      <c r="E203" s="129" t="s">
        <v>270</v>
      </c>
      <c r="F203" s="130" t="s">
        <v>271</v>
      </c>
      <c r="G203" s="131" t="s">
        <v>238</v>
      </c>
      <c r="H203" s="132">
        <v>20</v>
      </c>
      <c r="I203" s="133"/>
      <c r="J203" s="134">
        <f t="shared" si="10"/>
        <v>0</v>
      </c>
      <c r="K203" s="130" t="s">
        <v>1</v>
      </c>
      <c r="L203" s="31"/>
      <c r="M203" s="135" t="s">
        <v>1</v>
      </c>
      <c r="N203" s="136" t="s">
        <v>39</v>
      </c>
      <c r="P203" s="137">
        <f t="shared" si="11"/>
        <v>0</v>
      </c>
      <c r="Q203" s="137">
        <v>4.2999999999999999E-4</v>
      </c>
      <c r="R203" s="137">
        <f t="shared" si="12"/>
        <v>8.6E-3</v>
      </c>
      <c r="S203" s="137">
        <v>0</v>
      </c>
      <c r="T203" s="138">
        <f t="shared" si="13"/>
        <v>0</v>
      </c>
      <c r="AR203" s="139" t="s">
        <v>182</v>
      </c>
      <c r="AT203" s="139" t="s">
        <v>135</v>
      </c>
      <c r="AU203" s="139" t="s">
        <v>140</v>
      </c>
      <c r="AY203" s="16" t="s">
        <v>132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6" t="s">
        <v>140</v>
      </c>
      <c r="BK203" s="140">
        <f t="shared" si="19"/>
        <v>0</v>
      </c>
      <c r="BL203" s="16" t="s">
        <v>182</v>
      </c>
      <c r="BM203" s="139" t="s">
        <v>272</v>
      </c>
    </row>
    <row r="204" spans="2:65" s="1" customFormat="1" ht="24.2" customHeight="1">
      <c r="B204" s="127"/>
      <c r="C204" s="162" t="s">
        <v>273</v>
      </c>
      <c r="D204" s="162" t="s">
        <v>174</v>
      </c>
      <c r="E204" s="163" t="s">
        <v>274</v>
      </c>
      <c r="F204" s="164" t="s">
        <v>275</v>
      </c>
      <c r="G204" s="165" t="s">
        <v>238</v>
      </c>
      <c r="H204" s="166">
        <v>7</v>
      </c>
      <c r="I204" s="167"/>
      <c r="J204" s="168">
        <f t="shared" si="10"/>
        <v>0</v>
      </c>
      <c r="K204" s="164" t="s">
        <v>1</v>
      </c>
      <c r="L204" s="169"/>
      <c r="M204" s="170" t="s">
        <v>1</v>
      </c>
      <c r="N204" s="171" t="s">
        <v>39</v>
      </c>
      <c r="P204" s="137">
        <f t="shared" si="11"/>
        <v>0</v>
      </c>
      <c r="Q204" s="137">
        <v>2.5000000000000001E-4</v>
      </c>
      <c r="R204" s="137">
        <f t="shared" si="12"/>
        <v>1.75E-3</v>
      </c>
      <c r="S204" s="137">
        <v>0</v>
      </c>
      <c r="T204" s="138">
        <f t="shared" si="13"/>
        <v>0</v>
      </c>
      <c r="AR204" s="139" t="s">
        <v>276</v>
      </c>
      <c r="AT204" s="139" t="s">
        <v>174</v>
      </c>
      <c r="AU204" s="139" t="s">
        <v>140</v>
      </c>
      <c r="AY204" s="16" t="s">
        <v>132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6" t="s">
        <v>140</v>
      </c>
      <c r="BK204" s="140">
        <f t="shared" si="19"/>
        <v>0</v>
      </c>
      <c r="BL204" s="16" t="s">
        <v>182</v>
      </c>
      <c r="BM204" s="139" t="s">
        <v>277</v>
      </c>
    </row>
    <row r="205" spans="2:65" s="1" customFormat="1" ht="24.2" customHeight="1">
      <c r="B205" s="127"/>
      <c r="C205" s="162" t="s">
        <v>278</v>
      </c>
      <c r="D205" s="162" t="s">
        <v>174</v>
      </c>
      <c r="E205" s="163" t="s">
        <v>279</v>
      </c>
      <c r="F205" s="164" t="s">
        <v>280</v>
      </c>
      <c r="G205" s="165" t="s">
        <v>238</v>
      </c>
      <c r="H205" s="166">
        <v>7</v>
      </c>
      <c r="I205" s="167"/>
      <c r="J205" s="168">
        <f t="shared" si="10"/>
        <v>0</v>
      </c>
      <c r="K205" s="164" t="s">
        <v>1</v>
      </c>
      <c r="L205" s="169"/>
      <c r="M205" s="170" t="s">
        <v>1</v>
      </c>
      <c r="N205" s="171" t="s">
        <v>39</v>
      </c>
      <c r="P205" s="137">
        <f t="shared" si="11"/>
        <v>0</v>
      </c>
      <c r="Q205" s="137">
        <v>3.6000000000000002E-4</v>
      </c>
      <c r="R205" s="137">
        <f t="shared" si="12"/>
        <v>2.5200000000000001E-3</v>
      </c>
      <c r="S205" s="137">
        <v>0</v>
      </c>
      <c r="T205" s="138">
        <f t="shared" si="13"/>
        <v>0</v>
      </c>
      <c r="AR205" s="139" t="s">
        <v>276</v>
      </c>
      <c r="AT205" s="139" t="s">
        <v>174</v>
      </c>
      <c r="AU205" s="139" t="s">
        <v>140</v>
      </c>
      <c r="AY205" s="16" t="s">
        <v>132</v>
      </c>
      <c r="BE205" s="140">
        <f t="shared" si="14"/>
        <v>0</v>
      </c>
      <c r="BF205" s="140">
        <f t="shared" si="15"/>
        <v>0</v>
      </c>
      <c r="BG205" s="140">
        <f t="shared" si="16"/>
        <v>0</v>
      </c>
      <c r="BH205" s="140">
        <f t="shared" si="17"/>
        <v>0</v>
      </c>
      <c r="BI205" s="140">
        <f t="shared" si="18"/>
        <v>0</v>
      </c>
      <c r="BJ205" s="16" t="s">
        <v>140</v>
      </c>
      <c r="BK205" s="140">
        <f t="shared" si="19"/>
        <v>0</v>
      </c>
      <c r="BL205" s="16" t="s">
        <v>182</v>
      </c>
      <c r="BM205" s="139" t="s">
        <v>281</v>
      </c>
    </row>
    <row r="206" spans="2:65" s="1" customFormat="1" ht="24.2" customHeight="1">
      <c r="B206" s="127"/>
      <c r="C206" s="162" t="s">
        <v>282</v>
      </c>
      <c r="D206" s="162" t="s">
        <v>174</v>
      </c>
      <c r="E206" s="163" t="s">
        <v>283</v>
      </c>
      <c r="F206" s="164" t="s">
        <v>284</v>
      </c>
      <c r="G206" s="165" t="s">
        <v>238</v>
      </c>
      <c r="H206" s="166">
        <v>6</v>
      </c>
      <c r="I206" s="167"/>
      <c r="J206" s="168">
        <f t="shared" si="10"/>
        <v>0</v>
      </c>
      <c r="K206" s="164" t="s">
        <v>1</v>
      </c>
      <c r="L206" s="169"/>
      <c r="M206" s="170" t="s">
        <v>1</v>
      </c>
      <c r="N206" s="171" t="s">
        <v>39</v>
      </c>
      <c r="P206" s="137">
        <f t="shared" si="11"/>
        <v>0</v>
      </c>
      <c r="Q206" s="137">
        <v>5.5999999999999995E-4</v>
      </c>
      <c r="R206" s="137">
        <f t="shared" si="12"/>
        <v>3.3599999999999997E-3</v>
      </c>
      <c r="S206" s="137">
        <v>0</v>
      </c>
      <c r="T206" s="138">
        <f t="shared" si="13"/>
        <v>0</v>
      </c>
      <c r="AR206" s="139" t="s">
        <v>276</v>
      </c>
      <c r="AT206" s="139" t="s">
        <v>174</v>
      </c>
      <c r="AU206" s="139" t="s">
        <v>140</v>
      </c>
      <c r="AY206" s="16" t="s">
        <v>132</v>
      </c>
      <c r="BE206" s="140">
        <f t="shared" si="14"/>
        <v>0</v>
      </c>
      <c r="BF206" s="140">
        <f t="shared" si="15"/>
        <v>0</v>
      </c>
      <c r="BG206" s="140">
        <f t="shared" si="16"/>
        <v>0</v>
      </c>
      <c r="BH206" s="140">
        <f t="shared" si="17"/>
        <v>0</v>
      </c>
      <c r="BI206" s="140">
        <f t="shared" si="18"/>
        <v>0</v>
      </c>
      <c r="BJ206" s="16" t="s">
        <v>140</v>
      </c>
      <c r="BK206" s="140">
        <f t="shared" si="19"/>
        <v>0</v>
      </c>
      <c r="BL206" s="16" t="s">
        <v>182</v>
      </c>
      <c r="BM206" s="139" t="s">
        <v>285</v>
      </c>
    </row>
    <row r="207" spans="2:65" s="1" customFormat="1" ht="24.2" customHeight="1">
      <c r="B207" s="127"/>
      <c r="C207" s="128" t="s">
        <v>286</v>
      </c>
      <c r="D207" s="128" t="s">
        <v>135</v>
      </c>
      <c r="E207" s="129" t="s">
        <v>287</v>
      </c>
      <c r="F207" s="130" t="s">
        <v>288</v>
      </c>
      <c r="G207" s="131" t="s">
        <v>289</v>
      </c>
      <c r="H207" s="132">
        <v>1</v>
      </c>
      <c r="I207" s="133"/>
      <c r="J207" s="134">
        <f t="shared" si="10"/>
        <v>0</v>
      </c>
      <c r="K207" s="130" t="s">
        <v>1</v>
      </c>
      <c r="L207" s="31"/>
      <c r="M207" s="135" t="s">
        <v>1</v>
      </c>
      <c r="N207" s="136" t="s">
        <v>39</v>
      </c>
      <c r="P207" s="137">
        <f t="shared" si="11"/>
        <v>0</v>
      </c>
      <c r="Q207" s="137">
        <v>0</v>
      </c>
      <c r="R207" s="137">
        <f t="shared" si="12"/>
        <v>0</v>
      </c>
      <c r="S207" s="137">
        <v>0</v>
      </c>
      <c r="T207" s="138">
        <f t="shared" si="13"/>
        <v>0</v>
      </c>
      <c r="AR207" s="139" t="s">
        <v>182</v>
      </c>
      <c r="AT207" s="139" t="s">
        <v>135</v>
      </c>
      <c r="AU207" s="139" t="s">
        <v>140</v>
      </c>
      <c r="AY207" s="16" t="s">
        <v>132</v>
      </c>
      <c r="BE207" s="140">
        <f t="shared" si="14"/>
        <v>0</v>
      </c>
      <c r="BF207" s="140">
        <f t="shared" si="15"/>
        <v>0</v>
      </c>
      <c r="BG207" s="140">
        <f t="shared" si="16"/>
        <v>0</v>
      </c>
      <c r="BH207" s="140">
        <f t="shared" si="17"/>
        <v>0</v>
      </c>
      <c r="BI207" s="140">
        <f t="shared" si="18"/>
        <v>0</v>
      </c>
      <c r="BJ207" s="16" t="s">
        <v>140</v>
      </c>
      <c r="BK207" s="140">
        <f t="shared" si="19"/>
        <v>0</v>
      </c>
      <c r="BL207" s="16" t="s">
        <v>182</v>
      </c>
      <c r="BM207" s="139" t="s">
        <v>290</v>
      </c>
    </row>
    <row r="208" spans="2:65" s="1" customFormat="1" ht="24.2" customHeight="1">
      <c r="B208" s="127"/>
      <c r="C208" s="128" t="s">
        <v>276</v>
      </c>
      <c r="D208" s="128" t="s">
        <v>135</v>
      </c>
      <c r="E208" s="129" t="s">
        <v>291</v>
      </c>
      <c r="F208" s="130" t="s">
        <v>292</v>
      </c>
      <c r="G208" s="131" t="s">
        <v>289</v>
      </c>
      <c r="H208" s="132">
        <v>1</v>
      </c>
      <c r="I208" s="133"/>
      <c r="J208" s="134">
        <f t="shared" si="10"/>
        <v>0</v>
      </c>
      <c r="K208" s="130" t="s">
        <v>1</v>
      </c>
      <c r="L208" s="31"/>
      <c r="M208" s="135" t="s">
        <v>1</v>
      </c>
      <c r="N208" s="136" t="s">
        <v>39</v>
      </c>
      <c r="P208" s="137">
        <f t="shared" si="11"/>
        <v>0</v>
      </c>
      <c r="Q208" s="137">
        <v>0</v>
      </c>
      <c r="R208" s="137">
        <f t="shared" si="12"/>
        <v>0</v>
      </c>
      <c r="S208" s="137">
        <v>0</v>
      </c>
      <c r="T208" s="138">
        <f t="shared" si="13"/>
        <v>0</v>
      </c>
      <c r="AR208" s="139" t="s">
        <v>182</v>
      </c>
      <c r="AT208" s="139" t="s">
        <v>135</v>
      </c>
      <c r="AU208" s="139" t="s">
        <v>140</v>
      </c>
      <c r="AY208" s="16" t="s">
        <v>132</v>
      </c>
      <c r="BE208" s="140">
        <f t="shared" si="14"/>
        <v>0</v>
      </c>
      <c r="BF208" s="140">
        <f t="shared" si="15"/>
        <v>0</v>
      </c>
      <c r="BG208" s="140">
        <f t="shared" si="16"/>
        <v>0</v>
      </c>
      <c r="BH208" s="140">
        <f t="shared" si="17"/>
        <v>0</v>
      </c>
      <c r="BI208" s="140">
        <f t="shared" si="18"/>
        <v>0</v>
      </c>
      <c r="BJ208" s="16" t="s">
        <v>140</v>
      </c>
      <c r="BK208" s="140">
        <f t="shared" si="19"/>
        <v>0</v>
      </c>
      <c r="BL208" s="16" t="s">
        <v>182</v>
      </c>
      <c r="BM208" s="139" t="s">
        <v>293</v>
      </c>
    </row>
    <row r="209" spans="2:65" s="1" customFormat="1" ht="24.2" customHeight="1">
      <c r="B209" s="127"/>
      <c r="C209" s="128" t="s">
        <v>294</v>
      </c>
      <c r="D209" s="128" t="s">
        <v>135</v>
      </c>
      <c r="E209" s="129" t="s">
        <v>295</v>
      </c>
      <c r="F209" s="130" t="s">
        <v>296</v>
      </c>
      <c r="G209" s="131" t="s">
        <v>238</v>
      </c>
      <c r="H209" s="132">
        <v>20</v>
      </c>
      <c r="I209" s="133"/>
      <c r="J209" s="134">
        <f t="shared" si="10"/>
        <v>0</v>
      </c>
      <c r="K209" s="130" t="s">
        <v>1</v>
      </c>
      <c r="L209" s="31"/>
      <c r="M209" s="135" t="s">
        <v>1</v>
      </c>
      <c r="N209" s="136" t="s">
        <v>39</v>
      </c>
      <c r="P209" s="137">
        <f t="shared" si="11"/>
        <v>0</v>
      </c>
      <c r="Q209" s="137">
        <v>4.0000000000000002E-4</v>
      </c>
      <c r="R209" s="137">
        <f t="shared" si="12"/>
        <v>8.0000000000000002E-3</v>
      </c>
      <c r="S209" s="137">
        <v>0</v>
      </c>
      <c r="T209" s="138">
        <f t="shared" si="13"/>
        <v>0</v>
      </c>
      <c r="AR209" s="139" t="s">
        <v>182</v>
      </c>
      <c r="AT209" s="139" t="s">
        <v>135</v>
      </c>
      <c r="AU209" s="139" t="s">
        <v>140</v>
      </c>
      <c r="AY209" s="16" t="s">
        <v>132</v>
      </c>
      <c r="BE209" s="140">
        <f t="shared" si="14"/>
        <v>0</v>
      </c>
      <c r="BF209" s="140">
        <f t="shared" si="15"/>
        <v>0</v>
      </c>
      <c r="BG209" s="140">
        <f t="shared" si="16"/>
        <v>0</v>
      </c>
      <c r="BH209" s="140">
        <f t="shared" si="17"/>
        <v>0</v>
      </c>
      <c r="BI209" s="140">
        <f t="shared" si="18"/>
        <v>0</v>
      </c>
      <c r="BJ209" s="16" t="s">
        <v>140</v>
      </c>
      <c r="BK209" s="140">
        <f t="shared" si="19"/>
        <v>0</v>
      </c>
      <c r="BL209" s="16" t="s">
        <v>182</v>
      </c>
      <c r="BM209" s="139" t="s">
        <v>297</v>
      </c>
    </row>
    <row r="210" spans="2:65" s="1" customFormat="1" ht="21.75" customHeight="1">
      <c r="B210" s="127"/>
      <c r="C210" s="128" t="s">
        <v>298</v>
      </c>
      <c r="D210" s="128" t="s">
        <v>135</v>
      </c>
      <c r="E210" s="129" t="s">
        <v>299</v>
      </c>
      <c r="F210" s="130" t="s">
        <v>300</v>
      </c>
      <c r="G210" s="131" t="s">
        <v>238</v>
      </c>
      <c r="H210" s="132">
        <v>20</v>
      </c>
      <c r="I210" s="133"/>
      <c r="J210" s="134">
        <f t="shared" si="10"/>
        <v>0</v>
      </c>
      <c r="K210" s="130" t="s">
        <v>1</v>
      </c>
      <c r="L210" s="31"/>
      <c r="M210" s="135" t="s">
        <v>1</v>
      </c>
      <c r="N210" s="136" t="s">
        <v>39</v>
      </c>
      <c r="P210" s="137">
        <f t="shared" si="11"/>
        <v>0</v>
      </c>
      <c r="Q210" s="137">
        <v>1.0000000000000001E-5</v>
      </c>
      <c r="R210" s="137">
        <f t="shared" si="12"/>
        <v>2.0000000000000001E-4</v>
      </c>
      <c r="S210" s="137">
        <v>0</v>
      </c>
      <c r="T210" s="138">
        <f t="shared" si="13"/>
        <v>0</v>
      </c>
      <c r="AR210" s="139" t="s">
        <v>182</v>
      </c>
      <c r="AT210" s="139" t="s">
        <v>135</v>
      </c>
      <c r="AU210" s="139" t="s">
        <v>140</v>
      </c>
      <c r="AY210" s="16" t="s">
        <v>132</v>
      </c>
      <c r="BE210" s="140">
        <f t="shared" si="14"/>
        <v>0</v>
      </c>
      <c r="BF210" s="140">
        <f t="shared" si="15"/>
        <v>0</v>
      </c>
      <c r="BG210" s="140">
        <f t="shared" si="16"/>
        <v>0</v>
      </c>
      <c r="BH210" s="140">
        <f t="shared" si="17"/>
        <v>0</v>
      </c>
      <c r="BI210" s="140">
        <f t="shared" si="18"/>
        <v>0</v>
      </c>
      <c r="BJ210" s="16" t="s">
        <v>140</v>
      </c>
      <c r="BK210" s="140">
        <f t="shared" si="19"/>
        <v>0</v>
      </c>
      <c r="BL210" s="16" t="s">
        <v>182</v>
      </c>
      <c r="BM210" s="139" t="s">
        <v>301</v>
      </c>
    </row>
    <row r="211" spans="2:65" s="1" customFormat="1" ht="24.2" customHeight="1">
      <c r="B211" s="127"/>
      <c r="C211" s="128" t="s">
        <v>302</v>
      </c>
      <c r="D211" s="128" t="s">
        <v>135</v>
      </c>
      <c r="E211" s="129" t="s">
        <v>303</v>
      </c>
      <c r="F211" s="130" t="s">
        <v>304</v>
      </c>
      <c r="G211" s="131" t="s">
        <v>209</v>
      </c>
      <c r="H211" s="132">
        <v>2.4E-2</v>
      </c>
      <c r="I211" s="133"/>
      <c r="J211" s="134">
        <f t="shared" si="10"/>
        <v>0</v>
      </c>
      <c r="K211" s="130" t="s">
        <v>1</v>
      </c>
      <c r="L211" s="31"/>
      <c r="M211" s="135" t="s">
        <v>1</v>
      </c>
      <c r="N211" s="136" t="s">
        <v>39</v>
      </c>
      <c r="P211" s="137">
        <f t="shared" si="11"/>
        <v>0</v>
      </c>
      <c r="Q211" s="137">
        <v>0</v>
      </c>
      <c r="R211" s="137">
        <f t="shared" si="12"/>
        <v>0</v>
      </c>
      <c r="S211" s="137">
        <v>0</v>
      </c>
      <c r="T211" s="138">
        <f t="shared" si="13"/>
        <v>0</v>
      </c>
      <c r="AR211" s="139" t="s">
        <v>182</v>
      </c>
      <c r="AT211" s="139" t="s">
        <v>135</v>
      </c>
      <c r="AU211" s="139" t="s">
        <v>140</v>
      </c>
      <c r="AY211" s="16" t="s">
        <v>132</v>
      </c>
      <c r="BE211" s="140">
        <f t="shared" si="14"/>
        <v>0</v>
      </c>
      <c r="BF211" s="140">
        <f t="shared" si="15"/>
        <v>0</v>
      </c>
      <c r="BG211" s="140">
        <f t="shared" si="16"/>
        <v>0</v>
      </c>
      <c r="BH211" s="140">
        <f t="shared" si="17"/>
        <v>0</v>
      </c>
      <c r="BI211" s="140">
        <f t="shared" si="18"/>
        <v>0</v>
      </c>
      <c r="BJ211" s="16" t="s">
        <v>140</v>
      </c>
      <c r="BK211" s="140">
        <f t="shared" si="19"/>
        <v>0</v>
      </c>
      <c r="BL211" s="16" t="s">
        <v>182</v>
      </c>
      <c r="BM211" s="139" t="s">
        <v>305</v>
      </c>
    </row>
    <row r="212" spans="2:65" s="11" customFormat="1" ht="22.9" customHeight="1">
      <c r="B212" s="115"/>
      <c r="D212" s="116" t="s">
        <v>72</v>
      </c>
      <c r="E212" s="125" t="s">
        <v>306</v>
      </c>
      <c r="F212" s="125" t="s">
        <v>307</v>
      </c>
      <c r="I212" s="118"/>
      <c r="J212" s="126">
        <f>BK212</f>
        <v>0</v>
      </c>
      <c r="L212" s="115"/>
      <c r="M212" s="120"/>
      <c r="P212" s="121">
        <f>SUM(P213:P223)</f>
        <v>0</v>
      </c>
      <c r="R212" s="121">
        <f>SUM(R213:R223)</f>
        <v>2.2499999999999998E-3</v>
      </c>
      <c r="T212" s="122">
        <f>SUM(T213:T223)</f>
        <v>6.45E-3</v>
      </c>
      <c r="AR212" s="116" t="s">
        <v>140</v>
      </c>
      <c r="AT212" s="123" t="s">
        <v>72</v>
      </c>
      <c r="AU212" s="123" t="s">
        <v>81</v>
      </c>
      <c r="AY212" s="116" t="s">
        <v>132</v>
      </c>
      <c r="BK212" s="124">
        <f>SUM(BK213:BK223)</f>
        <v>0</v>
      </c>
    </row>
    <row r="213" spans="2:65" s="1" customFormat="1" ht="24.2" customHeight="1">
      <c r="B213" s="127"/>
      <c r="C213" s="128" t="s">
        <v>308</v>
      </c>
      <c r="D213" s="128" t="s">
        <v>135</v>
      </c>
      <c r="E213" s="129" t="s">
        <v>309</v>
      </c>
      <c r="F213" s="130" t="s">
        <v>310</v>
      </c>
      <c r="G213" s="131" t="s">
        <v>238</v>
      </c>
      <c r="H213" s="132">
        <v>3</v>
      </c>
      <c r="I213" s="133"/>
      <c r="J213" s="134">
        <f>ROUND(I213*H213,2)</f>
        <v>0</v>
      </c>
      <c r="K213" s="130" t="s">
        <v>1</v>
      </c>
      <c r="L213" s="31"/>
      <c r="M213" s="135" t="s">
        <v>1</v>
      </c>
      <c r="N213" s="136" t="s">
        <v>39</v>
      </c>
      <c r="P213" s="137">
        <f>O213*H213</f>
        <v>0</v>
      </c>
      <c r="Q213" s="137">
        <v>1.1E-4</v>
      </c>
      <c r="R213" s="137">
        <f>Q213*H213</f>
        <v>3.3E-4</v>
      </c>
      <c r="S213" s="137">
        <v>2.15E-3</v>
      </c>
      <c r="T213" s="138">
        <f>S213*H213</f>
        <v>6.45E-3</v>
      </c>
      <c r="AR213" s="139" t="s">
        <v>182</v>
      </c>
      <c r="AT213" s="139" t="s">
        <v>135</v>
      </c>
      <c r="AU213" s="139" t="s">
        <v>140</v>
      </c>
      <c r="AY213" s="16" t="s">
        <v>132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140</v>
      </c>
      <c r="BK213" s="140">
        <f>ROUND(I213*H213,2)</f>
        <v>0</v>
      </c>
      <c r="BL213" s="16" t="s">
        <v>182</v>
      </c>
      <c r="BM213" s="139" t="s">
        <v>311</v>
      </c>
    </row>
    <row r="214" spans="2:65" s="1" customFormat="1" ht="24.2" customHeight="1">
      <c r="B214" s="127"/>
      <c r="C214" s="128" t="s">
        <v>312</v>
      </c>
      <c r="D214" s="128" t="s">
        <v>135</v>
      </c>
      <c r="E214" s="129" t="s">
        <v>313</v>
      </c>
      <c r="F214" s="130" t="s">
        <v>314</v>
      </c>
      <c r="G214" s="131" t="s">
        <v>238</v>
      </c>
      <c r="H214" s="132">
        <v>1</v>
      </c>
      <c r="I214" s="133"/>
      <c r="J214" s="134">
        <f>ROUND(I214*H214,2)</f>
        <v>0</v>
      </c>
      <c r="K214" s="130" t="s">
        <v>148</v>
      </c>
      <c r="L214" s="31"/>
      <c r="M214" s="135" t="s">
        <v>1</v>
      </c>
      <c r="N214" s="136" t="s">
        <v>39</v>
      </c>
      <c r="P214" s="137">
        <f>O214*H214</f>
        <v>0</v>
      </c>
      <c r="Q214" s="137">
        <v>4.2999999999999999E-4</v>
      </c>
      <c r="R214" s="137">
        <f>Q214*H214</f>
        <v>4.2999999999999999E-4</v>
      </c>
      <c r="S214" s="137">
        <v>0</v>
      </c>
      <c r="T214" s="138">
        <f>S214*H214</f>
        <v>0</v>
      </c>
      <c r="AR214" s="139" t="s">
        <v>182</v>
      </c>
      <c r="AT214" s="139" t="s">
        <v>135</v>
      </c>
      <c r="AU214" s="139" t="s">
        <v>140</v>
      </c>
      <c r="AY214" s="16" t="s">
        <v>132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140</v>
      </c>
      <c r="BK214" s="140">
        <f>ROUND(I214*H214,2)</f>
        <v>0</v>
      </c>
      <c r="BL214" s="16" t="s">
        <v>182</v>
      </c>
      <c r="BM214" s="139" t="s">
        <v>315</v>
      </c>
    </row>
    <row r="215" spans="2:65" s="14" customFormat="1">
      <c r="B215" s="156"/>
      <c r="D215" s="142" t="s">
        <v>142</v>
      </c>
      <c r="E215" s="157" t="s">
        <v>1</v>
      </c>
      <c r="F215" s="158" t="s">
        <v>316</v>
      </c>
      <c r="H215" s="157" t="s">
        <v>1</v>
      </c>
      <c r="I215" s="159"/>
      <c r="L215" s="156"/>
      <c r="M215" s="160"/>
      <c r="T215" s="161"/>
      <c r="AT215" s="157" t="s">
        <v>142</v>
      </c>
      <c r="AU215" s="157" t="s">
        <v>140</v>
      </c>
      <c r="AV215" s="14" t="s">
        <v>81</v>
      </c>
      <c r="AW215" s="14" t="s">
        <v>30</v>
      </c>
      <c r="AX215" s="14" t="s">
        <v>73</v>
      </c>
      <c r="AY215" s="157" t="s">
        <v>132</v>
      </c>
    </row>
    <row r="216" spans="2:65" s="12" customFormat="1">
      <c r="B216" s="141"/>
      <c r="D216" s="142" t="s">
        <v>142</v>
      </c>
      <c r="E216" s="143" t="s">
        <v>1</v>
      </c>
      <c r="F216" s="144" t="s">
        <v>81</v>
      </c>
      <c r="H216" s="145">
        <v>1</v>
      </c>
      <c r="I216" s="146"/>
      <c r="L216" s="141"/>
      <c r="M216" s="147"/>
      <c r="T216" s="148"/>
      <c r="AT216" s="143" t="s">
        <v>142</v>
      </c>
      <c r="AU216" s="143" t="s">
        <v>140</v>
      </c>
      <c r="AV216" s="12" t="s">
        <v>140</v>
      </c>
      <c r="AW216" s="12" t="s">
        <v>30</v>
      </c>
      <c r="AX216" s="12" t="s">
        <v>81</v>
      </c>
      <c r="AY216" s="143" t="s">
        <v>132</v>
      </c>
    </row>
    <row r="217" spans="2:65" s="1" customFormat="1" ht="24.2" customHeight="1">
      <c r="B217" s="127"/>
      <c r="C217" s="128" t="s">
        <v>317</v>
      </c>
      <c r="D217" s="128" t="s">
        <v>135</v>
      </c>
      <c r="E217" s="129" t="s">
        <v>318</v>
      </c>
      <c r="F217" s="130" t="s">
        <v>319</v>
      </c>
      <c r="G217" s="131" t="s">
        <v>238</v>
      </c>
      <c r="H217" s="132">
        <v>3</v>
      </c>
      <c r="I217" s="133"/>
      <c r="J217" s="134">
        <f t="shared" ref="J217:J223" si="20">ROUND(I217*H217,2)</f>
        <v>0</v>
      </c>
      <c r="K217" s="130" t="s">
        <v>148</v>
      </c>
      <c r="L217" s="31"/>
      <c r="M217" s="135" t="s">
        <v>1</v>
      </c>
      <c r="N217" s="136" t="s">
        <v>39</v>
      </c>
      <c r="P217" s="137">
        <f t="shared" ref="P217:P223" si="21">O217*H217</f>
        <v>0</v>
      </c>
      <c r="Q217" s="137">
        <v>3.8000000000000002E-4</v>
      </c>
      <c r="R217" s="137">
        <f t="shared" ref="R217:R223" si="22">Q217*H217</f>
        <v>1.14E-3</v>
      </c>
      <c r="S217" s="137">
        <v>0</v>
      </c>
      <c r="T217" s="138">
        <f t="shared" ref="T217:T223" si="23">S217*H217</f>
        <v>0</v>
      </c>
      <c r="AR217" s="139" t="s">
        <v>182</v>
      </c>
      <c r="AT217" s="139" t="s">
        <v>135</v>
      </c>
      <c r="AU217" s="139" t="s">
        <v>140</v>
      </c>
      <c r="AY217" s="16" t="s">
        <v>132</v>
      </c>
      <c r="BE217" s="140">
        <f t="shared" ref="BE217:BE223" si="24">IF(N217="základní",J217,0)</f>
        <v>0</v>
      </c>
      <c r="BF217" s="140">
        <f t="shared" ref="BF217:BF223" si="25">IF(N217="snížená",J217,0)</f>
        <v>0</v>
      </c>
      <c r="BG217" s="140">
        <f t="shared" ref="BG217:BG223" si="26">IF(N217="zákl. přenesená",J217,0)</f>
        <v>0</v>
      </c>
      <c r="BH217" s="140">
        <f t="shared" ref="BH217:BH223" si="27">IF(N217="sníž. přenesená",J217,0)</f>
        <v>0</v>
      </c>
      <c r="BI217" s="140">
        <f t="shared" ref="BI217:BI223" si="28">IF(N217="nulová",J217,0)</f>
        <v>0</v>
      </c>
      <c r="BJ217" s="16" t="s">
        <v>140</v>
      </c>
      <c r="BK217" s="140">
        <f t="shared" ref="BK217:BK223" si="29">ROUND(I217*H217,2)</f>
        <v>0</v>
      </c>
      <c r="BL217" s="16" t="s">
        <v>182</v>
      </c>
      <c r="BM217" s="139" t="s">
        <v>320</v>
      </c>
    </row>
    <row r="218" spans="2:65" s="1" customFormat="1" ht="24.2" customHeight="1">
      <c r="B218" s="127"/>
      <c r="C218" s="128" t="s">
        <v>321</v>
      </c>
      <c r="D218" s="128" t="s">
        <v>135</v>
      </c>
      <c r="E218" s="129" t="s">
        <v>322</v>
      </c>
      <c r="F218" s="130" t="s">
        <v>323</v>
      </c>
      <c r="G218" s="131" t="s">
        <v>289</v>
      </c>
      <c r="H218" s="132">
        <v>1</v>
      </c>
      <c r="I218" s="133"/>
      <c r="J218" s="134">
        <f t="shared" si="20"/>
        <v>0</v>
      </c>
      <c r="K218" s="130" t="s">
        <v>1</v>
      </c>
      <c r="L218" s="31"/>
      <c r="M218" s="135" t="s">
        <v>1</v>
      </c>
      <c r="N218" s="136" t="s">
        <v>39</v>
      </c>
      <c r="P218" s="137">
        <f t="shared" si="21"/>
        <v>0</v>
      </c>
      <c r="Q218" s="137">
        <v>3.5E-4</v>
      </c>
      <c r="R218" s="137">
        <f t="shared" si="22"/>
        <v>3.5E-4</v>
      </c>
      <c r="S218" s="137">
        <v>0</v>
      </c>
      <c r="T218" s="138">
        <f t="shared" si="23"/>
        <v>0</v>
      </c>
      <c r="AR218" s="139" t="s">
        <v>182</v>
      </c>
      <c r="AT218" s="139" t="s">
        <v>135</v>
      </c>
      <c r="AU218" s="139" t="s">
        <v>140</v>
      </c>
      <c r="AY218" s="16" t="s">
        <v>132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6" t="s">
        <v>140</v>
      </c>
      <c r="BK218" s="140">
        <f t="shared" si="29"/>
        <v>0</v>
      </c>
      <c r="BL218" s="16" t="s">
        <v>182</v>
      </c>
      <c r="BM218" s="139" t="s">
        <v>324</v>
      </c>
    </row>
    <row r="219" spans="2:65" s="1" customFormat="1" ht="16.5" customHeight="1">
      <c r="B219" s="127"/>
      <c r="C219" s="128" t="s">
        <v>325</v>
      </c>
      <c r="D219" s="128" t="s">
        <v>135</v>
      </c>
      <c r="E219" s="129" t="s">
        <v>326</v>
      </c>
      <c r="F219" s="130" t="s">
        <v>327</v>
      </c>
      <c r="G219" s="131" t="s">
        <v>171</v>
      </c>
      <c r="H219" s="132">
        <v>2</v>
      </c>
      <c r="I219" s="133"/>
      <c r="J219" s="134">
        <f t="shared" si="20"/>
        <v>0</v>
      </c>
      <c r="K219" s="130" t="s">
        <v>1</v>
      </c>
      <c r="L219" s="31"/>
      <c r="M219" s="135" t="s">
        <v>1</v>
      </c>
      <c r="N219" s="136" t="s">
        <v>39</v>
      </c>
      <c r="P219" s="137">
        <f t="shared" si="21"/>
        <v>0</v>
      </c>
      <c r="Q219" s="137">
        <v>0</v>
      </c>
      <c r="R219" s="137">
        <f t="shared" si="22"/>
        <v>0</v>
      </c>
      <c r="S219" s="137">
        <v>0</v>
      </c>
      <c r="T219" s="138">
        <f t="shared" si="23"/>
        <v>0</v>
      </c>
      <c r="AR219" s="139" t="s">
        <v>182</v>
      </c>
      <c r="AT219" s="139" t="s">
        <v>135</v>
      </c>
      <c r="AU219" s="139" t="s">
        <v>140</v>
      </c>
      <c r="AY219" s="16" t="s">
        <v>132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6" t="s">
        <v>140</v>
      </c>
      <c r="BK219" s="140">
        <f t="shared" si="29"/>
        <v>0</v>
      </c>
      <c r="BL219" s="16" t="s">
        <v>182</v>
      </c>
      <c r="BM219" s="139" t="s">
        <v>328</v>
      </c>
    </row>
    <row r="220" spans="2:65" s="1" customFormat="1" ht="16.5" customHeight="1">
      <c r="B220" s="127"/>
      <c r="C220" s="128" t="s">
        <v>329</v>
      </c>
      <c r="D220" s="128" t="s">
        <v>135</v>
      </c>
      <c r="E220" s="129" t="s">
        <v>330</v>
      </c>
      <c r="F220" s="130" t="s">
        <v>331</v>
      </c>
      <c r="G220" s="131" t="s">
        <v>238</v>
      </c>
      <c r="H220" s="132">
        <v>3</v>
      </c>
      <c r="I220" s="133"/>
      <c r="J220" s="134">
        <f t="shared" si="20"/>
        <v>0</v>
      </c>
      <c r="K220" s="130" t="s">
        <v>1</v>
      </c>
      <c r="L220" s="31"/>
      <c r="M220" s="135" t="s">
        <v>1</v>
      </c>
      <c r="N220" s="136" t="s">
        <v>39</v>
      </c>
      <c r="P220" s="137">
        <f t="shared" si="21"/>
        <v>0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182</v>
      </c>
      <c r="AT220" s="139" t="s">
        <v>135</v>
      </c>
      <c r="AU220" s="139" t="s">
        <v>140</v>
      </c>
      <c r="AY220" s="16" t="s">
        <v>132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6" t="s">
        <v>140</v>
      </c>
      <c r="BK220" s="140">
        <f t="shared" si="29"/>
        <v>0</v>
      </c>
      <c r="BL220" s="16" t="s">
        <v>182</v>
      </c>
      <c r="BM220" s="139" t="s">
        <v>332</v>
      </c>
    </row>
    <row r="221" spans="2:65" s="1" customFormat="1" ht="16.5" customHeight="1">
      <c r="B221" s="127"/>
      <c r="C221" s="128" t="s">
        <v>333</v>
      </c>
      <c r="D221" s="128" t="s">
        <v>135</v>
      </c>
      <c r="E221" s="129" t="s">
        <v>334</v>
      </c>
      <c r="F221" s="130" t="s">
        <v>335</v>
      </c>
      <c r="G221" s="131" t="s">
        <v>171</v>
      </c>
      <c r="H221" s="132">
        <v>1</v>
      </c>
      <c r="I221" s="133"/>
      <c r="J221" s="134">
        <f t="shared" si="20"/>
        <v>0</v>
      </c>
      <c r="K221" s="130" t="s">
        <v>1</v>
      </c>
      <c r="L221" s="31"/>
      <c r="M221" s="135" t="s">
        <v>1</v>
      </c>
      <c r="N221" s="136" t="s">
        <v>39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182</v>
      </c>
      <c r="AT221" s="139" t="s">
        <v>135</v>
      </c>
      <c r="AU221" s="139" t="s">
        <v>140</v>
      </c>
      <c r="AY221" s="16" t="s">
        <v>132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6" t="s">
        <v>140</v>
      </c>
      <c r="BK221" s="140">
        <f t="shared" si="29"/>
        <v>0</v>
      </c>
      <c r="BL221" s="16" t="s">
        <v>182</v>
      </c>
      <c r="BM221" s="139" t="s">
        <v>336</v>
      </c>
    </row>
    <row r="222" spans="2:65" s="1" customFormat="1" ht="37.9" customHeight="1">
      <c r="B222" s="127"/>
      <c r="C222" s="128" t="s">
        <v>337</v>
      </c>
      <c r="D222" s="128" t="s">
        <v>135</v>
      </c>
      <c r="E222" s="129" t="s">
        <v>338</v>
      </c>
      <c r="F222" s="130" t="s">
        <v>339</v>
      </c>
      <c r="G222" s="131" t="s">
        <v>340</v>
      </c>
      <c r="H222" s="132">
        <v>1</v>
      </c>
      <c r="I222" s="133"/>
      <c r="J222" s="134">
        <f t="shared" si="20"/>
        <v>0</v>
      </c>
      <c r="K222" s="130" t="s">
        <v>1</v>
      </c>
      <c r="L222" s="31"/>
      <c r="M222" s="135" t="s">
        <v>1</v>
      </c>
      <c r="N222" s="136" t="s">
        <v>39</v>
      </c>
      <c r="P222" s="137">
        <f t="shared" si="21"/>
        <v>0</v>
      </c>
      <c r="Q222" s="137">
        <v>0</v>
      </c>
      <c r="R222" s="137">
        <f t="shared" si="22"/>
        <v>0</v>
      </c>
      <c r="S222" s="137">
        <v>0</v>
      </c>
      <c r="T222" s="138">
        <f t="shared" si="23"/>
        <v>0</v>
      </c>
      <c r="AR222" s="139" t="s">
        <v>182</v>
      </c>
      <c r="AT222" s="139" t="s">
        <v>135</v>
      </c>
      <c r="AU222" s="139" t="s">
        <v>140</v>
      </c>
      <c r="AY222" s="16" t="s">
        <v>132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6" t="s">
        <v>140</v>
      </c>
      <c r="BK222" s="140">
        <f t="shared" si="29"/>
        <v>0</v>
      </c>
      <c r="BL222" s="16" t="s">
        <v>182</v>
      </c>
      <c r="BM222" s="139" t="s">
        <v>341</v>
      </c>
    </row>
    <row r="223" spans="2:65" s="1" customFormat="1" ht="24.2" customHeight="1">
      <c r="B223" s="127"/>
      <c r="C223" s="128" t="s">
        <v>342</v>
      </c>
      <c r="D223" s="128" t="s">
        <v>135</v>
      </c>
      <c r="E223" s="129" t="s">
        <v>343</v>
      </c>
      <c r="F223" s="130" t="s">
        <v>344</v>
      </c>
      <c r="G223" s="131" t="s">
        <v>209</v>
      </c>
      <c r="H223" s="132">
        <v>2E-3</v>
      </c>
      <c r="I223" s="133"/>
      <c r="J223" s="134">
        <f t="shared" si="20"/>
        <v>0</v>
      </c>
      <c r="K223" s="130" t="s">
        <v>1</v>
      </c>
      <c r="L223" s="31"/>
      <c r="M223" s="135" t="s">
        <v>1</v>
      </c>
      <c r="N223" s="136" t="s">
        <v>39</v>
      </c>
      <c r="P223" s="137">
        <f t="shared" si="21"/>
        <v>0</v>
      </c>
      <c r="Q223" s="137">
        <v>0</v>
      </c>
      <c r="R223" s="137">
        <f t="shared" si="22"/>
        <v>0</v>
      </c>
      <c r="S223" s="137">
        <v>0</v>
      </c>
      <c r="T223" s="138">
        <f t="shared" si="23"/>
        <v>0</v>
      </c>
      <c r="AR223" s="139" t="s">
        <v>182</v>
      </c>
      <c r="AT223" s="139" t="s">
        <v>135</v>
      </c>
      <c r="AU223" s="139" t="s">
        <v>140</v>
      </c>
      <c r="AY223" s="16" t="s">
        <v>132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6" t="s">
        <v>140</v>
      </c>
      <c r="BK223" s="140">
        <f t="shared" si="29"/>
        <v>0</v>
      </c>
      <c r="BL223" s="16" t="s">
        <v>182</v>
      </c>
      <c r="BM223" s="139" t="s">
        <v>345</v>
      </c>
    </row>
    <row r="224" spans="2:65" s="11" customFormat="1" ht="22.9" customHeight="1">
      <c r="B224" s="115"/>
      <c r="D224" s="116" t="s">
        <v>72</v>
      </c>
      <c r="E224" s="125" t="s">
        <v>346</v>
      </c>
      <c r="F224" s="125" t="s">
        <v>347</v>
      </c>
      <c r="I224" s="118"/>
      <c r="J224" s="126">
        <f>BK224</f>
        <v>0</v>
      </c>
      <c r="L224" s="115"/>
      <c r="M224" s="120"/>
      <c r="P224" s="121">
        <f>SUM(P225:P243)</f>
        <v>0</v>
      </c>
      <c r="R224" s="121">
        <f>SUM(R225:R243)</f>
        <v>6.9360000000000019E-2</v>
      </c>
      <c r="T224" s="122">
        <f>SUM(T225:T243)</f>
        <v>7.775E-2</v>
      </c>
      <c r="AR224" s="116" t="s">
        <v>140</v>
      </c>
      <c r="AT224" s="123" t="s">
        <v>72</v>
      </c>
      <c r="AU224" s="123" t="s">
        <v>81</v>
      </c>
      <c r="AY224" s="116" t="s">
        <v>132</v>
      </c>
      <c r="BK224" s="124">
        <f>SUM(BK225:BK243)</f>
        <v>0</v>
      </c>
    </row>
    <row r="225" spans="2:65" s="1" customFormat="1" ht="16.5" customHeight="1">
      <c r="B225" s="127"/>
      <c r="C225" s="128" t="s">
        <v>348</v>
      </c>
      <c r="D225" s="128" t="s">
        <v>135</v>
      </c>
      <c r="E225" s="129" t="s">
        <v>349</v>
      </c>
      <c r="F225" s="130" t="s">
        <v>350</v>
      </c>
      <c r="G225" s="131" t="s">
        <v>289</v>
      </c>
      <c r="H225" s="132">
        <v>1</v>
      </c>
      <c r="I225" s="133"/>
      <c r="J225" s="134">
        <f t="shared" ref="J225:J243" si="30">ROUND(I225*H225,2)</f>
        <v>0</v>
      </c>
      <c r="K225" s="130" t="s">
        <v>1</v>
      </c>
      <c r="L225" s="31"/>
      <c r="M225" s="135" t="s">
        <v>1</v>
      </c>
      <c r="N225" s="136" t="s">
        <v>39</v>
      </c>
      <c r="P225" s="137">
        <f t="shared" ref="P225:P243" si="31">O225*H225</f>
        <v>0</v>
      </c>
      <c r="Q225" s="137">
        <v>0</v>
      </c>
      <c r="R225" s="137">
        <f t="shared" ref="R225:R243" si="32">Q225*H225</f>
        <v>0</v>
      </c>
      <c r="S225" s="137">
        <v>1.933E-2</v>
      </c>
      <c r="T225" s="138">
        <f t="shared" ref="T225:T243" si="33">S225*H225</f>
        <v>1.933E-2</v>
      </c>
      <c r="AR225" s="139" t="s">
        <v>182</v>
      </c>
      <c r="AT225" s="139" t="s">
        <v>135</v>
      </c>
      <c r="AU225" s="139" t="s">
        <v>140</v>
      </c>
      <c r="AY225" s="16" t="s">
        <v>132</v>
      </c>
      <c r="BE225" s="140">
        <f t="shared" ref="BE225:BE243" si="34">IF(N225="základní",J225,0)</f>
        <v>0</v>
      </c>
      <c r="BF225" s="140">
        <f t="shared" ref="BF225:BF243" si="35">IF(N225="snížená",J225,0)</f>
        <v>0</v>
      </c>
      <c r="BG225" s="140">
        <f t="shared" ref="BG225:BG243" si="36">IF(N225="zákl. přenesená",J225,0)</f>
        <v>0</v>
      </c>
      <c r="BH225" s="140">
        <f t="shared" ref="BH225:BH243" si="37">IF(N225="sníž. přenesená",J225,0)</f>
        <v>0</v>
      </c>
      <c r="BI225" s="140">
        <f t="shared" ref="BI225:BI243" si="38">IF(N225="nulová",J225,0)</f>
        <v>0</v>
      </c>
      <c r="BJ225" s="16" t="s">
        <v>140</v>
      </c>
      <c r="BK225" s="140">
        <f t="shared" ref="BK225:BK243" si="39">ROUND(I225*H225,2)</f>
        <v>0</v>
      </c>
      <c r="BL225" s="16" t="s">
        <v>182</v>
      </c>
      <c r="BM225" s="139" t="s">
        <v>351</v>
      </c>
    </row>
    <row r="226" spans="2:65" s="1" customFormat="1" ht="24.2" customHeight="1">
      <c r="B226" s="127"/>
      <c r="C226" s="128" t="s">
        <v>352</v>
      </c>
      <c r="D226" s="128" t="s">
        <v>135</v>
      </c>
      <c r="E226" s="129" t="s">
        <v>353</v>
      </c>
      <c r="F226" s="130" t="s">
        <v>354</v>
      </c>
      <c r="G226" s="131" t="s">
        <v>289</v>
      </c>
      <c r="H226" s="132">
        <v>1</v>
      </c>
      <c r="I226" s="133"/>
      <c r="J226" s="134">
        <f t="shared" si="30"/>
        <v>0</v>
      </c>
      <c r="K226" s="130" t="s">
        <v>1</v>
      </c>
      <c r="L226" s="31"/>
      <c r="M226" s="135" t="s">
        <v>1</v>
      </c>
      <c r="N226" s="136" t="s">
        <v>39</v>
      </c>
      <c r="P226" s="137">
        <f t="shared" si="31"/>
        <v>0</v>
      </c>
      <c r="Q226" s="137">
        <v>1.6570000000000001E-2</v>
      </c>
      <c r="R226" s="137">
        <f t="shared" si="32"/>
        <v>1.6570000000000001E-2</v>
      </c>
      <c r="S226" s="137">
        <v>0</v>
      </c>
      <c r="T226" s="138">
        <f t="shared" si="33"/>
        <v>0</v>
      </c>
      <c r="AR226" s="139" t="s">
        <v>182</v>
      </c>
      <c r="AT226" s="139" t="s">
        <v>135</v>
      </c>
      <c r="AU226" s="139" t="s">
        <v>140</v>
      </c>
      <c r="AY226" s="16" t="s">
        <v>132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6" t="s">
        <v>140</v>
      </c>
      <c r="BK226" s="140">
        <f t="shared" si="39"/>
        <v>0</v>
      </c>
      <c r="BL226" s="16" t="s">
        <v>182</v>
      </c>
      <c r="BM226" s="139" t="s">
        <v>355</v>
      </c>
    </row>
    <row r="227" spans="2:65" s="1" customFormat="1" ht="16.5" customHeight="1">
      <c r="B227" s="127"/>
      <c r="C227" s="128" t="s">
        <v>356</v>
      </c>
      <c r="D227" s="128" t="s">
        <v>135</v>
      </c>
      <c r="E227" s="129" t="s">
        <v>357</v>
      </c>
      <c r="F227" s="130" t="s">
        <v>358</v>
      </c>
      <c r="G227" s="131" t="s">
        <v>289</v>
      </c>
      <c r="H227" s="132">
        <v>1</v>
      </c>
      <c r="I227" s="133"/>
      <c r="J227" s="134">
        <f t="shared" si="30"/>
        <v>0</v>
      </c>
      <c r="K227" s="130" t="s">
        <v>1</v>
      </c>
      <c r="L227" s="31"/>
      <c r="M227" s="135" t="s">
        <v>1</v>
      </c>
      <c r="N227" s="136" t="s">
        <v>39</v>
      </c>
      <c r="P227" s="137">
        <f t="shared" si="31"/>
        <v>0</v>
      </c>
      <c r="Q227" s="137">
        <v>0</v>
      </c>
      <c r="R227" s="137">
        <f t="shared" si="32"/>
        <v>0</v>
      </c>
      <c r="S227" s="137">
        <v>1.9460000000000002E-2</v>
      </c>
      <c r="T227" s="138">
        <f t="shared" si="33"/>
        <v>1.9460000000000002E-2</v>
      </c>
      <c r="AR227" s="139" t="s">
        <v>182</v>
      </c>
      <c r="AT227" s="139" t="s">
        <v>135</v>
      </c>
      <c r="AU227" s="139" t="s">
        <v>140</v>
      </c>
      <c r="AY227" s="16" t="s">
        <v>132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6" t="s">
        <v>140</v>
      </c>
      <c r="BK227" s="140">
        <f t="shared" si="39"/>
        <v>0</v>
      </c>
      <c r="BL227" s="16" t="s">
        <v>182</v>
      </c>
      <c r="BM227" s="139" t="s">
        <v>359</v>
      </c>
    </row>
    <row r="228" spans="2:65" s="1" customFormat="1" ht="24.2" customHeight="1">
      <c r="B228" s="127"/>
      <c r="C228" s="128" t="s">
        <v>360</v>
      </c>
      <c r="D228" s="128" t="s">
        <v>135</v>
      </c>
      <c r="E228" s="129" t="s">
        <v>361</v>
      </c>
      <c r="F228" s="130" t="s">
        <v>362</v>
      </c>
      <c r="G228" s="131" t="s">
        <v>289</v>
      </c>
      <c r="H228" s="132">
        <v>1</v>
      </c>
      <c r="I228" s="133"/>
      <c r="J228" s="134">
        <f t="shared" si="30"/>
        <v>0</v>
      </c>
      <c r="K228" s="130" t="s">
        <v>148</v>
      </c>
      <c r="L228" s="31"/>
      <c r="M228" s="135" t="s">
        <v>1</v>
      </c>
      <c r="N228" s="136" t="s">
        <v>39</v>
      </c>
      <c r="P228" s="137">
        <f t="shared" si="31"/>
        <v>0</v>
      </c>
      <c r="Q228" s="137">
        <v>1.6070000000000001E-2</v>
      </c>
      <c r="R228" s="137">
        <f t="shared" si="32"/>
        <v>1.6070000000000001E-2</v>
      </c>
      <c r="S228" s="137">
        <v>0</v>
      </c>
      <c r="T228" s="138">
        <f t="shared" si="33"/>
        <v>0</v>
      </c>
      <c r="AR228" s="139" t="s">
        <v>182</v>
      </c>
      <c r="AT228" s="139" t="s">
        <v>135</v>
      </c>
      <c r="AU228" s="139" t="s">
        <v>140</v>
      </c>
      <c r="AY228" s="16" t="s">
        <v>132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6" t="s">
        <v>140</v>
      </c>
      <c r="BK228" s="140">
        <f t="shared" si="39"/>
        <v>0</v>
      </c>
      <c r="BL228" s="16" t="s">
        <v>182</v>
      </c>
      <c r="BM228" s="139" t="s">
        <v>363</v>
      </c>
    </row>
    <row r="229" spans="2:65" s="1" customFormat="1" ht="16.5" customHeight="1">
      <c r="B229" s="127"/>
      <c r="C229" s="128" t="s">
        <v>364</v>
      </c>
      <c r="D229" s="128" t="s">
        <v>135</v>
      </c>
      <c r="E229" s="129" t="s">
        <v>365</v>
      </c>
      <c r="F229" s="130" t="s">
        <v>366</v>
      </c>
      <c r="G229" s="131" t="s">
        <v>289</v>
      </c>
      <c r="H229" s="132">
        <v>1</v>
      </c>
      <c r="I229" s="133"/>
      <c r="J229" s="134">
        <f t="shared" si="30"/>
        <v>0</v>
      </c>
      <c r="K229" s="130" t="s">
        <v>1</v>
      </c>
      <c r="L229" s="31"/>
      <c r="M229" s="135" t="s">
        <v>1</v>
      </c>
      <c r="N229" s="136" t="s">
        <v>39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3.2899999999999999E-2</v>
      </c>
      <c r="T229" s="138">
        <f t="shared" si="33"/>
        <v>3.2899999999999999E-2</v>
      </c>
      <c r="AR229" s="139" t="s">
        <v>182</v>
      </c>
      <c r="AT229" s="139" t="s">
        <v>135</v>
      </c>
      <c r="AU229" s="139" t="s">
        <v>140</v>
      </c>
      <c r="AY229" s="16" t="s">
        <v>132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6" t="s">
        <v>140</v>
      </c>
      <c r="BK229" s="140">
        <f t="shared" si="39"/>
        <v>0</v>
      </c>
      <c r="BL229" s="16" t="s">
        <v>182</v>
      </c>
      <c r="BM229" s="139" t="s">
        <v>367</v>
      </c>
    </row>
    <row r="230" spans="2:65" s="1" customFormat="1" ht="21.75" customHeight="1">
      <c r="B230" s="127"/>
      <c r="C230" s="128" t="s">
        <v>164</v>
      </c>
      <c r="D230" s="128" t="s">
        <v>135</v>
      </c>
      <c r="E230" s="129" t="s">
        <v>368</v>
      </c>
      <c r="F230" s="130" t="s">
        <v>369</v>
      </c>
      <c r="G230" s="131" t="s">
        <v>289</v>
      </c>
      <c r="H230" s="132">
        <v>1</v>
      </c>
      <c r="I230" s="133"/>
      <c r="J230" s="134">
        <f t="shared" si="30"/>
        <v>0</v>
      </c>
      <c r="K230" s="130" t="s">
        <v>148</v>
      </c>
      <c r="L230" s="31"/>
      <c r="M230" s="135" t="s">
        <v>1</v>
      </c>
      <c r="N230" s="136" t="s">
        <v>39</v>
      </c>
      <c r="P230" s="137">
        <f t="shared" si="31"/>
        <v>0</v>
      </c>
      <c r="Q230" s="137">
        <v>1.7569999999999999E-2</v>
      </c>
      <c r="R230" s="137">
        <f t="shared" si="32"/>
        <v>1.7569999999999999E-2</v>
      </c>
      <c r="S230" s="137">
        <v>0</v>
      </c>
      <c r="T230" s="138">
        <f t="shared" si="33"/>
        <v>0</v>
      </c>
      <c r="AR230" s="139" t="s">
        <v>182</v>
      </c>
      <c r="AT230" s="139" t="s">
        <v>135</v>
      </c>
      <c r="AU230" s="139" t="s">
        <v>140</v>
      </c>
      <c r="AY230" s="16" t="s">
        <v>132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6" t="s">
        <v>140</v>
      </c>
      <c r="BK230" s="140">
        <f t="shared" si="39"/>
        <v>0</v>
      </c>
      <c r="BL230" s="16" t="s">
        <v>182</v>
      </c>
      <c r="BM230" s="139" t="s">
        <v>370</v>
      </c>
    </row>
    <row r="231" spans="2:65" s="1" customFormat="1" ht="21.75" customHeight="1">
      <c r="B231" s="127"/>
      <c r="C231" s="128" t="s">
        <v>371</v>
      </c>
      <c r="D231" s="128" t="s">
        <v>135</v>
      </c>
      <c r="E231" s="129" t="s">
        <v>372</v>
      </c>
      <c r="F231" s="130" t="s">
        <v>373</v>
      </c>
      <c r="G231" s="131" t="s">
        <v>289</v>
      </c>
      <c r="H231" s="132">
        <v>1</v>
      </c>
      <c r="I231" s="133"/>
      <c r="J231" s="134">
        <f t="shared" si="30"/>
        <v>0</v>
      </c>
      <c r="K231" s="130" t="s">
        <v>148</v>
      </c>
      <c r="L231" s="31"/>
      <c r="M231" s="135" t="s">
        <v>1</v>
      </c>
      <c r="N231" s="136" t="s">
        <v>39</v>
      </c>
      <c r="P231" s="137">
        <f t="shared" si="31"/>
        <v>0</v>
      </c>
      <c r="Q231" s="137">
        <v>1.57E-3</v>
      </c>
      <c r="R231" s="137">
        <f t="shared" si="32"/>
        <v>1.57E-3</v>
      </c>
      <c r="S231" s="137">
        <v>0</v>
      </c>
      <c r="T231" s="138">
        <f t="shared" si="33"/>
        <v>0</v>
      </c>
      <c r="AR231" s="139" t="s">
        <v>182</v>
      </c>
      <c r="AT231" s="139" t="s">
        <v>135</v>
      </c>
      <c r="AU231" s="139" t="s">
        <v>140</v>
      </c>
      <c r="AY231" s="16" t="s">
        <v>132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6" t="s">
        <v>140</v>
      </c>
      <c r="BK231" s="140">
        <f t="shared" si="39"/>
        <v>0</v>
      </c>
      <c r="BL231" s="16" t="s">
        <v>182</v>
      </c>
      <c r="BM231" s="139" t="s">
        <v>374</v>
      </c>
    </row>
    <row r="232" spans="2:65" s="1" customFormat="1" ht="16.5" customHeight="1">
      <c r="B232" s="127"/>
      <c r="C232" s="128" t="s">
        <v>375</v>
      </c>
      <c r="D232" s="128" t="s">
        <v>135</v>
      </c>
      <c r="E232" s="129" t="s">
        <v>376</v>
      </c>
      <c r="F232" s="130" t="s">
        <v>377</v>
      </c>
      <c r="G232" s="131" t="s">
        <v>171</v>
      </c>
      <c r="H232" s="132">
        <v>6</v>
      </c>
      <c r="I232" s="133"/>
      <c r="J232" s="134">
        <f t="shared" si="30"/>
        <v>0</v>
      </c>
      <c r="K232" s="130" t="s">
        <v>1</v>
      </c>
      <c r="L232" s="31"/>
      <c r="M232" s="135" t="s">
        <v>1</v>
      </c>
      <c r="N232" s="136" t="s">
        <v>39</v>
      </c>
      <c r="P232" s="137">
        <f t="shared" si="31"/>
        <v>0</v>
      </c>
      <c r="Q232" s="137">
        <v>0</v>
      </c>
      <c r="R232" s="137">
        <f t="shared" si="32"/>
        <v>0</v>
      </c>
      <c r="S232" s="137">
        <v>4.8999999999999998E-4</v>
      </c>
      <c r="T232" s="138">
        <f t="shared" si="33"/>
        <v>2.9399999999999999E-3</v>
      </c>
      <c r="AR232" s="139" t="s">
        <v>182</v>
      </c>
      <c r="AT232" s="139" t="s">
        <v>135</v>
      </c>
      <c r="AU232" s="139" t="s">
        <v>140</v>
      </c>
      <c r="AY232" s="16" t="s">
        <v>132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6" t="s">
        <v>140</v>
      </c>
      <c r="BK232" s="140">
        <f t="shared" si="39"/>
        <v>0</v>
      </c>
      <c r="BL232" s="16" t="s">
        <v>182</v>
      </c>
      <c r="BM232" s="139" t="s">
        <v>378</v>
      </c>
    </row>
    <row r="233" spans="2:65" s="1" customFormat="1" ht="16.5" customHeight="1">
      <c r="B233" s="127"/>
      <c r="C233" s="128" t="s">
        <v>379</v>
      </c>
      <c r="D233" s="128" t="s">
        <v>135</v>
      </c>
      <c r="E233" s="129" t="s">
        <v>380</v>
      </c>
      <c r="F233" s="130" t="s">
        <v>381</v>
      </c>
      <c r="G233" s="131" t="s">
        <v>289</v>
      </c>
      <c r="H233" s="132">
        <v>6</v>
      </c>
      <c r="I233" s="133"/>
      <c r="J233" s="134">
        <f t="shared" si="30"/>
        <v>0</v>
      </c>
      <c r="K233" s="130" t="s">
        <v>1</v>
      </c>
      <c r="L233" s="31"/>
      <c r="M233" s="135" t="s">
        <v>1</v>
      </c>
      <c r="N233" s="136" t="s">
        <v>39</v>
      </c>
      <c r="P233" s="137">
        <f t="shared" si="31"/>
        <v>0</v>
      </c>
      <c r="Q233" s="137">
        <v>1.89E-3</v>
      </c>
      <c r="R233" s="137">
        <f t="shared" si="32"/>
        <v>1.1339999999999999E-2</v>
      </c>
      <c r="S233" s="137">
        <v>0</v>
      </c>
      <c r="T233" s="138">
        <f t="shared" si="33"/>
        <v>0</v>
      </c>
      <c r="AR233" s="139" t="s">
        <v>182</v>
      </c>
      <c r="AT233" s="139" t="s">
        <v>135</v>
      </c>
      <c r="AU233" s="139" t="s">
        <v>140</v>
      </c>
      <c r="AY233" s="16" t="s">
        <v>132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6" t="s">
        <v>140</v>
      </c>
      <c r="BK233" s="140">
        <f t="shared" si="39"/>
        <v>0</v>
      </c>
      <c r="BL233" s="16" t="s">
        <v>182</v>
      </c>
      <c r="BM233" s="139" t="s">
        <v>382</v>
      </c>
    </row>
    <row r="234" spans="2:65" s="1" customFormat="1" ht="16.5" customHeight="1">
      <c r="B234" s="127"/>
      <c r="C234" s="128" t="s">
        <v>383</v>
      </c>
      <c r="D234" s="128" t="s">
        <v>135</v>
      </c>
      <c r="E234" s="129" t="s">
        <v>384</v>
      </c>
      <c r="F234" s="130" t="s">
        <v>385</v>
      </c>
      <c r="G234" s="131" t="s">
        <v>289</v>
      </c>
      <c r="H234" s="132">
        <v>2</v>
      </c>
      <c r="I234" s="133"/>
      <c r="J234" s="134">
        <f t="shared" si="30"/>
        <v>0</v>
      </c>
      <c r="K234" s="130" t="s">
        <v>1</v>
      </c>
      <c r="L234" s="31"/>
      <c r="M234" s="135" t="s">
        <v>1</v>
      </c>
      <c r="N234" s="136" t="s">
        <v>39</v>
      </c>
      <c r="P234" s="137">
        <f t="shared" si="31"/>
        <v>0</v>
      </c>
      <c r="Q234" s="137">
        <v>0</v>
      </c>
      <c r="R234" s="137">
        <f t="shared" si="32"/>
        <v>0</v>
      </c>
      <c r="S234" s="137">
        <v>1.56E-3</v>
      </c>
      <c r="T234" s="138">
        <f t="shared" si="33"/>
        <v>3.1199999999999999E-3</v>
      </c>
      <c r="AR234" s="139" t="s">
        <v>182</v>
      </c>
      <c r="AT234" s="139" t="s">
        <v>135</v>
      </c>
      <c r="AU234" s="139" t="s">
        <v>140</v>
      </c>
      <c r="AY234" s="16" t="s">
        <v>132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6" t="s">
        <v>140</v>
      </c>
      <c r="BK234" s="140">
        <f t="shared" si="39"/>
        <v>0</v>
      </c>
      <c r="BL234" s="16" t="s">
        <v>182</v>
      </c>
      <c r="BM234" s="139" t="s">
        <v>386</v>
      </c>
    </row>
    <row r="235" spans="2:65" s="1" customFormat="1" ht="24.2" customHeight="1">
      <c r="B235" s="127"/>
      <c r="C235" s="128" t="s">
        <v>387</v>
      </c>
      <c r="D235" s="128" t="s">
        <v>135</v>
      </c>
      <c r="E235" s="129" t="s">
        <v>388</v>
      </c>
      <c r="F235" s="130" t="s">
        <v>389</v>
      </c>
      <c r="G235" s="131" t="s">
        <v>289</v>
      </c>
      <c r="H235" s="132">
        <v>1</v>
      </c>
      <c r="I235" s="133"/>
      <c r="J235" s="134">
        <f t="shared" si="30"/>
        <v>0</v>
      </c>
      <c r="K235" s="130" t="s">
        <v>1</v>
      </c>
      <c r="L235" s="31"/>
      <c r="M235" s="135" t="s">
        <v>1</v>
      </c>
      <c r="N235" s="136" t="s">
        <v>39</v>
      </c>
      <c r="P235" s="137">
        <f t="shared" si="31"/>
        <v>0</v>
      </c>
      <c r="Q235" s="137">
        <v>1.8E-3</v>
      </c>
      <c r="R235" s="137">
        <f t="shared" si="32"/>
        <v>1.8E-3</v>
      </c>
      <c r="S235" s="137">
        <v>0</v>
      </c>
      <c r="T235" s="138">
        <f t="shared" si="33"/>
        <v>0</v>
      </c>
      <c r="AR235" s="139" t="s">
        <v>182</v>
      </c>
      <c r="AT235" s="139" t="s">
        <v>135</v>
      </c>
      <c r="AU235" s="139" t="s">
        <v>140</v>
      </c>
      <c r="AY235" s="16" t="s">
        <v>132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6" t="s">
        <v>140</v>
      </c>
      <c r="BK235" s="140">
        <f t="shared" si="39"/>
        <v>0</v>
      </c>
      <c r="BL235" s="16" t="s">
        <v>182</v>
      </c>
      <c r="BM235" s="139" t="s">
        <v>390</v>
      </c>
    </row>
    <row r="236" spans="2:65" s="1" customFormat="1" ht="24.2" customHeight="1">
      <c r="B236" s="127"/>
      <c r="C236" s="128" t="s">
        <v>391</v>
      </c>
      <c r="D236" s="128" t="s">
        <v>135</v>
      </c>
      <c r="E236" s="129" t="s">
        <v>392</v>
      </c>
      <c r="F236" s="130" t="s">
        <v>393</v>
      </c>
      <c r="G236" s="131" t="s">
        <v>289</v>
      </c>
      <c r="H236" s="132">
        <v>1</v>
      </c>
      <c r="I236" s="133"/>
      <c r="J236" s="134">
        <f t="shared" si="30"/>
        <v>0</v>
      </c>
      <c r="K236" s="130" t="s">
        <v>1</v>
      </c>
      <c r="L236" s="31"/>
      <c r="M236" s="135" t="s">
        <v>1</v>
      </c>
      <c r="N236" s="136" t="s">
        <v>39</v>
      </c>
      <c r="P236" s="137">
        <f t="shared" si="31"/>
        <v>0</v>
      </c>
      <c r="Q236" s="137">
        <v>1.9599999999999999E-3</v>
      </c>
      <c r="R236" s="137">
        <f t="shared" si="32"/>
        <v>1.9599999999999999E-3</v>
      </c>
      <c r="S236" s="137">
        <v>0</v>
      </c>
      <c r="T236" s="138">
        <f t="shared" si="33"/>
        <v>0</v>
      </c>
      <c r="AR236" s="139" t="s">
        <v>182</v>
      </c>
      <c r="AT236" s="139" t="s">
        <v>135</v>
      </c>
      <c r="AU236" s="139" t="s">
        <v>140</v>
      </c>
      <c r="AY236" s="16" t="s">
        <v>132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6" t="s">
        <v>140</v>
      </c>
      <c r="BK236" s="140">
        <f t="shared" si="39"/>
        <v>0</v>
      </c>
      <c r="BL236" s="16" t="s">
        <v>182</v>
      </c>
      <c r="BM236" s="139" t="s">
        <v>394</v>
      </c>
    </row>
    <row r="237" spans="2:65" s="1" customFormat="1" ht="24.2" customHeight="1">
      <c r="B237" s="127"/>
      <c r="C237" s="128" t="s">
        <v>395</v>
      </c>
      <c r="D237" s="128" t="s">
        <v>135</v>
      </c>
      <c r="E237" s="129" t="s">
        <v>396</v>
      </c>
      <c r="F237" s="130" t="s">
        <v>397</v>
      </c>
      <c r="G237" s="131" t="s">
        <v>171</v>
      </c>
      <c r="H237" s="132">
        <v>1</v>
      </c>
      <c r="I237" s="133"/>
      <c r="J237" s="134">
        <f t="shared" si="30"/>
        <v>0</v>
      </c>
      <c r="K237" s="130" t="s">
        <v>1</v>
      </c>
      <c r="L237" s="31"/>
      <c r="M237" s="135" t="s">
        <v>1</v>
      </c>
      <c r="N237" s="136" t="s">
        <v>39</v>
      </c>
      <c r="P237" s="137">
        <f t="shared" si="31"/>
        <v>0</v>
      </c>
      <c r="Q237" s="137">
        <v>1.2800000000000001E-3</v>
      </c>
      <c r="R237" s="137">
        <f t="shared" si="32"/>
        <v>1.2800000000000001E-3</v>
      </c>
      <c r="S237" s="137">
        <v>0</v>
      </c>
      <c r="T237" s="138">
        <f t="shared" si="33"/>
        <v>0</v>
      </c>
      <c r="AR237" s="139" t="s">
        <v>182</v>
      </c>
      <c r="AT237" s="139" t="s">
        <v>135</v>
      </c>
      <c r="AU237" s="139" t="s">
        <v>140</v>
      </c>
      <c r="AY237" s="16" t="s">
        <v>132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6" t="s">
        <v>140</v>
      </c>
      <c r="BK237" s="140">
        <f t="shared" si="39"/>
        <v>0</v>
      </c>
      <c r="BL237" s="16" t="s">
        <v>182</v>
      </c>
      <c r="BM237" s="139" t="s">
        <v>398</v>
      </c>
    </row>
    <row r="238" spans="2:65" s="1" customFormat="1" ht="16.5" customHeight="1">
      <c r="B238" s="127"/>
      <c r="C238" s="128" t="s">
        <v>399</v>
      </c>
      <c r="D238" s="128" t="s">
        <v>135</v>
      </c>
      <c r="E238" s="129" t="s">
        <v>400</v>
      </c>
      <c r="F238" s="130" t="s">
        <v>401</v>
      </c>
      <c r="G238" s="131" t="s">
        <v>171</v>
      </c>
      <c r="H238" s="132">
        <v>3</v>
      </c>
      <c r="I238" s="133"/>
      <c r="J238" s="134">
        <f t="shared" si="30"/>
        <v>0</v>
      </c>
      <c r="K238" s="130" t="s">
        <v>1</v>
      </c>
      <c r="L238" s="31"/>
      <c r="M238" s="135" t="s">
        <v>1</v>
      </c>
      <c r="N238" s="136" t="s">
        <v>39</v>
      </c>
      <c r="P238" s="137">
        <f t="shared" si="31"/>
        <v>0</v>
      </c>
      <c r="Q238" s="137">
        <v>1.4999999999999999E-4</v>
      </c>
      <c r="R238" s="137">
        <f t="shared" si="32"/>
        <v>4.4999999999999999E-4</v>
      </c>
      <c r="S238" s="137">
        <v>0</v>
      </c>
      <c r="T238" s="138">
        <f t="shared" si="33"/>
        <v>0</v>
      </c>
      <c r="AR238" s="139" t="s">
        <v>182</v>
      </c>
      <c r="AT238" s="139" t="s">
        <v>135</v>
      </c>
      <c r="AU238" s="139" t="s">
        <v>140</v>
      </c>
      <c r="AY238" s="16" t="s">
        <v>132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6" t="s">
        <v>140</v>
      </c>
      <c r="BK238" s="140">
        <f t="shared" si="39"/>
        <v>0</v>
      </c>
      <c r="BL238" s="16" t="s">
        <v>182</v>
      </c>
      <c r="BM238" s="139" t="s">
        <v>402</v>
      </c>
    </row>
    <row r="239" spans="2:65" s="1" customFormat="1" ht="24.2" customHeight="1">
      <c r="B239" s="127"/>
      <c r="C239" s="162" t="s">
        <v>403</v>
      </c>
      <c r="D239" s="162" t="s">
        <v>174</v>
      </c>
      <c r="E239" s="163" t="s">
        <v>404</v>
      </c>
      <c r="F239" s="164" t="s">
        <v>405</v>
      </c>
      <c r="G239" s="165" t="s">
        <v>171</v>
      </c>
      <c r="H239" s="166">
        <v>1</v>
      </c>
      <c r="I239" s="167"/>
      <c r="J239" s="168">
        <f t="shared" si="30"/>
        <v>0</v>
      </c>
      <c r="K239" s="164" t="s">
        <v>1</v>
      </c>
      <c r="L239" s="169"/>
      <c r="M239" s="170" t="s">
        <v>1</v>
      </c>
      <c r="N239" s="171" t="s">
        <v>39</v>
      </c>
      <c r="P239" s="137">
        <f t="shared" si="31"/>
        <v>0</v>
      </c>
      <c r="Q239" s="137">
        <v>4.4000000000000002E-4</v>
      </c>
      <c r="R239" s="137">
        <f t="shared" si="32"/>
        <v>4.4000000000000002E-4</v>
      </c>
      <c r="S239" s="137">
        <v>0</v>
      </c>
      <c r="T239" s="138">
        <f t="shared" si="33"/>
        <v>0</v>
      </c>
      <c r="AR239" s="139" t="s">
        <v>276</v>
      </c>
      <c r="AT239" s="139" t="s">
        <v>174</v>
      </c>
      <c r="AU239" s="139" t="s">
        <v>140</v>
      </c>
      <c r="AY239" s="16" t="s">
        <v>132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6" t="s">
        <v>140</v>
      </c>
      <c r="BK239" s="140">
        <f t="shared" si="39"/>
        <v>0</v>
      </c>
      <c r="BL239" s="16" t="s">
        <v>182</v>
      </c>
      <c r="BM239" s="139" t="s">
        <v>406</v>
      </c>
    </row>
    <row r="240" spans="2:65" s="1" customFormat="1" ht="24.2" customHeight="1">
      <c r="B240" s="127"/>
      <c r="C240" s="162" t="s">
        <v>407</v>
      </c>
      <c r="D240" s="162" t="s">
        <v>174</v>
      </c>
      <c r="E240" s="163" t="s">
        <v>408</v>
      </c>
      <c r="F240" s="164" t="s">
        <v>409</v>
      </c>
      <c r="G240" s="165" t="s">
        <v>171</v>
      </c>
      <c r="H240" s="166">
        <v>1</v>
      </c>
      <c r="I240" s="167"/>
      <c r="J240" s="168">
        <f t="shared" si="30"/>
        <v>0</v>
      </c>
      <c r="K240" s="164" t="s">
        <v>1</v>
      </c>
      <c r="L240" s="169"/>
      <c r="M240" s="170" t="s">
        <v>1</v>
      </c>
      <c r="N240" s="171" t="s">
        <v>39</v>
      </c>
      <c r="P240" s="137">
        <f t="shared" si="31"/>
        <v>0</v>
      </c>
      <c r="Q240" s="137">
        <v>0</v>
      </c>
      <c r="R240" s="137">
        <f t="shared" si="32"/>
        <v>0</v>
      </c>
      <c r="S240" s="137">
        <v>0</v>
      </c>
      <c r="T240" s="138">
        <f t="shared" si="33"/>
        <v>0</v>
      </c>
      <c r="AR240" s="139" t="s">
        <v>276</v>
      </c>
      <c r="AT240" s="139" t="s">
        <v>174</v>
      </c>
      <c r="AU240" s="139" t="s">
        <v>140</v>
      </c>
      <c r="AY240" s="16" t="s">
        <v>132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6" t="s">
        <v>140</v>
      </c>
      <c r="BK240" s="140">
        <f t="shared" si="39"/>
        <v>0</v>
      </c>
      <c r="BL240" s="16" t="s">
        <v>182</v>
      </c>
      <c r="BM240" s="139" t="s">
        <v>410</v>
      </c>
    </row>
    <row r="241" spans="2:65" s="1" customFormat="1" ht="37.9" customHeight="1">
      <c r="B241" s="127"/>
      <c r="C241" s="128" t="s">
        <v>411</v>
      </c>
      <c r="D241" s="128" t="s">
        <v>135</v>
      </c>
      <c r="E241" s="129" t="s">
        <v>412</v>
      </c>
      <c r="F241" s="130" t="s">
        <v>413</v>
      </c>
      <c r="G241" s="131" t="s">
        <v>171</v>
      </c>
      <c r="H241" s="132">
        <v>1</v>
      </c>
      <c r="I241" s="133"/>
      <c r="J241" s="134">
        <f t="shared" si="30"/>
        <v>0</v>
      </c>
      <c r="K241" s="130" t="s">
        <v>1</v>
      </c>
      <c r="L241" s="31"/>
      <c r="M241" s="135" t="s">
        <v>1</v>
      </c>
      <c r="N241" s="136" t="s">
        <v>39</v>
      </c>
      <c r="P241" s="137">
        <f t="shared" si="31"/>
        <v>0</v>
      </c>
      <c r="Q241" s="137">
        <v>3.1E-4</v>
      </c>
      <c r="R241" s="137">
        <f t="shared" si="32"/>
        <v>3.1E-4</v>
      </c>
      <c r="S241" s="137">
        <v>0</v>
      </c>
      <c r="T241" s="138">
        <f t="shared" si="33"/>
        <v>0</v>
      </c>
      <c r="AR241" s="139" t="s">
        <v>182</v>
      </c>
      <c r="AT241" s="139" t="s">
        <v>135</v>
      </c>
      <c r="AU241" s="139" t="s">
        <v>140</v>
      </c>
      <c r="AY241" s="16" t="s">
        <v>132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6" t="s">
        <v>140</v>
      </c>
      <c r="BK241" s="140">
        <f t="shared" si="39"/>
        <v>0</v>
      </c>
      <c r="BL241" s="16" t="s">
        <v>182</v>
      </c>
      <c r="BM241" s="139" t="s">
        <v>414</v>
      </c>
    </row>
    <row r="242" spans="2:65" s="1" customFormat="1" ht="24.2" customHeight="1">
      <c r="B242" s="127"/>
      <c r="C242" s="128" t="s">
        <v>415</v>
      </c>
      <c r="D242" s="128" t="s">
        <v>135</v>
      </c>
      <c r="E242" s="129" t="s">
        <v>416</v>
      </c>
      <c r="F242" s="130" t="s">
        <v>417</v>
      </c>
      <c r="G242" s="131" t="s">
        <v>209</v>
      </c>
      <c r="H242" s="132">
        <v>6.9000000000000006E-2</v>
      </c>
      <c r="I242" s="133"/>
      <c r="J242" s="134">
        <f t="shared" si="30"/>
        <v>0</v>
      </c>
      <c r="K242" s="130" t="s">
        <v>1</v>
      </c>
      <c r="L242" s="31"/>
      <c r="M242" s="135" t="s">
        <v>1</v>
      </c>
      <c r="N242" s="136" t="s">
        <v>39</v>
      </c>
      <c r="P242" s="137">
        <f t="shared" si="31"/>
        <v>0</v>
      </c>
      <c r="Q242" s="137">
        <v>0</v>
      </c>
      <c r="R242" s="137">
        <f t="shared" si="32"/>
        <v>0</v>
      </c>
      <c r="S242" s="137">
        <v>0</v>
      </c>
      <c r="T242" s="138">
        <f t="shared" si="33"/>
        <v>0</v>
      </c>
      <c r="AR242" s="139" t="s">
        <v>182</v>
      </c>
      <c r="AT242" s="139" t="s">
        <v>135</v>
      </c>
      <c r="AU242" s="139" t="s">
        <v>140</v>
      </c>
      <c r="AY242" s="16" t="s">
        <v>132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6" t="s">
        <v>140</v>
      </c>
      <c r="BK242" s="140">
        <f t="shared" si="39"/>
        <v>0</v>
      </c>
      <c r="BL242" s="16" t="s">
        <v>182</v>
      </c>
      <c r="BM242" s="139" t="s">
        <v>418</v>
      </c>
    </row>
    <row r="243" spans="2:65" s="1" customFormat="1" ht="37.9" customHeight="1">
      <c r="B243" s="127"/>
      <c r="C243" s="128" t="s">
        <v>419</v>
      </c>
      <c r="D243" s="128" t="s">
        <v>135</v>
      </c>
      <c r="E243" s="129" t="s">
        <v>420</v>
      </c>
      <c r="F243" s="130" t="s">
        <v>421</v>
      </c>
      <c r="G243" s="131" t="s">
        <v>340</v>
      </c>
      <c r="H243" s="132">
        <v>1</v>
      </c>
      <c r="I243" s="133"/>
      <c r="J243" s="134">
        <f t="shared" si="30"/>
        <v>0</v>
      </c>
      <c r="K243" s="130" t="s">
        <v>1</v>
      </c>
      <c r="L243" s="31"/>
      <c r="M243" s="135" t="s">
        <v>1</v>
      </c>
      <c r="N243" s="136" t="s">
        <v>39</v>
      </c>
      <c r="P243" s="137">
        <f t="shared" si="31"/>
        <v>0</v>
      </c>
      <c r="Q243" s="137">
        <v>0</v>
      </c>
      <c r="R243" s="137">
        <f t="shared" si="32"/>
        <v>0</v>
      </c>
      <c r="S243" s="137">
        <v>0</v>
      </c>
      <c r="T243" s="138">
        <f t="shared" si="33"/>
        <v>0</v>
      </c>
      <c r="AR243" s="139" t="s">
        <v>182</v>
      </c>
      <c r="AT243" s="139" t="s">
        <v>135</v>
      </c>
      <c r="AU243" s="139" t="s">
        <v>140</v>
      </c>
      <c r="AY243" s="16" t="s">
        <v>132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6" t="s">
        <v>140</v>
      </c>
      <c r="BK243" s="140">
        <f t="shared" si="39"/>
        <v>0</v>
      </c>
      <c r="BL243" s="16" t="s">
        <v>182</v>
      </c>
      <c r="BM243" s="139" t="s">
        <v>422</v>
      </c>
    </row>
    <row r="244" spans="2:65" s="11" customFormat="1" ht="22.9" customHeight="1">
      <c r="B244" s="115"/>
      <c r="D244" s="116" t="s">
        <v>72</v>
      </c>
      <c r="E244" s="125" t="s">
        <v>423</v>
      </c>
      <c r="F244" s="125" t="s">
        <v>424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1.2E-2</v>
      </c>
      <c r="T244" s="122">
        <f>SUM(T245:T246)</f>
        <v>0</v>
      </c>
      <c r="AR244" s="116" t="s">
        <v>140</v>
      </c>
      <c r="AT244" s="123" t="s">
        <v>72</v>
      </c>
      <c r="AU244" s="123" t="s">
        <v>81</v>
      </c>
      <c r="AY244" s="116" t="s">
        <v>132</v>
      </c>
      <c r="BK244" s="124">
        <f>SUM(BK245:BK246)</f>
        <v>0</v>
      </c>
    </row>
    <row r="245" spans="2:65" s="1" customFormat="1" ht="33" customHeight="1">
      <c r="B245" s="127"/>
      <c r="C245" s="128" t="s">
        <v>425</v>
      </c>
      <c r="D245" s="128" t="s">
        <v>135</v>
      </c>
      <c r="E245" s="129" t="s">
        <v>426</v>
      </c>
      <c r="F245" s="130" t="s">
        <v>427</v>
      </c>
      <c r="G245" s="131" t="s">
        <v>289</v>
      </c>
      <c r="H245" s="132">
        <v>1</v>
      </c>
      <c r="I245" s="133"/>
      <c r="J245" s="134">
        <f>ROUND(I245*H245,2)</f>
        <v>0</v>
      </c>
      <c r="K245" s="130" t="s">
        <v>1</v>
      </c>
      <c r="L245" s="31"/>
      <c r="M245" s="135" t="s">
        <v>1</v>
      </c>
      <c r="N245" s="136" t="s">
        <v>39</v>
      </c>
      <c r="P245" s="137">
        <f>O245*H245</f>
        <v>0</v>
      </c>
      <c r="Q245" s="137">
        <v>1.2E-2</v>
      </c>
      <c r="R245" s="137">
        <f>Q245*H245</f>
        <v>1.2E-2</v>
      </c>
      <c r="S245" s="137">
        <v>0</v>
      </c>
      <c r="T245" s="138">
        <f>S245*H245</f>
        <v>0</v>
      </c>
      <c r="AR245" s="139" t="s">
        <v>182</v>
      </c>
      <c r="AT245" s="139" t="s">
        <v>135</v>
      </c>
      <c r="AU245" s="139" t="s">
        <v>140</v>
      </c>
      <c r="AY245" s="16" t="s">
        <v>132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140</v>
      </c>
      <c r="BK245" s="140">
        <f>ROUND(I245*H245,2)</f>
        <v>0</v>
      </c>
      <c r="BL245" s="16" t="s">
        <v>182</v>
      </c>
      <c r="BM245" s="139" t="s">
        <v>428</v>
      </c>
    </row>
    <row r="246" spans="2:65" s="1" customFormat="1" ht="24.2" customHeight="1">
      <c r="B246" s="127"/>
      <c r="C246" s="128" t="s">
        <v>429</v>
      </c>
      <c r="D246" s="128" t="s">
        <v>135</v>
      </c>
      <c r="E246" s="129" t="s">
        <v>430</v>
      </c>
      <c r="F246" s="130" t="s">
        <v>431</v>
      </c>
      <c r="G246" s="131" t="s">
        <v>209</v>
      </c>
      <c r="H246" s="132">
        <v>1.2E-2</v>
      </c>
      <c r="I246" s="133"/>
      <c r="J246" s="134">
        <f>ROUND(I246*H246,2)</f>
        <v>0</v>
      </c>
      <c r="K246" s="130" t="s">
        <v>1</v>
      </c>
      <c r="L246" s="31"/>
      <c r="M246" s="135" t="s">
        <v>1</v>
      </c>
      <c r="N246" s="136" t="s">
        <v>39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182</v>
      </c>
      <c r="AT246" s="139" t="s">
        <v>135</v>
      </c>
      <c r="AU246" s="139" t="s">
        <v>140</v>
      </c>
      <c r="AY246" s="16" t="s">
        <v>132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140</v>
      </c>
      <c r="BK246" s="140">
        <f>ROUND(I246*H246,2)</f>
        <v>0</v>
      </c>
      <c r="BL246" s="16" t="s">
        <v>182</v>
      </c>
      <c r="BM246" s="139" t="s">
        <v>432</v>
      </c>
    </row>
    <row r="247" spans="2:65" s="11" customFormat="1" ht="22.9" customHeight="1">
      <c r="B247" s="115"/>
      <c r="D247" s="116" t="s">
        <v>72</v>
      </c>
      <c r="E247" s="125" t="s">
        <v>433</v>
      </c>
      <c r="F247" s="125" t="s">
        <v>434</v>
      </c>
      <c r="I247" s="118"/>
      <c r="J247" s="126">
        <f>BK247</f>
        <v>0</v>
      </c>
      <c r="L247" s="115"/>
      <c r="M247" s="120"/>
      <c r="P247" s="121">
        <f>SUM(P248:P284)</f>
        <v>0</v>
      </c>
      <c r="R247" s="121">
        <f>SUM(R248:R284)</f>
        <v>0</v>
      </c>
      <c r="T247" s="122">
        <f>SUM(T248:T284)</f>
        <v>0</v>
      </c>
      <c r="AR247" s="116" t="s">
        <v>140</v>
      </c>
      <c r="AT247" s="123" t="s">
        <v>72</v>
      </c>
      <c r="AU247" s="123" t="s">
        <v>81</v>
      </c>
      <c r="AY247" s="116" t="s">
        <v>132</v>
      </c>
      <c r="BK247" s="124">
        <f>SUM(BK248:BK284)</f>
        <v>0</v>
      </c>
    </row>
    <row r="248" spans="2:65" s="1" customFormat="1" ht="21.75" customHeight="1">
      <c r="B248" s="127"/>
      <c r="C248" s="128" t="s">
        <v>435</v>
      </c>
      <c r="D248" s="128" t="s">
        <v>135</v>
      </c>
      <c r="E248" s="129" t="s">
        <v>436</v>
      </c>
      <c r="F248" s="130" t="s">
        <v>437</v>
      </c>
      <c r="G248" s="131" t="s">
        <v>238</v>
      </c>
      <c r="H248" s="132">
        <v>45</v>
      </c>
      <c r="I248" s="133"/>
      <c r="J248" s="134">
        <f t="shared" ref="J248:J284" si="40">ROUND(I248*H248,2)</f>
        <v>0</v>
      </c>
      <c r="K248" s="130" t="s">
        <v>1</v>
      </c>
      <c r="L248" s="31"/>
      <c r="M248" s="135" t="s">
        <v>1</v>
      </c>
      <c r="N248" s="136" t="s">
        <v>39</v>
      </c>
      <c r="P248" s="137">
        <f t="shared" ref="P248:P284" si="41">O248*H248</f>
        <v>0</v>
      </c>
      <c r="Q248" s="137">
        <v>0</v>
      </c>
      <c r="R248" s="137">
        <f t="shared" ref="R248:R284" si="42">Q248*H248</f>
        <v>0</v>
      </c>
      <c r="S248" s="137">
        <v>0</v>
      </c>
      <c r="T248" s="138">
        <f t="shared" ref="T248:T284" si="43">S248*H248</f>
        <v>0</v>
      </c>
      <c r="AR248" s="139" t="s">
        <v>139</v>
      </c>
      <c r="AT248" s="139" t="s">
        <v>135</v>
      </c>
      <c r="AU248" s="139" t="s">
        <v>140</v>
      </c>
      <c r="AY248" s="16" t="s">
        <v>132</v>
      </c>
      <c r="BE248" s="140">
        <f t="shared" ref="BE248:BE284" si="44">IF(N248="základní",J248,0)</f>
        <v>0</v>
      </c>
      <c r="BF248" s="140">
        <f t="shared" ref="BF248:BF284" si="45">IF(N248="snížená",J248,0)</f>
        <v>0</v>
      </c>
      <c r="BG248" s="140">
        <f t="shared" ref="BG248:BG284" si="46">IF(N248="zákl. přenesená",J248,0)</f>
        <v>0</v>
      </c>
      <c r="BH248" s="140">
        <f t="shared" ref="BH248:BH284" si="47">IF(N248="sníž. přenesená",J248,0)</f>
        <v>0</v>
      </c>
      <c r="BI248" s="140">
        <f t="shared" ref="BI248:BI284" si="48">IF(N248="nulová",J248,0)</f>
        <v>0</v>
      </c>
      <c r="BJ248" s="16" t="s">
        <v>140</v>
      </c>
      <c r="BK248" s="140">
        <f t="shared" ref="BK248:BK284" si="49">ROUND(I248*H248,2)</f>
        <v>0</v>
      </c>
      <c r="BL248" s="16" t="s">
        <v>139</v>
      </c>
      <c r="BM248" s="139" t="s">
        <v>438</v>
      </c>
    </row>
    <row r="249" spans="2:65" s="1" customFormat="1" ht="21.75" customHeight="1">
      <c r="B249" s="127"/>
      <c r="C249" s="128" t="s">
        <v>439</v>
      </c>
      <c r="D249" s="128" t="s">
        <v>135</v>
      </c>
      <c r="E249" s="129" t="s">
        <v>440</v>
      </c>
      <c r="F249" s="130" t="s">
        <v>441</v>
      </c>
      <c r="G249" s="131" t="s">
        <v>238</v>
      </c>
      <c r="H249" s="132">
        <v>70</v>
      </c>
      <c r="I249" s="133"/>
      <c r="J249" s="134">
        <f t="shared" si="40"/>
        <v>0</v>
      </c>
      <c r="K249" s="130" t="s">
        <v>1</v>
      </c>
      <c r="L249" s="31"/>
      <c r="M249" s="135" t="s">
        <v>1</v>
      </c>
      <c r="N249" s="136" t="s">
        <v>39</v>
      </c>
      <c r="P249" s="137">
        <f t="shared" si="41"/>
        <v>0</v>
      </c>
      <c r="Q249" s="137">
        <v>0</v>
      </c>
      <c r="R249" s="137">
        <f t="shared" si="42"/>
        <v>0</v>
      </c>
      <c r="S249" s="137">
        <v>0</v>
      </c>
      <c r="T249" s="138">
        <f t="shared" si="43"/>
        <v>0</v>
      </c>
      <c r="AR249" s="139" t="s">
        <v>139</v>
      </c>
      <c r="AT249" s="139" t="s">
        <v>135</v>
      </c>
      <c r="AU249" s="139" t="s">
        <v>140</v>
      </c>
      <c r="AY249" s="16" t="s">
        <v>132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6" t="s">
        <v>140</v>
      </c>
      <c r="BK249" s="140">
        <f t="shared" si="49"/>
        <v>0</v>
      </c>
      <c r="BL249" s="16" t="s">
        <v>139</v>
      </c>
      <c r="BM249" s="139" t="s">
        <v>442</v>
      </c>
    </row>
    <row r="250" spans="2:65" s="1" customFormat="1" ht="16.5" customHeight="1">
      <c r="B250" s="127"/>
      <c r="C250" s="128" t="s">
        <v>443</v>
      </c>
      <c r="D250" s="128" t="s">
        <v>135</v>
      </c>
      <c r="E250" s="129" t="s">
        <v>444</v>
      </c>
      <c r="F250" s="130" t="s">
        <v>445</v>
      </c>
      <c r="G250" s="131" t="s">
        <v>446</v>
      </c>
      <c r="H250" s="132">
        <v>2</v>
      </c>
      <c r="I250" s="133"/>
      <c r="J250" s="134">
        <f t="shared" si="40"/>
        <v>0</v>
      </c>
      <c r="K250" s="130" t="s">
        <v>1</v>
      </c>
      <c r="L250" s="31"/>
      <c r="M250" s="135" t="s">
        <v>1</v>
      </c>
      <c r="N250" s="136" t="s">
        <v>39</v>
      </c>
      <c r="P250" s="137">
        <f t="shared" si="41"/>
        <v>0</v>
      </c>
      <c r="Q250" s="137">
        <v>0</v>
      </c>
      <c r="R250" s="137">
        <f t="shared" si="42"/>
        <v>0</v>
      </c>
      <c r="S250" s="137">
        <v>0</v>
      </c>
      <c r="T250" s="138">
        <f t="shared" si="43"/>
        <v>0</v>
      </c>
      <c r="AR250" s="139" t="s">
        <v>139</v>
      </c>
      <c r="AT250" s="139" t="s">
        <v>135</v>
      </c>
      <c r="AU250" s="139" t="s">
        <v>140</v>
      </c>
      <c r="AY250" s="16" t="s">
        <v>132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6" t="s">
        <v>140</v>
      </c>
      <c r="BK250" s="140">
        <f t="shared" si="49"/>
        <v>0</v>
      </c>
      <c r="BL250" s="16" t="s">
        <v>139</v>
      </c>
      <c r="BM250" s="139" t="s">
        <v>447</v>
      </c>
    </row>
    <row r="251" spans="2:65" s="1" customFormat="1" ht="16.5" customHeight="1">
      <c r="B251" s="127"/>
      <c r="C251" s="128" t="s">
        <v>448</v>
      </c>
      <c r="D251" s="128" t="s">
        <v>135</v>
      </c>
      <c r="E251" s="129" t="s">
        <v>449</v>
      </c>
      <c r="F251" s="130" t="s">
        <v>450</v>
      </c>
      <c r="G251" s="131" t="s">
        <v>446</v>
      </c>
      <c r="H251" s="132">
        <v>1</v>
      </c>
      <c r="I251" s="133"/>
      <c r="J251" s="134">
        <f t="shared" si="40"/>
        <v>0</v>
      </c>
      <c r="K251" s="130" t="s">
        <v>1</v>
      </c>
      <c r="L251" s="31"/>
      <c r="M251" s="135" t="s">
        <v>1</v>
      </c>
      <c r="N251" s="136" t="s">
        <v>39</v>
      </c>
      <c r="P251" s="137">
        <f t="shared" si="41"/>
        <v>0</v>
      </c>
      <c r="Q251" s="137">
        <v>0</v>
      </c>
      <c r="R251" s="137">
        <f t="shared" si="42"/>
        <v>0</v>
      </c>
      <c r="S251" s="137">
        <v>0</v>
      </c>
      <c r="T251" s="138">
        <f t="shared" si="43"/>
        <v>0</v>
      </c>
      <c r="AR251" s="139" t="s">
        <v>139</v>
      </c>
      <c r="AT251" s="139" t="s">
        <v>135</v>
      </c>
      <c r="AU251" s="139" t="s">
        <v>140</v>
      </c>
      <c r="AY251" s="16" t="s">
        <v>132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6" t="s">
        <v>140</v>
      </c>
      <c r="BK251" s="140">
        <f t="shared" si="49"/>
        <v>0</v>
      </c>
      <c r="BL251" s="16" t="s">
        <v>139</v>
      </c>
      <c r="BM251" s="139" t="s">
        <v>451</v>
      </c>
    </row>
    <row r="252" spans="2:65" s="1" customFormat="1" ht="24.2" customHeight="1">
      <c r="B252" s="127"/>
      <c r="C252" s="128" t="s">
        <v>452</v>
      </c>
      <c r="D252" s="128" t="s">
        <v>135</v>
      </c>
      <c r="E252" s="129" t="s">
        <v>453</v>
      </c>
      <c r="F252" s="130" t="s">
        <v>454</v>
      </c>
      <c r="G252" s="131" t="s">
        <v>446</v>
      </c>
      <c r="H252" s="132">
        <v>2</v>
      </c>
      <c r="I252" s="133"/>
      <c r="J252" s="134">
        <f t="shared" si="40"/>
        <v>0</v>
      </c>
      <c r="K252" s="130" t="s">
        <v>1</v>
      </c>
      <c r="L252" s="31"/>
      <c r="M252" s="135" t="s">
        <v>1</v>
      </c>
      <c r="N252" s="136" t="s">
        <v>39</v>
      </c>
      <c r="P252" s="137">
        <f t="shared" si="41"/>
        <v>0</v>
      </c>
      <c r="Q252" s="137">
        <v>0</v>
      </c>
      <c r="R252" s="137">
        <f t="shared" si="42"/>
        <v>0</v>
      </c>
      <c r="S252" s="137">
        <v>0</v>
      </c>
      <c r="T252" s="138">
        <f t="shared" si="43"/>
        <v>0</v>
      </c>
      <c r="AR252" s="139" t="s">
        <v>139</v>
      </c>
      <c r="AT252" s="139" t="s">
        <v>135</v>
      </c>
      <c r="AU252" s="139" t="s">
        <v>140</v>
      </c>
      <c r="AY252" s="16" t="s">
        <v>132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6" t="s">
        <v>140</v>
      </c>
      <c r="BK252" s="140">
        <f t="shared" si="49"/>
        <v>0</v>
      </c>
      <c r="BL252" s="16" t="s">
        <v>139</v>
      </c>
      <c r="BM252" s="139" t="s">
        <v>455</v>
      </c>
    </row>
    <row r="253" spans="2:65" s="1" customFormat="1" ht="24.2" customHeight="1">
      <c r="B253" s="127"/>
      <c r="C253" s="128" t="s">
        <v>456</v>
      </c>
      <c r="D253" s="128" t="s">
        <v>135</v>
      </c>
      <c r="E253" s="129" t="s">
        <v>457</v>
      </c>
      <c r="F253" s="130" t="s">
        <v>458</v>
      </c>
      <c r="G253" s="131" t="s">
        <v>446</v>
      </c>
      <c r="H253" s="132">
        <v>1</v>
      </c>
      <c r="I253" s="133"/>
      <c r="J253" s="134">
        <f t="shared" si="40"/>
        <v>0</v>
      </c>
      <c r="K253" s="130" t="s">
        <v>1</v>
      </c>
      <c r="L253" s="31"/>
      <c r="M253" s="135" t="s">
        <v>1</v>
      </c>
      <c r="N253" s="136" t="s">
        <v>39</v>
      </c>
      <c r="P253" s="137">
        <f t="shared" si="41"/>
        <v>0</v>
      </c>
      <c r="Q253" s="137">
        <v>0</v>
      </c>
      <c r="R253" s="137">
        <f t="shared" si="42"/>
        <v>0</v>
      </c>
      <c r="S253" s="137">
        <v>0</v>
      </c>
      <c r="T253" s="138">
        <f t="shared" si="43"/>
        <v>0</v>
      </c>
      <c r="AR253" s="139" t="s">
        <v>139</v>
      </c>
      <c r="AT253" s="139" t="s">
        <v>135</v>
      </c>
      <c r="AU253" s="139" t="s">
        <v>140</v>
      </c>
      <c r="AY253" s="16" t="s">
        <v>132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6" t="s">
        <v>140</v>
      </c>
      <c r="BK253" s="140">
        <f t="shared" si="49"/>
        <v>0</v>
      </c>
      <c r="BL253" s="16" t="s">
        <v>139</v>
      </c>
      <c r="BM253" s="139" t="s">
        <v>459</v>
      </c>
    </row>
    <row r="254" spans="2:65" s="1" customFormat="1" ht="21.75" customHeight="1">
      <c r="B254" s="127"/>
      <c r="C254" s="128" t="s">
        <v>460</v>
      </c>
      <c r="D254" s="128" t="s">
        <v>135</v>
      </c>
      <c r="E254" s="129" t="s">
        <v>461</v>
      </c>
      <c r="F254" s="130" t="s">
        <v>462</v>
      </c>
      <c r="G254" s="131" t="s">
        <v>446</v>
      </c>
      <c r="H254" s="132">
        <v>5</v>
      </c>
      <c r="I254" s="133"/>
      <c r="J254" s="134">
        <f t="shared" si="40"/>
        <v>0</v>
      </c>
      <c r="K254" s="130" t="s">
        <v>1</v>
      </c>
      <c r="L254" s="31"/>
      <c r="M254" s="135" t="s">
        <v>1</v>
      </c>
      <c r="N254" s="136" t="s">
        <v>39</v>
      </c>
      <c r="P254" s="137">
        <f t="shared" si="41"/>
        <v>0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139</v>
      </c>
      <c r="AT254" s="139" t="s">
        <v>135</v>
      </c>
      <c r="AU254" s="139" t="s">
        <v>140</v>
      </c>
      <c r="AY254" s="16" t="s">
        <v>132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6" t="s">
        <v>140</v>
      </c>
      <c r="BK254" s="140">
        <f t="shared" si="49"/>
        <v>0</v>
      </c>
      <c r="BL254" s="16" t="s">
        <v>139</v>
      </c>
      <c r="BM254" s="139" t="s">
        <v>463</v>
      </c>
    </row>
    <row r="255" spans="2:65" s="1" customFormat="1" ht="33" customHeight="1">
      <c r="B255" s="127"/>
      <c r="C255" s="128" t="s">
        <v>464</v>
      </c>
      <c r="D255" s="128" t="s">
        <v>135</v>
      </c>
      <c r="E255" s="129" t="s">
        <v>465</v>
      </c>
      <c r="F255" s="130" t="s">
        <v>466</v>
      </c>
      <c r="G255" s="131" t="s">
        <v>446</v>
      </c>
      <c r="H255" s="132">
        <v>7</v>
      </c>
      <c r="I255" s="133"/>
      <c r="J255" s="134">
        <f t="shared" si="40"/>
        <v>0</v>
      </c>
      <c r="K255" s="130" t="s">
        <v>1</v>
      </c>
      <c r="L255" s="31"/>
      <c r="M255" s="135" t="s">
        <v>1</v>
      </c>
      <c r="N255" s="136" t="s">
        <v>39</v>
      </c>
      <c r="P255" s="137">
        <f t="shared" si="41"/>
        <v>0</v>
      </c>
      <c r="Q255" s="137">
        <v>0</v>
      </c>
      <c r="R255" s="137">
        <f t="shared" si="42"/>
        <v>0</v>
      </c>
      <c r="S255" s="137">
        <v>0</v>
      </c>
      <c r="T255" s="138">
        <f t="shared" si="43"/>
        <v>0</v>
      </c>
      <c r="AR255" s="139" t="s">
        <v>139</v>
      </c>
      <c r="AT255" s="139" t="s">
        <v>135</v>
      </c>
      <c r="AU255" s="139" t="s">
        <v>140</v>
      </c>
      <c r="AY255" s="16" t="s">
        <v>132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6" t="s">
        <v>140</v>
      </c>
      <c r="BK255" s="140">
        <f t="shared" si="49"/>
        <v>0</v>
      </c>
      <c r="BL255" s="16" t="s">
        <v>139</v>
      </c>
      <c r="BM255" s="139" t="s">
        <v>467</v>
      </c>
    </row>
    <row r="256" spans="2:65" s="1" customFormat="1" ht="24.2" customHeight="1">
      <c r="B256" s="127"/>
      <c r="C256" s="128" t="s">
        <v>468</v>
      </c>
      <c r="D256" s="128" t="s">
        <v>135</v>
      </c>
      <c r="E256" s="129" t="s">
        <v>469</v>
      </c>
      <c r="F256" s="130" t="s">
        <v>470</v>
      </c>
      <c r="G256" s="131" t="s">
        <v>446</v>
      </c>
      <c r="H256" s="132">
        <v>1</v>
      </c>
      <c r="I256" s="133"/>
      <c r="J256" s="134">
        <f t="shared" si="40"/>
        <v>0</v>
      </c>
      <c r="K256" s="130" t="s">
        <v>1</v>
      </c>
      <c r="L256" s="31"/>
      <c r="M256" s="135" t="s">
        <v>1</v>
      </c>
      <c r="N256" s="136" t="s">
        <v>39</v>
      </c>
      <c r="P256" s="137">
        <f t="shared" si="41"/>
        <v>0</v>
      </c>
      <c r="Q256" s="137">
        <v>0</v>
      </c>
      <c r="R256" s="137">
        <f t="shared" si="42"/>
        <v>0</v>
      </c>
      <c r="S256" s="137">
        <v>0</v>
      </c>
      <c r="T256" s="138">
        <f t="shared" si="43"/>
        <v>0</v>
      </c>
      <c r="AR256" s="139" t="s">
        <v>139</v>
      </c>
      <c r="AT256" s="139" t="s">
        <v>135</v>
      </c>
      <c r="AU256" s="139" t="s">
        <v>140</v>
      </c>
      <c r="AY256" s="16" t="s">
        <v>132</v>
      </c>
      <c r="BE256" s="140">
        <f t="shared" si="44"/>
        <v>0</v>
      </c>
      <c r="BF256" s="140">
        <f t="shared" si="45"/>
        <v>0</v>
      </c>
      <c r="BG256" s="140">
        <f t="shared" si="46"/>
        <v>0</v>
      </c>
      <c r="BH256" s="140">
        <f t="shared" si="47"/>
        <v>0</v>
      </c>
      <c r="BI256" s="140">
        <f t="shared" si="48"/>
        <v>0</v>
      </c>
      <c r="BJ256" s="16" t="s">
        <v>140</v>
      </c>
      <c r="BK256" s="140">
        <f t="shared" si="49"/>
        <v>0</v>
      </c>
      <c r="BL256" s="16" t="s">
        <v>139</v>
      </c>
      <c r="BM256" s="139" t="s">
        <v>471</v>
      </c>
    </row>
    <row r="257" spans="2:65" s="1" customFormat="1" ht="24.2" customHeight="1">
      <c r="B257" s="127"/>
      <c r="C257" s="128" t="s">
        <v>472</v>
      </c>
      <c r="D257" s="128" t="s">
        <v>135</v>
      </c>
      <c r="E257" s="129" t="s">
        <v>473</v>
      </c>
      <c r="F257" s="130" t="s">
        <v>474</v>
      </c>
      <c r="G257" s="131" t="s">
        <v>171</v>
      </c>
      <c r="H257" s="132">
        <v>1</v>
      </c>
      <c r="I257" s="133"/>
      <c r="J257" s="134">
        <f t="shared" si="40"/>
        <v>0</v>
      </c>
      <c r="K257" s="130" t="s">
        <v>148</v>
      </c>
      <c r="L257" s="31"/>
      <c r="M257" s="135" t="s">
        <v>1</v>
      </c>
      <c r="N257" s="136" t="s">
        <v>39</v>
      </c>
      <c r="P257" s="137">
        <f t="shared" si="41"/>
        <v>0</v>
      </c>
      <c r="Q257" s="137">
        <v>0</v>
      </c>
      <c r="R257" s="137">
        <f t="shared" si="42"/>
        <v>0</v>
      </c>
      <c r="S257" s="137">
        <v>0</v>
      </c>
      <c r="T257" s="138">
        <f t="shared" si="43"/>
        <v>0</v>
      </c>
      <c r="AR257" s="139" t="s">
        <v>139</v>
      </c>
      <c r="AT257" s="139" t="s">
        <v>135</v>
      </c>
      <c r="AU257" s="139" t="s">
        <v>140</v>
      </c>
      <c r="AY257" s="16" t="s">
        <v>132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6" t="s">
        <v>140</v>
      </c>
      <c r="BK257" s="140">
        <f t="shared" si="49"/>
        <v>0</v>
      </c>
      <c r="BL257" s="16" t="s">
        <v>139</v>
      </c>
      <c r="BM257" s="139" t="s">
        <v>475</v>
      </c>
    </row>
    <row r="258" spans="2:65" s="1" customFormat="1" ht="24.2" customHeight="1">
      <c r="B258" s="127"/>
      <c r="C258" s="128" t="s">
        <v>476</v>
      </c>
      <c r="D258" s="128" t="s">
        <v>135</v>
      </c>
      <c r="E258" s="129" t="s">
        <v>477</v>
      </c>
      <c r="F258" s="130" t="s">
        <v>478</v>
      </c>
      <c r="G258" s="131" t="s">
        <v>446</v>
      </c>
      <c r="H258" s="132">
        <v>2</v>
      </c>
      <c r="I258" s="133"/>
      <c r="J258" s="134">
        <f t="shared" si="40"/>
        <v>0</v>
      </c>
      <c r="K258" s="130" t="s">
        <v>1</v>
      </c>
      <c r="L258" s="31"/>
      <c r="M258" s="135" t="s">
        <v>1</v>
      </c>
      <c r="N258" s="136" t="s">
        <v>39</v>
      </c>
      <c r="P258" s="137">
        <f t="shared" si="41"/>
        <v>0</v>
      </c>
      <c r="Q258" s="137">
        <v>0</v>
      </c>
      <c r="R258" s="137">
        <f t="shared" si="42"/>
        <v>0</v>
      </c>
      <c r="S258" s="137">
        <v>0</v>
      </c>
      <c r="T258" s="138">
        <f t="shared" si="43"/>
        <v>0</v>
      </c>
      <c r="AR258" s="139" t="s">
        <v>139</v>
      </c>
      <c r="AT258" s="139" t="s">
        <v>135</v>
      </c>
      <c r="AU258" s="139" t="s">
        <v>140</v>
      </c>
      <c r="AY258" s="16" t="s">
        <v>132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6" t="s">
        <v>140</v>
      </c>
      <c r="BK258" s="140">
        <f t="shared" si="49"/>
        <v>0</v>
      </c>
      <c r="BL258" s="16" t="s">
        <v>139</v>
      </c>
      <c r="BM258" s="139" t="s">
        <v>479</v>
      </c>
    </row>
    <row r="259" spans="2:65" s="1" customFormat="1" ht="16.5" customHeight="1">
      <c r="B259" s="127"/>
      <c r="C259" s="128" t="s">
        <v>480</v>
      </c>
      <c r="D259" s="128" t="s">
        <v>135</v>
      </c>
      <c r="E259" s="129" t="s">
        <v>481</v>
      </c>
      <c r="F259" s="130" t="s">
        <v>482</v>
      </c>
      <c r="G259" s="131" t="s">
        <v>446</v>
      </c>
      <c r="H259" s="132">
        <v>11</v>
      </c>
      <c r="I259" s="133"/>
      <c r="J259" s="134">
        <f t="shared" si="40"/>
        <v>0</v>
      </c>
      <c r="K259" s="130" t="s">
        <v>1</v>
      </c>
      <c r="L259" s="31"/>
      <c r="M259" s="135" t="s">
        <v>1</v>
      </c>
      <c r="N259" s="136" t="s">
        <v>39</v>
      </c>
      <c r="P259" s="137">
        <f t="shared" si="41"/>
        <v>0</v>
      </c>
      <c r="Q259" s="137">
        <v>0</v>
      </c>
      <c r="R259" s="137">
        <f t="shared" si="42"/>
        <v>0</v>
      </c>
      <c r="S259" s="137">
        <v>0</v>
      </c>
      <c r="T259" s="138">
        <f t="shared" si="43"/>
        <v>0</v>
      </c>
      <c r="AR259" s="139" t="s">
        <v>139</v>
      </c>
      <c r="AT259" s="139" t="s">
        <v>135</v>
      </c>
      <c r="AU259" s="139" t="s">
        <v>140</v>
      </c>
      <c r="AY259" s="16" t="s">
        <v>132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6" t="s">
        <v>140</v>
      </c>
      <c r="BK259" s="140">
        <f t="shared" si="49"/>
        <v>0</v>
      </c>
      <c r="BL259" s="16" t="s">
        <v>139</v>
      </c>
      <c r="BM259" s="139" t="s">
        <v>483</v>
      </c>
    </row>
    <row r="260" spans="2:65" s="1" customFormat="1" ht="24.2" customHeight="1">
      <c r="B260" s="127"/>
      <c r="C260" s="128" t="s">
        <v>484</v>
      </c>
      <c r="D260" s="128" t="s">
        <v>135</v>
      </c>
      <c r="E260" s="129" t="s">
        <v>485</v>
      </c>
      <c r="F260" s="130" t="s">
        <v>486</v>
      </c>
      <c r="G260" s="131" t="s">
        <v>238</v>
      </c>
      <c r="H260" s="132">
        <v>2</v>
      </c>
      <c r="I260" s="133"/>
      <c r="J260" s="134">
        <f t="shared" si="40"/>
        <v>0</v>
      </c>
      <c r="K260" s="130" t="s">
        <v>1</v>
      </c>
      <c r="L260" s="31"/>
      <c r="M260" s="135" t="s">
        <v>1</v>
      </c>
      <c r="N260" s="136" t="s">
        <v>39</v>
      </c>
      <c r="P260" s="137">
        <f t="shared" si="41"/>
        <v>0</v>
      </c>
      <c r="Q260" s="137">
        <v>0</v>
      </c>
      <c r="R260" s="137">
        <f t="shared" si="42"/>
        <v>0</v>
      </c>
      <c r="S260" s="137">
        <v>0</v>
      </c>
      <c r="T260" s="138">
        <f t="shared" si="43"/>
        <v>0</v>
      </c>
      <c r="AR260" s="139" t="s">
        <v>139</v>
      </c>
      <c r="AT260" s="139" t="s">
        <v>135</v>
      </c>
      <c r="AU260" s="139" t="s">
        <v>140</v>
      </c>
      <c r="AY260" s="16" t="s">
        <v>132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6" t="s">
        <v>140</v>
      </c>
      <c r="BK260" s="140">
        <f t="shared" si="49"/>
        <v>0</v>
      </c>
      <c r="BL260" s="16" t="s">
        <v>139</v>
      </c>
      <c r="BM260" s="139" t="s">
        <v>487</v>
      </c>
    </row>
    <row r="261" spans="2:65" s="1" customFormat="1" ht="24.2" customHeight="1">
      <c r="B261" s="127"/>
      <c r="C261" s="128" t="s">
        <v>488</v>
      </c>
      <c r="D261" s="128" t="s">
        <v>135</v>
      </c>
      <c r="E261" s="129" t="s">
        <v>489</v>
      </c>
      <c r="F261" s="130" t="s">
        <v>490</v>
      </c>
      <c r="G261" s="131" t="s">
        <v>171</v>
      </c>
      <c r="H261" s="132">
        <v>1</v>
      </c>
      <c r="I261" s="133"/>
      <c r="J261" s="134">
        <f t="shared" si="40"/>
        <v>0</v>
      </c>
      <c r="K261" s="130" t="s">
        <v>1</v>
      </c>
      <c r="L261" s="31"/>
      <c r="M261" s="135" t="s">
        <v>1</v>
      </c>
      <c r="N261" s="136" t="s">
        <v>39</v>
      </c>
      <c r="P261" s="137">
        <f t="shared" si="41"/>
        <v>0</v>
      </c>
      <c r="Q261" s="137">
        <v>0</v>
      </c>
      <c r="R261" s="137">
        <f t="shared" si="42"/>
        <v>0</v>
      </c>
      <c r="S261" s="137">
        <v>0</v>
      </c>
      <c r="T261" s="138">
        <f t="shared" si="43"/>
        <v>0</v>
      </c>
      <c r="AR261" s="139" t="s">
        <v>139</v>
      </c>
      <c r="AT261" s="139" t="s">
        <v>135</v>
      </c>
      <c r="AU261" s="139" t="s">
        <v>140</v>
      </c>
      <c r="AY261" s="16" t="s">
        <v>132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6" t="s">
        <v>140</v>
      </c>
      <c r="BK261" s="140">
        <f t="shared" si="49"/>
        <v>0</v>
      </c>
      <c r="BL261" s="16" t="s">
        <v>139</v>
      </c>
      <c r="BM261" s="139" t="s">
        <v>491</v>
      </c>
    </row>
    <row r="262" spans="2:65" s="1" customFormat="1" ht="24.2" customHeight="1">
      <c r="B262" s="127"/>
      <c r="C262" s="128" t="s">
        <v>492</v>
      </c>
      <c r="D262" s="128" t="s">
        <v>135</v>
      </c>
      <c r="E262" s="129" t="s">
        <v>493</v>
      </c>
      <c r="F262" s="130" t="s">
        <v>494</v>
      </c>
      <c r="G262" s="131" t="s">
        <v>171</v>
      </c>
      <c r="H262" s="132">
        <v>1</v>
      </c>
      <c r="I262" s="133"/>
      <c r="J262" s="134">
        <f t="shared" si="40"/>
        <v>0</v>
      </c>
      <c r="K262" s="130" t="s">
        <v>1</v>
      </c>
      <c r="L262" s="31"/>
      <c r="M262" s="135" t="s">
        <v>1</v>
      </c>
      <c r="N262" s="136" t="s">
        <v>39</v>
      </c>
      <c r="P262" s="137">
        <f t="shared" si="41"/>
        <v>0</v>
      </c>
      <c r="Q262" s="137">
        <v>0</v>
      </c>
      <c r="R262" s="137">
        <f t="shared" si="42"/>
        <v>0</v>
      </c>
      <c r="S262" s="137">
        <v>0</v>
      </c>
      <c r="T262" s="138">
        <f t="shared" si="43"/>
        <v>0</v>
      </c>
      <c r="AR262" s="139" t="s">
        <v>139</v>
      </c>
      <c r="AT262" s="139" t="s">
        <v>135</v>
      </c>
      <c r="AU262" s="139" t="s">
        <v>140</v>
      </c>
      <c r="AY262" s="16" t="s">
        <v>132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6" t="s">
        <v>140</v>
      </c>
      <c r="BK262" s="140">
        <f t="shared" si="49"/>
        <v>0</v>
      </c>
      <c r="BL262" s="16" t="s">
        <v>139</v>
      </c>
      <c r="BM262" s="139" t="s">
        <v>495</v>
      </c>
    </row>
    <row r="263" spans="2:65" s="1" customFormat="1" ht="16.5" customHeight="1">
      <c r="B263" s="127"/>
      <c r="C263" s="128" t="s">
        <v>496</v>
      </c>
      <c r="D263" s="128" t="s">
        <v>135</v>
      </c>
      <c r="E263" s="129" t="s">
        <v>497</v>
      </c>
      <c r="F263" s="130" t="s">
        <v>498</v>
      </c>
      <c r="G263" s="131" t="s">
        <v>171</v>
      </c>
      <c r="H263" s="132">
        <v>2</v>
      </c>
      <c r="I263" s="133"/>
      <c r="J263" s="134">
        <f t="shared" si="40"/>
        <v>0</v>
      </c>
      <c r="K263" s="130" t="s">
        <v>1</v>
      </c>
      <c r="L263" s="31"/>
      <c r="M263" s="135" t="s">
        <v>1</v>
      </c>
      <c r="N263" s="136" t="s">
        <v>39</v>
      </c>
      <c r="P263" s="137">
        <f t="shared" si="41"/>
        <v>0</v>
      </c>
      <c r="Q263" s="137">
        <v>0</v>
      </c>
      <c r="R263" s="137">
        <f t="shared" si="42"/>
        <v>0</v>
      </c>
      <c r="S263" s="137">
        <v>0</v>
      </c>
      <c r="T263" s="138">
        <f t="shared" si="43"/>
        <v>0</v>
      </c>
      <c r="AR263" s="139" t="s">
        <v>139</v>
      </c>
      <c r="AT263" s="139" t="s">
        <v>135</v>
      </c>
      <c r="AU263" s="139" t="s">
        <v>140</v>
      </c>
      <c r="AY263" s="16" t="s">
        <v>132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6" t="s">
        <v>140</v>
      </c>
      <c r="BK263" s="140">
        <f t="shared" si="49"/>
        <v>0</v>
      </c>
      <c r="BL263" s="16" t="s">
        <v>139</v>
      </c>
      <c r="BM263" s="139" t="s">
        <v>499</v>
      </c>
    </row>
    <row r="264" spans="2:65" s="1" customFormat="1" ht="24.2" customHeight="1">
      <c r="B264" s="127"/>
      <c r="C264" s="128" t="s">
        <v>500</v>
      </c>
      <c r="D264" s="128" t="s">
        <v>135</v>
      </c>
      <c r="E264" s="129" t="s">
        <v>501</v>
      </c>
      <c r="F264" s="130" t="s">
        <v>502</v>
      </c>
      <c r="G264" s="131" t="s">
        <v>446</v>
      </c>
      <c r="H264" s="132">
        <v>1</v>
      </c>
      <c r="I264" s="133"/>
      <c r="J264" s="134">
        <f t="shared" si="40"/>
        <v>0</v>
      </c>
      <c r="K264" s="130" t="s">
        <v>1</v>
      </c>
      <c r="L264" s="31"/>
      <c r="M264" s="135" t="s">
        <v>1</v>
      </c>
      <c r="N264" s="136" t="s">
        <v>39</v>
      </c>
      <c r="P264" s="137">
        <f t="shared" si="41"/>
        <v>0</v>
      </c>
      <c r="Q264" s="137">
        <v>0</v>
      </c>
      <c r="R264" s="137">
        <f t="shared" si="42"/>
        <v>0</v>
      </c>
      <c r="S264" s="137">
        <v>0</v>
      </c>
      <c r="T264" s="138">
        <f t="shared" si="43"/>
        <v>0</v>
      </c>
      <c r="AR264" s="139" t="s">
        <v>139</v>
      </c>
      <c r="AT264" s="139" t="s">
        <v>135</v>
      </c>
      <c r="AU264" s="139" t="s">
        <v>140</v>
      </c>
      <c r="AY264" s="16" t="s">
        <v>132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6" t="s">
        <v>140</v>
      </c>
      <c r="BK264" s="140">
        <f t="shared" si="49"/>
        <v>0</v>
      </c>
      <c r="BL264" s="16" t="s">
        <v>139</v>
      </c>
      <c r="BM264" s="139" t="s">
        <v>503</v>
      </c>
    </row>
    <row r="265" spans="2:65" s="1" customFormat="1" ht="24.2" customHeight="1">
      <c r="B265" s="127"/>
      <c r="C265" s="128" t="s">
        <v>504</v>
      </c>
      <c r="D265" s="128" t="s">
        <v>135</v>
      </c>
      <c r="E265" s="129" t="s">
        <v>505</v>
      </c>
      <c r="F265" s="130" t="s">
        <v>506</v>
      </c>
      <c r="G265" s="131" t="s">
        <v>446</v>
      </c>
      <c r="H265" s="132">
        <v>1</v>
      </c>
      <c r="I265" s="133"/>
      <c r="J265" s="134">
        <f t="shared" si="40"/>
        <v>0</v>
      </c>
      <c r="K265" s="130" t="s">
        <v>1</v>
      </c>
      <c r="L265" s="31"/>
      <c r="M265" s="135" t="s">
        <v>1</v>
      </c>
      <c r="N265" s="136" t="s">
        <v>39</v>
      </c>
      <c r="P265" s="137">
        <f t="shared" si="41"/>
        <v>0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139</v>
      </c>
      <c r="AT265" s="139" t="s">
        <v>135</v>
      </c>
      <c r="AU265" s="139" t="s">
        <v>140</v>
      </c>
      <c r="AY265" s="16" t="s">
        <v>132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6" t="s">
        <v>140</v>
      </c>
      <c r="BK265" s="140">
        <f t="shared" si="49"/>
        <v>0</v>
      </c>
      <c r="BL265" s="16" t="s">
        <v>139</v>
      </c>
      <c r="BM265" s="139" t="s">
        <v>507</v>
      </c>
    </row>
    <row r="266" spans="2:65" s="1" customFormat="1" ht="24.2" customHeight="1">
      <c r="B266" s="127"/>
      <c r="C266" s="128" t="s">
        <v>508</v>
      </c>
      <c r="D266" s="128" t="s">
        <v>135</v>
      </c>
      <c r="E266" s="129" t="s">
        <v>509</v>
      </c>
      <c r="F266" s="130" t="s">
        <v>510</v>
      </c>
      <c r="G266" s="131" t="s">
        <v>446</v>
      </c>
      <c r="H266" s="132">
        <v>6</v>
      </c>
      <c r="I266" s="133"/>
      <c r="J266" s="134">
        <f t="shared" si="40"/>
        <v>0</v>
      </c>
      <c r="K266" s="130" t="s">
        <v>1</v>
      </c>
      <c r="L266" s="31"/>
      <c r="M266" s="135" t="s">
        <v>1</v>
      </c>
      <c r="N266" s="136" t="s">
        <v>39</v>
      </c>
      <c r="P266" s="137">
        <f t="shared" si="41"/>
        <v>0</v>
      </c>
      <c r="Q266" s="137">
        <v>0</v>
      </c>
      <c r="R266" s="137">
        <f t="shared" si="42"/>
        <v>0</v>
      </c>
      <c r="S266" s="137">
        <v>0</v>
      </c>
      <c r="T266" s="138">
        <f t="shared" si="43"/>
        <v>0</v>
      </c>
      <c r="AR266" s="139" t="s">
        <v>139</v>
      </c>
      <c r="AT266" s="139" t="s">
        <v>135</v>
      </c>
      <c r="AU266" s="139" t="s">
        <v>140</v>
      </c>
      <c r="AY266" s="16" t="s">
        <v>132</v>
      </c>
      <c r="BE266" s="140">
        <f t="shared" si="44"/>
        <v>0</v>
      </c>
      <c r="BF266" s="140">
        <f t="shared" si="45"/>
        <v>0</v>
      </c>
      <c r="BG266" s="140">
        <f t="shared" si="46"/>
        <v>0</v>
      </c>
      <c r="BH266" s="140">
        <f t="shared" si="47"/>
        <v>0</v>
      </c>
      <c r="BI266" s="140">
        <f t="shared" si="48"/>
        <v>0</v>
      </c>
      <c r="BJ266" s="16" t="s">
        <v>140</v>
      </c>
      <c r="BK266" s="140">
        <f t="shared" si="49"/>
        <v>0</v>
      </c>
      <c r="BL266" s="16" t="s">
        <v>139</v>
      </c>
      <c r="BM266" s="139" t="s">
        <v>511</v>
      </c>
    </row>
    <row r="267" spans="2:65" s="1" customFormat="1" ht="37.9" customHeight="1">
      <c r="B267" s="127"/>
      <c r="C267" s="128" t="s">
        <v>512</v>
      </c>
      <c r="D267" s="128" t="s">
        <v>135</v>
      </c>
      <c r="E267" s="129" t="s">
        <v>513</v>
      </c>
      <c r="F267" s="130" t="s">
        <v>514</v>
      </c>
      <c r="G267" s="131" t="s">
        <v>446</v>
      </c>
      <c r="H267" s="132">
        <v>1</v>
      </c>
      <c r="I267" s="133"/>
      <c r="J267" s="134">
        <f t="shared" si="40"/>
        <v>0</v>
      </c>
      <c r="K267" s="130" t="s">
        <v>1</v>
      </c>
      <c r="L267" s="31"/>
      <c r="M267" s="135" t="s">
        <v>1</v>
      </c>
      <c r="N267" s="136" t="s">
        <v>39</v>
      </c>
      <c r="P267" s="137">
        <f t="shared" si="41"/>
        <v>0</v>
      </c>
      <c r="Q267" s="137">
        <v>0</v>
      </c>
      <c r="R267" s="137">
        <f t="shared" si="42"/>
        <v>0</v>
      </c>
      <c r="S267" s="137">
        <v>0</v>
      </c>
      <c r="T267" s="138">
        <f t="shared" si="43"/>
        <v>0</v>
      </c>
      <c r="AR267" s="139" t="s">
        <v>139</v>
      </c>
      <c r="AT267" s="139" t="s">
        <v>135</v>
      </c>
      <c r="AU267" s="139" t="s">
        <v>140</v>
      </c>
      <c r="AY267" s="16" t="s">
        <v>132</v>
      </c>
      <c r="BE267" s="140">
        <f t="shared" si="44"/>
        <v>0</v>
      </c>
      <c r="BF267" s="140">
        <f t="shared" si="45"/>
        <v>0</v>
      </c>
      <c r="BG267" s="140">
        <f t="shared" si="46"/>
        <v>0</v>
      </c>
      <c r="BH267" s="140">
        <f t="shared" si="47"/>
        <v>0</v>
      </c>
      <c r="BI267" s="140">
        <f t="shared" si="48"/>
        <v>0</v>
      </c>
      <c r="BJ267" s="16" t="s">
        <v>140</v>
      </c>
      <c r="BK267" s="140">
        <f t="shared" si="49"/>
        <v>0</v>
      </c>
      <c r="BL267" s="16" t="s">
        <v>139</v>
      </c>
      <c r="BM267" s="139" t="s">
        <v>515</v>
      </c>
    </row>
    <row r="268" spans="2:65" s="1" customFormat="1" ht="37.9" customHeight="1">
      <c r="B268" s="127"/>
      <c r="C268" s="128" t="s">
        <v>516</v>
      </c>
      <c r="D268" s="128" t="s">
        <v>135</v>
      </c>
      <c r="E268" s="129" t="s">
        <v>517</v>
      </c>
      <c r="F268" s="130" t="s">
        <v>518</v>
      </c>
      <c r="G268" s="131" t="s">
        <v>446</v>
      </c>
      <c r="H268" s="132">
        <v>1</v>
      </c>
      <c r="I268" s="133"/>
      <c r="J268" s="134">
        <f t="shared" si="40"/>
        <v>0</v>
      </c>
      <c r="K268" s="130" t="s">
        <v>1</v>
      </c>
      <c r="L268" s="31"/>
      <c r="M268" s="135" t="s">
        <v>1</v>
      </c>
      <c r="N268" s="136" t="s">
        <v>39</v>
      </c>
      <c r="P268" s="137">
        <f t="shared" si="41"/>
        <v>0</v>
      </c>
      <c r="Q268" s="137">
        <v>0</v>
      </c>
      <c r="R268" s="137">
        <f t="shared" si="42"/>
        <v>0</v>
      </c>
      <c r="S268" s="137">
        <v>0</v>
      </c>
      <c r="T268" s="138">
        <f t="shared" si="43"/>
        <v>0</v>
      </c>
      <c r="AR268" s="139" t="s">
        <v>139</v>
      </c>
      <c r="AT268" s="139" t="s">
        <v>135</v>
      </c>
      <c r="AU268" s="139" t="s">
        <v>140</v>
      </c>
      <c r="AY268" s="16" t="s">
        <v>132</v>
      </c>
      <c r="BE268" s="140">
        <f t="shared" si="44"/>
        <v>0</v>
      </c>
      <c r="BF268" s="140">
        <f t="shared" si="45"/>
        <v>0</v>
      </c>
      <c r="BG268" s="140">
        <f t="shared" si="46"/>
        <v>0</v>
      </c>
      <c r="BH268" s="140">
        <f t="shared" si="47"/>
        <v>0</v>
      </c>
      <c r="BI268" s="140">
        <f t="shared" si="48"/>
        <v>0</v>
      </c>
      <c r="BJ268" s="16" t="s">
        <v>140</v>
      </c>
      <c r="BK268" s="140">
        <f t="shared" si="49"/>
        <v>0</v>
      </c>
      <c r="BL268" s="16" t="s">
        <v>139</v>
      </c>
      <c r="BM268" s="139" t="s">
        <v>519</v>
      </c>
    </row>
    <row r="269" spans="2:65" s="1" customFormat="1" ht="16.5" customHeight="1">
      <c r="B269" s="127"/>
      <c r="C269" s="128" t="s">
        <v>520</v>
      </c>
      <c r="D269" s="128" t="s">
        <v>135</v>
      </c>
      <c r="E269" s="129" t="s">
        <v>521</v>
      </c>
      <c r="F269" s="130" t="s">
        <v>522</v>
      </c>
      <c r="G269" s="131" t="s">
        <v>446</v>
      </c>
      <c r="H269" s="132">
        <v>1</v>
      </c>
      <c r="I269" s="133"/>
      <c r="J269" s="134">
        <f t="shared" si="40"/>
        <v>0</v>
      </c>
      <c r="K269" s="130" t="s">
        <v>1</v>
      </c>
      <c r="L269" s="31"/>
      <c r="M269" s="135" t="s">
        <v>1</v>
      </c>
      <c r="N269" s="136" t="s">
        <v>39</v>
      </c>
      <c r="P269" s="137">
        <f t="shared" si="41"/>
        <v>0</v>
      </c>
      <c r="Q269" s="137">
        <v>0</v>
      </c>
      <c r="R269" s="137">
        <f t="shared" si="42"/>
        <v>0</v>
      </c>
      <c r="S269" s="137">
        <v>0</v>
      </c>
      <c r="T269" s="138">
        <f t="shared" si="43"/>
        <v>0</v>
      </c>
      <c r="AR269" s="139" t="s">
        <v>139</v>
      </c>
      <c r="AT269" s="139" t="s">
        <v>135</v>
      </c>
      <c r="AU269" s="139" t="s">
        <v>140</v>
      </c>
      <c r="AY269" s="16" t="s">
        <v>132</v>
      </c>
      <c r="BE269" s="140">
        <f t="shared" si="44"/>
        <v>0</v>
      </c>
      <c r="BF269" s="140">
        <f t="shared" si="45"/>
        <v>0</v>
      </c>
      <c r="BG269" s="140">
        <f t="shared" si="46"/>
        <v>0</v>
      </c>
      <c r="BH269" s="140">
        <f t="shared" si="47"/>
        <v>0</v>
      </c>
      <c r="BI269" s="140">
        <f t="shared" si="48"/>
        <v>0</v>
      </c>
      <c r="BJ269" s="16" t="s">
        <v>140</v>
      </c>
      <c r="BK269" s="140">
        <f t="shared" si="49"/>
        <v>0</v>
      </c>
      <c r="BL269" s="16" t="s">
        <v>139</v>
      </c>
      <c r="BM269" s="139" t="s">
        <v>523</v>
      </c>
    </row>
    <row r="270" spans="2:65" s="1" customFormat="1" ht="16.5" customHeight="1">
      <c r="B270" s="127"/>
      <c r="C270" s="128" t="s">
        <v>524</v>
      </c>
      <c r="D270" s="128" t="s">
        <v>135</v>
      </c>
      <c r="E270" s="129" t="s">
        <v>525</v>
      </c>
      <c r="F270" s="130" t="s">
        <v>526</v>
      </c>
      <c r="G270" s="131" t="s">
        <v>446</v>
      </c>
      <c r="H270" s="132">
        <v>8</v>
      </c>
      <c r="I270" s="133"/>
      <c r="J270" s="134">
        <f t="shared" si="40"/>
        <v>0</v>
      </c>
      <c r="K270" s="130" t="s">
        <v>1</v>
      </c>
      <c r="L270" s="31"/>
      <c r="M270" s="135" t="s">
        <v>1</v>
      </c>
      <c r="N270" s="136" t="s">
        <v>39</v>
      </c>
      <c r="P270" s="137">
        <f t="shared" si="41"/>
        <v>0</v>
      </c>
      <c r="Q270" s="137">
        <v>0</v>
      </c>
      <c r="R270" s="137">
        <f t="shared" si="42"/>
        <v>0</v>
      </c>
      <c r="S270" s="137">
        <v>0</v>
      </c>
      <c r="T270" s="138">
        <f t="shared" si="43"/>
        <v>0</v>
      </c>
      <c r="AR270" s="139" t="s">
        <v>139</v>
      </c>
      <c r="AT270" s="139" t="s">
        <v>135</v>
      </c>
      <c r="AU270" s="139" t="s">
        <v>140</v>
      </c>
      <c r="AY270" s="16" t="s">
        <v>132</v>
      </c>
      <c r="BE270" s="140">
        <f t="shared" si="44"/>
        <v>0</v>
      </c>
      <c r="BF270" s="140">
        <f t="shared" si="45"/>
        <v>0</v>
      </c>
      <c r="BG270" s="140">
        <f t="shared" si="46"/>
        <v>0</v>
      </c>
      <c r="BH270" s="140">
        <f t="shared" si="47"/>
        <v>0</v>
      </c>
      <c r="BI270" s="140">
        <f t="shared" si="48"/>
        <v>0</v>
      </c>
      <c r="BJ270" s="16" t="s">
        <v>140</v>
      </c>
      <c r="BK270" s="140">
        <f t="shared" si="49"/>
        <v>0</v>
      </c>
      <c r="BL270" s="16" t="s">
        <v>139</v>
      </c>
      <c r="BM270" s="139" t="s">
        <v>527</v>
      </c>
    </row>
    <row r="271" spans="2:65" s="1" customFormat="1" ht="16.5" customHeight="1">
      <c r="B271" s="127"/>
      <c r="C271" s="128" t="s">
        <v>528</v>
      </c>
      <c r="D271" s="128" t="s">
        <v>135</v>
      </c>
      <c r="E271" s="129" t="s">
        <v>529</v>
      </c>
      <c r="F271" s="130" t="s">
        <v>530</v>
      </c>
      <c r="G271" s="131" t="s">
        <v>340</v>
      </c>
      <c r="H271" s="132">
        <v>1</v>
      </c>
      <c r="I271" s="133"/>
      <c r="J271" s="134">
        <f t="shared" si="40"/>
        <v>0</v>
      </c>
      <c r="K271" s="130" t="s">
        <v>1</v>
      </c>
      <c r="L271" s="31"/>
      <c r="M271" s="135" t="s">
        <v>1</v>
      </c>
      <c r="N271" s="136" t="s">
        <v>39</v>
      </c>
      <c r="P271" s="137">
        <f t="shared" si="41"/>
        <v>0</v>
      </c>
      <c r="Q271" s="137">
        <v>0</v>
      </c>
      <c r="R271" s="137">
        <f t="shared" si="42"/>
        <v>0</v>
      </c>
      <c r="S271" s="137">
        <v>0</v>
      </c>
      <c r="T271" s="138">
        <f t="shared" si="43"/>
        <v>0</v>
      </c>
      <c r="AR271" s="139" t="s">
        <v>139</v>
      </c>
      <c r="AT271" s="139" t="s">
        <v>135</v>
      </c>
      <c r="AU271" s="139" t="s">
        <v>140</v>
      </c>
      <c r="AY271" s="16" t="s">
        <v>132</v>
      </c>
      <c r="BE271" s="140">
        <f t="shared" si="44"/>
        <v>0</v>
      </c>
      <c r="BF271" s="140">
        <f t="shared" si="45"/>
        <v>0</v>
      </c>
      <c r="BG271" s="140">
        <f t="shared" si="46"/>
        <v>0</v>
      </c>
      <c r="BH271" s="140">
        <f t="shared" si="47"/>
        <v>0</v>
      </c>
      <c r="BI271" s="140">
        <f t="shared" si="48"/>
        <v>0</v>
      </c>
      <c r="BJ271" s="16" t="s">
        <v>140</v>
      </c>
      <c r="BK271" s="140">
        <f t="shared" si="49"/>
        <v>0</v>
      </c>
      <c r="BL271" s="16" t="s">
        <v>139</v>
      </c>
      <c r="BM271" s="139" t="s">
        <v>531</v>
      </c>
    </row>
    <row r="272" spans="2:65" s="1" customFormat="1" ht="24.2" customHeight="1">
      <c r="B272" s="127"/>
      <c r="C272" s="128" t="s">
        <v>532</v>
      </c>
      <c r="D272" s="128" t="s">
        <v>135</v>
      </c>
      <c r="E272" s="129" t="s">
        <v>533</v>
      </c>
      <c r="F272" s="130" t="s">
        <v>534</v>
      </c>
      <c r="G272" s="131" t="s">
        <v>446</v>
      </c>
      <c r="H272" s="132">
        <v>6</v>
      </c>
      <c r="I272" s="133"/>
      <c r="J272" s="134">
        <f t="shared" si="40"/>
        <v>0</v>
      </c>
      <c r="K272" s="130" t="s">
        <v>1</v>
      </c>
      <c r="L272" s="31"/>
      <c r="M272" s="135" t="s">
        <v>1</v>
      </c>
      <c r="N272" s="136" t="s">
        <v>39</v>
      </c>
      <c r="P272" s="137">
        <f t="shared" si="41"/>
        <v>0</v>
      </c>
      <c r="Q272" s="137">
        <v>0</v>
      </c>
      <c r="R272" s="137">
        <f t="shared" si="42"/>
        <v>0</v>
      </c>
      <c r="S272" s="137">
        <v>0</v>
      </c>
      <c r="T272" s="138">
        <f t="shared" si="43"/>
        <v>0</v>
      </c>
      <c r="AR272" s="139" t="s">
        <v>139</v>
      </c>
      <c r="AT272" s="139" t="s">
        <v>135</v>
      </c>
      <c r="AU272" s="139" t="s">
        <v>140</v>
      </c>
      <c r="AY272" s="16" t="s">
        <v>132</v>
      </c>
      <c r="BE272" s="140">
        <f t="shared" si="44"/>
        <v>0</v>
      </c>
      <c r="BF272" s="140">
        <f t="shared" si="45"/>
        <v>0</v>
      </c>
      <c r="BG272" s="140">
        <f t="shared" si="46"/>
        <v>0</v>
      </c>
      <c r="BH272" s="140">
        <f t="shared" si="47"/>
        <v>0</v>
      </c>
      <c r="BI272" s="140">
        <f t="shared" si="48"/>
        <v>0</v>
      </c>
      <c r="BJ272" s="16" t="s">
        <v>140</v>
      </c>
      <c r="BK272" s="140">
        <f t="shared" si="49"/>
        <v>0</v>
      </c>
      <c r="BL272" s="16" t="s">
        <v>139</v>
      </c>
      <c r="BM272" s="139" t="s">
        <v>535</v>
      </c>
    </row>
    <row r="273" spans="2:65" s="1" customFormat="1" ht="16.5" customHeight="1">
      <c r="B273" s="127"/>
      <c r="C273" s="128" t="s">
        <v>536</v>
      </c>
      <c r="D273" s="128" t="s">
        <v>135</v>
      </c>
      <c r="E273" s="129" t="s">
        <v>537</v>
      </c>
      <c r="F273" s="130" t="s">
        <v>538</v>
      </c>
      <c r="G273" s="131" t="s">
        <v>446</v>
      </c>
      <c r="H273" s="132">
        <v>1</v>
      </c>
      <c r="I273" s="133"/>
      <c r="J273" s="134">
        <f t="shared" si="40"/>
        <v>0</v>
      </c>
      <c r="K273" s="130" t="s">
        <v>1</v>
      </c>
      <c r="L273" s="31"/>
      <c r="M273" s="135" t="s">
        <v>1</v>
      </c>
      <c r="N273" s="136" t="s">
        <v>39</v>
      </c>
      <c r="P273" s="137">
        <f t="shared" si="41"/>
        <v>0</v>
      </c>
      <c r="Q273" s="137">
        <v>0</v>
      </c>
      <c r="R273" s="137">
        <f t="shared" si="42"/>
        <v>0</v>
      </c>
      <c r="S273" s="137">
        <v>0</v>
      </c>
      <c r="T273" s="138">
        <f t="shared" si="43"/>
        <v>0</v>
      </c>
      <c r="AR273" s="139" t="s">
        <v>139</v>
      </c>
      <c r="AT273" s="139" t="s">
        <v>135</v>
      </c>
      <c r="AU273" s="139" t="s">
        <v>140</v>
      </c>
      <c r="AY273" s="16" t="s">
        <v>132</v>
      </c>
      <c r="BE273" s="140">
        <f t="shared" si="44"/>
        <v>0</v>
      </c>
      <c r="BF273" s="140">
        <f t="shared" si="45"/>
        <v>0</v>
      </c>
      <c r="BG273" s="140">
        <f t="shared" si="46"/>
        <v>0</v>
      </c>
      <c r="BH273" s="140">
        <f t="shared" si="47"/>
        <v>0</v>
      </c>
      <c r="BI273" s="140">
        <f t="shared" si="48"/>
        <v>0</v>
      </c>
      <c r="BJ273" s="16" t="s">
        <v>140</v>
      </c>
      <c r="BK273" s="140">
        <f t="shared" si="49"/>
        <v>0</v>
      </c>
      <c r="BL273" s="16" t="s">
        <v>139</v>
      </c>
      <c r="BM273" s="139" t="s">
        <v>539</v>
      </c>
    </row>
    <row r="274" spans="2:65" s="1" customFormat="1" ht="16.5" customHeight="1">
      <c r="B274" s="127"/>
      <c r="C274" s="128" t="s">
        <v>540</v>
      </c>
      <c r="D274" s="128" t="s">
        <v>135</v>
      </c>
      <c r="E274" s="129" t="s">
        <v>541</v>
      </c>
      <c r="F274" s="130" t="s">
        <v>522</v>
      </c>
      <c r="G274" s="131" t="s">
        <v>340</v>
      </c>
      <c r="H274" s="132">
        <v>1</v>
      </c>
      <c r="I274" s="133"/>
      <c r="J274" s="134">
        <f t="shared" si="40"/>
        <v>0</v>
      </c>
      <c r="K274" s="130" t="s">
        <v>1</v>
      </c>
      <c r="L274" s="31"/>
      <c r="M274" s="135" t="s">
        <v>1</v>
      </c>
      <c r="N274" s="136" t="s">
        <v>39</v>
      </c>
      <c r="P274" s="137">
        <f t="shared" si="41"/>
        <v>0</v>
      </c>
      <c r="Q274" s="137">
        <v>0</v>
      </c>
      <c r="R274" s="137">
        <f t="shared" si="42"/>
        <v>0</v>
      </c>
      <c r="S274" s="137">
        <v>0</v>
      </c>
      <c r="T274" s="138">
        <f t="shared" si="43"/>
        <v>0</v>
      </c>
      <c r="AR274" s="139" t="s">
        <v>139</v>
      </c>
      <c r="AT274" s="139" t="s">
        <v>135</v>
      </c>
      <c r="AU274" s="139" t="s">
        <v>140</v>
      </c>
      <c r="AY274" s="16" t="s">
        <v>132</v>
      </c>
      <c r="BE274" s="140">
        <f t="shared" si="44"/>
        <v>0</v>
      </c>
      <c r="BF274" s="140">
        <f t="shared" si="45"/>
        <v>0</v>
      </c>
      <c r="BG274" s="140">
        <f t="shared" si="46"/>
        <v>0</v>
      </c>
      <c r="BH274" s="140">
        <f t="shared" si="47"/>
        <v>0</v>
      </c>
      <c r="BI274" s="140">
        <f t="shared" si="48"/>
        <v>0</v>
      </c>
      <c r="BJ274" s="16" t="s">
        <v>140</v>
      </c>
      <c r="BK274" s="140">
        <f t="shared" si="49"/>
        <v>0</v>
      </c>
      <c r="BL274" s="16" t="s">
        <v>139</v>
      </c>
      <c r="BM274" s="139" t="s">
        <v>542</v>
      </c>
    </row>
    <row r="275" spans="2:65" s="1" customFormat="1" ht="24.2" customHeight="1">
      <c r="B275" s="127"/>
      <c r="C275" s="128" t="s">
        <v>543</v>
      </c>
      <c r="D275" s="128" t="s">
        <v>135</v>
      </c>
      <c r="E275" s="129" t="s">
        <v>544</v>
      </c>
      <c r="F275" s="130" t="s">
        <v>545</v>
      </c>
      <c r="G275" s="131" t="s">
        <v>340</v>
      </c>
      <c r="H275" s="132">
        <v>1</v>
      </c>
      <c r="I275" s="133"/>
      <c r="J275" s="134">
        <f t="shared" si="40"/>
        <v>0</v>
      </c>
      <c r="K275" s="130" t="s">
        <v>1</v>
      </c>
      <c r="L275" s="31"/>
      <c r="M275" s="135" t="s">
        <v>1</v>
      </c>
      <c r="N275" s="136" t="s">
        <v>39</v>
      </c>
      <c r="P275" s="137">
        <f t="shared" si="41"/>
        <v>0</v>
      </c>
      <c r="Q275" s="137">
        <v>0</v>
      </c>
      <c r="R275" s="137">
        <f t="shared" si="42"/>
        <v>0</v>
      </c>
      <c r="S275" s="137">
        <v>0</v>
      </c>
      <c r="T275" s="138">
        <f t="shared" si="43"/>
        <v>0</v>
      </c>
      <c r="AR275" s="139" t="s">
        <v>139</v>
      </c>
      <c r="AT275" s="139" t="s">
        <v>135</v>
      </c>
      <c r="AU275" s="139" t="s">
        <v>140</v>
      </c>
      <c r="AY275" s="16" t="s">
        <v>132</v>
      </c>
      <c r="BE275" s="140">
        <f t="shared" si="44"/>
        <v>0</v>
      </c>
      <c r="BF275" s="140">
        <f t="shared" si="45"/>
        <v>0</v>
      </c>
      <c r="BG275" s="140">
        <f t="shared" si="46"/>
        <v>0</v>
      </c>
      <c r="BH275" s="140">
        <f t="shared" si="47"/>
        <v>0</v>
      </c>
      <c r="BI275" s="140">
        <f t="shared" si="48"/>
        <v>0</v>
      </c>
      <c r="BJ275" s="16" t="s">
        <v>140</v>
      </c>
      <c r="BK275" s="140">
        <f t="shared" si="49"/>
        <v>0</v>
      </c>
      <c r="BL275" s="16" t="s">
        <v>139</v>
      </c>
      <c r="BM275" s="139" t="s">
        <v>546</v>
      </c>
    </row>
    <row r="276" spans="2:65" s="1" customFormat="1" ht="21.75" customHeight="1">
      <c r="B276" s="127"/>
      <c r="C276" s="128" t="s">
        <v>547</v>
      </c>
      <c r="D276" s="128" t="s">
        <v>135</v>
      </c>
      <c r="E276" s="129" t="s">
        <v>548</v>
      </c>
      <c r="F276" s="130" t="s">
        <v>549</v>
      </c>
      <c r="G276" s="131" t="s">
        <v>238</v>
      </c>
      <c r="H276" s="132">
        <v>120</v>
      </c>
      <c r="I276" s="133"/>
      <c r="J276" s="134">
        <f t="shared" si="40"/>
        <v>0</v>
      </c>
      <c r="K276" s="130" t="s">
        <v>1</v>
      </c>
      <c r="L276" s="31"/>
      <c r="M276" s="135" t="s">
        <v>1</v>
      </c>
      <c r="N276" s="136" t="s">
        <v>39</v>
      </c>
      <c r="P276" s="137">
        <f t="shared" si="41"/>
        <v>0</v>
      </c>
      <c r="Q276" s="137">
        <v>0</v>
      </c>
      <c r="R276" s="137">
        <f t="shared" si="42"/>
        <v>0</v>
      </c>
      <c r="S276" s="137">
        <v>0</v>
      </c>
      <c r="T276" s="138">
        <f t="shared" si="43"/>
        <v>0</v>
      </c>
      <c r="AR276" s="139" t="s">
        <v>139</v>
      </c>
      <c r="AT276" s="139" t="s">
        <v>135</v>
      </c>
      <c r="AU276" s="139" t="s">
        <v>140</v>
      </c>
      <c r="AY276" s="16" t="s">
        <v>132</v>
      </c>
      <c r="BE276" s="140">
        <f t="shared" si="44"/>
        <v>0</v>
      </c>
      <c r="BF276" s="140">
        <f t="shared" si="45"/>
        <v>0</v>
      </c>
      <c r="BG276" s="140">
        <f t="shared" si="46"/>
        <v>0</v>
      </c>
      <c r="BH276" s="140">
        <f t="shared" si="47"/>
        <v>0</v>
      </c>
      <c r="BI276" s="140">
        <f t="shared" si="48"/>
        <v>0</v>
      </c>
      <c r="BJ276" s="16" t="s">
        <v>140</v>
      </c>
      <c r="BK276" s="140">
        <f t="shared" si="49"/>
        <v>0</v>
      </c>
      <c r="BL276" s="16" t="s">
        <v>139</v>
      </c>
      <c r="BM276" s="139" t="s">
        <v>550</v>
      </c>
    </row>
    <row r="277" spans="2:65" s="1" customFormat="1" ht="16.5" customHeight="1">
      <c r="B277" s="127"/>
      <c r="C277" s="128" t="s">
        <v>551</v>
      </c>
      <c r="D277" s="128" t="s">
        <v>135</v>
      </c>
      <c r="E277" s="129" t="s">
        <v>552</v>
      </c>
      <c r="F277" s="130" t="s">
        <v>553</v>
      </c>
      <c r="G277" s="131" t="s">
        <v>446</v>
      </c>
      <c r="H277" s="132">
        <v>11</v>
      </c>
      <c r="I277" s="133"/>
      <c r="J277" s="134">
        <f t="shared" si="40"/>
        <v>0</v>
      </c>
      <c r="K277" s="130" t="s">
        <v>1</v>
      </c>
      <c r="L277" s="31"/>
      <c r="M277" s="135" t="s">
        <v>1</v>
      </c>
      <c r="N277" s="136" t="s">
        <v>39</v>
      </c>
      <c r="P277" s="137">
        <f t="shared" si="41"/>
        <v>0</v>
      </c>
      <c r="Q277" s="137">
        <v>0</v>
      </c>
      <c r="R277" s="137">
        <f t="shared" si="42"/>
        <v>0</v>
      </c>
      <c r="S277" s="137">
        <v>0</v>
      </c>
      <c r="T277" s="138">
        <f t="shared" si="43"/>
        <v>0</v>
      </c>
      <c r="AR277" s="139" t="s">
        <v>139</v>
      </c>
      <c r="AT277" s="139" t="s">
        <v>135</v>
      </c>
      <c r="AU277" s="139" t="s">
        <v>140</v>
      </c>
      <c r="AY277" s="16" t="s">
        <v>132</v>
      </c>
      <c r="BE277" s="140">
        <f t="shared" si="44"/>
        <v>0</v>
      </c>
      <c r="BF277" s="140">
        <f t="shared" si="45"/>
        <v>0</v>
      </c>
      <c r="BG277" s="140">
        <f t="shared" si="46"/>
        <v>0</v>
      </c>
      <c r="BH277" s="140">
        <f t="shared" si="47"/>
        <v>0</v>
      </c>
      <c r="BI277" s="140">
        <f t="shared" si="48"/>
        <v>0</v>
      </c>
      <c r="BJ277" s="16" t="s">
        <v>140</v>
      </c>
      <c r="BK277" s="140">
        <f t="shared" si="49"/>
        <v>0</v>
      </c>
      <c r="BL277" s="16" t="s">
        <v>139</v>
      </c>
      <c r="BM277" s="139" t="s">
        <v>554</v>
      </c>
    </row>
    <row r="278" spans="2:65" s="1" customFormat="1" ht="16.5" customHeight="1">
      <c r="B278" s="127"/>
      <c r="C278" s="128" t="s">
        <v>555</v>
      </c>
      <c r="D278" s="128" t="s">
        <v>135</v>
      </c>
      <c r="E278" s="129" t="s">
        <v>556</v>
      </c>
      <c r="F278" s="130" t="s">
        <v>557</v>
      </c>
      <c r="G278" s="131" t="s">
        <v>446</v>
      </c>
      <c r="H278" s="132">
        <v>11</v>
      </c>
      <c r="I278" s="133"/>
      <c r="J278" s="134">
        <f t="shared" si="40"/>
        <v>0</v>
      </c>
      <c r="K278" s="130" t="s">
        <v>1</v>
      </c>
      <c r="L278" s="31"/>
      <c r="M278" s="135" t="s">
        <v>1</v>
      </c>
      <c r="N278" s="136" t="s">
        <v>39</v>
      </c>
      <c r="P278" s="137">
        <f t="shared" si="41"/>
        <v>0</v>
      </c>
      <c r="Q278" s="137">
        <v>0</v>
      </c>
      <c r="R278" s="137">
        <f t="shared" si="42"/>
        <v>0</v>
      </c>
      <c r="S278" s="137">
        <v>0</v>
      </c>
      <c r="T278" s="138">
        <f t="shared" si="43"/>
        <v>0</v>
      </c>
      <c r="AR278" s="139" t="s">
        <v>139</v>
      </c>
      <c r="AT278" s="139" t="s">
        <v>135</v>
      </c>
      <c r="AU278" s="139" t="s">
        <v>140</v>
      </c>
      <c r="AY278" s="16" t="s">
        <v>132</v>
      </c>
      <c r="BE278" s="140">
        <f t="shared" si="44"/>
        <v>0</v>
      </c>
      <c r="BF278" s="140">
        <f t="shared" si="45"/>
        <v>0</v>
      </c>
      <c r="BG278" s="140">
        <f t="shared" si="46"/>
        <v>0</v>
      </c>
      <c r="BH278" s="140">
        <f t="shared" si="47"/>
        <v>0</v>
      </c>
      <c r="BI278" s="140">
        <f t="shared" si="48"/>
        <v>0</v>
      </c>
      <c r="BJ278" s="16" t="s">
        <v>140</v>
      </c>
      <c r="BK278" s="140">
        <f t="shared" si="49"/>
        <v>0</v>
      </c>
      <c r="BL278" s="16" t="s">
        <v>139</v>
      </c>
      <c r="BM278" s="139" t="s">
        <v>558</v>
      </c>
    </row>
    <row r="279" spans="2:65" s="1" customFormat="1" ht="16.5" customHeight="1">
      <c r="B279" s="127"/>
      <c r="C279" s="128" t="s">
        <v>559</v>
      </c>
      <c r="D279" s="128" t="s">
        <v>135</v>
      </c>
      <c r="E279" s="129" t="s">
        <v>560</v>
      </c>
      <c r="F279" s="130" t="s">
        <v>561</v>
      </c>
      <c r="G279" s="131" t="s">
        <v>446</v>
      </c>
      <c r="H279" s="132">
        <v>2</v>
      </c>
      <c r="I279" s="133"/>
      <c r="J279" s="134">
        <f t="shared" si="40"/>
        <v>0</v>
      </c>
      <c r="K279" s="130" t="s">
        <v>1</v>
      </c>
      <c r="L279" s="31"/>
      <c r="M279" s="135" t="s">
        <v>1</v>
      </c>
      <c r="N279" s="136" t="s">
        <v>39</v>
      </c>
      <c r="P279" s="137">
        <f t="shared" si="41"/>
        <v>0</v>
      </c>
      <c r="Q279" s="137">
        <v>0</v>
      </c>
      <c r="R279" s="137">
        <f t="shared" si="42"/>
        <v>0</v>
      </c>
      <c r="S279" s="137">
        <v>0</v>
      </c>
      <c r="T279" s="138">
        <f t="shared" si="43"/>
        <v>0</v>
      </c>
      <c r="AR279" s="139" t="s">
        <v>139</v>
      </c>
      <c r="AT279" s="139" t="s">
        <v>135</v>
      </c>
      <c r="AU279" s="139" t="s">
        <v>140</v>
      </c>
      <c r="AY279" s="16" t="s">
        <v>132</v>
      </c>
      <c r="BE279" s="140">
        <f t="shared" si="44"/>
        <v>0</v>
      </c>
      <c r="BF279" s="140">
        <f t="shared" si="45"/>
        <v>0</v>
      </c>
      <c r="BG279" s="140">
        <f t="shared" si="46"/>
        <v>0</v>
      </c>
      <c r="BH279" s="140">
        <f t="shared" si="47"/>
        <v>0</v>
      </c>
      <c r="BI279" s="140">
        <f t="shared" si="48"/>
        <v>0</v>
      </c>
      <c r="BJ279" s="16" t="s">
        <v>140</v>
      </c>
      <c r="BK279" s="140">
        <f t="shared" si="49"/>
        <v>0</v>
      </c>
      <c r="BL279" s="16" t="s">
        <v>139</v>
      </c>
      <c r="BM279" s="139" t="s">
        <v>562</v>
      </c>
    </row>
    <row r="280" spans="2:65" s="1" customFormat="1" ht="16.5" customHeight="1">
      <c r="B280" s="127"/>
      <c r="C280" s="128" t="s">
        <v>563</v>
      </c>
      <c r="D280" s="128" t="s">
        <v>135</v>
      </c>
      <c r="E280" s="129" t="s">
        <v>564</v>
      </c>
      <c r="F280" s="130" t="s">
        <v>565</v>
      </c>
      <c r="G280" s="131" t="s">
        <v>446</v>
      </c>
      <c r="H280" s="132">
        <v>1</v>
      </c>
      <c r="I280" s="133"/>
      <c r="J280" s="134">
        <f t="shared" si="40"/>
        <v>0</v>
      </c>
      <c r="K280" s="130" t="s">
        <v>1</v>
      </c>
      <c r="L280" s="31"/>
      <c r="M280" s="135" t="s">
        <v>1</v>
      </c>
      <c r="N280" s="136" t="s">
        <v>39</v>
      </c>
      <c r="P280" s="137">
        <f t="shared" si="41"/>
        <v>0</v>
      </c>
      <c r="Q280" s="137">
        <v>0</v>
      </c>
      <c r="R280" s="137">
        <f t="shared" si="42"/>
        <v>0</v>
      </c>
      <c r="S280" s="137">
        <v>0</v>
      </c>
      <c r="T280" s="138">
        <f t="shared" si="43"/>
        <v>0</v>
      </c>
      <c r="AR280" s="139" t="s">
        <v>139</v>
      </c>
      <c r="AT280" s="139" t="s">
        <v>135</v>
      </c>
      <c r="AU280" s="139" t="s">
        <v>140</v>
      </c>
      <c r="AY280" s="16" t="s">
        <v>132</v>
      </c>
      <c r="BE280" s="140">
        <f t="shared" si="44"/>
        <v>0</v>
      </c>
      <c r="BF280" s="140">
        <f t="shared" si="45"/>
        <v>0</v>
      </c>
      <c r="BG280" s="140">
        <f t="shared" si="46"/>
        <v>0</v>
      </c>
      <c r="BH280" s="140">
        <f t="shared" si="47"/>
        <v>0</v>
      </c>
      <c r="BI280" s="140">
        <f t="shared" si="48"/>
        <v>0</v>
      </c>
      <c r="BJ280" s="16" t="s">
        <v>140</v>
      </c>
      <c r="BK280" s="140">
        <f t="shared" si="49"/>
        <v>0</v>
      </c>
      <c r="BL280" s="16" t="s">
        <v>139</v>
      </c>
      <c r="BM280" s="139" t="s">
        <v>566</v>
      </c>
    </row>
    <row r="281" spans="2:65" s="1" customFormat="1" ht="24.2" customHeight="1">
      <c r="B281" s="127"/>
      <c r="C281" s="128" t="s">
        <v>567</v>
      </c>
      <c r="D281" s="128" t="s">
        <v>135</v>
      </c>
      <c r="E281" s="129" t="s">
        <v>568</v>
      </c>
      <c r="F281" s="130" t="s">
        <v>569</v>
      </c>
      <c r="G281" s="131" t="s">
        <v>446</v>
      </c>
      <c r="H281" s="132">
        <v>1</v>
      </c>
      <c r="I281" s="133"/>
      <c r="J281" s="134">
        <f t="shared" si="40"/>
        <v>0</v>
      </c>
      <c r="K281" s="130" t="s">
        <v>1</v>
      </c>
      <c r="L281" s="31"/>
      <c r="M281" s="135" t="s">
        <v>1</v>
      </c>
      <c r="N281" s="136" t="s">
        <v>39</v>
      </c>
      <c r="P281" s="137">
        <f t="shared" si="41"/>
        <v>0</v>
      </c>
      <c r="Q281" s="137">
        <v>0</v>
      </c>
      <c r="R281" s="137">
        <f t="shared" si="42"/>
        <v>0</v>
      </c>
      <c r="S281" s="137">
        <v>0</v>
      </c>
      <c r="T281" s="138">
        <f t="shared" si="43"/>
        <v>0</v>
      </c>
      <c r="AR281" s="139" t="s">
        <v>139</v>
      </c>
      <c r="AT281" s="139" t="s">
        <v>135</v>
      </c>
      <c r="AU281" s="139" t="s">
        <v>140</v>
      </c>
      <c r="AY281" s="16" t="s">
        <v>132</v>
      </c>
      <c r="BE281" s="140">
        <f t="shared" si="44"/>
        <v>0</v>
      </c>
      <c r="BF281" s="140">
        <f t="shared" si="45"/>
        <v>0</v>
      </c>
      <c r="BG281" s="140">
        <f t="shared" si="46"/>
        <v>0</v>
      </c>
      <c r="BH281" s="140">
        <f t="shared" si="47"/>
        <v>0</v>
      </c>
      <c r="BI281" s="140">
        <f t="shared" si="48"/>
        <v>0</v>
      </c>
      <c r="BJ281" s="16" t="s">
        <v>140</v>
      </c>
      <c r="BK281" s="140">
        <f t="shared" si="49"/>
        <v>0</v>
      </c>
      <c r="BL281" s="16" t="s">
        <v>139</v>
      </c>
      <c r="BM281" s="139" t="s">
        <v>570</v>
      </c>
    </row>
    <row r="282" spans="2:65" s="1" customFormat="1" ht="16.5" customHeight="1">
      <c r="B282" s="127"/>
      <c r="C282" s="128" t="s">
        <v>571</v>
      </c>
      <c r="D282" s="128" t="s">
        <v>135</v>
      </c>
      <c r="E282" s="129" t="s">
        <v>572</v>
      </c>
      <c r="F282" s="130" t="s">
        <v>573</v>
      </c>
      <c r="G282" s="131" t="s">
        <v>446</v>
      </c>
      <c r="H282" s="132">
        <v>25</v>
      </c>
      <c r="I282" s="133"/>
      <c r="J282" s="134">
        <f t="shared" si="40"/>
        <v>0</v>
      </c>
      <c r="K282" s="130" t="s">
        <v>1</v>
      </c>
      <c r="L282" s="31"/>
      <c r="M282" s="135" t="s">
        <v>1</v>
      </c>
      <c r="N282" s="136" t="s">
        <v>39</v>
      </c>
      <c r="P282" s="137">
        <f t="shared" si="41"/>
        <v>0</v>
      </c>
      <c r="Q282" s="137">
        <v>0</v>
      </c>
      <c r="R282" s="137">
        <f t="shared" si="42"/>
        <v>0</v>
      </c>
      <c r="S282" s="137">
        <v>0</v>
      </c>
      <c r="T282" s="138">
        <f t="shared" si="43"/>
        <v>0</v>
      </c>
      <c r="AR282" s="139" t="s">
        <v>139</v>
      </c>
      <c r="AT282" s="139" t="s">
        <v>135</v>
      </c>
      <c r="AU282" s="139" t="s">
        <v>140</v>
      </c>
      <c r="AY282" s="16" t="s">
        <v>132</v>
      </c>
      <c r="BE282" s="140">
        <f t="shared" si="44"/>
        <v>0</v>
      </c>
      <c r="BF282" s="140">
        <f t="shared" si="45"/>
        <v>0</v>
      </c>
      <c r="BG282" s="140">
        <f t="shared" si="46"/>
        <v>0</v>
      </c>
      <c r="BH282" s="140">
        <f t="shared" si="47"/>
        <v>0</v>
      </c>
      <c r="BI282" s="140">
        <f t="shared" si="48"/>
        <v>0</v>
      </c>
      <c r="BJ282" s="16" t="s">
        <v>140</v>
      </c>
      <c r="BK282" s="140">
        <f t="shared" si="49"/>
        <v>0</v>
      </c>
      <c r="BL282" s="16" t="s">
        <v>139</v>
      </c>
      <c r="BM282" s="139" t="s">
        <v>574</v>
      </c>
    </row>
    <row r="283" spans="2:65" s="1" customFormat="1" ht="16.5" customHeight="1">
      <c r="B283" s="127"/>
      <c r="C283" s="128" t="s">
        <v>575</v>
      </c>
      <c r="D283" s="128" t="s">
        <v>135</v>
      </c>
      <c r="E283" s="129" t="s">
        <v>576</v>
      </c>
      <c r="F283" s="130" t="s">
        <v>577</v>
      </c>
      <c r="G283" s="131" t="s">
        <v>446</v>
      </c>
      <c r="H283" s="132">
        <v>25</v>
      </c>
      <c r="I283" s="133"/>
      <c r="J283" s="134">
        <f t="shared" si="40"/>
        <v>0</v>
      </c>
      <c r="K283" s="130" t="s">
        <v>1</v>
      </c>
      <c r="L283" s="31"/>
      <c r="M283" s="135" t="s">
        <v>1</v>
      </c>
      <c r="N283" s="136" t="s">
        <v>39</v>
      </c>
      <c r="P283" s="137">
        <f t="shared" si="41"/>
        <v>0</v>
      </c>
      <c r="Q283" s="137">
        <v>0</v>
      </c>
      <c r="R283" s="137">
        <f t="shared" si="42"/>
        <v>0</v>
      </c>
      <c r="S283" s="137">
        <v>0</v>
      </c>
      <c r="T283" s="138">
        <f t="shared" si="43"/>
        <v>0</v>
      </c>
      <c r="AR283" s="139" t="s">
        <v>139</v>
      </c>
      <c r="AT283" s="139" t="s">
        <v>135</v>
      </c>
      <c r="AU283" s="139" t="s">
        <v>140</v>
      </c>
      <c r="AY283" s="16" t="s">
        <v>132</v>
      </c>
      <c r="BE283" s="140">
        <f t="shared" si="44"/>
        <v>0</v>
      </c>
      <c r="BF283" s="140">
        <f t="shared" si="45"/>
        <v>0</v>
      </c>
      <c r="BG283" s="140">
        <f t="shared" si="46"/>
        <v>0</v>
      </c>
      <c r="BH283" s="140">
        <f t="shared" si="47"/>
        <v>0</v>
      </c>
      <c r="BI283" s="140">
        <f t="shared" si="48"/>
        <v>0</v>
      </c>
      <c r="BJ283" s="16" t="s">
        <v>140</v>
      </c>
      <c r="BK283" s="140">
        <f t="shared" si="49"/>
        <v>0</v>
      </c>
      <c r="BL283" s="16" t="s">
        <v>139</v>
      </c>
      <c r="BM283" s="139" t="s">
        <v>578</v>
      </c>
    </row>
    <row r="284" spans="2:65" s="1" customFormat="1" ht="16.5" customHeight="1">
      <c r="B284" s="127"/>
      <c r="C284" s="128" t="s">
        <v>579</v>
      </c>
      <c r="D284" s="128" t="s">
        <v>135</v>
      </c>
      <c r="E284" s="129" t="s">
        <v>580</v>
      </c>
      <c r="F284" s="130" t="s">
        <v>581</v>
      </c>
      <c r="G284" s="131" t="s">
        <v>446</v>
      </c>
      <c r="H284" s="132">
        <v>25</v>
      </c>
      <c r="I284" s="133"/>
      <c r="J284" s="134">
        <f t="shared" si="40"/>
        <v>0</v>
      </c>
      <c r="K284" s="130" t="s">
        <v>1</v>
      </c>
      <c r="L284" s="31"/>
      <c r="M284" s="135" t="s">
        <v>1</v>
      </c>
      <c r="N284" s="136" t="s">
        <v>39</v>
      </c>
      <c r="P284" s="137">
        <f t="shared" si="41"/>
        <v>0</v>
      </c>
      <c r="Q284" s="137">
        <v>0</v>
      </c>
      <c r="R284" s="137">
        <f t="shared" si="42"/>
        <v>0</v>
      </c>
      <c r="S284" s="137">
        <v>0</v>
      </c>
      <c r="T284" s="138">
        <f t="shared" si="43"/>
        <v>0</v>
      </c>
      <c r="AR284" s="139" t="s">
        <v>139</v>
      </c>
      <c r="AT284" s="139" t="s">
        <v>135</v>
      </c>
      <c r="AU284" s="139" t="s">
        <v>140</v>
      </c>
      <c r="AY284" s="16" t="s">
        <v>132</v>
      </c>
      <c r="BE284" s="140">
        <f t="shared" si="44"/>
        <v>0</v>
      </c>
      <c r="BF284" s="140">
        <f t="shared" si="45"/>
        <v>0</v>
      </c>
      <c r="BG284" s="140">
        <f t="shared" si="46"/>
        <v>0</v>
      </c>
      <c r="BH284" s="140">
        <f t="shared" si="47"/>
        <v>0</v>
      </c>
      <c r="BI284" s="140">
        <f t="shared" si="48"/>
        <v>0</v>
      </c>
      <c r="BJ284" s="16" t="s">
        <v>140</v>
      </c>
      <c r="BK284" s="140">
        <f t="shared" si="49"/>
        <v>0</v>
      </c>
      <c r="BL284" s="16" t="s">
        <v>139</v>
      </c>
      <c r="BM284" s="139" t="s">
        <v>582</v>
      </c>
    </row>
    <row r="285" spans="2:65" s="11" customFormat="1" ht="22.9" customHeight="1">
      <c r="B285" s="115"/>
      <c r="D285" s="116" t="s">
        <v>72</v>
      </c>
      <c r="E285" s="125" t="s">
        <v>583</v>
      </c>
      <c r="F285" s="125" t="s">
        <v>584</v>
      </c>
      <c r="I285" s="118"/>
      <c r="J285" s="126">
        <f>BK285</f>
        <v>0</v>
      </c>
      <c r="L285" s="115"/>
      <c r="M285" s="120"/>
      <c r="P285" s="121">
        <f>SUM(P286:P287)</f>
        <v>0</v>
      </c>
      <c r="R285" s="121">
        <f>SUM(R286:R287)</f>
        <v>0</v>
      </c>
      <c r="T285" s="122">
        <f>SUM(T286:T287)</f>
        <v>4.0000000000000001E-3</v>
      </c>
      <c r="AR285" s="116" t="s">
        <v>140</v>
      </c>
      <c r="AT285" s="123" t="s">
        <v>72</v>
      </c>
      <c r="AU285" s="123" t="s">
        <v>81</v>
      </c>
      <c r="AY285" s="116" t="s">
        <v>132</v>
      </c>
      <c r="BK285" s="124">
        <f>SUM(BK286:BK287)</f>
        <v>0</v>
      </c>
    </row>
    <row r="286" spans="2:65" s="1" customFormat="1" ht="24.2" customHeight="1">
      <c r="B286" s="127"/>
      <c r="C286" s="128" t="s">
        <v>585</v>
      </c>
      <c r="D286" s="128" t="s">
        <v>135</v>
      </c>
      <c r="E286" s="129" t="s">
        <v>586</v>
      </c>
      <c r="F286" s="130" t="s">
        <v>587</v>
      </c>
      <c r="G286" s="131" t="s">
        <v>171</v>
      </c>
      <c r="H286" s="132">
        <v>2</v>
      </c>
      <c r="I286" s="133"/>
      <c r="J286" s="134">
        <f>ROUND(I286*H286,2)</f>
        <v>0</v>
      </c>
      <c r="K286" s="130" t="s">
        <v>1</v>
      </c>
      <c r="L286" s="31"/>
      <c r="M286" s="135" t="s">
        <v>1</v>
      </c>
      <c r="N286" s="136" t="s">
        <v>39</v>
      </c>
      <c r="P286" s="137">
        <f>O286*H286</f>
        <v>0</v>
      </c>
      <c r="Q286" s="137">
        <v>0</v>
      </c>
      <c r="R286" s="137">
        <f>Q286*H286</f>
        <v>0</v>
      </c>
      <c r="S286" s="137">
        <v>2E-3</v>
      </c>
      <c r="T286" s="138">
        <f>S286*H286</f>
        <v>4.0000000000000001E-3</v>
      </c>
      <c r="AR286" s="139" t="s">
        <v>182</v>
      </c>
      <c r="AT286" s="139" t="s">
        <v>135</v>
      </c>
      <c r="AU286" s="139" t="s">
        <v>140</v>
      </c>
      <c r="AY286" s="16" t="s">
        <v>132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6" t="s">
        <v>140</v>
      </c>
      <c r="BK286" s="140">
        <f>ROUND(I286*H286,2)</f>
        <v>0</v>
      </c>
      <c r="BL286" s="16" t="s">
        <v>182</v>
      </c>
      <c r="BM286" s="139" t="s">
        <v>588</v>
      </c>
    </row>
    <row r="287" spans="2:65" s="1" customFormat="1" ht="24.2" customHeight="1">
      <c r="B287" s="127"/>
      <c r="C287" s="128" t="s">
        <v>589</v>
      </c>
      <c r="D287" s="128" t="s">
        <v>135</v>
      </c>
      <c r="E287" s="129" t="s">
        <v>590</v>
      </c>
      <c r="F287" s="130" t="s">
        <v>591</v>
      </c>
      <c r="G287" s="131" t="s">
        <v>209</v>
      </c>
      <c r="H287" s="132">
        <v>0.01</v>
      </c>
      <c r="I287" s="133"/>
      <c r="J287" s="134">
        <f>ROUND(I287*H287,2)</f>
        <v>0</v>
      </c>
      <c r="K287" s="130" t="s">
        <v>1</v>
      </c>
      <c r="L287" s="31"/>
      <c r="M287" s="135" t="s">
        <v>1</v>
      </c>
      <c r="N287" s="136" t="s">
        <v>39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182</v>
      </c>
      <c r="AT287" s="139" t="s">
        <v>135</v>
      </c>
      <c r="AU287" s="139" t="s">
        <v>140</v>
      </c>
      <c r="AY287" s="16" t="s">
        <v>132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140</v>
      </c>
      <c r="BK287" s="140">
        <f>ROUND(I287*H287,2)</f>
        <v>0</v>
      </c>
      <c r="BL287" s="16" t="s">
        <v>182</v>
      </c>
      <c r="BM287" s="139" t="s">
        <v>592</v>
      </c>
    </row>
    <row r="288" spans="2:65" s="11" customFormat="1" ht="22.9" customHeight="1">
      <c r="B288" s="115"/>
      <c r="D288" s="116" t="s">
        <v>72</v>
      </c>
      <c r="E288" s="125" t="s">
        <v>593</v>
      </c>
      <c r="F288" s="125" t="s">
        <v>594</v>
      </c>
      <c r="I288" s="118"/>
      <c r="J288" s="126">
        <f>BK288</f>
        <v>0</v>
      </c>
      <c r="L288" s="115"/>
      <c r="M288" s="120"/>
      <c r="P288" s="121">
        <f>SUM(P289:P316)</f>
        <v>0</v>
      </c>
      <c r="R288" s="121">
        <f>SUM(R289:R316)</f>
        <v>0.86986812000000002</v>
      </c>
      <c r="T288" s="122">
        <f>SUM(T289:T316)</f>
        <v>0</v>
      </c>
      <c r="AR288" s="116" t="s">
        <v>140</v>
      </c>
      <c r="AT288" s="123" t="s">
        <v>72</v>
      </c>
      <c r="AU288" s="123" t="s">
        <v>81</v>
      </c>
      <c r="AY288" s="116" t="s">
        <v>132</v>
      </c>
      <c r="BK288" s="124">
        <f>SUM(BK289:BK316)</f>
        <v>0</v>
      </c>
    </row>
    <row r="289" spans="2:65" s="1" customFormat="1" ht="24.2" customHeight="1">
      <c r="B289" s="127"/>
      <c r="C289" s="128" t="s">
        <v>595</v>
      </c>
      <c r="D289" s="128" t="s">
        <v>135</v>
      </c>
      <c r="E289" s="129" t="s">
        <v>596</v>
      </c>
      <c r="F289" s="130" t="s">
        <v>597</v>
      </c>
      <c r="G289" s="131" t="s">
        <v>138</v>
      </c>
      <c r="H289" s="132">
        <v>21.969000000000001</v>
      </c>
      <c r="I289" s="133"/>
      <c r="J289" s="134">
        <f>ROUND(I289*H289,2)</f>
        <v>0</v>
      </c>
      <c r="K289" s="130" t="s">
        <v>1</v>
      </c>
      <c r="L289" s="31"/>
      <c r="M289" s="135" t="s">
        <v>1</v>
      </c>
      <c r="N289" s="136" t="s">
        <v>39</v>
      </c>
      <c r="P289" s="137">
        <f>O289*H289</f>
        <v>0</v>
      </c>
      <c r="Q289" s="137">
        <v>2.5389999999999999E-2</v>
      </c>
      <c r="R289" s="137">
        <f>Q289*H289</f>
        <v>0.55779290999999998</v>
      </c>
      <c r="S289" s="137">
        <v>0</v>
      </c>
      <c r="T289" s="138">
        <f>S289*H289</f>
        <v>0</v>
      </c>
      <c r="AR289" s="139" t="s">
        <v>182</v>
      </c>
      <c r="AT289" s="139" t="s">
        <v>135</v>
      </c>
      <c r="AU289" s="139" t="s">
        <v>140</v>
      </c>
      <c r="AY289" s="16" t="s">
        <v>132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6" t="s">
        <v>140</v>
      </c>
      <c r="BK289" s="140">
        <f>ROUND(I289*H289,2)</f>
        <v>0</v>
      </c>
      <c r="BL289" s="16" t="s">
        <v>182</v>
      </c>
      <c r="BM289" s="139" t="s">
        <v>598</v>
      </c>
    </row>
    <row r="290" spans="2:65" s="12" customFormat="1">
      <c r="B290" s="141"/>
      <c r="D290" s="142" t="s">
        <v>142</v>
      </c>
      <c r="E290" s="143" t="s">
        <v>1</v>
      </c>
      <c r="F290" s="144" t="s">
        <v>599</v>
      </c>
      <c r="H290" s="145">
        <v>12.031000000000001</v>
      </c>
      <c r="I290" s="146"/>
      <c r="L290" s="141"/>
      <c r="M290" s="147"/>
      <c r="T290" s="148"/>
      <c r="AT290" s="143" t="s">
        <v>142</v>
      </c>
      <c r="AU290" s="143" t="s">
        <v>140</v>
      </c>
      <c r="AV290" s="12" t="s">
        <v>140</v>
      </c>
      <c r="AW290" s="12" t="s">
        <v>30</v>
      </c>
      <c r="AX290" s="12" t="s">
        <v>73</v>
      </c>
      <c r="AY290" s="143" t="s">
        <v>132</v>
      </c>
    </row>
    <row r="291" spans="2:65" s="12" customFormat="1">
      <c r="B291" s="141"/>
      <c r="D291" s="142" t="s">
        <v>142</v>
      </c>
      <c r="E291" s="143" t="s">
        <v>1</v>
      </c>
      <c r="F291" s="144" t="s">
        <v>600</v>
      </c>
      <c r="H291" s="145">
        <v>7.5529999999999999</v>
      </c>
      <c r="I291" s="146"/>
      <c r="L291" s="141"/>
      <c r="M291" s="147"/>
      <c r="T291" s="148"/>
      <c r="AT291" s="143" t="s">
        <v>142</v>
      </c>
      <c r="AU291" s="143" t="s">
        <v>140</v>
      </c>
      <c r="AV291" s="12" t="s">
        <v>140</v>
      </c>
      <c r="AW291" s="12" t="s">
        <v>30</v>
      </c>
      <c r="AX291" s="12" t="s">
        <v>73</v>
      </c>
      <c r="AY291" s="143" t="s">
        <v>132</v>
      </c>
    </row>
    <row r="292" spans="2:65" s="12" customFormat="1">
      <c r="B292" s="141"/>
      <c r="D292" s="142" t="s">
        <v>142</v>
      </c>
      <c r="E292" s="143" t="s">
        <v>1</v>
      </c>
      <c r="F292" s="144" t="s">
        <v>601</v>
      </c>
      <c r="H292" s="145">
        <v>2.3849999999999998</v>
      </c>
      <c r="I292" s="146"/>
      <c r="L292" s="141"/>
      <c r="M292" s="147"/>
      <c r="T292" s="148"/>
      <c r="AT292" s="143" t="s">
        <v>142</v>
      </c>
      <c r="AU292" s="143" t="s">
        <v>140</v>
      </c>
      <c r="AV292" s="12" t="s">
        <v>140</v>
      </c>
      <c r="AW292" s="12" t="s">
        <v>30</v>
      </c>
      <c r="AX292" s="12" t="s">
        <v>73</v>
      </c>
      <c r="AY292" s="143" t="s">
        <v>132</v>
      </c>
    </row>
    <row r="293" spans="2:65" s="13" customFormat="1">
      <c r="B293" s="149"/>
      <c r="D293" s="142" t="s">
        <v>142</v>
      </c>
      <c r="E293" s="150" t="s">
        <v>1</v>
      </c>
      <c r="F293" s="151" t="s">
        <v>153</v>
      </c>
      <c r="H293" s="152">
        <v>21.969000000000001</v>
      </c>
      <c r="I293" s="153"/>
      <c r="L293" s="149"/>
      <c r="M293" s="154"/>
      <c r="T293" s="155"/>
      <c r="AT293" s="150" t="s">
        <v>142</v>
      </c>
      <c r="AU293" s="150" t="s">
        <v>140</v>
      </c>
      <c r="AV293" s="13" t="s">
        <v>139</v>
      </c>
      <c r="AW293" s="13" t="s">
        <v>30</v>
      </c>
      <c r="AX293" s="13" t="s">
        <v>81</v>
      </c>
      <c r="AY293" s="150" t="s">
        <v>132</v>
      </c>
    </row>
    <row r="294" spans="2:65" s="1" customFormat="1" ht="24.2" customHeight="1">
      <c r="B294" s="127"/>
      <c r="C294" s="128" t="s">
        <v>602</v>
      </c>
      <c r="D294" s="128" t="s">
        <v>135</v>
      </c>
      <c r="E294" s="129" t="s">
        <v>603</v>
      </c>
      <c r="F294" s="130" t="s">
        <v>604</v>
      </c>
      <c r="G294" s="131" t="s">
        <v>138</v>
      </c>
      <c r="H294" s="132">
        <v>4.9560000000000004</v>
      </c>
      <c r="I294" s="133"/>
      <c r="J294" s="134">
        <f>ROUND(I294*H294,2)</f>
        <v>0</v>
      </c>
      <c r="K294" s="130" t="s">
        <v>148</v>
      </c>
      <c r="L294" s="31"/>
      <c r="M294" s="135" t="s">
        <v>1</v>
      </c>
      <c r="N294" s="136" t="s">
        <v>39</v>
      </c>
      <c r="P294" s="137">
        <f>O294*H294</f>
        <v>0</v>
      </c>
      <c r="Q294" s="137">
        <v>3.1969999999999998E-2</v>
      </c>
      <c r="R294" s="137">
        <f>Q294*H294</f>
        <v>0.15844332</v>
      </c>
      <c r="S294" s="137">
        <v>0</v>
      </c>
      <c r="T294" s="138">
        <f>S294*H294</f>
        <v>0</v>
      </c>
      <c r="AR294" s="139" t="s">
        <v>182</v>
      </c>
      <c r="AT294" s="139" t="s">
        <v>135</v>
      </c>
      <c r="AU294" s="139" t="s">
        <v>140</v>
      </c>
      <c r="AY294" s="16" t="s">
        <v>132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140</v>
      </c>
      <c r="BK294" s="140">
        <f>ROUND(I294*H294,2)</f>
        <v>0</v>
      </c>
      <c r="BL294" s="16" t="s">
        <v>182</v>
      </c>
      <c r="BM294" s="139" t="s">
        <v>605</v>
      </c>
    </row>
    <row r="295" spans="2:65" s="12" customFormat="1">
      <c r="B295" s="141"/>
      <c r="D295" s="142" t="s">
        <v>142</v>
      </c>
      <c r="E295" s="143" t="s">
        <v>1</v>
      </c>
      <c r="F295" s="144" t="s">
        <v>606</v>
      </c>
      <c r="H295" s="145">
        <v>4.9560000000000004</v>
      </c>
      <c r="I295" s="146"/>
      <c r="L295" s="141"/>
      <c r="M295" s="147"/>
      <c r="T295" s="148"/>
      <c r="AT295" s="143" t="s">
        <v>142</v>
      </c>
      <c r="AU295" s="143" t="s">
        <v>140</v>
      </c>
      <c r="AV295" s="12" t="s">
        <v>140</v>
      </c>
      <c r="AW295" s="12" t="s">
        <v>30</v>
      </c>
      <c r="AX295" s="12" t="s">
        <v>81</v>
      </c>
      <c r="AY295" s="143" t="s">
        <v>132</v>
      </c>
    </row>
    <row r="296" spans="2:65" s="1" customFormat="1" ht="24.2" customHeight="1">
      <c r="B296" s="127"/>
      <c r="C296" s="128" t="s">
        <v>607</v>
      </c>
      <c r="D296" s="128" t="s">
        <v>135</v>
      </c>
      <c r="E296" s="129" t="s">
        <v>608</v>
      </c>
      <c r="F296" s="130" t="s">
        <v>609</v>
      </c>
      <c r="G296" s="131" t="s">
        <v>238</v>
      </c>
      <c r="H296" s="132">
        <v>50.93</v>
      </c>
      <c r="I296" s="133"/>
      <c r="J296" s="134">
        <f>ROUND(I296*H296,2)</f>
        <v>0</v>
      </c>
      <c r="K296" s="130" t="s">
        <v>1</v>
      </c>
      <c r="L296" s="31"/>
      <c r="M296" s="135" t="s">
        <v>1</v>
      </c>
      <c r="N296" s="136" t="s">
        <v>39</v>
      </c>
      <c r="P296" s="137">
        <f>O296*H296</f>
        <v>0</v>
      </c>
      <c r="Q296" s="137">
        <v>2.0000000000000001E-4</v>
      </c>
      <c r="R296" s="137">
        <f>Q296*H296</f>
        <v>1.0186000000000001E-2</v>
      </c>
      <c r="S296" s="137">
        <v>0</v>
      </c>
      <c r="T296" s="138">
        <f>S296*H296</f>
        <v>0</v>
      </c>
      <c r="AR296" s="139" t="s">
        <v>182</v>
      </c>
      <c r="AT296" s="139" t="s">
        <v>135</v>
      </c>
      <c r="AU296" s="139" t="s">
        <v>140</v>
      </c>
      <c r="AY296" s="16" t="s">
        <v>132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6" t="s">
        <v>140</v>
      </c>
      <c r="BK296" s="140">
        <f>ROUND(I296*H296,2)</f>
        <v>0</v>
      </c>
      <c r="BL296" s="16" t="s">
        <v>182</v>
      </c>
      <c r="BM296" s="139" t="s">
        <v>610</v>
      </c>
    </row>
    <row r="297" spans="2:65" s="12" customFormat="1">
      <c r="B297" s="141"/>
      <c r="D297" s="142" t="s">
        <v>142</v>
      </c>
      <c r="E297" s="143" t="s">
        <v>1</v>
      </c>
      <c r="F297" s="144" t="s">
        <v>611</v>
      </c>
      <c r="H297" s="145">
        <v>8.2899999999999991</v>
      </c>
      <c r="I297" s="146"/>
      <c r="L297" s="141"/>
      <c r="M297" s="147"/>
      <c r="T297" s="148"/>
      <c r="AT297" s="143" t="s">
        <v>142</v>
      </c>
      <c r="AU297" s="143" t="s">
        <v>140</v>
      </c>
      <c r="AV297" s="12" t="s">
        <v>140</v>
      </c>
      <c r="AW297" s="12" t="s">
        <v>30</v>
      </c>
      <c r="AX297" s="12" t="s">
        <v>73</v>
      </c>
      <c r="AY297" s="143" t="s">
        <v>132</v>
      </c>
    </row>
    <row r="298" spans="2:65" s="12" customFormat="1">
      <c r="B298" s="141"/>
      <c r="D298" s="142" t="s">
        <v>142</v>
      </c>
      <c r="E298" s="143" t="s">
        <v>1</v>
      </c>
      <c r="F298" s="144" t="s">
        <v>612</v>
      </c>
      <c r="H298" s="145">
        <v>4.09</v>
      </c>
      <c r="I298" s="146"/>
      <c r="L298" s="141"/>
      <c r="M298" s="147"/>
      <c r="T298" s="148"/>
      <c r="AT298" s="143" t="s">
        <v>142</v>
      </c>
      <c r="AU298" s="143" t="s">
        <v>140</v>
      </c>
      <c r="AV298" s="12" t="s">
        <v>140</v>
      </c>
      <c r="AW298" s="12" t="s">
        <v>30</v>
      </c>
      <c r="AX298" s="12" t="s">
        <v>73</v>
      </c>
      <c r="AY298" s="143" t="s">
        <v>132</v>
      </c>
    </row>
    <row r="299" spans="2:65" s="12" customFormat="1">
      <c r="B299" s="141"/>
      <c r="D299" s="142" t="s">
        <v>142</v>
      </c>
      <c r="E299" s="143" t="s">
        <v>1</v>
      </c>
      <c r="F299" s="144" t="s">
        <v>613</v>
      </c>
      <c r="H299" s="145">
        <v>6.75</v>
      </c>
      <c r="I299" s="146"/>
      <c r="L299" s="141"/>
      <c r="M299" s="147"/>
      <c r="T299" s="148"/>
      <c r="AT299" s="143" t="s">
        <v>142</v>
      </c>
      <c r="AU299" s="143" t="s">
        <v>140</v>
      </c>
      <c r="AV299" s="12" t="s">
        <v>140</v>
      </c>
      <c r="AW299" s="12" t="s">
        <v>30</v>
      </c>
      <c r="AX299" s="12" t="s">
        <v>73</v>
      </c>
      <c r="AY299" s="143" t="s">
        <v>132</v>
      </c>
    </row>
    <row r="300" spans="2:65" s="12" customFormat="1">
      <c r="B300" s="141"/>
      <c r="D300" s="142" t="s">
        <v>142</v>
      </c>
      <c r="E300" s="143" t="s">
        <v>1</v>
      </c>
      <c r="F300" s="144" t="s">
        <v>614</v>
      </c>
      <c r="H300" s="145">
        <v>31.8</v>
      </c>
      <c r="I300" s="146"/>
      <c r="L300" s="141"/>
      <c r="M300" s="147"/>
      <c r="T300" s="148"/>
      <c r="AT300" s="143" t="s">
        <v>142</v>
      </c>
      <c r="AU300" s="143" t="s">
        <v>140</v>
      </c>
      <c r="AV300" s="12" t="s">
        <v>140</v>
      </c>
      <c r="AW300" s="12" t="s">
        <v>30</v>
      </c>
      <c r="AX300" s="12" t="s">
        <v>73</v>
      </c>
      <c r="AY300" s="143" t="s">
        <v>132</v>
      </c>
    </row>
    <row r="301" spans="2:65" s="13" customFormat="1">
      <c r="B301" s="149"/>
      <c r="D301" s="142" t="s">
        <v>142</v>
      </c>
      <c r="E301" s="150" t="s">
        <v>1</v>
      </c>
      <c r="F301" s="151" t="s">
        <v>153</v>
      </c>
      <c r="H301" s="152">
        <v>50.93</v>
      </c>
      <c r="I301" s="153"/>
      <c r="L301" s="149"/>
      <c r="M301" s="154"/>
      <c r="T301" s="155"/>
      <c r="AT301" s="150" t="s">
        <v>142</v>
      </c>
      <c r="AU301" s="150" t="s">
        <v>140</v>
      </c>
      <c r="AV301" s="13" t="s">
        <v>139</v>
      </c>
      <c r="AW301" s="13" t="s">
        <v>30</v>
      </c>
      <c r="AX301" s="13" t="s">
        <v>81</v>
      </c>
      <c r="AY301" s="150" t="s">
        <v>132</v>
      </c>
    </row>
    <row r="302" spans="2:65" s="1" customFormat="1" ht="21.75" customHeight="1">
      <c r="B302" s="127"/>
      <c r="C302" s="128" t="s">
        <v>615</v>
      </c>
      <c r="D302" s="128" t="s">
        <v>135</v>
      </c>
      <c r="E302" s="129" t="s">
        <v>616</v>
      </c>
      <c r="F302" s="130" t="s">
        <v>617</v>
      </c>
      <c r="G302" s="131" t="s">
        <v>138</v>
      </c>
      <c r="H302" s="132">
        <v>26.925000000000001</v>
      </c>
      <c r="I302" s="133"/>
      <c r="J302" s="134">
        <f>ROUND(I302*H302,2)</f>
        <v>0</v>
      </c>
      <c r="K302" s="130" t="s">
        <v>1</v>
      </c>
      <c r="L302" s="31"/>
      <c r="M302" s="135" t="s">
        <v>1</v>
      </c>
      <c r="N302" s="136" t="s">
        <v>39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182</v>
      </c>
      <c r="AT302" s="139" t="s">
        <v>135</v>
      </c>
      <c r="AU302" s="139" t="s">
        <v>140</v>
      </c>
      <c r="AY302" s="16" t="s">
        <v>132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6" t="s">
        <v>140</v>
      </c>
      <c r="BK302" s="140">
        <f>ROUND(I302*H302,2)</f>
        <v>0</v>
      </c>
      <c r="BL302" s="16" t="s">
        <v>182</v>
      </c>
      <c r="BM302" s="139" t="s">
        <v>618</v>
      </c>
    </row>
    <row r="303" spans="2:65" s="12" customFormat="1">
      <c r="B303" s="141"/>
      <c r="D303" s="142" t="s">
        <v>142</v>
      </c>
      <c r="E303" s="143" t="s">
        <v>1</v>
      </c>
      <c r="F303" s="144" t="s">
        <v>619</v>
      </c>
      <c r="H303" s="145">
        <v>26.925000000000001</v>
      </c>
      <c r="I303" s="146"/>
      <c r="L303" s="141"/>
      <c r="M303" s="147"/>
      <c r="T303" s="148"/>
      <c r="AT303" s="143" t="s">
        <v>142</v>
      </c>
      <c r="AU303" s="143" t="s">
        <v>140</v>
      </c>
      <c r="AV303" s="12" t="s">
        <v>140</v>
      </c>
      <c r="AW303" s="12" t="s">
        <v>30</v>
      </c>
      <c r="AX303" s="12" t="s">
        <v>81</v>
      </c>
      <c r="AY303" s="143" t="s">
        <v>132</v>
      </c>
    </row>
    <row r="304" spans="2:65" s="1" customFormat="1" ht="33" customHeight="1">
      <c r="B304" s="127"/>
      <c r="C304" s="128" t="s">
        <v>620</v>
      </c>
      <c r="D304" s="128" t="s">
        <v>135</v>
      </c>
      <c r="E304" s="129" t="s">
        <v>621</v>
      </c>
      <c r="F304" s="130" t="s">
        <v>622</v>
      </c>
      <c r="G304" s="131" t="s">
        <v>138</v>
      </c>
      <c r="H304" s="132">
        <v>26.925000000000001</v>
      </c>
      <c r="I304" s="133"/>
      <c r="J304" s="134">
        <f>ROUND(I304*H304,2)</f>
        <v>0</v>
      </c>
      <c r="K304" s="130" t="s">
        <v>1</v>
      </c>
      <c r="L304" s="31"/>
      <c r="M304" s="135" t="s">
        <v>1</v>
      </c>
      <c r="N304" s="136" t="s">
        <v>39</v>
      </c>
      <c r="P304" s="137">
        <f>O304*H304</f>
        <v>0</v>
      </c>
      <c r="Q304" s="137">
        <v>6.9999999999999999E-4</v>
      </c>
      <c r="R304" s="137">
        <f>Q304*H304</f>
        <v>1.88475E-2</v>
      </c>
      <c r="S304" s="137">
        <v>0</v>
      </c>
      <c r="T304" s="138">
        <f>S304*H304</f>
        <v>0</v>
      </c>
      <c r="AR304" s="139" t="s">
        <v>182</v>
      </c>
      <c r="AT304" s="139" t="s">
        <v>135</v>
      </c>
      <c r="AU304" s="139" t="s">
        <v>140</v>
      </c>
      <c r="AY304" s="16" t="s">
        <v>132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6" t="s">
        <v>140</v>
      </c>
      <c r="BK304" s="140">
        <f>ROUND(I304*H304,2)</f>
        <v>0</v>
      </c>
      <c r="BL304" s="16" t="s">
        <v>182</v>
      </c>
      <c r="BM304" s="139" t="s">
        <v>623</v>
      </c>
    </row>
    <row r="305" spans="2:65" s="1" customFormat="1" ht="16.5" customHeight="1">
      <c r="B305" s="127"/>
      <c r="C305" s="128" t="s">
        <v>624</v>
      </c>
      <c r="D305" s="128" t="s">
        <v>135</v>
      </c>
      <c r="E305" s="129" t="s">
        <v>625</v>
      </c>
      <c r="F305" s="130" t="s">
        <v>626</v>
      </c>
      <c r="G305" s="131" t="s">
        <v>138</v>
      </c>
      <c r="H305" s="132">
        <v>53.85</v>
      </c>
      <c r="I305" s="133"/>
      <c r="J305" s="134">
        <f>ROUND(I305*H305,2)</f>
        <v>0</v>
      </c>
      <c r="K305" s="130" t="s">
        <v>1</v>
      </c>
      <c r="L305" s="31"/>
      <c r="M305" s="135" t="s">
        <v>1</v>
      </c>
      <c r="N305" s="136" t="s">
        <v>39</v>
      </c>
      <c r="P305" s="137">
        <f>O305*H305</f>
        <v>0</v>
      </c>
      <c r="Q305" s="137">
        <v>1.4E-3</v>
      </c>
      <c r="R305" s="137">
        <f>Q305*H305</f>
        <v>7.5389999999999999E-2</v>
      </c>
      <c r="S305" s="137">
        <v>0</v>
      </c>
      <c r="T305" s="138">
        <f>S305*H305</f>
        <v>0</v>
      </c>
      <c r="AR305" s="139" t="s">
        <v>182</v>
      </c>
      <c r="AT305" s="139" t="s">
        <v>135</v>
      </c>
      <c r="AU305" s="139" t="s">
        <v>140</v>
      </c>
      <c r="AY305" s="16" t="s">
        <v>132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6" t="s">
        <v>140</v>
      </c>
      <c r="BK305" s="140">
        <f>ROUND(I305*H305,2)</f>
        <v>0</v>
      </c>
      <c r="BL305" s="16" t="s">
        <v>182</v>
      </c>
      <c r="BM305" s="139" t="s">
        <v>627</v>
      </c>
    </row>
    <row r="306" spans="2:65" s="12" customFormat="1">
      <c r="B306" s="141"/>
      <c r="D306" s="142" t="s">
        <v>142</v>
      </c>
      <c r="E306" s="143" t="s">
        <v>1</v>
      </c>
      <c r="F306" s="144" t="s">
        <v>628</v>
      </c>
      <c r="H306" s="145">
        <v>53.85</v>
      </c>
      <c r="I306" s="146"/>
      <c r="L306" s="141"/>
      <c r="M306" s="147"/>
      <c r="T306" s="148"/>
      <c r="AT306" s="143" t="s">
        <v>142</v>
      </c>
      <c r="AU306" s="143" t="s">
        <v>140</v>
      </c>
      <c r="AV306" s="12" t="s">
        <v>140</v>
      </c>
      <c r="AW306" s="12" t="s">
        <v>30</v>
      </c>
      <c r="AX306" s="12" t="s">
        <v>81</v>
      </c>
      <c r="AY306" s="143" t="s">
        <v>132</v>
      </c>
    </row>
    <row r="307" spans="2:65" s="1" customFormat="1" ht="24.2" customHeight="1">
      <c r="B307" s="127"/>
      <c r="C307" s="128" t="s">
        <v>629</v>
      </c>
      <c r="D307" s="128" t="s">
        <v>135</v>
      </c>
      <c r="E307" s="129" t="s">
        <v>630</v>
      </c>
      <c r="F307" s="130" t="s">
        <v>631</v>
      </c>
      <c r="G307" s="131" t="s">
        <v>138</v>
      </c>
      <c r="H307" s="132">
        <v>3.8450000000000002</v>
      </c>
      <c r="I307" s="133"/>
      <c r="J307" s="134">
        <f>ROUND(I307*H307,2)</f>
        <v>0</v>
      </c>
      <c r="K307" s="130" t="s">
        <v>148</v>
      </c>
      <c r="L307" s="31"/>
      <c r="M307" s="135" t="s">
        <v>1</v>
      </c>
      <c r="N307" s="136" t="s">
        <v>39</v>
      </c>
      <c r="P307" s="137">
        <f>O307*H307</f>
        <v>0</v>
      </c>
      <c r="Q307" s="137">
        <v>1.259E-2</v>
      </c>
      <c r="R307" s="137">
        <f>Q307*H307</f>
        <v>4.8408550000000002E-2</v>
      </c>
      <c r="S307" s="137">
        <v>0</v>
      </c>
      <c r="T307" s="138">
        <f>S307*H307</f>
        <v>0</v>
      </c>
      <c r="AR307" s="139" t="s">
        <v>182</v>
      </c>
      <c r="AT307" s="139" t="s">
        <v>135</v>
      </c>
      <c r="AU307" s="139" t="s">
        <v>140</v>
      </c>
      <c r="AY307" s="16" t="s">
        <v>132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140</v>
      </c>
      <c r="BK307" s="140">
        <f>ROUND(I307*H307,2)</f>
        <v>0</v>
      </c>
      <c r="BL307" s="16" t="s">
        <v>182</v>
      </c>
      <c r="BM307" s="139" t="s">
        <v>632</v>
      </c>
    </row>
    <row r="308" spans="2:65" s="12" customFormat="1">
      <c r="B308" s="141"/>
      <c r="D308" s="142" t="s">
        <v>142</v>
      </c>
      <c r="E308" s="143" t="s">
        <v>1</v>
      </c>
      <c r="F308" s="144" t="s">
        <v>633</v>
      </c>
      <c r="H308" s="145">
        <v>2.8140000000000001</v>
      </c>
      <c r="I308" s="146"/>
      <c r="L308" s="141"/>
      <c r="M308" s="147"/>
      <c r="T308" s="148"/>
      <c r="AT308" s="143" t="s">
        <v>142</v>
      </c>
      <c r="AU308" s="143" t="s">
        <v>140</v>
      </c>
      <c r="AV308" s="12" t="s">
        <v>140</v>
      </c>
      <c r="AW308" s="12" t="s">
        <v>30</v>
      </c>
      <c r="AX308" s="12" t="s">
        <v>73</v>
      </c>
      <c r="AY308" s="143" t="s">
        <v>132</v>
      </c>
    </row>
    <row r="309" spans="2:65" s="12" customFormat="1">
      <c r="B309" s="141"/>
      <c r="D309" s="142" t="s">
        <v>142</v>
      </c>
      <c r="E309" s="143" t="s">
        <v>1</v>
      </c>
      <c r="F309" s="144" t="s">
        <v>634</v>
      </c>
      <c r="H309" s="145">
        <v>1.0309999999999999</v>
      </c>
      <c r="I309" s="146"/>
      <c r="L309" s="141"/>
      <c r="M309" s="147"/>
      <c r="T309" s="148"/>
      <c r="AT309" s="143" t="s">
        <v>142</v>
      </c>
      <c r="AU309" s="143" t="s">
        <v>140</v>
      </c>
      <c r="AV309" s="12" t="s">
        <v>140</v>
      </c>
      <c r="AW309" s="12" t="s">
        <v>30</v>
      </c>
      <c r="AX309" s="12" t="s">
        <v>73</v>
      </c>
      <c r="AY309" s="143" t="s">
        <v>132</v>
      </c>
    </row>
    <row r="310" spans="2:65" s="13" customFormat="1">
      <c r="B310" s="149"/>
      <c r="D310" s="142" t="s">
        <v>142</v>
      </c>
      <c r="E310" s="150" t="s">
        <v>1</v>
      </c>
      <c r="F310" s="151" t="s">
        <v>153</v>
      </c>
      <c r="H310" s="152">
        <v>3.8449999999999998</v>
      </c>
      <c r="I310" s="153"/>
      <c r="L310" s="149"/>
      <c r="M310" s="154"/>
      <c r="T310" s="155"/>
      <c r="AT310" s="150" t="s">
        <v>142</v>
      </c>
      <c r="AU310" s="150" t="s">
        <v>140</v>
      </c>
      <c r="AV310" s="13" t="s">
        <v>139</v>
      </c>
      <c r="AW310" s="13" t="s">
        <v>30</v>
      </c>
      <c r="AX310" s="13" t="s">
        <v>81</v>
      </c>
      <c r="AY310" s="150" t="s">
        <v>132</v>
      </c>
    </row>
    <row r="311" spans="2:65" s="1" customFormat="1" ht="16.5" customHeight="1">
      <c r="B311" s="127"/>
      <c r="C311" s="128" t="s">
        <v>635</v>
      </c>
      <c r="D311" s="128" t="s">
        <v>135</v>
      </c>
      <c r="E311" s="129" t="s">
        <v>636</v>
      </c>
      <c r="F311" s="130" t="s">
        <v>637</v>
      </c>
      <c r="G311" s="131" t="s">
        <v>138</v>
      </c>
      <c r="H311" s="132">
        <v>3.8450000000000002</v>
      </c>
      <c r="I311" s="133"/>
      <c r="J311" s="134">
        <f>ROUND(I311*H311,2)</f>
        <v>0</v>
      </c>
      <c r="K311" s="130" t="s">
        <v>1</v>
      </c>
      <c r="L311" s="31"/>
      <c r="M311" s="135" t="s">
        <v>1</v>
      </c>
      <c r="N311" s="136" t="s">
        <v>39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182</v>
      </c>
      <c r="AT311" s="139" t="s">
        <v>135</v>
      </c>
      <c r="AU311" s="139" t="s">
        <v>140</v>
      </c>
      <c r="AY311" s="16" t="s">
        <v>132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140</v>
      </c>
      <c r="BK311" s="140">
        <f>ROUND(I311*H311,2)</f>
        <v>0</v>
      </c>
      <c r="BL311" s="16" t="s">
        <v>182</v>
      </c>
      <c r="BM311" s="139" t="s">
        <v>638</v>
      </c>
    </row>
    <row r="312" spans="2:65" s="1" customFormat="1" ht="24.2" customHeight="1">
      <c r="B312" s="127"/>
      <c r="C312" s="162" t="s">
        <v>639</v>
      </c>
      <c r="D312" s="162" t="s">
        <v>174</v>
      </c>
      <c r="E312" s="163" t="s">
        <v>640</v>
      </c>
      <c r="F312" s="164" t="s">
        <v>641</v>
      </c>
      <c r="G312" s="165" t="s">
        <v>138</v>
      </c>
      <c r="H312" s="166">
        <v>4.9989999999999997</v>
      </c>
      <c r="I312" s="167"/>
      <c r="J312" s="168">
        <f>ROUND(I312*H312,2)</f>
        <v>0</v>
      </c>
      <c r="K312" s="164" t="s">
        <v>1</v>
      </c>
      <c r="L312" s="169"/>
      <c r="M312" s="170" t="s">
        <v>1</v>
      </c>
      <c r="N312" s="171" t="s">
        <v>39</v>
      </c>
      <c r="P312" s="137">
        <f>O312*H312</f>
        <v>0</v>
      </c>
      <c r="Q312" s="137">
        <v>1.6000000000000001E-4</v>
      </c>
      <c r="R312" s="137">
        <f>Q312*H312</f>
        <v>7.9984000000000001E-4</v>
      </c>
      <c r="S312" s="137">
        <v>0</v>
      </c>
      <c r="T312" s="138">
        <f>S312*H312</f>
        <v>0</v>
      </c>
      <c r="AR312" s="139" t="s">
        <v>276</v>
      </c>
      <c r="AT312" s="139" t="s">
        <v>174</v>
      </c>
      <c r="AU312" s="139" t="s">
        <v>140</v>
      </c>
      <c r="AY312" s="16" t="s">
        <v>132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140</v>
      </c>
      <c r="BK312" s="140">
        <f>ROUND(I312*H312,2)</f>
        <v>0</v>
      </c>
      <c r="BL312" s="16" t="s">
        <v>182</v>
      </c>
      <c r="BM312" s="139" t="s">
        <v>642</v>
      </c>
    </row>
    <row r="313" spans="2:65" s="12" customFormat="1">
      <c r="B313" s="141"/>
      <c r="D313" s="142" t="s">
        <v>142</v>
      </c>
      <c r="E313" s="143" t="s">
        <v>1</v>
      </c>
      <c r="F313" s="144" t="s">
        <v>643</v>
      </c>
      <c r="H313" s="145">
        <v>4.9989999999999997</v>
      </c>
      <c r="I313" s="146"/>
      <c r="L313" s="141"/>
      <c r="M313" s="147"/>
      <c r="T313" s="148"/>
      <c r="AT313" s="143" t="s">
        <v>142</v>
      </c>
      <c r="AU313" s="143" t="s">
        <v>140</v>
      </c>
      <c r="AV313" s="12" t="s">
        <v>140</v>
      </c>
      <c r="AW313" s="12" t="s">
        <v>30</v>
      </c>
      <c r="AX313" s="12" t="s">
        <v>81</v>
      </c>
      <c r="AY313" s="143" t="s">
        <v>132</v>
      </c>
    </row>
    <row r="314" spans="2:65" s="1" customFormat="1" ht="24.2" customHeight="1">
      <c r="B314" s="127"/>
      <c r="C314" s="128" t="s">
        <v>644</v>
      </c>
      <c r="D314" s="128" t="s">
        <v>135</v>
      </c>
      <c r="E314" s="129" t="s">
        <v>645</v>
      </c>
      <c r="F314" s="130" t="s">
        <v>646</v>
      </c>
      <c r="G314" s="131" t="s">
        <v>209</v>
      </c>
      <c r="H314" s="132">
        <v>0.87</v>
      </c>
      <c r="I314" s="133"/>
      <c r="J314" s="134">
        <f>ROUND(I314*H314,2)</f>
        <v>0</v>
      </c>
      <c r="K314" s="130" t="s">
        <v>1</v>
      </c>
      <c r="L314" s="31"/>
      <c r="M314" s="135" t="s">
        <v>1</v>
      </c>
      <c r="N314" s="136" t="s">
        <v>39</v>
      </c>
      <c r="P314" s="137">
        <f>O314*H314</f>
        <v>0</v>
      </c>
      <c r="Q314" s="137">
        <v>0</v>
      </c>
      <c r="R314" s="137">
        <f>Q314*H314</f>
        <v>0</v>
      </c>
      <c r="S314" s="137">
        <v>0</v>
      </c>
      <c r="T314" s="138">
        <f>S314*H314</f>
        <v>0</v>
      </c>
      <c r="AR314" s="139" t="s">
        <v>182</v>
      </c>
      <c r="AT314" s="139" t="s">
        <v>135</v>
      </c>
      <c r="AU314" s="139" t="s">
        <v>140</v>
      </c>
      <c r="AY314" s="16" t="s">
        <v>132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6" t="s">
        <v>140</v>
      </c>
      <c r="BK314" s="140">
        <f>ROUND(I314*H314,2)</f>
        <v>0</v>
      </c>
      <c r="BL314" s="16" t="s">
        <v>182</v>
      </c>
      <c r="BM314" s="139" t="s">
        <v>647</v>
      </c>
    </row>
    <row r="315" spans="2:65" s="1" customFormat="1" ht="33" customHeight="1">
      <c r="B315" s="127"/>
      <c r="C315" s="128" t="s">
        <v>648</v>
      </c>
      <c r="D315" s="128" t="s">
        <v>135</v>
      </c>
      <c r="E315" s="129" t="s">
        <v>649</v>
      </c>
      <c r="F315" s="130" t="s">
        <v>650</v>
      </c>
      <c r="G315" s="131" t="s">
        <v>138</v>
      </c>
      <c r="H315" s="132">
        <v>7.5529999999999999</v>
      </c>
      <c r="I315" s="133"/>
      <c r="J315" s="134">
        <f>ROUND(I315*H315,2)</f>
        <v>0</v>
      </c>
      <c r="K315" s="130" t="s">
        <v>1</v>
      </c>
      <c r="L315" s="31"/>
      <c r="M315" s="135" t="s">
        <v>1</v>
      </c>
      <c r="N315" s="136" t="s">
        <v>39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182</v>
      </c>
      <c r="AT315" s="139" t="s">
        <v>135</v>
      </c>
      <c r="AU315" s="139" t="s">
        <v>140</v>
      </c>
      <c r="AY315" s="16" t="s">
        <v>132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140</v>
      </c>
      <c r="BK315" s="140">
        <f>ROUND(I315*H315,2)</f>
        <v>0</v>
      </c>
      <c r="BL315" s="16" t="s">
        <v>182</v>
      </c>
      <c r="BM315" s="139" t="s">
        <v>651</v>
      </c>
    </row>
    <row r="316" spans="2:65" s="12" customFormat="1">
      <c r="B316" s="141"/>
      <c r="D316" s="142" t="s">
        <v>142</v>
      </c>
      <c r="E316" s="143" t="s">
        <v>1</v>
      </c>
      <c r="F316" s="144" t="s">
        <v>600</v>
      </c>
      <c r="H316" s="145">
        <v>7.5529999999999999</v>
      </c>
      <c r="I316" s="146"/>
      <c r="L316" s="141"/>
      <c r="M316" s="147"/>
      <c r="T316" s="148"/>
      <c r="AT316" s="143" t="s">
        <v>142</v>
      </c>
      <c r="AU316" s="143" t="s">
        <v>140</v>
      </c>
      <c r="AV316" s="12" t="s">
        <v>140</v>
      </c>
      <c r="AW316" s="12" t="s">
        <v>30</v>
      </c>
      <c r="AX316" s="12" t="s">
        <v>81</v>
      </c>
      <c r="AY316" s="143" t="s">
        <v>132</v>
      </c>
    </row>
    <row r="317" spans="2:65" s="11" customFormat="1" ht="22.9" customHeight="1">
      <c r="B317" s="115"/>
      <c r="D317" s="116" t="s">
        <v>72</v>
      </c>
      <c r="E317" s="125" t="s">
        <v>652</v>
      </c>
      <c r="F317" s="125" t="s">
        <v>653</v>
      </c>
      <c r="I317" s="118"/>
      <c r="J317" s="126">
        <f>BK317</f>
        <v>0</v>
      </c>
      <c r="L317" s="115"/>
      <c r="M317" s="120"/>
      <c r="P317" s="121">
        <f>SUM(P318:P342)</f>
        <v>0</v>
      </c>
      <c r="R317" s="121">
        <f>SUM(R318:R342)</f>
        <v>4.1500000000000002E-2</v>
      </c>
      <c r="T317" s="122">
        <f>SUM(T318:T342)</f>
        <v>0.29096424999999998</v>
      </c>
      <c r="AR317" s="116" t="s">
        <v>140</v>
      </c>
      <c r="AT317" s="123" t="s">
        <v>72</v>
      </c>
      <c r="AU317" s="123" t="s">
        <v>81</v>
      </c>
      <c r="AY317" s="116" t="s">
        <v>132</v>
      </c>
      <c r="BK317" s="124">
        <f>SUM(BK318:BK342)</f>
        <v>0</v>
      </c>
    </row>
    <row r="318" spans="2:65" s="1" customFormat="1" ht="24.2" customHeight="1">
      <c r="B318" s="127"/>
      <c r="C318" s="128" t="s">
        <v>654</v>
      </c>
      <c r="D318" s="128" t="s">
        <v>135</v>
      </c>
      <c r="E318" s="129" t="s">
        <v>655</v>
      </c>
      <c r="F318" s="130" t="s">
        <v>656</v>
      </c>
      <c r="G318" s="131" t="s">
        <v>138</v>
      </c>
      <c r="H318" s="132">
        <v>4.7450000000000001</v>
      </c>
      <c r="I318" s="133"/>
      <c r="J318" s="134">
        <f>ROUND(I318*H318,2)</f>
        <v>0</v>
      </c>
      <c r="K318" s="130" t="s">
        <v>1</v>
      </c>
      <c r="L318" s="31"/>
      <c r="M318" s="135" t="s">
        <v>1</v>
      </c>
      <c r="N318" s="136" t="s">
        <v>39</v>
      </c>
      <c r="P318" s="137">
        <f>O318*H318</f>
        <v>0</v>
      </c>
      <c r="Q318" s="137">
        <v>0</v>
      </c>
      <c r="R318" s="137">
        <f>Q318*H318</f>
        <v>0</v>
      </c>
      <c r="S318" s="137">
        <v>2.4649999999999998E-2</v>
      </c>
      <c r="T318" s="138">
        <f>S318*H318</f>
        <v>0.11696424999999999</v>
      </c>
      <c r="AR318" s="139" t="s">
        <v>182</v>
      </c>
      <c r="AT318" s="139" t="s">
        <v>135</v>
      </c>
      <c r="AU318" s="139" t="s">
        <v>140</v>
      </c>
      <c r="AY318" s="16" t="s">
        <v>132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6" t="s">
        <v>140</v>
      </c>
      <c r="BK318" s="140">
        <f>ROUND(I318*H318,2)</f>
        <v>0</v>
      </c>
      <c r="BL318" s="16" t="s">
        <v>182</v>
      </c>
      <c r="BM318" s="139" t="s">
        <v>657</v>
      </c>
    </row>
    <row r="319" spans="2:65" s="14" customFormat="1">
      <c r="B319" s="156"/>
      <c r="D319" s="142" t="s">
        <v>142</v>
      </c>
      <c r="E319" s="157" t="s">
        <v>1</v>
      </c>
      <c r="F319" s="158" t="s">
        <v>658</v>
      </c>
      <c r="H319" s="157" t="s">
        <v>1</v>
      </c>
      <c r="I319" s="159"/>
      <c r="L319" s="156"/>
      <c r="M319" s="160"/>
      <c r="T319" s="161"/>
      <c r="AT319" s="157" t="s">
        <v>142</v>
      </c>
      <c r="AU319" s="157" t="s">
        <v>140</v>
      </c>
      <c r="AV319" s="14" t="s">
        <v>81</v>
      </c>
      <c r="AW319" s="14" t="s">
        <v>30</v>
      </c>
      <c r="AX319" s="14" t="s">
        <v>73</v>
      </c>
      <c r="AY319" s="157" t="s">
        <v>132</v>
      </c>
    </row>
    <row r="320" spans="2:65" s="12" customFormat="1">
      <c r="B320" s="141"/>
      <c r="D320" s="142" t="s">
        <v>142</v>
      </c>
      <c r="E320" s="143" t="s">
        <v>1</v>
      </c>
      <c r="F320" s="144" t="s">
        <v>659</v>
      </c>
      <c r="H320" s="145">
        <v>4.7450000000000001</v>
      </c>
      <c r="I320" s="146"/>
      <c r="L320" s="141"/>
      <c r="M320" s="147"/>
      <c r="T320" s="148"/>
      <c r="AT320" s="143" t="s">
        <v>142</v>
      </c>
      <c r="AU320" s="143" t="s">
        <v>140</v>
      </c>
      <c r="AV320" s="12" t="s">
        <v>140</v>
      </c>
      <c r="AW320" s="12" t="s">
        <v>30</v>
      </c>
      <c r="AX320" s="12" t="s">
        <v>81</v>
      </c>
      <c r="AY320" s="143" t="s">
        <v>132</v>
      </c>
    </row>
    <row r="321" spans="2:65" s="1" customFormat="1" ht="24.2" customHeight="1">
      <c r="B321" s="127"/>
      <c r="C321" s="128" t="s">
        <v>660</v>
      </c>
      <c r="D321" s="128" t="s">
        <v>135</v>
      </c>
      <c r="E321" s="129" t="s">
        <v>661</v>
      </c>
      <c r="F321" s="130" t="s">
        <v>662</v>
      </c>
      <c r="G321" s="131" t="s">
        <v>171</v>
      </c>
      <c r="H321" s="132">
        <v>2</v>
      </c>
      <c r="I321" s="133"/>
      <c r="J321" s="134">
        <f t="shared" ref="J321:J337" si="50">ROUND(I321*H321,2)</f>
        <v>0</v>
      </c>
      <c r="K321" s="130" t="s">
        <v>1</v>
      </c>
      <c r="L321" s="31"/>
      <c r="M321" s="135" t="s">
        <v>1</v>
      </c>
      <c r="N321" s="136" t="s">
        <v>39</v>
      </c>
      <c r="P321" s="137">
        <f t="shared" ref="P321:P337" si="51">O321*H321</f>
        <v>0</v>
      </c>
      <c r="Q321" s="137">
        <v>0</v>
      </c>
      <c r="R321" s="137">
        <f t="shared" ref="R321:R337" si="52">Q321*H321</f>
        <v>0</v>
      </c>
      <c r="S321" s="137">
        <v>0</v>
      </c>
      <c r="T321" s="138">
        <f t="shared" ref="T321:T337" si="53">S321*H321</f>
        <v>0</v>
      </c>
      <c r="AR321" s="139" t="s">
        <v>182</v>
      </c>
      <c r="AT321" s="139" t="s">
        <v>135</v>
      </c>
      <c r="AU321" s="139" t="s">
        <v>140</v>
      </c>
      <c r="AY321" s="16" t="s">
        <v>132</v>
      </c>
      <c r="BE321" s="140">
        <f t="shared" ref="BE321:BE337" si="54">IF(N321="základní",J321,0)</f>
        <v>0</v>
      </c>
      <c r="BF321" s="140">
        <f t="shared" ref="BF321:BF337" si="55">IF(N321="snížená",J321,0)</f>
        <v>0</v>
      </c>
      <c r="BG321" s="140">
        <f t="shared" ref="BG321:BG337" si="56">IF(N321="zákl. přenesená",J321,0)</f>
        <v>0</v>
      </c>
      <c r="BH321" s="140">
        <f t="shared" ref="BH321:BH337" si="57">IF(N321="sníž. přenesená",J321,0)</f>
        <v>0</v>
      </c>
      <c r="BI321" s="140">
        <f t="shared" ref="BI321:BI337" si="58">IF(N321="nulová",J321,0)</f>
        <v>0</v>
      </c>
      <c r="BJ321" s="16" t="s">
        <v>140</v>
      </c>
      <c r="BK321" s="140">
        <f t="shared" ref="BK321:BK337" si="59">ROUND(I321*H321,2)</f>
        <v>0</v>
      </c>
      <c r="BL321" s="16" t="s">
        <v>182</v>
      </c>
      <c r="BM321" s="139" t="s">
        <v>663</v>
      </c>
    </row>
    <row r="322" spans="2:65" s="1" customFormat="1" ht="24.2" customHeight="1">
      <c r="B322" s="127"/>
      <c r="C322" s="162" t="s">
        <v>664</v>
      </c>
      <c r="D322" s="162" t="s">
        <v>174</v>
      </c>
      <c r="E322" s="163" t="s">
        <v>665</v>
      </c>
      <c r="F322" s="164" t="s">
        <v>666</v>
      </c>
      <c r="G322" s="165" t="s">
        <v>171</v>
      </c>
      <c r="H322" s="166">
        <v>2</v>
      </c>
      <c r="I322" s="167"/>
      <c r="J322" s="168">
        <f t="shared" si="50"/>
        <v>0</v>
      </c>
      <c r="K322" s="164" t="s">
        <v>148</v>
      </c>
      <c r="L322" s="169"/>
      <c r="M322" s="170" t="s">
        <v>1</v>
      </c>
      <c r="N322" s="171" t="s">
        <v>39</v>
      </c>
      <c r="P322" s="137">
        <f t="shared" si="51"/>
        <v>0</v>
      </c>
      <c r="Q322" s="137">
        <v>1.7500000000000002E-2</v>
      </c>
      <c r="R322" s="137">
        <f t="shared" si="52"/>
        <v>3.5000000000000003E-2</v>
      </c>
      <c r="S322" s="137">
        <v>0</v>
      </c>
      <c r="T322" s="138">
        <f t="shared" si="53"/>
        <v>0</v>
      </c>
      <c r="AR322" s="139" t="s">
        <v>276</v>
      </c>
      <c r="AT322" s="139" t="s">
        <v>174</v>
      </c>
      <c r="AU322" s="139" t="s">
        <v>140</v>
      </c>
      <c r="AY322" s="16" t="s">
        <v>132</v>
      </c>
      <c r="BE322" s="140">
        <f t="shared" si="54"/>
        <v>0</v>
      </c>
      <c r="BF322" s="140">
        <f t="shared" si="55"/>
        <v>0</v>
      </c>
      <c r="BG322" s="140">
        <f t="shared" si="56"/>
        <v>0</v>
      </c>
      <c r="BH322" s="140">
        <f t="shared" si="57"/>
        <v>0</v>
      </c>
      <c r="BI322" s="140">
        <f t="shared" si="58"/>
        <v>0</v>
      </c>
      <c r="BJ322" s="16" t="s">
        <v>140</v>
      </c>
      <c r="BK322" s="140">
        <f t="shared" si="59"/>
        <v>0</v>
      </c>
      <c r="BL322" s="16" t="s">
        <v>182</v>
      </c>
      <c r="BM322" s="139" t="s">
        <v>667</v>
      </c>
    </row>
    <row r="323" spans="2:65" s="1" customFormat="1" ht="24.2" customHeight="1">
      <c r="B323" s="127"/>
      <c r="C323" s="162" t="s">
        <v>668</v>
      </c>
      <c r="D323" s="162" t="s">
        <v>174</v>
      </c>
      <c r="E323" s="163" t="s">
        <v>669</v>
      </c>
      <c r="F323" s="164" t="s">
        <v>670</v>
      </c>
      <c r="G323" s="165" t="s">
        <v>171</v>
      </c>
      <c r="H323" s="166">
        <v>2</v>
      </c>
      <c r="I323" s="167"/>
      <c r="J323" s="168">
        <f t="shared" si="50"/>
        <v>0</v>
      </c>
      <c r="K323" s="164" t="s">
        <v>1</v>
      </c>
      <c r="L323" s="169"/>
      <c r="M323" s="170" t="s">
        <v>1</v>
      </c>
      <c r="N323" s="171" t="s">
        <v>39</v>
      </c>
      <c r="P323" s="137">
        <f t="shared" si="51"/>
        <v>0</v>
      </c>
      <c r="Q323" s="137">
        <v>2.2000000000000001E-3</v>
      </c>
      <c r="R323" s="137">
        <f t="shared" si="52"/>
        <v>4.4000000000000003E-3</v>
      </c>
      <c r="S323" s="137">
        <v>0</v>
      </c>
      <c r="T323" s="138">
        <f t="shared" si="53"/>
        <v>0</v>
      </c>
      <c r="AR323" s="139" t="s">
        <v>276</v>
      </c>
      <c r="AT323" s="139" t="s">
        <v>174</v>
      </c>
      <c r="AU323" s="139" t="s">
        <v>140</v>
      </c>
      <c r="AY323" s="16" t="s">
        <v>132</v>
      </c>
      <c r="BE323" s="140">
        <f t="shared" si="54"/>
        <v>0</v>
      </c>
      <c r="BF323" s="140">
        <f t="shared" si="55"/>
        <v>0</v>
      </c>
      <c r="BG323" s="140">
        <f t="shared" si="56"/>
        <v>0</v>
      </c>
      <c r="BH323" s="140">
        <f t="shared" si="57"/>
        <v>0</v>
      </c>
      <c r="BI323" s="140">
        <f t="shared" si="58"/>
        <v>0</v>
      </c>
      <c r="BJ323" s="16" t="s">
        <v>140</v>
      </c>
      <c r="BK323" s="140">
        <f t="shared" si="59"/>
        <v>0</v>
      </c>
      <c r="BL323" s="16" t="s">
        <v>182</v>
      </c>
      <c r="BM323" s="139" t="s">
        <v>671</v>
      </c>
    </row>
    <row r="324" spans="2:65" s="1" customFormat="1" ht="16.5" customHeight="1">
      <c r="B324" s="127"/>
      <c r="C324" s="128" t="s">
        <v>672</v>
      </c>
      <c r="D324" s="128" t="s">
        <v>135</v>
      </c>
      <c r="E324" s="129" t="s">
        <v>673</v>
      </c>
      <c r="F324" s="130" t="s">
        <v>674</v>
      </c>
      <c r="G324" s="131" t="s">
        <v>171</v>
      </c>
      <c r="H324" s="132">
        <v>2</v>
      </c>
      <c r="I324" s="133"/>
      <c r="J324" s="134">
        <f t="shared" si="50"/>
        <v>0</v>
      </c>
      <c r="K324" s="130" t="s">
        <v>1</v>
      </c>
      <c r="L324" s="31"/>
      <c r="M324" s="135" t="s">
        <v>1</v>
      </c>
      <c r="N324" s="136" t="s">
        <v>39</v>
      </c>
      <c r="P324" s="137">
        <f t="shared" si="51"/>
        <v>0</v>
      </c>
      <c r="Q324" s="137">
        <v>0</v>
      </c>
      <c r="R324" s="137">
        <f t="shared" si="52"/>
        <v>0</v>
      </c>
      <c r="S324" s="137">
        <v>0</v>
      </c>
      <c r="T324" s="138">
        <f t="shared" si="53"/>
        <v>0</v>
      </c>
      <c r="AR324" s="139" t="s">
        <v>182</v>
      </c>
      <c r="AT324" s="139" t="s">
        <v>135</v>
      </c>
      <c r="AU324" s="139" t="s">
        <v>140</v>
      </c>
      <c r="AY324" s="16" t="s">
        <v>132</v>
      </c>
      <c r="BE324" s="140">
        <f t="shared" si="54"/>
        <v>0</v>
      </c>
      <c r="BF324" s="140">
        <f t="shared" si="55"/>
        <v>0</v>
      </c>
      <c r="BG324" s="140">
        <f t="shared" si="56"/>
        <v>0</v>
      </c>
      <c r="BH324" s="140">
        <f t="shared" si="57"/>
        <v>0</v>
      </c>
      <c r="BI324" s="140">
        <f t="shared" si="58"/>
        <v>0</v>
      </c>
      <c r="BJ324" s="16" t="s">
        <v>140</v>
      </c>
      <c r="BK324" s="140">
        <f t="shared" si="59"/>
        <v>0</v>
      </c>
      <c r="BL324" s="16" t="s">
        <v>182</v>
      </c>
      <c r="BM324" s="139" t="s">
        <v>675</v>
      </c>
    </row>
    <row r="325" spans="2:65" s="1" customFormat="1" ht="16.5" customHeight="1">
      <c r="B325" s="127"/>
      <c r="C325" s="162" t="s">
        <v>676</v>
      </c>
      <c r="D325" s="162" t="s">
        <v>174</v>
      </c>
      <c r="E325" s="163" t="s">
        <v>677</v>
      </c>
      <c r="F325" s="164" t="s">
        <v>678</v>
      </c>
      <c r="G325" s="165" t="s">
        <v>171</v>
      </c>
      <c r="H325" s="166">
        <v>2</v>
      </c>
      <c r="I325" s="167"/>
      <c r="J325" s="168">
        <f t="shared" si="50"/>
        <v>0</v>
      </c>
      <c r="K325" s="164" t="s">
        <v>1</v>
      </c>
      <c r="L325" s="169"/>
      <c r="M325" s="170" t="s">
        <v>1</v>
      </c>
      <c r="N325" s="171" t="s">
        <v>39</v>
      </c>
      <c r="P325" s="137">
        <f t="shared" si="51"/>
        <v>0</v>
      </c>
      <c r="Q325" s="137">
        <v>4.4999999999999999E-4</v>
      </c>
      <c r="R325" s="137">
        <f t="shared" si="52"/>
        <v>8.9999999999999998E-4</v>
      </c>
      <c r="S325" s="137">
        <v>0</v>
      </c>
      <c r="T325" s="138">
        <f t="shared" si="53"/>
        <v>0</v>
      </c>
      <c r="AR325" s="139" t="s">
        <v>276</v>
      </c>
      <c r="AT325" s="139" t="s">
        <v>174</v>
      </c>
      <c r="AU325" s="139" t="s">
        <v>140</v>
      </c>
      <c r="AY325" s="16" t="s">
        <v>132</v>
      </c>
      <c r="BE325" s="140">
        <f t="shared" si="54"/>
        <v>0</v>
      </c>
      <c r="BF325" s="140">
        <f t="shared" si="55"/>
        <v>0</v>
      </c>
      <c r="BG325" s="140">
        <f t="shared" si="56"/>
        <v>0</v>
      </c>
      <c r="BH325" s="140">
        <f t="shared" si="57"/>
        <v>0</v>
      </c>
      <c r="BI325" s="140">
        <f t="shared" si="58"/>
        <v>0</v>
      </c>
      <c r="BJ325" s="16" t="s">
        <v>140</v>
      </c>
      <c r="BK325" s="140">
        <f t="shared" si="59"/>
        <v>0</v>
      </c>
      <c r="BL325" s="16" t="s">
        <v>182</v>
      </c>
      <c r="BM325" s="139" t="s">
        <v>679</v>
      </c>
    </row>
    <row r="326" spans="2:65" s="1" customFormat="1" ht="16.5" customHeight="1">
      <c r="B326" s="127"/>
      <c r="C326" s="128" t="s">
        <v>680</v>
      </c>
      <c r="D326" s="128" t="s">
        <v>135</v>
      </c>
      <c r="E326" s="129" t="s">
        <v>681</v>
      </c>
      <c r="F326" s="130" t="s">
        <v>682</v>
      </c>
      <c r="G326" s="131" t="s">
        <v>238</v>
      </c>
      <c r="H326" s="132">
        <v>3</v>
      </c>
      <c r="I326" s="133"/>
      <c r="J326" s="134">
        <f t="shared" si="50"/>
        <v>0</v>
      </c>
      <c r="K326" s="130" t="s">
        <v>148</v>
      </c>
      <c r="L326" s="31"/>
      <c r="M326" s="135" t="s">
        <v>1</v>
      </c>
      <c r="N326" s="136" t="s">
        <v>39</v>
      </c>
      <c r="P326" s="137">
        <f t="shared" si="51"/>
        <v>0</v>
      </c>
      <c r="Q326" s="137">
        <v>0</v>
      </c>
      <c r="R326" s="137">
        <f t="shared" si="52"/>
        <v>0</v>
      </c>
      <c r="S326" s="137">
        <v>0</v>
      </c>
      <c r="T326" s="138">
        <f t="shared" si="53"/>
        <v>0</v>
      </c>
      <c r="AR326" s="139" t="s">
        <v>182</v>
      </c>
      <c r="AT326" s="139" t="s">
        <v>135</v>
      </c>
      <c r="AU326" s="139" t="s">
        <v>140</v>
      </c>
      <c r="AY326" s="16" t="s">
        <v>132</v>
      </c>
      <c r="BE326" s="140">
        <f t="shared" si="54"/>
        <v>0</v>
      </c>
      <c r="BF326" s="140">
        <f t="shared" si="55"/>
        <v>0</v>
      </c>
      <c r="BG326" s="140">
        <f t="shared" si="56"/>
        <v>0</v>
      </c>
      <c r="BH326" s="140">
        <f t="shared" si="57"/>
        <v>0</v>
      </c>
      <c r="BI326" s="140">
        <f t="shared" si="58"/>
        <v>0</v>
      </c>
      <c r="BJ326" s="16" t="s">
        <v>140</v>
      </c>
      <c r="BK326" s="140">
        <f t="shared" si="59"/>
        <v>0</v>
      </c>
      <c r="BL326" s="16" t="s">
        <v>182</v>
      </c>
      <c r="BM326" s="139" t="s">
        <v>683</v>
      </c>
    </row>
    <row r="327" spans="2:65" s="1" customFormat="1" ht="16.5" customHeight="1">
      <c r="B327" s="127"/>
      <c r="C327" s="162" t="s">
        <v>684</v>
      </c>
      <c r="D327" s="162" t="s">
        <v>174</v>
      </c>
      <c r="E327" s="163" t="s">
        <v>685</v>
      </c>
      <c r="F327" s="164" t="s">
        <v>686</v>
      </c>
      <c r="G327" s="165" t="s">
        <v>238</v>
      </c>
      <c r="H327" s="166">
        <v>3</v>
      </c>
      <c r="I327" s="167"/>
      <c r="J327" s="168">
        <f t="shared" si="50"/>
        <v>0</v>
      </c>
      <c r="K327" s="164" t="s">
        <v>148</v>
      </c>
      <c r="L327" s="169"/>
      <c r="M327" s="170" t="s">
        <v>1</v>
      </c>
      <c r="N327" s="171" t="s">
        <v>39</v>
      </c>
      <c r="P327" s="137">
        <f t="shared" si="51"/>
        <v>0</v>
      </c>
      <c r="Q327" s="137">
        <v>4.0000000000000002E-4</v>
      </c>
      <c r="R327" s="137">
        <f t="shared" si="52"/>
        <v>1.2000000000000001E-3</v>
      </c>
      <c r="S327" s="137">
        <v>0</v>
      </c>
      <c r="T327" s="138">
        <f t="shared" si="53"/>
        <v>0</v>
      </c>
      <c r="AR327" s="139" t="s">
        <v>276</v>
      </c>
      <c r="AT327" s="139" t="s">
        <v>174</v>
      </c>
      <c r="AU327" s="139" t="s">
        <v>140</v>
      </c>
      <c r="AY327" s="16" t="s">
        <v>132</v>
      </c>
      <c r="BE327" s="140">
        <f t="shared" si="54"/>
        <v>0</v>
      </c>
      <c r="BF327" s="140">
        <f t="shared" si="55"/>
        <v>0</v>
      </c>
      <c r="BG327" s="140">
        <f t="shared" si="56"/>
        <v>0</v>
      </c>
      <c r="BH327" s="140">
        <f t="shared" si="57"/>
        <v>0</v>
      </c>
      <c r="BI327" s="140">
        <f t="shared" si="58"/>
        <v>0</v>
      </c>
      <c r="BJ327" s="16" t="s">
        <v>140</v>
      </c>
      <c r="BK327" s="140">
        <f t="shared" si="59"/>
        <v>0</v>
      </c>
      <c r="BL327" s="16" t="s">
        <v>182</v>
      </c>
      <c r="BM327" s="139" t="s">
        <v>687</v>
      </c>
    </row>
    <row r="328" spans="2:65" s="1" customFormat="1" ht="24.2" customHeight="1">
      <c r="B328" s="127"/>
      <c r="C328" s="128" t="s">
        <v>688</v>
      </c>
      <c r="D328" s="128" t="s">
        <v>135</v>
      </c>
      <c r="E328" s="129" t="s">
        <v>689</v>
      </c>
      <c r="F328" s="130" t="s">
        <v>690</v>
      </c>
      <c r="G328" s="131" t="s">
        <v>171</v>
      </c>
      <c r="H328" s="132">
        <v>1</v>
      </c>
      <c r="I328" s="133"/>
      <c r="J328" s="134">
        <f t="shared" si="50"/>
        <v>0</v>
      </c>
      <c r="K328" s="130" t="s">
        <v>1</v>
      </c>
      <c r="L328" s="31"/>
      <c r="M328" s="135" t="s">
        <v>1</v>
      </c>
      <c r="N328" s="136" t="s">
        <v>39</v>
      </c>
      <c r="P328" s="137">
        <f t="shared" si="51"/>
        <v>0</v>
      </c>
      <c r="Q328" s="137">
        <v>0</v>
      </c>
      <c r="R328" s="137">
        <f t="shared" si="52"/>
        <v>0</v>
      </c>
      <c r="S328" s="137">
        <v>0.17399999999999999</v>
      </c>
      <c r="T328" s="138">
        <f t="shared" si="53"/>
        <v>0.17399999999999999</v>
      </c>
      <c r="AR328" s="139" t="s">
        <v>182</v>
      </c>
      <c r="AT328" s="139" t="s">
        <v>135</v>
      </c>
      <c r="AU328" s="139" t="s">
        <v>140</v>
      </c>
      <c r="AY328" s="16" t="s">
        <v>132</v>
      </c>
      <c r="BE328" s="140">
        <f t="shared" si="54"/>
        <v>0</v>
      </c>
      <c r="BF328" s="140">
        <f t="shared" si="55"/>
        <v>0</v>
      </c>
      <c r="BG328" s="140">
        <f t="shared" si="56"/>
        <v>0</v>
      </c>
      <c r="BH328" s="140">
        <f t="shared" si="57"/>
        <v>0</v>
      </c>
      <c r="BI328" s="140">
        <f t="shared" si="58"/>
        <v>0</v>
      </c>
      <c r="BJ328" s="16" t="s">
        <v>140</v>
      </c>
      <c r="BK328" s="140">
        <f t="shared" si="59"/>
        <v>0</v>
      </c>
      <c r="BL328" s="16" t="s">
        <v>182</v>
      </c>
      <c r="BM328" s="139" t="s">
        <v>691</v>
      </c>
    </row>
    <row r="329" spans="2:65" s="1" customFormat="1" ht="24.2" customHeight="1">
      <c r="B329" s="127"/>
      <c r="C329" s="128" t="s">
        <v>692</v>
      </c>
      <c r="D329" s="128" t="s">
        <v>135</v>
      </c>
      <c r="E329" s="129" t="s">
        <v>693</v>
      </c>
      <c r="F329" s="130" t="s">
        <v>694</v>
      </c>
      <c r="G329" s="131" t="s">
        <v>209</v>
      </c>
      <c r="H329" s="132">
        <v>4.2000000000000003E-2</v>
      </c>
      <c r="I329" s="133"/>
      <c r="J329" s="134">
        <f t="shared" si="50"/>
        <v>0</v>
      </c>
      <c r="K329" s="130" t="s">
        <v>1</v>
      </c>
      <c r="L329" s="31"/>
      <c r="M329" s="135" t="s">
        <v>1</v>
      </c>
      <c r="N329" s="136" t="s">
        <v>39</v>
      </c>
      <c r="P329" s="137">
        <f t="shared" si="51"/>
        <v>0</v>
      </c>
      <c r="Q329" s="137">
        <v>0</v>
      </c>
      <c r="R329" s="137">
        <f t="shared" si="52"/>
        <v>0</v>
      </c>
      <c r="S329" s="137">
        <v>0</v>
      </c>
      <c r="T329" s="138">
        <f t="shared" si="53"/>
        <v>0</v>
      </c>
      <c r="AR329" s="139" t="s">
        <v>182</v>
      </c>
      <c r="AT329" s="139" t="s">
        <v>135</v>
      </c>
      <c r="AU329" s="139" t="s">
        <v>140</v>
      </c>
      <c r="AY329" s="16" t="s">
        <v>132</v>
      </c>
      <c r="BE329" s="140">
        <f t="shared" si="54"/>
        <v>0</v>
      </c>
      <c r="BF329" s="140">
        <f t="shared" si="55"/>
        <v>0</v>
      </c>
      <c r="BG329" s="140">
        <f t="shared" si="56"/>
        <v>0</v>
      </c>
      <c r="BH329" s="140">
        <f t="shared" si="57"/>
        <v>0</v>
      </c>
      <c r="BI329" s="140">
        <f t="shared" si="58"/>
        <v>0</v>
      </c>
      <c r="BJ329" s="16" t="s">
        <v>140</v>
      </c>
      <c r="BK329" s="140">
        <f t="shared" si="59"/>
        <v>0</v>
      </c>
      <c r="BL329" s="16" t="s">
        <v>182</v>
      </c>
      <c r="BM329" s="139" t="s">
        <v>695</v>
      </c>
    </row>
    <row r="330" spans="2:65" s="1" customFormat="1" ht="24.2" customHeight="1">
      <c r="B330" s="127"/>
      <c r="C330" s="128" t="s">
        <v>696</v>
      </c>
      <c r="D330" s="128" t="s">
        <v>135</v>
      </c>
      <c r="E330" s="129" t="s">
        <v>697</v>
      </c>
      <c r="F330" s="130" t="s">
        <v>698</v>
      </c>
      <c r="G330" s="131" t="s">
        <v>340</v>
      </c>
      <c r="H330" s="132">
        <v>1</v>
      </c>
      <c r="I330" s="133"/>
      <c r="J330" s="134">
        <f t="shared" si="50"/>
        <v>0</v>
      </c>
      <c r="K330" s="130" t="s">
        <v>1</v>
      </c>
      <c r="L330" s="31"/>
      <c r="M330" s="135" t="s">
        <v>1</v>
      </c>
      <c r="N330" s="136" t="s">
        <v>39</v>
      </c>
      <c r="P330" s="137">
        <f t="shared" si="51"/>
        <v>0</v>
      </c>
      <c r="Q330" s="137">
        <v>0</v>
      </c>
      <c r="R330" s="137">
        <f t="shared" si="52"/>
        <v>0</v>
      </c>
      <c r="S330" s="137">
        <v>0</v>
      </c>
      <c r="T330" s="138">
        <f t="shared" si="53"/>
        <v>0</v>
      </c>
      <c r="AR330" s="139" t="s">
        <v>182</v>
      </c>
      <c r="AT330" s="139" t="s">
        <v>135</v>
      </c>
      <c r="AU330" s="139" t="s">
        <v>140</v>
      </c>
      <c r="AY330" s="16" t="s">
        <v>132</v>
      </c>
      <c r="BE330" s="140">
        <f t="shared" si="54"/>
        <v>0</v>
      </c>
      <c r="BF330" s="140">
        <f t="shared" si="55"/>
        <v>0</v>
      </c>
      <c r="BG330" s="140">
        <f t="shared" si="56"/>
        <v>0</v>
      </c>
      <c r="BH330" s="140">
        <f t="shared" si="57"/>
        <v>0</v>
      </c>
      <c r="BI330" s="140">
        <f t="shared" si="58"/>
        <v>0</v>
      </c>
      <c r="BJ330" s="16" t="s">
        <v>140</v>
      </c>
      <c r="BK330" s="140">
        <f t="shared" si="59"/>
        <v>0</v>
      </c>
      <c r="BL330" s="16" t="s">
        <v>182</v>
      </c>
      <c r="BM330" s="139" t="s">
        <v>699</v>
      </c>
    </row>
    <row r="331" spans="2:65" s="1" customFormat="1" ht="16.5" customHeight="1">
      <c r="B331" s="127"/>
      <c r="C331" s="128" t="s">
        <v>700</v>
      </c>
      <c r="D331" s="128" t="s">
        <v>135</v>
      </c>
      <c r="E331" s="129" t="s">
        <v>701</v>
      </c>
      <c r="F331" s="130" t="s">
        <v>702</v>
      </c>
      <c r="G331" s="131" t="s">
        <v>340</v>
      </c>
      <c r="H331" s="132">
        <v>1</v>
      </c>
      <c r="I331" s="133"/>
      <c r="J331" s="134">
        <f t="shared" si="50"/>
        <v>0</v>
      </c>
      <c r="K331" s="130" t="s">
        <v>1</v>
      </c>
      <c r="L331" s="31"/>
      <c r="M331" s="135" t="s">
        <v>1</v>
      </c>
      <c r="N331" s="136" t="s">
        <v>39</v>
      </c>
      <c r="P331" s="137">
        <f t="shared" si="51"/>
        <v>0</v>
      </c>
      <c r="Q331" s="137">
        <v>0</v>
      </c>
      <c r="R331" s="137">
        <f t="shared" si="52"/>
        <v>0</v>
      </c>
      <c r="S331" s="137">
        <v>0</v>
      </c>
      <c r="T331" s="138">
        <f t="shared" si="53"/>
        <v>0</v>
      </c>
      <c r="AR331" s="139" t="s">
        <v>182</v>
      </c>
      <c r="AT331" s="139" t="s">
        <v>135</v>
      </c>
      <c r="AU331" s="139" t="s">
        <v>140</v>
      </c>
      <c r="AY331" s="16" t="s">
        <v>132</v>
      </c>
      <c r="BE331" s="140">
        <f t="shared" si="54"/>
        <v>0</v>
      </c>
      <c r="BF331" s="140">
        <f t="shared" si="55"/>
        <v>0</v>
      </c>
      <c r="BG331" s="140">
        <f t="shared" si="56"/>
        <v>0</v>
      </c>
      <c r="BH331" s="140">
        <f t="shared" si="57"/>
        <v>0</v>
      </c>
      <c r="BI331" s="140">
        <f t="shared" si="58"/>
        <v>0</v>
      </c>
      <c r="BJ331" s="16" t="s">
        <v>140</v>
      </c>
      <c r="BK331" s="140">
        <f t="shared" si="59"/>
        <v>0</v>
      </c>
      <c r="BL331" s="16" t="s">
        <v>182</v>
      </c>
      <c r="BM331" s="139" t="s">
        <v>703</v>
      </c>
    </row>
    <row r="332" spans="2:65" s="1" customFormat="1" ht="24.2" customHeight="1">
      <c r="B332" s="127"/>
      <c r="C332" s="128" t="s">
        <v>704</v>
      </c>
      <c r="D332" s="128" t="s">
        <v>135</v>
      </c>
      <c r="E332" s="129" t="s">
        <v>705</v>
      </c>
      <c r="F332" s="130" t="s">
        <v>706</v>
      </c>
      <c r="G332" s="131" t="s">
        <v>340</v>
      </c>
      <c r="H332" s="132">
        <v>1</v>
      </c>
      <c r="I332" s="133"/>
      <c r="J332" s="134">
        <f t="shared" si="50"/>
        <v>0</v>
      </c>
      <c r="K332" s="130" t="s">
        <v>1</v>
      </c>
      <c r="L332" s="31"/>
      <c r="M332" s="135" t="s">
        <v>1</v>
      </c>
      <c r="N332" s="136" t="s">
        <v>39</v>
      </c>
      <c r="P332" s="137">
        <f t="shared" si="51"/>
        <v>0</v>
      </c>
      <c r="Q332" s="137">
        <v>0</v>
      </c>
      <c r="R332" s="137">
        <f t="shared" si="52"/>
        <v>0</v>
      </c>
      <c r="S332" s="137">
        <v>0</v>
      </c>
      <c r="T332" s="138">
        <f t="shared" si="53"/>
        <v>0</v>
      </c>
      <c r="AR332" s="139" t="s">
        <v>182</v>
      </c>
      <c r="AT332" s="139" t="s">
        <v>135</v>
      </c>
      <c r="AU332" s="139" t="s">
        <v>140</v>
      </c>
      <c r="AY332" s="16" t="s">
        <v>132</v>
      </c>
      <c r="BE332" s="140">
        <f t="shared" si="54"/>
        <v>0</v>
      </c>
      <c r="BF332" s="140">
        <f t="shared" si="55"/>
        <v>0</v>
      </c>
      <c r="BG332" s="140">
        <f t="shared" si="56"/>
        <v>0</v>
      </c>
      <c r="BH332" s="140">
        <f t="shared" si="57"/>
        <v>0</v>
      </c>
      <c r="BI332" s="140">
        <f t="shared" si="58"/>
        <v>0</v>
      </c>
      <c r="BJ332" s="16" t="s">
        <v>140</v>
      </c>
      <c r="BK332" s="140">
        <f t="shared" si="59"/>
        <v>0</v>
      </c>
      <c r="BL332" s="16" t="s">
        <v>182</v>
      </c>
      <c r="BM332" s="139" t="s">
        <v>707</v>
      </c>
    </row>
    <row r="333" spans="2:65" s="1" customFormat="1" ht="16.5" customHeight="1">
      <c r="B333" s="127"/>
      <c r="C333" s="128" t="s">
        <v>708</v>
      </c>
      <c r="D333" s="128" t="s">
        <v>135</v>
      </c>
      <c r="E333" s="129" t="s">
        <v>709</v>
      </c>
      <c r="F333" s="130"/>
      <c r="G333" s="131"/>
      <c r="H333" s="132"/>
      <c r="I333" s="133"/>
      <c r="J333" s="134"/>
      <c r="K333" s="130" t="s">
        <v>1</v>
      </c>
      <c r="L333" s="31"/>
      <c r="M333" s="135" t="s">
        <v>1</v>
      </c>
      <c r="N333" s="136" t="s">
        <v>39</v>
      </c>
      <c r="P333" s="137">
        <f t="shared" si="51"/>
        <v>0</v>
      </c>
      <c r="Q333" s="137">
        <v>0</v>
      </c>
      <c r="R333" s="137">
        <f t="shared" si="52"/>
        <v>0</v>
      </c>
      <c r="S333" s="137">
        <v>0</v>
      </c>
      <c r="T333" s="138">
        <f t="shared" si="53"/>
        <v>0</v>
      </c>
      <c r="AR333" s="139" t="s">
        <v>182</v>
      </c>
      <c r="AT333" s="139" t="s">
        <v>135</v>
      </c>
      <c r="AU333" s="139" t="s">
        <v>140</v>
      </c>
      <c r="AY333" s="16" t="s">
        <v>132</v>
      </c>
      <c r="BE333" s="140">
        <f t="shared" si="54"/>
        <v>0</v>
      </c>
      <c r="BF333" s="140">
        <f t="shared" si="55"/>
        <v>0</v>
      </c>
      <c r="BG333" s="140">
        <f t="shared" si="56"/>
        <v>0</v>
      </c>
      <c r="BH333" s="140">
        <f t="shared" si="57"/>
        <v>0</v>
      </c>
      <c r="BI333" s="140">
        <f t="shared" si="58"/>
        <v>0</v>
      </c>
      <c r="BJ333" s="16" t="s">
        <v>140</v>
      </c>
      <c r="BK333" s="140">
        <f t="shared" si="59"/>
        <v>0</v>
      </c>
      <c r="BL333" s="16" t="s">
        <v>182</v>
      </c>
      <c r="BM333" s="139" t="s">
        <v>710</v>
      </c>
    </row>
    <row r="334" spans="2:65" s="1" customFormat="1" ht="16.5" customHeight="1">
      <c r="B334" s="127"/>
      <c r="C334" s="128" t="s">
        <v>711</v>
      </c>
      <c r="D334" s="128" t="s">
        <v>135</v>
      </c>
      <c r="E334" s="129" t="s">
        <v>712</v>
      </c>
      <c r="F334" s="130"/>
      <c r="G334" s="131"/>
      <c r="H334" s="132"/>
      <c r="I334" s="133"/>
      <c r="J334" s="134"/>
      <c r="K334" s="130" t="s">
        <v>1</v>
      </c>
      <c r="L334" s="31"/>
      <c r="M334" s="135" t="s">
        <v>1</v>
      </c>
      <c r="N334" s="136" t="s">
        <v>39</v>
      </c>
      <c r="P334" s="137">
        <f t="shared" si="51"/>
        <v>0</v>
      </c>
      <c r="Q334" s="137">
        <v>0</v>
      </c>
      <c r="R334" s="137">
        <f t="shared" si="52"/>
        <v>0</v>
      </c>
      <c r="S334" s="137">
        <v>0</v>
      </c>
      <c r="T334" s="138">
        <f t="shared" si="53"/>
        <v>0</v>
      </c>
      <c r="AR334" s="139" t="s">
        <v>182</v>
      </c>
      <c r="AT334" s="139" t="s">
        <v>135</v>
      </c>
      <c r="AU334" s="139" t="s">
        <v>140</v>
      </c>
      <c r="AY334" s="16" t="s">
        <v>132</v>
      </c>
      <c r="BE334" s="140">
        <f t="shared" si="54"/>
        <v>0</v>
      </c>
      <c r="BF334" s="140">
        <f t="shared" si="55"/>
        <v>0</v>
      </c>
      <c r="BG334" s="140">
        <f t="shared" si="56"/>
        <v>0</v>
      </c>
      <c r="BH334" s="140">
        <f t="shared" si="57"/>
        <v>0</v>
      </c>
      <c r="BI334" s="140">
        <f t="shared" si="58"/>
        <v>0</v>
      </c>
      <c r="BJ334" s="16" t="s">
        <v>140</v>
      </c>
      <c r="BK334" s="140">
        <f t="shared" si="59"/>
        <v>0</v>
      </c>
      <c r="BL334" s="16" t="s">
        <v>182</v>
      </c>
      <c r="BM334" s="139" t="s">
        <v>713</v>
      </c>
    </row>
    <row r="335" spans="2:65" s="1" customFormat="1" ht="16.5" customHeight="1">
      <c r="B335" s="127"/>
      <c r="C335" s="128" t="s">
        <v>714</v>
      </c>
      <c r="D335" s="128" t="s">
        <v>135</v>
      </c>
      <c r="E335" s="129" t="s">
        <v>715</v>
      </c>
      <c r="F335" s="130" t="s">
        <v>716</v>
      </c>
      <c r="G335" s="131" t="s">
        <v>340</v>
      </c>
      <c r="H335" s="132">
        <v>1</v>
      </c>
      <c r="I335" s="133"/>
      <c r="J335" s="134">
        <f t="shared" si="50"/>
        <v>0</v>
      </c>
      <c r="K335" s="130" t="s">
        <v>1</v>
      </c>
      <c r="L335" s="31"/>
      <c r="M335" s="135" t="s">
        <v>1</v>
      </c>
      <c r="N335" s="136" t="s">
        <v>39</v>
      </c>
      <c r="P335" s="137">
        <f t="shared" si="51"/>
        <v>0</v>
      </c>
      <c r="Q335" s="137">
        <v>0</v>
      </c>
      <c r="R335" s="137">
        <f t="shared" si="52"/>
        <v>0</v>
      </c>
      <c r="S335" s="137">
        <v>0</v>
      </c>
      <c r="T335" s="138">
        <f t="shared" si="53"/>
        <v>0</v>
      </c>
      <c r="AR335" s="139" t="s">
        <v>182</v>
      </c>
      <c r="AT335" s="139" t="s">
        <v>135</v>
      </c>
      <c r="AU335" s="139" t="s">
        <v>140</v>
      </c>
      <c r="AY335" s="16" t="s">
        <v>132</v>
      </c>
      <c r="BE335" s="140">
        <f t="shared" si="54"/>
        <v>0</v>
      </c>
      <c r="BF335" s="140">
        <f t="shared" si="55"/>
        <v>0</v>
      </c>
      <c r="BG335" s="140">
        <f t="shared" si="56"/>
        <v>0</v>
      </c>
      <c r="BH335" s="140">
        <f t="shared" si="57"/>
        <v>0</v>
      </c>
      <c r="BI335" s="140">
        <f t="shared" si="58"/>
        <v>0</v>
      </c>
      <c r="BJ335" s="16" t="s">
        <v>140</v>
      </c>
      <c r="BK335" s="140">
        <f t="shared" si="59"/>
        <v>0</v>
      </c>
      <c r="BL335" s="16" t="s">
        <v>182</v>
      </c>
      <c r="BM335" s="139" t="s">
        <v>717</v>
      </c>
    </row>
    <row r="336" spans="2:65" s="1" customFormat="1" ht="24.2" customHeight="1">
      <c r="B336" s="127"/>
      <c r="C336" s="128" t="s">
        <v>718</v>
      </c>
      <c r="D336" s="128" t="s">
        <v>135</v>
      </c>
      <c r="E336" s="129" t="s">
        <v>719</v>
      </c>
      <c r="F336" s="130" t="s">
        <v>720</v>
      </c>
      <c r="G336" s="131" t="s">
        <v>171</v>
      </c>
      <c r="H336" s="132">
        <v>1</v>
      </c>
      <c r="I336" s="133"/>
      <c r="J336" s="134">
        <f t="shared" si="50"/>
        <v>0</v>
      </c>
      <c r="K336" s="130" t="s">
        <v>1</v>
      </c>
      <c r="L336" s="31"/>
      <c r="M336" s="135" t="s">
        <v>1</v>
      </c>
      <c r="N336" s="136" t="s">
        <v>39</v>
      </c>
      <c r="P336" s="137">
        <f t="shared" si="51"/>
        <v>0</v>
      </c>
      <c r="Q336" s="137">
        <v>0</v>
      </c>
      <c r="R336" s="137">
        <f t="shared" si="52"/>
        <v>0</v>
      </c>
      <c r="S336" s="137">
        <v>0</v>
      </c>
      <c r="T336" s="138">
        <f t="shared" si="53"/>
        <v>0</v>
      </c>
      <c r="AR336" s="139" t="s">
        <v>182</v>
      </c>
      <c r="AT336" s="139" t="s">
        <v>135</v>
      </c>
      <c r="AU336" s="139" t="s">
        <v>140</v>
      </c>
      <c r="AY336" s="16" t="s">
        <v>132</v>
      </c>
      <c r="BE336" s="140">
        <f t="shared" si="54"/>
        <v>0</v>
      </c>
      <c r="BF336" s="140">
        <f t="shared" si="55"/>
        <v>0</v>
      </c>
      <c r="BG336" s="140">
        <f t="shared" si="56"/>
        <v>0</v>
      </c>
      <c r="BH336" s="140">
        <f t="shared" si="57"/>
        <v>0</v>
      </c>
      <c r="BI336" s="140">
        <f t="shared" si="58"/>
        <v>0</v>
      </c>
      <c r="BJ336" s="16" t="s">
        <v>140</v>
      </c>
      <c r="BK336" s="140">
        <f t="shared" si="59"/>
        <v>0</v>
      </c>
      <c r="BL336" s="16" t="s">
        <v>182</v>
      </c>
      <c r="BM336" s="139" t="s">
        <v>721</v>
      </c>
    </row>
    <row r="337" spans="2:65" s="1" customFormat="1" ht="24.2" customHeight="1">
      <c r="B337" s="127"/>
      <c r="C337" s="128" t="s">
        <v>722</v>
      </c>
      <c r="D337" s="128" t="s">
        <v>135</v>
      </c>
      <c r="E337" s="129" t="s">
        <v>723</v>
      </c>
      <c r="F337" s="130" t="s">
        <v>724</v>
      </c>
      <c r="G337" s="131" t="s">
        <v>238</v>
      </c>
      <c r="H337" s="132">
        <v>4.05</v>
      </c>
      <c r="I337" s="133"/>
      <c r="J337" s="134">
        <f t="shared" si="50"/>
        <v>0</v>
      </c>
      <c r="K337" s="130" t="s">
        <v>1</v>
      </c>
      <c r="L337" s="31"/>
      <c r="M337" s="135" t="s">
        <v>1</v>
      </c>
      <c r="N337" s="136" t="s">
        <v>39</v>
      </c>
      <c r="P337" s="137">
        <f t="shared" si="51"/>
        <v>0</v>
      </c>
      <c r="Q337" s="137">
        <v>0</v>
      </c>
      <c r="R337" s="137">
        <f t="shared" si="52"/>
        <v>0</v>
      </c>
      <c r="S337" s="137">
        <v>0</v>
      </c>
      <c r="T337" s="138">
        <f t="shared" si="53"/>
        <v>0</v>
      </c>
      <c r="AR337" s="139" t="s">
        <v>182</v>
      </c>
      <c r="AT337" s="139" t="s">
        <v>135</v>
      </c>
      <c r="AU337" s="139" t="s">
        <v>140</v>
      </c>
      <c r="AY337" s="16" t="s">
        <v>132</v>
      </c>
      <c r="BE337" s="140">
        <f t="shared" si="54"/>
        <v>0</v>
      </c>
      <c r="BF337" s="140">
        <f t="shared" si="55"/>
        <v>0</v>
      </c>
      <c r="BG337" s="140">
        <f t="shared" si="56"/>
        <v>0</v>
      </c>
      <c r="BH337" s="140">
        <f t="shared" si="57"/>
        <v>0</v>
      </c>
      <c r="BI337" s="140">
        <f t="shared" si="58"/>
        <v>0</v>
      </c>
      <c r="BJ337" s="16" t="s">
        <v>140</v>
      </c>
      <c r="BK337" s="140">
        <f t="shared" si="59"/>
        <v>0</v>
      </c>
      <c r="BL337" s="16" t="s">
        <v>182</v>
      </c>
      <c r="BM337" s="139" t="s">
        <v>725</v>
      </c>
    </row>
    <row r="338" spans="2:65" s="12" customFormat="1">
      <c r="B338" s="141"/>
      <c r="D338" s="142" t="s">
        <v>142</v>
      </c>
      <c r="E338" s="143" t="s">
        <v>1</v>
      </c>
      <c r="F338" s="144" t="s">
        <v>726</v>
      </c>
      <c r="H338" s="145">
        <v>4.05</v>
      </c>
      <c r="I338" s="146"/>
      <c r="L338" s="141"/>
      <c r="M338" s="147"/>
      <c r="T338" s="148"/>
      <c r="AT338" s="143" t="s">
        <v>142</v>
      </c>
      <c r="AU338" s="143" t="s">
        <v>140</v>
      </c>
      <c r="AV338" s="12" t="s">
        <v>140</v>
      </c>
      <c r="AW338" s="12" t="s">
        <v>30</v>
      </c>
      <c r="AX338" s="12" t="s">
        <v>81</v>
      </c>
      <c r="AY338" s="143" t="s">
        <v>132</v>
      </c>
    </row>
    <row r="339" spans="2:65" s="1" customFormat="1" ht="16.5" customHeight="1">
      <c r="B339" s="127"/>
      <c r="C339" s="128" t="s">
        <v>727</v>
      </c>
      <c r="D339" s="128" t="s">
        <v>135</v>
      </c>
      <c r="E339" s="129" t="s">
        <v>728</v>
      </c>
      <c r="F339" s="130" t="s">
        <v>729</v>
      </c>
      <c r="G339" s="131" t="s">
        <v>340</v>
      </c>
      <c r="H339" s="132">
        <v>1</v>
      </c>
      <c r="I339" s="133"/>
      <c r="J339" s="134">
        <f>ROUND(I339*H339,2)</f>
        <v>0</v>
      </c>
      <c r="K339" s="130" t="s">
        <v>1</v>
      </c>
      <c r="L339" s="31"/>
      <c r="M339" s="135" t="s">
        <v>1</v>
      </c>
      <c r="N339" s="136" t="s">
        <v>39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182</v>
      </c>
      <c r="AT339" s="139" t="s">
        <v>135</v>
      </c>
      <c r="AU339" s="139" t="s">
        <v>140</v>
      </c>
      <c r="AY339" s="16" t="s">
        <v>132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140</v>
      </c>
      <c r="BK339" s="140">
        <f>ROUND(I339*H339,2)</f>
        <v>0</v>
      </c>
      <c r="BL339" s="16" t="s">
        <v>182</v>
      </c>
      <c r="BM339" s="139" t="s">
        <v>730</v>
      </c>
    </row>
    <row r="340" spans="2:65" s="1" customFormat="1" ht="33" customHeight="1">
      <c r="B340" s="127"/>
      <c r="C340" s="162" t="s">
        <v>731</v>
      </c>
      <c r="D340" s="162" t="s">
        <v>174</v>
      </c>
      <c r="E340" s="163" t="s">
        <v>732</v>
      </c>
      <c r="F340" s="164" t="s">
        <v>733</v>
      </c>
      <c r="G340" s="165" t="s">
        <v>171</v>
      </c>
      <c r="H340" s="166">
        <v>1</v>
      </c>
      <c r="I340" s="167"/>
      <c r="J340" s="168">
        <f>ROUND(I340*H340,2)</f>
        <v>0</v>
      </c>
      <c r="K340" s="164" t="s">
        <v>1</v>
      </c>
      <c r="L340" s="169"/>
      <c r="M340" s="170" t="s">
        <v>1</v>
      </c>
      <c r="N340" s="171" t="s">
        <v>39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276</v>
      </c>
      <c r="AT340" s="139" t="s">
        <v>174</v>
      </c>
      <c r="AU340" s="139" t="s">
        <v>140</v>
      </c>
      <c r="AY340" s="16" t="s">
        <v>132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140</v>
      </c>
      <c r="BK340" s="140">
        <f>ROUND(I340*H340,2)</f>
        <v>0</v>
      </c>
      <c r="BL340" s="16" t="s">
        <v>182</v>
      </c>
      <c r="BM340" s="139" t="s">
        <v>734</v>
      </c>
    </row>
    <row r="341" spans="2:65" s="1" customFormat="1" ht="16.5" customHeight="1">
      <c r="B341" s="127"/>
      <c r="C341" s="128" t="s">
        <v>735</v>
      </c>
      <c r="D341" s="128" t="s">
        <v>135</v>
      </c>
      <c r="E341" s="129" t="s">
        <v>736</v>
      </c>
      <c r="F341" s="130" t="s">
        <v>737</v>
      </c>
      <c r="G341" s="131" t="s">
        <v>340</v>
      </c>
      <c r="H341" s="132">
        <v>1</v>
      </c>
      <c r="I341" s="133"/>
      <c r="J341" s="134">
        <f>ROUND(I341*H341,2)</f>
        <v>0</v>
      </c>
      <c r="K341" s="130" t="s">
        <v>1</v>
      </c>
      <c r="L341" s="31"/>
      <c r="M341" s="135" t="s">
        <v>1</v>
      </c>
      <c r="N341" s="136" t="s">
        <v>39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182</v>
      </c>
      <c r="AT341" s="139" t="s">
        <v>135</v>
      </c>
      <c r="AU341" s="139" t="s">
        <v>140</v>
      </c>
      <c r="AY341" s="16" t="s">
        <v>132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6" t="s">
        <v>140</v>
      </c>
      <c r="BK341" s="140">
        <f>ROUND(I341*H341,2)</f>
        <v>0</v>
      </c>
      <c r="BL341" s="16" t="s">
        <v>182</v>
      </c>
      <c r="BM341" s="139" t="s">
        <v>738</v>
      </c>
    </row>
    <row r="342" spans="2:65" s="1" customFormat="1" ht="24.2" customHeight="1">
      <c r="B342" s="127"/>
      <c r="C342" s="162" t="s">
        <v>739</v>
      </c>
      <c r="D342" s="162" t="s">
        <v>174</v>
      </c>
      <c r="E342" s="163" t="s">
        <v>740</v>
      </c>
      <c r="F342" s="164" t="s">
        <v>741</v>
      </c>
      <c r="G342" s="165" t="s">
        <v>171</v>
      </c>
      <c r="H342" s="166">
        <v>1</v>
      </c>
      <c r="I342" s="167"/>
      <c r="J342" s="168">
        <f>ROUND(I342*H342,2)</f>
        <v>0</v>
      </c>
      <c r="K342" s="164" t="s">
        <v>1</v>
      </c>
      <c r="L342" s="169"/>
      <c r="M342" s="170" t="s">
        <v>1</v>
      </c>
      <c r="N342" s="171" t="s">
        <v>39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276</v>
      </c>
      <c r="AT342" s="139" t="s">
        <v>174</v>
      </c>
      <c r="AU342" s="139" t="s">
        <v>140</v>
      </c>
      <c r="AY342" s="16" t="s">
        <v>132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140</v>
      </c>
      <c r="BK342" s="140">
        <f>ROUND(I342*H342,2)</f>
        <v>0</v>
      </c>
      <c r="BL342" s="16" t="s">
        <v>182</v>
      </c>
      <c r="BM342" s="139" t="s">
        <v>742</v>
      </c>
    </row>
    <row r="343" spans="2:65" s="11" customFormat="1" ht="22.9" customHeight="1">
      <c r="B343" s="115"/>
      <c r="D343" s="116" t="s">
        <v>72</v>
      </c>
      <c r="E343" s="125" t="s">
        <v>743</v>
      </c>
      <c r="F343" s="125" t="s">
        <v>744</v>
      </c>
      <c r="I343" s="118"/>
      <c r="J343" s="126">
        <f>BK343</f>
        <v>0</v>
      </c>
      <c r="L343" s="115"/>
      <c r="M343" s="120"/>
      <c r="P343" s="121">
        <f>SUM(P344:P351)</f>
        <v>0</v>
      </c>
      <c r="R343" s="121">
        <f>SUM(R344:R351)</f>
        <v>0.21367465000000002</v>
      </c>
      <c r="T343" s="122">
        <f>SUM(T344:T351)</f>
        <v>0</v>
      </c>
      <c r="AR343" s="116" t="s">
        <v>140</v>
      </c>
      <c r="AT343" s="123" t="s">
        <v>72</v>
      </c>
      <c r="AU343" s="123" t="s">
        <v>81</v>
      </c>
      <c r="AY343" s="116" t="s">
        <v>132</v>
      </c>
      <c r="BK343" s="124">
        <f>SUM(BK344:BK351)</f>
        <v>0</v>
      </c>
    </row>
    <row r="344" spans="2:65" s="1" customFormat="1" ht="24.2" customHeight="1">
      <c r="B344" s="127"/>
      <c r="C344" s="128" t="s">
        <v>745</v>
      </c>
      <c r="D344" s="128" t="s">
        <v>135</v>
      </c>
      <c r="E344" s="129" t="s">
        <v>746</v>
      </c>
      <c r="F344" s="130" t="s">
        <v>747</v>
      </c>
      <c r="G344" s="131" t="s">
        <v>138</v>
      </c>
      <c r="H344" s="132">
        <v>3.8450000000000002</v>
      </c>
      <c r="I344" s="133"/>
      <c r="J344" s="134">
        <f>ROUND(I344*H344,2)</f>
        <v>0</v>
      </c>
      <c r="K344" s="130" t="s">
        <v>1</v>
      </c>
      <c r="L344" s="31"/>
      <c r="M344" s="135" t="s">
        <v>1</v>
      </c>
      <c r="N344" s="136" t="s">
        <v>39</v>
      </c>
      <c r="P344" s="137">
        <f>O344*H344</f>
        <v>0</v>
      </c>
      <c r="Q344" s="137">
        <v>3.7670000000000002E-2</v>
      </c>
      <c r="R344" s="137">
        <f>Q344*H344</f>
        <v>0.14484115</v>
      </c>
      <c r="S344" s="137">
        <v>0</v>
      </c>
      <c r="T344" s="138">
        <f>S344*H344</f>
        <v>0</v>
      </c>
      <c r="AR344" s="139" t="s">
        <v>182</v>
      </c>
      <c r="AT344" s="139" t="s">
        <v>135</v>
      </c>
      <c r="AU344" s="139" t="s">
        <v>140</v>
      </c>
      <c r="AY344" s="16" t="s">
        <v>132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140</v>
      </c>
      <c r="BK344" s="140">
        <f>ROUND(I344*H344,2)</f>
        <v>0</v>
      </c>
      <c r="BL344" s="16" t="s">
        <v>182</v>
      </c>
      <c r="BM344" s="139" t="s">
        <v>748</v>
      </c>
    </row>
    <row r="345" spans="2:65" s="12" customFormat="1">
      <c r="B345" s="141"/>
      <c r="D345" s="142" t="s">
        <v>142</v>
      </c>
      <c r="E345" s="143" t="s">
        <v>1</v>
      </c>
      <c r="F345" s="144" t="s">
        <v>150</v>
      </c>
      <c r="H345" s="145">
        <v>2.8140000000000001</v>
      </c>
      <c r="I345" s="146"/>
      <c r="L345" s="141"/>
      <c r="M345" s="147"/>
      <c r="T345" s="148"/>
      <c r="AT345" s="143" t="s">
        <v>142</v>
      </c>
      <c r="AU345" s="143" t="s">
        <v>140</v>
      </c>
      <c r="AV345" s="12" t="s">
        <v>140</v>
      </c>
      <c r="AW345" s="12" t="s">
        <v>30</v>
      </c>
      <c r="AX345" s="12" t="s">
        <v>73</v>
      </c>
      <c r="AY345" s="143" t="s">
        <v>132</v>
      </c>
    </row>
    <row r="346" spans="2:65" s="12" customFormat="1">
      <c r="B346" s="141"/>
      <c r="D346" s="142" t="s">
        <v>142</v>
      </c>
      <c r="E346" s="143" t="s">
        <v>1</v>
      </c>
      <c r="F346" s="144" t="s">
        <v>151</v>
      </c>
      <c r="H346" s="145">
        <v>1.0309999999999999</v>
      </c>
      <c r="I346" s="146"/>
      <c r="L346" s="141"/>
      <c r="M346" s="147"/>
      <c r="T346" s="148"/>
      <c r="AT346" s="143" t="s">
        <v>142</v>
      </c>
      <c r="AU346" s="143" t="s">
        <v>140</v>
      </c>
      <c r="AV346" s="12" t="s">
        <v>140</v>
      </c>
      <c r="AW346" s="12" t="s">
        <v>30</v>
      </c>
      <c r="AX346" s="12" t="s">
        <v>73</v>
      </c>
      <c r="AY346" s="143" t="s">
        <v>132</v>
      </c>
    </row>
    <row r="347" spans="2:65" s="13" customFormat="1">
      <c r="B347" s="149"/>
      <c r="D347" s="142" t="s">
        <v>142</v>
      </c>
      <c r="E347" s="150" t="s">
        <v>1</v>
      </c>
      <c r="F347" s="151" t="s">
        <v>153</v>
      </c>
      <c r="H347" s="152">
        <v>3.8449999999999998</v>
      </c>
      <c r="I347" s="153"/>
      <c r="L347" s="149"/>
      <c r="M347" s="154"/>
      <c r="T347" s="155"/>
      <c r="AT347" s="150" t="s">
        <v>142</v>
      </c>
      <c r="AU347" s="150" t="s">
        <v>140</v>
      </c>
      <c r="AV347" s="13" t="s">
        <v>139</v>
      </c>
      <c r="AW347" s="13" t="s">
        <v>30</v>
      </c>
      <c r="AX347" s="13" t="s">
        <v>81</v>
      </c>
      <c r="AY347" s="150" t="s">
        <v>132</v>
      </c>
    </row>
    <row r="348" spans="2:65" s="1" customFormat="1" ht="16.5" customHeight="1">
      <c r="B348" s="127"/>
      <c r="C348" s="128" t="s">
        <v>749</v>
      </c>
      <c r="D348" s="128" t="s">
        <v>135</v>
      </c>
      <c r="E348" s="129" t="s">
        <v>750</v>
      </c>
      <c r="F348" s="130" t="s">
        <v>751</v>
      </c>
      <c r="G348" s="131" t="s">
        <v>138</v>
      </c>
      <c r="H348" s="132">
        <v>3.8450000000000002</v>
      </c>
      <c r="I348" s="133"/>
      <c r="J348" s="134">
        <f>ROUND(I348*H348,2)</f>
        <v>0</v>
      </c>
      <c r="K348" s="130" t="s">
        <v>1</v>
      </c>
      <c r="L348" s="31"/>
      <c r="M348" s="135" t="s">
        <v>1</v>
      </c>
      <c r="N348" s="136" t="s">
        <v>39</v>
      </c>
      <c r="P348" s="137">
        <f>O348*H348</f>
        <v>0</v>
      </c>
      <c r="Q348" s="137">
        <v>2.9999999999999997E-4</v>
      </c>
      <c r="R348" s="137">
        <f>Q348*H348</f>
        <v>1.1535E-3</v>
      </c>
      <c r="S348" s="137">
        <v>0</v>
      </c>
      <c r="T348" s="138">
        <f>S348*H348</f>
        <v>0</v>
      </c>
      <c r="AR348" s="139" t="s">
        <v>182</v>
      </c>
      <c r="AT348" s="139" t="s">
        <v>135</v>
      </c>
      <c r="AU348" s="139" t="s">
        <v>140</v>
      </c>
      <c r="AY348" s="16" t="s">
        <v>132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6" t="s">
        <v>140</v>
      </c>
      <c r="BK348" s="140">
        <f>ROUND(I348*H348,2)</f>
        <v>0</v>
      </c>
      <c r="BL348" s="16" t="s">
        <v>182</v>
      </c>
      <c r="BM348" s="139" t="s">
        <v>752</v>
      </c>
    </row>
    <row r="349" spans="2:65" s="1" customFormat="1" ht="21.75" customHeight="1">
      <c r="B349" s="127"/>
      <c r="C349" s="162" t="s">
        <v>753</v>
      </c>
      <c r="D349" s="162" t="s">
        <v>174</v>
      </c>
      <c r="E349" s="163" t="s">
        <v>754</v>
      </c>
      <c r="F349" s="164" t="s">
        <v>755</v>
      </c>
      <c r="G349" s="165" t="s">
        <v>138</v>
      </c>
      <c r="H349" s="166">
        <v>4.2300000000000004</v>
      </c>
      <c r="I349" s="167"/>
      <c r="J349" s="168">
        <f>ROUND(I349*H349,2)</f>
        <v>0</v>
      </c>
      <c r="K349" s="164" t="s">
        <v>1</v>
      </c>
      <c r="L349" s="169"/>
      <c r="M349" s="170" t="s">
        <v>1</v>
      </c>
      <c r="N349" s="171" t="s">
        <v>39</v>
      </c>
      <c r="P349" s="137">
        <f>O349*H349</f>
        <v>0</v>
      </c>
      <c r="Q349" s="137">
        <v>1.6E-2</v>
      </c>
      <c r="R349" s="137">
        <f>Q349*H349</f>
        <v>6.7680000000000004E-2</v>
      </c>
      <c r="S349" s="137">
        <v>0</v>
      </c>
      <c r="T349" s="138">
        <f>S349*H349</f>
        <v>0</v>
      </c>
      <c r="AR349" s="139" t="s">
        <v>276</v>
      </c>
      <c r="AT349" s="139" t="s">
        <v>174</v>
      </c>
      <c r="AU349" s="139" t="s">
        <v>140</v>
      </c>
      <c r="AY349" s="16" t="s">
        <v>132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6" t="s">
        <v>140</v>
      </c>
      <c r="BK349" s="140">
        <f>ROUND(I349*H349,2)</f>
        <v>0</v>
      </c>
      <c r="BL349" s="16" t="s">
        <v>182</v>
      </c>
      <c r="BM349" s="139" t="s">
        <v>756</v>
      </c>
    </row>
    <row r="350" spans="2:65" s="12" customFormat="1">
      <c r="B350" s="141"/>
      <c r="D350" s="142" t="s">
        <v>142</v>
      </c>
      <c r="E350" s="143" t="s">
        <v>1</v>
      </c>
      <c r="F350" s="144" t="s">
        <v>757</v>
      </c>
      <c r="H350" s="145">
        <v>4.2300000000000004</v>
      </c>
      <c r="I350" s="146"/>
      <c r="L350" s="141"/>
      <c r="M350" s="147"/>
      <c r="T350" s="148"/>
      <c r="AT350" s="143" t="s">
        <v>142</v>
      </c>
      <c r="AU350" s="143" t="s">
        <v>140</v>
      </c>
      <c r="AV350" s="12" t="s">
        <v>140</v>
      </c>
      <c r="AW350" s="12" t="s">
        <v>30</v>
      </c>
      <c r="AX350" s="12" t="s">
        <v>81</v>
      </c>
      <c r="AY350" s="143" t="s">
        <v>132</v>
      </c>
    </row>
    <row r="351" spans="2:65" s="1" customFormat="1" ht="24.2" customHeight="1">
      <c r="B351" s="127"/>
      <c r="C351" s="128" t="s">
        <v>758</v>
      </c>
      <c r="D351" s="128" t="s">
        <v>135</v>
      </c>
      <c r="E351" s="129" t="s">
        <v>759</v>
      </c>
      <c r="F351" s="130" t="s">
        <v>760</v>
      </c>
      <c r="G351" s="131" t="s">
        <v>209</v>
      </c>
      <c r="H351" s="132">
        <v>0.214</v>
      </c>
      <c r="I351" s="133"/>
      <c r="J351" s="134">
        <f>ROUND(I351*H351,2)</f>
        <v>0</v>
      </c>
      <c r="K351" s="130" t="s">
        <v>1</v>
      </c>
      <c r="L351" s="31"/>
      <c r="M351" s="135" t="s">
        <v>1</v>
      </c>
      <c r="N351" s="136" t="s">
        <v>39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182</v>
      </c>
      <c r="AT351" s="139" t="s">
        <v>135</v>
      </c>
      <c r="AU351" s="139" t="s">
        <v>140</v>
      </c>
      <c r="AY351" s="16" t="s">
        <v>132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140</v>
      </c>
      <c r="BK351" s="140">
        <f>ROUND(I351*H351,2)</f>
        <v>0</v>
      </c>
      <c r="BL351" s="16" t="s">
        <v>182</v>
      </c>
      <c r="BM351" s="139" t="s">
        <v>761</v>
      </c>
    </row>
    <row r="352" spans="2:65" s="11" customFormat="1" ht="22.9" customHeight="1">
      <c r="B352" s="115"/>
      <c r="D352" s="116" t="s">
        <v>72</v>
      </c>
      <c r="E352" s="125" t="s">
        <v>762</v>
      </c>
      <c r="F352" s="125" t="s">
        <v>763</v>
      </c>
      <c r="I352" s="118"/>
      <c r="J352" s="126">
        <f>BK352</f>
        <v>0</v>
      </c>
      <c r="L352" s="115"/>
      <c r="M352" s="120"/>
      <c r="P352" s="121">
        <f>SUM(P353:P356)</f>
        <v>0</v>
      </c>
      <c r="R352" s="121">
        <f>SUM(R353:R356)</f>
        <v>0</v>
      </c>
      <c r="T352" s="122">
        <f>SUM(T353:T356)</f>
        <v>1.1886000000000001E-2</v>
      </c>
      <c r="AR352" s="116" t="s">
        <v>140</v>
      </c>
      <c r="AT352" s="123" t="s">
        <v>72</v>
      </c>
      <c r="AU352" s="123" t="s">
        <v>81</v>
      </c>
      <c r="AY352" s="116" t="s">
        <v>132</v>
      </c>
      <c r="BK352" s="124">
        <f>SUM(BK353:BK356)</f>
        <v>0</v>
      </c>
    </row>
    <row r="353" spans="2:65" s="1" customFormat="1" ht="24.2" customHeight="1">
      <c r="B353" s="127"/>
      <c r="C353" s="128" t="s">
        <v>764</v>
      </c>
      <c r="D353" s="128" t="s">
        <v>135</v>
      </c>
      <c r="E353" s="129" t="s">
        <v>765</v>
      </c>
      <c r="F353" s="130" t="s">
        <v>766</v>
      </c>
      <c r="G353" s="131" t="s">
        <v>138</v>
      </c>
      <c r="H353" s="132">
        <v>3.9620000000000002</v>
      </c>
      <c r="I353" s="133"/>
      <c r="J353" s="134">
        <f>ROUND(I353*H353,2)</f>
        <v>0</v>
      </c>
      <c r="K353" s="130" t="s">
        <v>1</v>
      </c>
      <c r="L353" s="31"/>
      <c r="M353" s="135" t="s">
        <v>1</v>
      </c>
      <c r="N353" s="136" t="s">
        <v>39</v>
      </c>
      <c r="P353" s="137">
        <f>O353*H353</f>
        <v>0</v>
      </c>
      <c r="Q353" s="137">
        <v>0</v>
      </c>
      <c r="R353" s="137">
        <f>Q353*H353</f>
        <v>0</v>
      </c>
      <c r="S353" s="137">
        <v>3.0000000000000001E-3</v>
      </c>
      <c r="T353" s="138">
        <f>S353*H353</f>
        <v>1.1886000000000001E-2</v>
      </c>
      <c r="AR353" s="139" t="s">
        <v>182</v>
      </c>
      <c r="AT353" s="139" t="s">
        <v>135</v>
      </c>
      <c r="AU353" s="139" t="s">
        <v>140</v>
      </c>
      <c r="AY353" s="16" t="s">
        <v>132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140</v>
      </c>
      <c r="BK353" s="140">
        <f>ROUND(I353*H353,2)</f>
        <v>0</v>
      </c>
      <c r="BL353" s="16" t="s">
        <v>182</v>
      </c>
      <c r="BM353" s="139" t="s">
        <v>767</v>
      </c>
    </row>
    <row r="354" spans="2:65" s="12" customFormat="1">
      <c r="B354" s="141"/>
      <c r="D354" s="142" t="s">
        <v>142</v>
      </c>
      <c r="E354" s="143" t="s">
        <v>1</v>
      </c>
      <c r="F354" s="144" t="s">
        <v>768</v>
      </c>
      <c r="H354" s="145">
        <v>2.96</v>
      </c>
      <c r="I354" s="146"/>
      <c r="L354" s="141"/>
      <c r="M354" s="147"/>
      <c r="T354" s="148"/>
      <c r="AT354" s="143" t="s">
        <v>142</v>
      </c>
      <c r="AU354" s="143" t="s">
        <v>140</v>
      </c>
      <c r="AV354" s="12" t="s">
        <v>140</v>
      </c>
      <c r="AW354" s="12" t="s">
        <v>30</v>
      </c>
      <c r="AX354" s="12" t="s">
        <v>73</v>
      </c>
      <c r="AY354" s="143" t="s">
        <v>132</v>
      </c>
    </row>
    <row r="355" spans="2:65" s="12" customFormat="1">
      <c r="B355" s="141"/>
      <c r="D355" s="142" t="s">
        <v>142</v>
      </c>
      <c r="E355" s="143" t="s">
        <v>1</v>
      </c>
      <c r="F355" s="144" t="s">
        <v>769</v>
      </c>
      <c r="H355" s="145">
        <v>1.002</v>
      </c>
      <c r="I355" s="146"/>
      <c r="L355" s="141"/>
      <c r="M355" s="147"/>
      <c r="T355" s="148"/>
      <c r="AT355" s="143" t="s">
        <v>142</v>
      </c>
      <c r="AU355" s="143" t="s">
        <v>140</v>
      </c>
      <c r="AV355" s="12" t="s">
        <v>140</v>
      </c>
      <c r="AW355" s="12" t="s">
        <v>30</v>
      </c>
      <c r="AX355" s="12" t="s">
        <v>73</v>
      </c>
      <c r="AY355" s="143" t="s">
        <v>132</v>
      </c>
    </row>
    <row r="356" spans="2:65" s="13" customFormat="1">
      <c r="B356" s="149"/>
      <c r="D356" s="142" t="s">
        <v>142</v>
      </c>
      <c r="E356" s="150" t="s">
        <v>1</v>
      </c>
      <c r="F356" s="151" t="s">
        <v>153</v>
      </c>
      <c r="H356" s="152">
        <v>3.9619999999999997</v>
      </c>
      <c r="I356" s="153"/>
      <c r="L356" s="149"/>
      <c r="M356" s="154"/>
      <c r="T356" s="155"/>
      <c r="AT356" s="150" t="s">
        <v>142</v>
      </c>
      <c r="AU356" s="150" t="s">
        <v>140</v>
      </c>
      <c r="AV356" s="13" t="s">
        <v>139</v>
      </c>
      <c r="AW356" s="13" t="s">
        <v>30</v>
      </c>
      <c r="AX356" s="13" t="s">
        <v>81</v>
      </c>
      <c r="AY356" s="150" t="s">
        <v>132</v>
      </c>
    </row>
    <row r="357" spans="2:65" s="11" customFormat="1" ht="22.9" customHeight="1">
      <c r="B357" s="115"/>
      <c r="D357" s="116" t="s">
        <v>72</v>
      </c>
      <c r="E357" s="125" t="s">
        <v>770</v>
      </c>
      <c r="F357" s="125" t="s">
        <v>771</v>
      </c>
      <c r="I357" s="118"/>
      <c r="J357" s="126">
        <f>BK357</f>
        <v>0</v>
      </c>
      <c r="L357" s="115"/>
      <c r="M357" s="120"/>
      <c r="P357" s="121">
        <f>SUM(P358:P383)</f>
        <v>0</v>
      </c>
      <c r="R357" s="121">
        <f>SUM(R358:R383)</f>
        <v>0.90809002000000005</v>
      </c>
      <c r="T357" s="122">
        <f>SUM(T358:T383)</f>
        <v>0</v>
      </c>
      <c r="AR357" s="116" t="s">
        <v>140</v>
      </c>
      <c r="AT357" s="123" t="s">
        <v>72</v>
      </c>
      <c r="AU357" s="123" t="s">
        <v>81</v>
      </c>
      <c r="AY357" s="116" t="s">
        <v>132</v>
      </c>
      <c r="BK357" s="124">
        <f>SUM(BK358:BK383)</f>
        <v>0</v>
      </c>
    </row>
    <row r="358" spans="2:65" s="1" customFormat="1" ht="16.5" customHeight="1">
      <c r="B358" s="127"/>
      <c r="C358" s="162" t="s">
        <v>772</v>
      </c>
      <c r="D358" s="162" t="s">
        <v>174</v>
      </c>
      <c r="E358" s="163" t="s">
        <v>773</v>
      </c>
      <c r="F358" s="164" t="s">
        <v>774</v>
      </c>
      <c r="G358" s="165" t="s">
        <v>775</v>
      </c>
      <c r="H358" s="166">
        <v>71.373999999999995</v>
      </c>
      <c r="I358" s="167"/>
      <c r="J358" s="168">
        <f>ROUND(I358*H358,2)</f>
        <v>0</v>
      </c>
      <c r="K358" s="164" t="s">
        <v>776</v>
      </c>
      <c r="L358" s="169"/>
      <c r="M358" s="170" t="s">
        <v>1</v>
      </c>
      <c r="N358" s="171" t="s">
        <v>39</v>
      </c>
      <c r="P358" s="137">
        <f>O358*H358</f>
        <v>0</v>
      </c>
      <c r="Q358" s="137">
        <v>1E-3</v>
      </c>
      <c r="R358" s="137">
        <f>Q358*H358</f>
        <v>7.1373999999999993E-2</v>
      </c>
      <c r="S358" s="137">
        <v>0</v>
      </c>
      <c r="T358" s="138">
        <f>S358*H358</f>
        <v>0</v>
      </c>
      <c r="AR358" s="139" t="s">
        <v>276</v>
      </c>
      <c r="AT358" s="139" t="s">
        <v>174</v>
      </c>
      <c r="AU358" s="139" t="s">
        <v>140</v>
      </c>
      <c r="AY358" s="16" t="s">
        <v>132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6" t="s">
        <v>140</v>
      </c>
      <c r="BK358" s="140">
        <f>ROUND(I358*H358,2)</f>
        <v>0</v>
      </c>
      <c r="BL358" s="16" t="s">
        <v>182</v>
      </c>
      <c r="BM358" s="139" t="s">
        <v>777</v>
      </c>
    </row>
    <row r="359" spans="2:65" s="14" customFormat="1">
      <c r="B359" s="156"/>
      <c r="D359" s="142" t="s">
        <v>142</v>
      </c>
      <c r="E359" s="157" t="s">
        <v>1</v>
      </c>
      <c r="F359" s="158" t="s">
        <v>778</v>
      </c>
      <c r="H359" s="157" t="s">
        <v>1</v>
      </c>
      <c r="I359" s="159"/>
      <c r="L359" s="156"/>
      <c r="M359" s="160"/>
      <c r="T359" s="161"/>
      <c r="AT359" s="157" t="s">
        <v>142</v>
      </c>
      <c r="AU359" s="157" t="s">
        <v>140</v>
      </c>
      <c r="AV359" s="14" t="s">
        <v>81</v>
      </c>
      <c r="AW359" s="14" t="s">
        <v>30</v>
      </c>
      <c r="AX359" s="14" t="s">
        <v>73</v>
      </c>
      <c r="AY359" s="157" t="s">
        <v>132</v>
      </c>
    </row>
    <row r="360" spans="2:65" s="14" customFormat="1">
      <c r="B360" s="156"/>
      <c r="D360" s="142" t="s">
        <v>142</v>
      </c>
      <c r="E360" s="157" t="s">
        <v>1</v>
      </c>
      <c r="F360" s="158" t="s">
        <v>779</v>
      </c>
      <c r="H360" s="157" t="s">
        <v>1</v>
      </c>
      <c r="I360" s="159"/>
      <c r="L360" s="156"/>
      <c r="M360" s="160"/>
      <c r="T360" s="161"/>
      <c r="AT360" s="157" t="s">
        <v>142</v>
      </c>
      <c r="AU360" s="157" t="s">
        <v>140</v>
      </c>
      <c r="AV360" s="14" t="s">
        <v>81</v>
      </c>
      <c r="AW360" s="14" t="s">
        <v>30</v>
      </c>
      <c r="AX360" s="14" t="s">
        <v>73</v>
      </c>
      <c r="AY360" s="157" t="s">
        <v>132</v>
      </c>
    </row>
    <row r="361" spans="2:65" s="12" customFormat="1">
      <c r="B361" s="141"/>
      <c r="D361" s="142" t="s">
        <v>142</v>
      </c>
      <c r="E361" s="143" t="s">
        <v>1</v>
      </c>
      <c r="F361" s="144" t="s">
        <v>780</v>
      </c>
      <c r="H361" s="145">
        <v>13.842000000000001</v>
      </c>
      <c r="I361" s="146"/>
      <c r="L361" s="141"/>
      <c r="M361" s="147"/>
      <c r="T361" s="148"/>
      <c r="AT361" s="143" t="s">
        <v>142</v>
      </c>
      <c r="AU361" s="143" t="s">
        <v>140</v>
      </c>
      <c r="AV361" s="12" t="s">
        <v>140</v>
      </c>
      <c r="AW361" s="12" t="s">
        <v>30</v>
      </c>
      <c r="AX361" s="12" t="s">
        <v>73</v>
      </c>
      <c r="AY361" s="143" t="s">
        <v>132</v>
      </c>
    </row>
    <row r="362" spans="2:65" s="14" customFormat="1">
      <c r="B362" s="156"/>
      <c r="D362" s="142" t="s">
        <v>142</v>
      </c>
      <c r="E362" s="157" t="s">
        <v>1</v>
      </c>
      <c r="F362" s="158" t="s">
        <v>781</v>
      </c>
      <c r="H362" s="157" t="s">
        <v>1</v>
      </c>
      <c r="I362" s="159"/>
      <c r="L362" s="156"/>
      <c r="M362" s="160"/>
      <c r="T362" s="161"/>
      <c r="AT362" s="157" t="s">
        <v>142</v>
      </c>
      <c r="AU362" s="157" t="s">
        <v>140</v>
      </c>
      <c r="AV362" s="14" t="s">
        <v>81</v>
      </c>
      <c r="AW362" s="14" t="s">
        <v>30</v>
      </c>
      <c r="AX362" s="14" t="s">
        <v>73</v>
      </c>
      <c r="AY362" s="157" t="s">
        <v>132</v>
      </c>
    </row>
    <row r="363" spans="2:65" s="12" customFormat="1">
      <c r="B363" s="141"/>
      <c r="D363" s="142" t="s">
        <v>142</v>
      </c>
      <c r="E363" s="143" t="s">
        <v>1</v>
      </c>
      <c r="F363" s="144" t="s">
        <v>782</v>
      </c>
      <c r="H363" s="145">
        <v>57.531999999999996</v>
      </c>
      <c r="I363" s="146"/>
      <c r="L363" s="141"/>
      <c r="M363" s="147"/>
      <c r="T363" s="148"/>
      <c r="AT363" s="143" t="s">
        <v>142</v>
      </c>
      <c r="AU363" s="143" t="s">
        <v>140</v>
      </c>
      <c r="AV363" s="12" t="s">
        <v>140</v>
      </c>
      <c r="AW363" s="12" t="s">
        <v>30</v>
      </c>
      <c r="AX363" s="12" t="s">
        <v>73</v>
      </c>
      <c r="AY363" s="143" t="s">
        <v>132</v>
      </c>
    </row>
    <row r="364" spans="2:65" s="13" customFormat="1">
      <c r="B364" s="149"/>
      <c r="D364" s="142" t="s">
        <v>142</v>
      </c>
      <c r="E364" s="150" t="s">
        <v>1</v>
      </c>
      <c r="F364" s="151" t="s">
        <v>153</v>
      </c>
      <c r="H364" s="152">
        <v>71.373999999999995</v>
      </c>
      <c r="I364" s="153"/>
      <c r="L364" s="149"/>
      <c r="M364" s="154"/>
      <c r="T364" s="155"/>
      <c r="AT364" s="150" t="s">
        <v>142</v>
      </c>
      <c r="AU364" s="150" t="s">
        <v>140</v>
      </c>
      <c r="AV364" s="13" t="s">
        <v>139</v>
      </c>
      <c r="AW364" s="13" t="s">
        <v>30</v>
      </c>
      <c r="AX364" s="13" t="s">
        <v>81</v>
      </c>
      <c r="AY364" s="150" t="s">
        <v>132</v>
      </c>
    </row>
    <row r="365" spans="2:65" s="1" customFormat="1" ht="21.75" customHeight="1">
      <c r="B365" s="127"/>
      <c r="C365" s="162" t="s">
        <v>783</v>
      </c>
      <c r="D365" s="162" t="s">
        <v>174</v>
      </c>
      <c r="E365" s="163" t="s">
        <v>784</v>
      </c>
      <c r="F365" s="164" t="s">
        <v>785</v>
      </c>
      <c r="G365" s="165" t="s">
        <v>775</v>
      </c>
      <c r="H365" s="166">
        <v>11.896000000000001</v>
      </c>
      <c r="I365" s="167"/>
      <c r="J365" s="168">
        <f>ROUND(I365*H365,2)</f>
        <v>0</v>
      </c>
      <c r="K365" s="164" t="s">
        <v>776</v>
      </c>
      <c r="L365" s="169"/>
      <c r="M365" s="170" t="s">
        <v>1</v>
      </c>
      <c r="N365" s="171" t="s">
        <v>39</v>
      </c>
      <c r="P365" s="137">
        <f>O365*H365</f>
        <v>0</v>
      </c>
      <c r="Q365" s="137">
        <v>1E-3</v>
      </c>
      <c r="R365" s="137">
        <f>Q365*H365</f>
        <v>1.1896E-2</v>
      </c>
      <c r="S365" s="137">
        <v>0</v>
      </c>
      <c r="T365" s="138">
        <f>S365*H365</f>
        <v>0</v>
      </c>
      <c r="AR365" s="139" t="s">
        <v>276</v>
      </c>
      <c r="AT365" s="139" t="s">
        <v>174</v>
      </c>
      <c r="AU365" s="139" t="s">
        <v>140</v>
      </c>
      <c r="AY365" s="16" t="s">
        <v>132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140</v>
      </c>
      <c r="BK365" s="140">
        <f>ROUND(I365*H365,2)</f>
        <v>0</v>
      </c>
      <c r="BL365" s="16" t="s">
        <v>182</v>
      </c>
      <c r="BM365" s="139" t="s">
        <v>786</v>
      </c>
    </row>
    <row r="366" spans="2:65" s="14" customFormat="1">
      <c r="B366" s="156"/>
      <c r="D366" s="142" t="s">
        <v>142</v>
      </c>
      <c r="E366" s="157" t="s">
        <v>1</v>
      </c>
      <c r="F366" s="158" t="s">
        <v>787</v>
      </c>
      <c r="H366" s="157" t="s">
        <v>1</v>
      </c>
      <c r="I366" s="159"/>
      <c r="L366" s="156"/>
      <c r="M366" s="160"/>
      <c r="T366" s="161"/>
      <c r="AT366" s="157" t="s">
        <v>142</v>
      </c>
      <c r="AU366" s="157" t="s">
        <v>140</v>
      </c>
      <c r="AV366" s="14" t="s">
        <v>81</v>
      </c>
      <c r="AW366" s="14" t="s">
        <v>30</v>
      </c>
      <c r="AX366" s="14" t="s">
        <v>73</v>
      </c>
      <c r="AY366" s="157" t="s">
        <v>132</v>
      </c>
    </row>
    <row r="367" spans="2:65" s="14" customFormat="1">
      <c r="B367" s="156"/>
      <c r="D367" s="142" t="s">
        <v>142</v>
      </c>
      <c r="E367" s="157" t="s">
        <v>1</v>
      </c>
      <c r="F367" s="158" t="s">
        <v>788</v>
      </c>
      <c r="H367" s="157" t="s">
        <v>1</v>
      </c>
      <c r="I367" s="159"/>
      <c r="L367" s="156"/>
      <c r="M367" s="160"/>
      <c r="T367" s="161"/>
      <c r="AT367" s="157" t="s">
        <v>142</v>
      </c>
      <c r="AU367" s="157" t="s">
        <v>140</v>
      </c>
      <c r="AV367" s="14" t="s">
        <v>81</v>
      </c>
      <c r="AW367" s="14" t="s">
        <v>30</v>
      </c>
      <c r="AX367" s="14" t="s">
        <v>73</v>
      </c>
      <c r="AY367" s="157" t="s">
        <v>132</v>
      </c>
    </row>
    <row r="368" spans="2:65" s="12" customFormat="1">
      <c r="B368" s="141"/>
      <c r="D368" s="142" t="s">
        <v>142</v>
      </c>
      <c r="E368" s="143" t="s">
        <v>1</v>
      </c>
      <c r="F368" s="144" t="s">
        <v>789</v>
      </c>
      <c r="H368" s="145">
        <v>11.896000000000001</v>
      </c>
      <c r="I368" s="146"/>
      <c r="L368" s="141"/>
      <c r="M368" s="147"/>
      <c r="T368" s="148"/>
      <c r="AT368" s="143" t="s">
        <v>142</v>
      </c>
      <c r="AU368" s="143" t="s">
        <v>140</v>
      </c>
      <c r="AV368" s="12" t="s">
        <v>140</v>
      </c>
      <c r="AW368" s="12" t="s">
        <v>30</v>
      </c>
      <c r="AX368" s="12" t="s">
        <v>81</v>
      </c>
      <c r="AY368" s="143" t="s">
        <v>132</v>
      </c>
    </row>
    <row r="369" spans="2:65" s="1" customFormat="1" ht="16.5" customHeight="1">
      <c r="B369" s="127"/>
      <c r="C369" s="162" t="s">
        <v>790</v>
      </c>
      <c r="D369" s="162" t="s">
        <v>174</v>
      </c>
      <c r="E369" s="163" t="s">
        <v>791</v>
      </c>
      <c r="F369" s="164" t="s">
        <v>792</v>
      </c>
      <c r="G369" s="165" t="s">
        <v>793</v>
      </c>
      <c r="H369" s="166">
        <v>1.5</v>
      </c>
      <c r="I369" s="167"/>
      <c r="J369" s="168">
        <f>ROUND(I369*H369,2)</f>
        <v>0</v>
      </c>
      <c r="K369" s="164" t="s">
        <v>776</v>
      </c>
      <c r="L369" s="169"/>
      <c r="M369" s="170" t="s">
        <v>1</v>
      </c>
      <c r="N369" s="171" t="s">
        <v>39</v>
      </c>
      <c r="P369" s="137">
        <f>O369*H369</f>
        <v>0</v>
      </c>
      <c r="Q369" s="137">
        <v>1E-3</v>
      </c>
      <c r="R369" s="137">
        <f>Q369*H369</f>
        <v>1.5E-3</v>
      </c>
      <c r="S369" s="137">
        <v>0</v>
      </c>
      <c r="T369" s="138">
        <f>S369*H369</f>
        <v>0</v>
      </c>
      <c r="AR369" s="139" t="s">
        <v>276</v>
      </c>
      <c r="AT369" s="139" t="s">
        <v>174</v>
      </c>
      <c r="AU369" s="139" t="s">
        <v>140</v>
      </c>
      <c r="AY369" s="16" t="s">
        <v>132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6" t="s">
        <v>140</v>
      </c>
      <c r="BK369" s="140">
        <f>ROUND(I369*H369,2)</f>
        <v>0</v>
      </c>
      <c r="BL369" s="16" t="s">
        <v>182</v>
      </c>
      <c r="BM369" s="139" t="s">
        <v>794</v>
      </c>
    </row>
    <row r="370" spans="2:65" s="1" customFormat="1" ht="24.2" customHeight="1">
      <c r="B370" s="127"/>
      <c r="C370" s="128" t="s">
        <v>795</v>
      </c>
      <c r="D370" s="128" t="s">
        <v>135</v>
      </c>
      <c r="E370" s="129" t="s">
        <v>796</v>
      </c>
      <c r="F370" s="130" t="s">
        <v>797</v>
      </c>
      <c r="G370" s="131" t="s">
        <v>138</v>
      </c>
      <c r="H370" s="132">
        <v>15.981</v>
      </c>
      <c r="I370" s="133"/>
      <c r="J370" s="134">
        <f>ROUND(I370*H370,2)</f>
        <v>0</v>
      </c>
      <c r="K370" s="130" t="s">
        <v>1</v>
      </c>
      <c r="L370" s="31"/>
      <c r="M370" s="135" t="s">
        <v>1</v>
      </c>
      <c r="N370" s="136" t="s">
        <v>39</v>
      </c>
      <c r="P370" s="137">
        <f>O370*H370</f>
        <v>0</v>
      </c>
      <c r="Q370" s="137">
        <v>3.3619999999999997E-2</v>
      </c>
      <c r="R370" s="137">
        <f>Q370*H370</f>
        <v>0.53728122</v>
      </c>
      <c r="S370" s="137">
        <v>0</v>
      </c>
      <c r="T370" s="138">
        <f>S370*H370</f>
        <v>0</v>
      </c>
      <c r="AR370" s="139" t="s">
        <v>182</v>
      </c>
      <c r="AT370" s="139" t="s">
        <v>135</v>
      </c>
      <c r="AU370" s="139" t="s">
        <v>140</v>
      </c>
      <c r="AY370" s="16" t="s">
        <v>132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6" t="s">
        <v>140</v>
      </c>
      <c r="BK370" s="140">
        <f>ROUND(I370*H370,2)</f>
        <v>0</v>
      </c>
      <c r="BL370" s="16" t="s">
        <v>182</v>
      </c>
      <c r="BM370" s="139" t="s">
        <v>798</v>
      </c>
    </row>
    <row r="371" spans="2:65" s="12" customFormat="1">
      <c r="B371" s="141"/>
      <c r="D371" s="142" t="s">
        <v>142</v>
      </c>
      <c r="E371" s="143" t="s">
        <v>1</v>
      </c>
      <c r="F371" s="144" t="s">
        <v>799</v>
      </c>
      <c r="H371" s="145">
        <v>8.4380000000000006</v>
      </c>
      <c r="I371" s="146"/>
      <c r="L371" s="141"/>
      <c r="M371" s="147"/>
      <c r="T371" s="148"/>
      <c r="AT371" s="143" t="s">
        <v>142</v>
      </c>
      <c r="AU371" s="143" t="s">
        <v>140</v>
      </c>
      <c r="AV371" s="12" t="s">
        <v>140</v>
      </c>
      <c r="AW371" s="12" t="s">
        <v>30</v>
      </c>
      <c r="AX371" s="12" t="s">
        <v>73</v>
      </c>
      <c r="AY371" s="143" t="s">
        <v>132</v>
      </c>
    </row>
    <row r="372" spans="2:65" s="12" customFormat="1">
      <c r="B372" s="141"/>
      <c r="D372" s="142" t="s">
        <v>142</v>
      </c>
      <c r="E372" s="143" t="s">
        <v>1</v>
      </c>
      <c r="F372" s="144" t="s">
        <v>800</v>
      </c>
      <c r="H372" s="145">
        <v>5.1130000000000004</v>
      </c>
      <c r="I372" s="146"/>
      <c r="L372" s="141"/>
      <c r="M372" s="147"/>
      <c r="T372" s="148"/>
      <c r="AT372" s="143" t="s">
        <v>142</v>
      </c>
      <c r="AU372" s="143" t="s">
        <v>140</v>
      </c>
      <c r="AV372" s="12" t="s">
        <v>140</v>
      </c>
      <c r="AW372" s="12" t="s">
        <v>30</v>
      </c>
      <c r="AX372" s="12" t="s">
        <v>73</v>
      </c>
      <c r="AY372" s="143" t="s">
        <v>132</v>
      </c>
    </row>
    <row r="373" spans="2:65" s="12" customFormat="1">
      <c r="B373" s="141"/>
      <c r="D373" s="142" t="s">
        <v>142</v>
      </c>
      <c r="E373" s="143" t="s">
        <v>1</v>
      </c>
      <c r="F373" s="144" t="s">
        <v>801</v>
      </c>
      <c r="H373" s="145">
        <v>2.4300000000000002</v>
      </c>
      <c r="I373" s="146"/>
      <c r="L373" s="141"/>
      <c r="M373" s="147"/>
      <c r="T373" s="148"/>
      <c r="AT373" s="143" t="s">
        <v>142</v>
      </c>
      <c r="AU373" s="143" t="s">
        <v>140</v>
      </c>
      <c r="AV373" s="12" t="s">
        <v>140</v>
      </c>
      <c r="AW373" s="12" t="s">
        <v>30</v>
      </c>
      <c r="AX373" s="12" t="s">
        <v>73</v>
      </c>
      <c r="AY373" s="143" t="s">
        <v>132</v>
      </c>
    </row>
    <row r="374" spans="2:65" s="13" customFormat="1">
      <c r="B374" s="149"/>
      <c r="D374" s="142" t="s">
        <v>142</v>
      </c>
      <c r="E374" s="150" t="s">
        <v>1</v>
      </c>
      <c r="F374" s="151" t="s">
        <v>153</v>
      </c>
      <c r="H374" s="152">
        <v>15.981000000000002</v>
      </c>
      <c r="I374" s="153"/>
      <c r="L374" s="149"/>
      <c r="M374" s="154"/>
      <c r="T374" s="155"/>
      <c r="AT374" s="150" t="s">
        <v>142</v>
      </c>
      <c r="AU374" s="150" t="s">
        <v>140</v>
      </c>
      <c r="AV374" s="13" t="s">
        <v>139</v>
      </c>
      <c r="AW374" s="13" t="s">
        <v>30</v>
      </c>
      <c r="AX374" s="13" t="s">
        <v>81</v>
      </c>
      <c r="AY374" s="150" t="s">
        <v>132</v>
      </c>
    </row>
    <row r="375" spans="2:65" s="1" customFormat="1" ht="24.2" customHeight="1">
      <c r="B375" s="127"/>
      <c r="C375" s="162" t="s">
        <v>802</v>
      </c>
      <c r="D375" s="162" t="s">
        <v>174</v>
      </c>
      <c r="E375" s="163" t="s">
        <v>803</v>
      </c>
      <c r="F375" s="164" t="s">
        <v>804</v>
      </c>
      <c r="G375" s="165" t="s">
        <v>138</v>
      </c>
      <c r="H375" s="166">
        <v>17.579000000000001</v>
      </c>
      <c r="I375" s="167"/>
      <c r="J375" s="168">
        <f>ROUND(I375*H375,2)</f>
        <v>0</v>
      </c>
      <c r="K375" s="164" t="s">
        <v>1</v>
      </c>
      <c r="L375" s="169"/>
      <c r="M375" s="170" t="s">
        <v>1</v>
      </c>
      <c r="N375" s="171" t="s">
        <v>39</v>
      </c>
      <c r="P375" s="137">
        <f>O375*H375</f>
        <v>0</v>
      </c>
      <c r="Q375" s="137">
        <v>1.55E-2</v>
      </c>
      <c r="R375" s="137">
        <f>Q375*H375</f>
        <v>0.27247450000000001</v>
      </c>
      <c r="S375" s="137">
        <v>0</v>
      </c>
      <c r="T375" s="138">
        <f>S375*H375</f>
        <v>0</v>
      </c>
      <c r="AR375" s="139" t="s">
        <v>276</v>
      </c>
      <c r="AT375" s="139" t="s">
        <v>174</v>
      </c>
      <c r="AU375" s="139" t="s">
        <v>140</v>
      </c>
      <c r="AY375" s="16" t="s">
        <v>132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140</v>
      </c>
      <c r="BK375" s="140">
        <f>ROUND(I375*H375,2)</f>
        <v>0</v>
      </c>
      <c r="BL375" s="16" t="s">
        <v>182</v>
      </c>
      <c r="BM375" s="139" t="s">
        <v>805</v>
      </c>
    </row>
    <row r="376" spans="2:65" s="12" customFormat="1">
      <c r="B376" s="141"/>
      <c r="D376" s="142" t="s">
        <v>142</v>
      </c>
      <c r="E376" s="143" t="s">
        <v>1</v>
      </c>
      <c r="F376" s="144" t="s">
        <v>806</v>
      </c>
      <c r="H376" s="145">
        <v>17.579000000000001</v>
      </c>
      <c r="I376" s="146"/>
      <c r="L376" s="141"/>
      <c r="M376" s="147"/>
      <c r="T376" s="148"/>
      <c r="AT376" s="143" t="s">
        <v>142</v>
      </c>
      <c r="AU376" s="143" t="s">
        <v>140</v>
      </c>
      <c r="AV376" s="12" t="s">
        <v>140</v>
      </c>
      <c r="AW376" s="12" t="s">
        <v>30</v>
      </c>
      <c r="AX376" s="12" t="s">
        <v>81</v>
      </c>
      <c r="AY376" s="143" t="s">
        <v>132</v>
      </c>
    </row>
    <row r="377" spans="2:65" s="1" customFormat="1" ht="24.2" customHeight="1">
      <c r="B377" s="127"/>
      <c r="C377" s="128" t="s">
        <v>807</v>
      </c>
      <c r="D377" s="128" t="s">
        <v>135</v>
      </c>
      <c r="E377" s="129" t="s">
        <v>808</v>
      </c>
      <c r="F377" s="130" t="s">
        <v>809</v>
      </c>
      <c r="G377" s="131" t="s">
        <v>238</v>
      </c>
      <c r="H377" s="132">
        <v>17.54</v>
      </c>
      <c r="I377" s="133"/>
      <c r="J377" s="134">
        <f>ROUND(I377*H377,2)</f>
        <v>0</v>
      </c>
      <c r="K377" s="130" t="s">
        <v>148</v>
      </c>
      <c r="L377" s="31"/>
      <c r="M377" s="135" t="s">
        <v>1</v>
      </c>
      <c r="N377" s="136" t="s">
        <v>39</v>
      </c>
      <c r="P377" s="137">
        <f>O377*H377</f>
        <v>0</v>
      </c>
      <c r="Q377" s="137">
        <v>5.0000000000000001E-4</v>
      </c>
      <c r="R377" s="137">
        <f>Q377*H377</f>
        <v>8.77E-3</v>
      </c>
      <c r="S377" s="137">
        <v>0</v>
      </c>
      <c r="T377" s="138">
        <f>S377*H377</f>
        <v>0</v>
      </c>
      <c r="AR377" s="139" t="s">
        <v>182</v>
      </c>
      <c r="AT377" s="139" t="s">
        <v>135</v>
      </c>
      <c r="AU377" s="139" t="s">
        <v>140</v>
      </c>
      <c r="AY377" s="16" t="s">
        <v>132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6" t="s">
        <v>140</v>
      </c>
      <c r="BK377" s="140">
        <f>ROUND(I377*H377,2)</f>
        <v>0</v>
      </c>
      <c r="BL377" s="16" t="s">
        <v>182</v>
      </c>
      <c r="BM377" s="139" t="s">
        <v>810</v>
      </c>
    </row>
    <row r="378" spans="2:65" s="12" customFormat="1">
      <c r="B378" s="141"/>
      <c r="D378" s="142" t="s">
        <v>142</v>
      </c>
      <c r="E378" s="143" t="s">
        <v>1</v>
      </c>
      <c r="F378" s="144" t="s">
        <v>613</v>
      </c>
      <c r="H378" s="145">
        <v>6.75</v>
      </c>
      <c r="I378" s="146"/>
      <c r="L378" s="141"/>
      <c r="M378" s="147"/>
      <c r="T378" s="148"/>
      <c r="AT378" s="143" t="s">
        <v>142</v>
      </c>
      <c r="AU378" s="143" t="s">
        <v>140</v>
      </c>
      <c r="AV378" s="12" t="s">
        <v>140</v>
      </c>
      <c r="AW378" s="12" t="s">
        <v>30</v>
      </c>
      <c r="AX378" s="12" t="s">
        <v>73</v>
      </c>
      <c r="AY378" s="143" t="s">
        <v>132</v>
      </c>
    </row>
    <row r="379" spans="2:65" s="12" customFormat="1">
      <c r="B379" s="141"/>
      <c r="D379" s="142" t="s">
        <v>142</v>
      </c>
      <c r="E379" s="143" t="s">
        <v>1</v>
      </c>
      <c r="F379" s="144" t="s">
        <v>612</v>
      </c>
      <c r="H379" s="145">
        <v>4.09</v>
      </c>
      <c r="I379" s="146"/>
      <c r="L379" s="141"/>
      <c r="M379" s="147"/>
      <c r="T379" s="148"/>
      <c r="AT379" s="143" t="s">
        <v>142</v>
      </c>
      <c r="AU379" s="143" t="s">
        <v>140</v>
      </c>
      <c r="AV379" s="12" t="s">
        <v>140</v>
      </c>
      <c r="AW379" s="12" t="s">
        <v>30</v>
      </c>
      <c r="AX379" s="12" t="s">
        <v>73</v>
      </c>
      <c r="AY379" s="143" t="s">
        <v>132</v>
      </c>
    </row>
    <row r="380" spans="2:65" s="12" customFormat="1">
      <c r="B380" s="141"/>
      <c r="D380" s="142" t="s">
        <v>142</v>
      </c>
      <c r="E380" s="143" t="s">
        <v>1</v>
      </c>
      <c r="F380" s="144" t="s">
        <v>811</v>
      </c>
      <c r="H380" s="145">
        <v>6.7</v>
      </c>
      <c r="I380" s="146"/>
      <c r="L380" s="141"/>
      <c r="M380" s="147"/>
      <c r="T380" s="148"/>
      <c r="AT380" s="143" t="s">
        <v>142</v>
      </c>
      <c r="AU380" s="143" t="s">
        <v>140</v>
      </c>
      <c r="AV380" s="12" t="s">
        <v>140</v>
      </c>
      <c r="AW380" s="12" t="s">
        <v>30</v>
      </c>
      <c r="AX380" s="12" t="s">
        <v>73</v>
      </c>
      <c r="AY380" s="143" t="s">
        <v>132</v>
      </c>
    </row>
    <row r="381" spans="2:65" s="13" customFormat="1">
      <c r="B381" s="149"/>
      <c r="D381" s="142" t="s">
        <v>142</v>
      </c>
      <c r="E381" s="150" t="s">
        <v>1</v>
      </c>
      <c r="F381" s="151" t="s">
        <v>153</v>
      </c>
      <c r="H381" s="152">
        <v>17.54</v>
      </c>
      <c r="I381" s="153"/>
      <c r="L381" s="149"/>
      <c r="M381" s="154"/>
      <c r="T381" s="155"/>
      <c r="AT381" s="150" t="s">
        <v>142</v>
      </c>
      <c r="AU381" s="150" t="s">
        <v>140</v>
      </c>
      <c r="AV381" s="13" t="s">
        <v>139</v>
      </c>
      <c r="AW381" s="13" t="s">
        <v>30</v>
      </c>
      <c r="AX381" s="13" t="s">
        <v>81</v>
      </c>
      <c r="AY381" s="150" t="s">
        <v>132</v>
      </c>
    </row>
    <row r="382" spans="2:65" s="1" customFormat="1" ht="16.5" customHeight="1">
      <c r="B382" s="127"/>
      <c r="C382" s="128" t="s">
        <v>812</v>
      </c>
      <c r="D382" s="128" t="s">
        <v>135</v>
      </c>
      <c r="E382" s="129" t="s">
        <v>813</v>
      </c>
      <c r="F382" s="130" t="s">
        <v>814</v>
      </c>
      <c r="G382" s="131" t="s">
        <v>138</v>
      </c>
      <c r="H382" s="132">
        <v>15.981</v>
      </c>
      <c r="I382" s="133"/>
      <c r="J382" s="134">
        <f>ROUND(I382*H382,2)</f>
        <v>0</v>
      </c>
      <c r="K382" s="130" t="s">
        <v>1</v>
      </c>
      <c r="L382" s="31"/>
      <c r="M382" s="135" t="s">
        <v>1</v>
      </c>
      <c r="N382" s="136" t="s">
        <v>39</v>
      </c>
      <c r="P382" s="137">
        <f>O382*H382</f>
        <v>0</v>
      </c>
      <c r="Q382" s="137">
        <v>2.9999999999999997E-4</v>
      </c>
      <c r="R382" s="137">
        <f>Q382*H382</f>
        <v>4.7942999999999996E-3</v>
      </c>
      <c r="S382" s="137">
        <v>0</v>
      </c>
      <c r="T382" s="138">
        <f>S382*H382</f>
        <v>0</v>
      </c>
      <c r="AR382" s="139" t="s">
        <v>182</v>
      </c>
      <c r="AT382" s="139" t="s">
        <v>135</v>
      </c>
      <c r="AU382" s="139" t="s">
        <v>140</v>
      </c>
      <c r="AY382" s="16" t="s">
        <v>132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6" t="s">
        <v>140</v>
      </c>
      <c r="BK382" s="140">
        <f>ROUND(I382*H382,2)</f>
        <v>0</v>
      </c>
      <c r="BL382" s="16" t="s">
        <v>182</v>
      </c>
      <c r="BM382" s="139" t="s">
        <v>815</v>
      </c>
    </row>
    <row r="383" spans="2:65" s="1" customFormat="1" ht="24.2" customHeight="1">
      <c r="B383" s="127"/>
      <c r="C383" s="128" t="s">
        <v>816</v>
      </c>
      <c r="D383" s="128" t="s">
        <v>135</v>
      </c>
      <c r="E383" s="129" t="s">
        <v>817</v>
      </c>
      <c r="F383" s="130" t="s">
        <v>818</v>
      </c>
      <c r="G383" s="131" t="s">
        <v>209</v>
      </c>
      <c r="H383" s="132">
        <v>0.90800000000000003</v>
      </c>
      <c r="I383" s="133"/>
      <c r="J383" s="134">
        <f>ROUND(I383*H383,2)</f>
        <v>0</v>
      </c>
      <c r="K383" s="130" t="s">
        <v>1</v>
      </c>
      <c r="L383" s="31"/>
      <c r="M383" s="135" t="s">
        <v>1</v>
      </c>
      <c r="N383" s="136" t="s">
        <v>39</v>
      </c>
      <c r="P383" s="137">
        <f>O383*H383</f>
        <v>0</v>
      </c>
      <c r="Q383" s="137">
        <v>0</v>
      </c>
      <c r="R383" s="137">
        <f>Q383*H383</f>
        <v>0</v>
      </c>
      <c r="S383" s="137">
        <v>0</v>
      </c>
      <c r="T383" s="138">
        <f>S383*H383</f>
        <v>0</v>
      </c>
      <c r="AR383" s="139" t="s">
        <v>182</v>
      </c>
      <c r="AT383" s="139" t="s">
        <v>135</v>
      </c>
      <c r="AU383" s="139" t="s">
        <v>140</v>
      </c>
      <c r="AY383" s="16" t="s">
        <v>132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6" t="s">
        <v>140</v>
      </c>
      <c r="BK383" s="140">
        <f>ROUND(I383*H383,2)</f>
        <v>0</v>
      </c>
      <c r="BL383" s="16" t="s">
        <v>182</v>
      </c>
      <c r="BM383" s="139" t="s">
        <v>819</v>
      </c>
    </row>
    <row r="384" spans="2:65" s="11" customFormat="1" ht="22.9" customHeight="1">
      <c r="B384" s="115"/>
      <c r="D384" s="116" t="s">
        <v>72</v>
      </c>
      <c r="E384" s="125" t="s">
        <v>820</v>
      </c>
      <c r="F384" s="125" t="s">
        <v>821</v>
      </c>
      <c r="I384" s="118"/>
      <c r="J384" s="126">
        <f>BK384</f>
        <v>0</v>
      </c>
      <c r="L384" s="115"/>
      <c r="M384" s="120"/>
      <c r="P384" s="121">
        <f>SUM(P385:P389)</f>
        <v>0</v>
      </c>
      <c r="R384" s="121">
        <f>SUM(R385:R389)</f>
        <v>1.6169999999999999E-3</v>
      </c>
      <c r="T384" s="122">
        <f>SUM(T385:T389)</f>
        <v>0</v>
      </c>
      <c r="AR384" s="116" t="s">
        <v>140</v>
      </c>
      <c r="AT384" s="123" t="s">
        <v>72</v>
      </c>
      <c r="AU384" s="123" t="s">
        <v>81</v>
      </c>
      <c r="AY384" s="116" t="s">
        <v>132</v>
      </c>
      <c r="BK384" s="124">
        <f>SUM(BK385:BK389)</f>
        <v>0</v>
      </c>
    </row>
    <row r="385" spans="2:65" s="1" customFormat="1" ht="24.2" customHeight="1">
      <c r="B385" s="127"/>
      <c r="C385" s="128" t="s">
        <v>822</v>
      </c>
      <c r="D385" s="128" t="s">
        <v>135</v>
      </c>
      <c r="E385" s="129" t="s">
        <v>823</v>
      </c>
      <c r="F385" s="130" t="s">
        <v>824</v>
      </c>
      <c r="G385" s="131" t="s">
        <v>138</v>
      </c>
      <c r="H385" s="132">
        <v>4.9000000000000004</v>
      </c>
      <c r="I385" s="133"/>
      <c r="J385" s="134">
        <f>ROUND(I385*H385,2)</f>
        <v>0</v>
      </c>
      <c r="K385" s="130" t="s">
        <v>1</v>
      </c>
      <c r="L385" s="31"/>
      <c r="M385" s="135" t="s">
        <v>1</v>
      </c>
      <c r="N385" s="136" t="s">
        <v>39</v>
      </c>
      <c r="P385" s="137">
        <f>O385*H385</f>
        <v>0</v>
      </c>
      <c r="Q385" s="137">
        <v>6.9999999999999994E-5</v>
      </c>
      <c r="R385" s="137">
        <f>Q385*H385</f>
        <v>3.4299999999999999E-4</v>
      </c>
      <c r="S385" s="137">
        <v>0</v>
      </c>
      <c r="T385" s="138">
        <f>S385*H385</f>
        <v>0</v>
      </c>
      <c r="AR385" s="139" t="s">
        <v>182</v>
      </c>
      <c r="AT385" s="139" t="s">
        <v>135</v>
      </c>
      <c r="AU385" s="139" t="s">
        <v>140</v>
      </c>
      <c r="AY385" s="16" t="s">
        <v>132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6" t="s">
        <v>140</v>
      </c>
      <c r="BK385" s="140">
        <f>ROUND(I385*H385,2)</f>
        <v>0</v>
      </c>
      <c r="BL385" s="16" t="s">
        <v>182</v>
      </c>
      <c r="BM385" s="139" t="s">
        <v>825</v>
      </c>
    </row>
    <row r="386" spans="2:65" s="1" customFormat="1" ht="24.2" customHeight="1">
      <c r="B386" s="127"/>
      <c r="C386" s="128" t="s">
        <v>826</v>
      </c>
      <c r="D386" s="128" t="s">
        <v>135</v>
      </c>
      <c r="E386" s="129" t="s">
        <v>827</v>
      </c>
      <c r="F386" s="130" t="s">
        <v>828</v>
      </c>
      <c r="G386" s="131" t="s">
        <v>138</v>
      </c>
      <c r="H386" s="132">
        <v>4.9000000000000004</v>
      </c>
      <c r="I386" s="133"/>
      <c r="J386" s="134">
        <f>ROUND(I386*H386,2)</f>
        <v>0</v>
      </c>
      <c r="K386" s="130" t="s">
        <v>1</v>
      </c>
      <c r="L386" s="31"/>
      <c r="M386" s="135" t="s">
        <v>1</v>
      </c>
      <c r="N386" s="136" t="s">
        <v>39</v>
      </c>
      <c r="P386" s="137">
        <f>O386*H386</f>
        <v>0</v>
      </c>
      <c r="Q386" s="137">
        <v>1.3999999999999999E-4</v>
      </c>
      <c r="R386" s="137">
        <f>Q386*H386</f>
        <v>6.8599999999999998E-4</v>
      </c>
      <c r="S386" s="137">
        <v>0</v>
      </c>
      <c r="T386" s="138">
        <f>S386*H386</f>
        <v>0</v>
      </c>
      <c r="AR386" s="139" t="s">
        <v>182</v>
      </c>
      <c r="AT386" s="139" t="s">
        <v>135</v>
      </c>
      <c r="AU386" s="139" t="s">
        <v>140</v>
      </c>
      <c r="AY386" s="16" t="s">
        <v>132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6" t="s">
        <v>140</v>
      </c>
      <c r="BK386" s="140">
        <f>ROUND(I386*H386,2)</f>
        <v>0</v>
      </c>
      <c r="BL386" s="16" t="s">
        <v>182</v>
      </c>
      <c r="BM386" s="139" t="s">
        <v>829</v>
      </c>
    </row>
    <row r="387" spans="2:65" s="14" customFormat="1">
      <c r="B387" s="156"/>
      <c r="D387" s="142" t="s">
        <v>142</v>
      </c>
      <c r="E387" s="157" t="s">
        <v>1</v>
      </c>
      <c r="F387" s="158" t="s">
        <v>830</v>
      </c>
      <c r="H387" s="157" t="s">
        <v>1</v>
      </c>
      <c r="I387" s="159"/>
      <c r="L387" s="156"/>
      <c r="M387" s="160"/>
      <c r="T387" s="161"/>
      <c r="AT387" s="157" t="s">
        <v>142</v>
      </c>
      <c r="AU387" s="157" t="s">
        <v>140</v>
      </c>
      <c r="AV387" s="14" t="s">
        <v>81</v>
      </c>
      <c r="AW387" s="14" t="s">
        <v>30</v>
      </c>
      <c r="AX387" s="14" t="s">
        <v>73</v>
      </c>
      <c r="AY387" s="157" t="s">
        <v>132</v>
      </c>
    </row>
    <row r="388" spans="2:65" s="12" customFormat="1">
      <c r="B388" s="141"/>
      <c r="D388" s="142" t="s">
        <v>142</v>
      </c>
      <c r="E388" s="143" t="s">
        <v>1</v>
      </c>
      <c r="F388" s="144" t="s">
        <v>831</v>
      </c>
      <c r="H388" s="145">
        <v>4.9000000000000004</v>
      </c>
      <c r="I388" s="146"/>
      <c r="L388" s="141"/>
      <c r="M388" s="147"/>
      <c r="T388" s="148"/>
      <c r="AT388" s="143" t="s">
        <v>142</v>
      </c>
      <c r="AU388" s="143" t="s">
        <v>140</v>
      </c>
      <c r="AV388" s="12" t="s">
        <v>140</v>
      </c>
      <c r="AW388" s="12" t="s">
        <v>30</v>
      </c>
      <c r="AX388" s="12" t="s">
        <v>81</v>
      </c>
      <c r="AY388" s="143" t="s">
        <v>132</v>
      </c>
    </row>
    <row r="389" spans="2:65" s="1" customFormat="1" ht="24.2" customHeight="1">
      <c r="B389" s="127"/>
      <c r="C389" s="128" t="s">
        <v>832</v>
      </c>
      <c r="D389" s="128" t="s">
        <v>135</v>
      </c>
      <c r="E389" s="129" t="s">
        <v>833</v>
      </c>
      <c r="F389" s="130" t="s">
        <v>834</v>
      </c>
      <c r="G389" s="131" t="s">
        <v>138</v>
      </c>
      <c r="H389" s="132">
        <v>4.9000000000000004</v>
      </c>
      <c r="I389" s="133"/>
      <c r="J389" s="134">
        <f>ROUND(I389*H389,2)</f>
        <v>0</v>
      </c>
      <c r="K389" s="130" t="s">
        <v>1</v>
      </c>
      <c r="L389" s="31"/>
      <c r="M389" s="135" t="s">
        <v>1</v>
      </c>
      <c r="N389" s="136" t="s">
        <v>39</v>
      </c>
      <c r="P389" s="137">
        <f>O389*H389</f>
        <v>0</v>
      </c>
      <c r="Q389" s="137">
        <v>1.2E-4</v>
      </c>
      <c r="R389" s="137">
        <f>Q389*H389</f>
        <v>5.8800000000000009E-4</v>
      </c>
      <c r="S389" s="137">
        <v>0</v>
      </c>
      <c r="T389" s="138">
        <f>S389*H389</f>
        <v>0</v>
      </c>
      <c r="AR389" s="139" t="s">
        <v>182</v>
      </c>
      <c r="AT389" s="139" t="s">
        <v>135</v>
      </c>
      <c r="AU389" s="139" t="s">
        <v>140</v>
      </c>
      <c r="AY389" s="16" t="s">
        <v>132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6" t="s">
        <v>140</v>
      </c>
      <c r="BK389" s="140">
        <f>ROUND(I389*H389,2)</f>
        <v>0</v>
      </c>
      <c r="BL389" s="16" t="s">
        <v>182</v>
      </c>
      <c r="BM389" s="139" t="s">
        <v>835</v>
      </c>
    </row>
    <row r="390" spans="2:65" s="11" customFormat="1" ht="22.9" customHeight="1">
      <c r="B390" s="115"/>
      <c r="D390" s="116" t="s">
        <v>72</v>
      </c>
      <c r="E390" s="125" t="s">
        <v>836</v>
      </c>
      <c r="F390" s="125" t="s">
        <v>837</v>
      </c>
      <c r="I390" s="118"/>
      <c r="J390" s="126">
        <f>BK390</f>
        <v>0</v>
      </c>
      <c r="L390" s="115"/>
      <c r="M390" s="120"/>
      <c r="P390" s="121">
        <f>SUM(P391:P403)</f>
        <v>0</v>
      </c>
      <c r="R390" s="121">
        <f>SUM(R391:R403)</f>
        <v>2.8361979999999998E-2</v>
      </c>
      <c r="T390" s="122">
        <f>SUM(T391:T403)</f>
        <v>0</v>
      </c>
      <c r="AR390" s="116" t="s">
        <v>140</v>
      </c>
      <c r="AT390" s="123" t="s">
        <v>72</v>
      </c>
      <c r="AU390" s="123" t="s">
        <v>81</v>
      </c>
      <c r="AY390" s="116" t="s">
        <v>132</v>
      </c>
      <c r="BK390" s="124">
        <f>SUM(BK391:BK403)</f>
        <v>0</v>
      </c>
    </row>
    <row r="391" spans="2:65" s="1" customFormat="1" ht="24.2" customHeight="1">
      <c r="B391" s="127"/>
      <c r="C391" s="128" t="s">
        <v>838</v>
      </c>
      <c r="D391" s="128" t="s">
        <v>135</v>
      </c>
      <c r="E391" s="129" t="s">
        <v>180</v>
      </c>
      <c r="F391" s="130" t="s">
        <v>181</v>
      </c>
      <c r="G391" s="131" t="s">
        <v>138</v>
      </c>
      <c r="H391" s="132">
        <v>76.653999999999996</v>
      </c>
      <c r="I391" s="133"/>
      <c r="J391" s="134">
        <f>ROUND(I391*H391,2)</f>
        <v>0</v>
      </c>
      <c r="K391" s="130" t="s">
        <v>1</v>
      </c>
      <c r="L391" s="31"/>
      <c r="M391" s="135" t="s">
        <v>1</v>
      </c>
      <c r="N391" s="136" t="s">
        <v>39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182</v>
      </c>
      <c r="AT391" s="139" t="s">
        <v>135</v>
      </c>
      <c r="AU391" s="139" t="s">
        <v>140</v>
      </c>
      <c r="AY391" s="16" t="s">
        <v>132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6" t="s">
        <v>140</v>
      </c>
      <c r="BK391" s="140">
        <f>ROUND(I391*H391,2)</f>
        <v>0</v>
      </c>
      <c r="BL391" s="16" t="s">
        <v>182</v>
      </c>
      <c r="BM391" s="139" t="s">
        <v>839</v>
      </c>
    </row>
    <row r="392" spans="2:65" s="14" customFormat="1">
      <c r="B392" s="156"/>
      <c r="D392" s="142" t="s">
        <v>142</v>
      </c>
      <c r="E392" s="157" t="s">
        <v>1</v>
      </c>
      <c r="F392" s="158" t="s">
        <v>186</v>
      </c>
      <c r="H392" s="157" t="s">
        <v>1</v>
      </c>
      <c r="I392" s="159"/>
      <c r="L392" s="156"/>
      <c r="M392" s="160"/>
      <c r="T392" s="161"/>
      <c r="AT392" s="157" t="s">
        <v>142</v>
      </c>
      <c r="AU392" s="157" t="s">
        <v>140</v>
      </c>
      <c r="AV392" s="14" t="s">
        <v>81</v>
      </c>
      <c r="AW392" s="14" t="s">
        <v>30</v>
      </c>
      <c r="AX392" s="14" t="s">
        <v>73</v>
      </c>
      <c r="AY392" s="157" t="s">
        <v>132</v>
      </c>
    </row>
    <row r="393" spans="2:65" s="12" customFormat="1">
      <c r="B393" s="141"/>
      <c r="D393" s="142" t="s">
        <v>142</v>
      </c>
      <c r="E393" s="143" t="s">
        <v>1</v>
      </c>
      <c r="F393" s="144" t="s">
        <v>634</v>
      </c>
      <c r="H393" s="145">
        <v>1.0309999999999999</v>
      </c>
      <c r="I393" s="146"/>
      <c r="L393" s="141"/>
      <c r="M393" s="147"/>
      <c r="T393" s="148"/>
      <c r="AT393" s="143" t="s">
        <v>142</v>
      </c>
      <c r="AU393" s="143" t="s">
        <v>140</v>
      </c>
      <c r="AV393" s="12" t="s">
        <v>140</v>
      </c>
      <c r="AW393" s="12" t="s">
        <v>30</v>
      </c>
      <c r="AX393" s="12" t="s">
        <v>73</v>
      </c>
      <c r="AY393" s="143" t="s">
        <v>132</v>
      </c>
    </row>
    <row r="394" spans="2:65" s="12" customFormat="1">
      <c r="B394" s="141"/>
      <c r="D394" s="142" t="s">
        <v>142</v>
      </c>
      <c r="E394" s="143" t="s">
        <v>1</v>
      </c>
      <c r="F394" s="144" t="s">
        <v>633</v>
      </c>
      <c r="H394" s="145">
        <v>2.8140000000000001</v>
      </c>
      <c r="I394" s="146"/>
      <c r="L394" s="141"/>
      <c r="M394" s="147"/>
      <c r="T394" s="148"/>
      <c r="AT394" s="143" t="s">
        <v>142</v>
      </c>
      <c r="AU394" s="143" t="s">
        <v>140</v>
      </c>
      <c r="AV394" s="12" t="s">
        <v>140</v>
      </c>
      <c r="AW394" s="12" t="s">
        <v>30</v>
      </c>
      <c r="AX394" s="12" t="s">
        <v>73</v>
      </c>
      <c r="AY394" s="143" t="s">
        <v>132</v>
      </c>
    </row>
    <row r="395" spans="2:65" s="12" customFormat="1">
      <c r="B395" s="141"/>
      <c r="D395" s="142" t="s">
        <v>142</v>
      </c>
      <c r="E395" s="143" t="s">
        <v>1</v>
      </c>
      <c r="F395" s="144" t="s">
        <v>840</v>
      </c>
      <c r="H395" s="145">
        <v>2.59</v>
      </c>
      <c r="I395" s="146"/>
      <c r="L395" s="141"/>
      <c r="M395" s="147"/>
      <c r="T395" s="148"/>
      <c r="AT395" s="143" t="s">
        <v>142</v>
      </c>
      <c r="AU395" s="143" t="s">
        <v>140</v>
      </c>
      <c r="AV395" s="12" t="s">
        <v>140</v>
      </c>
      <c r="AW395" s="12" t="s">
        <v>30</v>
      </c>
      <c r="AX395" s="12" t="s">
        <v>73</v>
      </c>
      <c r="AY395" s="143" t="s">
        <v>132</v>
      </c>
    </row>
    <row r="396" spans="2:65" s="12" customFormat="1">
      <c r="B396" s="141"/>
      <c r="D396" s="142" t="s">
        <v>142</v>
      </c>
      <c r="E396" s="143" t="s">
        <v>1</v>
      </c>
      <c r="F396" s="144" t="s">
        <v>841</v>
      </c>
      <c r="H396" s="145">
        <v>2.85</v>
      </c>
      <c r="I396" s="146"/>
      <c r="L396" s="141"/>
      <c r="M396" s="147"/>
      <c r="T396" s="148"/>
      <c r="AT396" s="143" t="s">
        <v>142</v>
      </c>
      <c r="AU396" s="143" t="s">
        <v>140</v>
      </c>
      <c r="AV396" s="12" t="s">
        <v>140</v>
      </c>
      <c r="AW396" s="12" t="s">
        <v>30</v>
      </c>
      <c r="AX396" s="12" t="s">
        <v>73</v>
      </c>
      <c r="AY396" s="143" t="s">
        <v>132</v>
      </c>
    </row>
    <row r="397" spans="2:65" s="12" customFormat="1">
      <c r="B397" s="141"/>
      <c r="D397" s="142" t="s">
        <v>142</v>
      </c>
      <c r="E397" s="143" t="s">
        <v>1</v>
      </c>
      <c r="F397" s="144" t="s">
        <v>842</v>
      </c>
      <c r="H397" s="145">
        <v>8.1940000000000008</v>
      </c>
      <c r="I397" s="146"/>
      <c r="L397" s="141"/>
      <c r="M397" s="147"/>
      <c r="T397" s="148"/>
      <c r="AT397" s="143" t="s">
        <v>142</v>
      </c>
      <c r="AU397" s="143" t="s">
        <v>140</v>
      </c>
      <c r="AV397" s="12" t="s">
        <v>140</v>
      </c>
      <c r="AW397" s="12" t="s">
        <v>30</v>
      </c>
      <c r="AX397" s="12" t="s">
        <v>73</v>
      </c>
      <c r="AY397" s="143" t="s">
        <v>132</v>
      </c>
    </row>
    <row r="398" spans="2:65" s="14" customFormat="1">
      <c r="B398" s="156"/>
      <c r="D398" s="142" t="s">
        <v>142</v>
      </c>
      <c r="E398" s="157" t="s">
        <v>1</v>
      </c>
      <c r="F398" s="158" t="s">
        <v>843</v>
      </c>
      <c r="H398" s="157" t="s">
        <v>1</v>
      </c>
      <c r="I398" s="159"/>
      <c r="L398" s="156"/>
      <c r="M398" s="160"/>
      <c r="T398" s="161"/>
      <c r="AT398" s="157" t="s">
        <v>142</v>
      </c>
      <c r="AU398" s="157" t="s">
        <v>140</v>
      </c>
      <c r="AV398" s="14" t="s">
        <v>81</v>
      </c>
      <c r="AW398" s="14" t="s">
        <v>30</v>
      </c>
      <c r="AX398" s="14" t="s">
        <v>73</v>
      </c>
      <c r="AY398" s="157" t="s">
        <v>132</v>
      </c>
    </row>
    <row r="399" spans="2:65" s="12" customFormat="1">
      <c r="B399" s="141"/>
      <c r="D399" s="142" t="s">
        <v>142</v>
      </c>
      <c r="E399" s="143" t="s">
        <v>1</v>
      </c>
      <c r="F399" s="144" t="s">
        <v>844</v>
      </c>
      <c r="H399" s="145">
        <v>30.343</v>
      </c>
      <c r="I399" s="146"/>
      <c r="L399" s="141"/>
      <c r="M399" s="147"/>
      <c r="T399" s="148"/>
      <c r="AT399" s="143" t="s">
        <v>142</v>
      </c>
      <c r="AU399" s="143" t="s">
        <v>140</v>
      </c>
      <c r="AV399" s="12" t="s">
        <v>140</v>
      </c>
      <c r="AW399" s="12" t="s">
        <v>30</v>
      </c>
      <c r="AX399" s="12" t="s">
        <v>73</v>
      </c>
      <c r="AY399" s="143" t="s">
        <v>132</v>
      </c>
    </row>
    <row r="400" spans="2:65" s="12" customFormat="1">
      <c r="B400" s="141"/>
      <c r="D400" s="142" t="s">
        <v>142</v>
      </c>
      <c r="E400" s="143" t="s">
        <v>1</v>
      </c>
      <c r="F400" s="144" t="s">
        <v>157</v>
      </c>
      <c r="H400" s="145">
        <v>28.832000000000001</v>
      </c>
      <c r="I400" s="146"/>
      <c r="L400" s="141"/>
      <c r="M400" s="147"/>
      <c r="T400" s="148"/>
      <c r="AT400" s="143" t="s">
        <v>142</v>
      </c>
      <c r="AU400" s="143" t="s">
        <v>140</v>
      </c>
      <c r="AV400" s="12" t="s">
        <v>140</v>
      </c>
      <c r="AW400" s="12" t="s">
        <v>30</v>
      </c>
      <c r="AX400" s="12" t="s">
        <v>73</v>
      </c>
      <c r="AY400" s="143" t="s">
        <v>132</v>
      </c>
    </row>
    <row r="401" spans="2:65" s="13" customFormat="1">
      <c r="B401" s="149"/>
      <c r="D401" s="142" t="s">
        <v>142</v>
      </c>
      <c r="E401" s="150" t="s">
        <v>1</v>
      </c>
      <c r="F401" s="151" t="s">
        <v>153</v>
      </c>
      <c r="H401" s="152">
        <v>76.653999999999996</v>
      </c>
      <c r="I401" s="153"/>
      <c r="L401" s="149"/>
      <c r="M401" s="154"/>
      <c r="T401" s="155"/>
      <c r="AT401" s="150" t="s">
        <v>142</v>
      </c>
      <c r="AU401" s="150" t="s">
        <v>140</v>
      </c>
      <c r="AV401" s="13" t="s">
        <v>139</v>
      </c>
      <c r="AW401" s="13" t="s">
        <v>30</v>
      </c>
      <c r="AX401" s="13" t="s">
        <v>81</v>
      </c>
      <c r="AY401" s="150" t="s">
        <v>132</v>
      </c>
    </row>
    <row r="402" spans="2:65" s="1" customFormat="1" ht="24.2" customHeight="1">
      <c r="B402" s="127"/>
      <c r="C402" s="128" t="s">
        <v>845</v>
      </c>
      <c r="D402" s="128" t="s">
        <v>135</v>
      </c>
      <c r="E402" s="129" t="s">
        <v>846</v>
      </c>
      <c r="F402" s="130" t="s">
        <v>847</v>
      </c>
      <c r="G402" s="131" t="s">
        <v>138</v>
      </c>
      <c r="H402" s="132">
        <v>76.653999999999996</v>
      </c>
      <c r="I402" s="133"/>
      <c r="J402" s="134">
        <f>ROUND(I402*H402,2)</f>
        <v>0</v>
      </c>
      <c r="K402" s="130" t="s">
        <v>1</v>
      </c>
      <c r="L402" s="31"/>
      <c r="M402" s="135" t="s">
        <v>1</v>
      </c>
      <c r="N402" s="136" t="s">
        <v>39</v>
      </c>
      <c r="P402" s="137">
        <f>O402*H402</f>
        <v>0</v>
      </c>
      <c r="Q402" s="137">
        <v>2.1000000000000001E-4</v>
      </c>
      <c r="R402" s="137">
        <f>Q402*H402</f>
        <v>1.6097339999999998E-2</v>
      </c>
      <c r="S402" s="137">
        <v>0</v>
      </c>
      <c r="T402" s="138">
        <f>S402*H402</f>
        <v>0</v>
      </c>
      <c r="AR402" s="139" t="s">
        <v>182</v>
      </c>
      <c r="AT402" s="139" t="s">
        <v>135</v>
      </c>
      <c r="AU402" s="139" t="s">
        <v>140</v>
      </c>
      <c r="AY402" s="16" t="s">
        <v>132</v>
      </c>
      <c r="BE402" s="140">
        <f>IF(N402="základní",J402,0)</f>
        <v>0</v>
      </c>
      <c r="BF402" s="140">
        <f>IF(N402="snížená",J402,0)</f>
        <v>0</v>
      </c>
      <c r="BG402" s="140">
        <f>IF(N402="zákl. přenesená",J402,0)</f>
        <v>0</v>
      </c>
      <c r="BH402" s="140">
        <f>IF(N402="sníž. přenesená",J402,0)</f>
        <v>0</v>
      </c>
      <c r="BI402" s="140">
        <f>IF(N402="nulová",J402,0)</f>
        <v>0</v>
      </c>
      <c r="BJ402" s="16" t="s">
        <v>140</v>
      </c>
      <c r="BK402" s="140">
        <f>ROUND(I402*H402,2)</f>
        <v>0</v>
      </c>
      <c r="BL402" s="16" t="s">
        <v>182</v>
      </c>
      <c r="BM402" s="139" t="s">
        <v>848</v>
      </c>
    </row>
    <row r="403" spans="2:65" s="1" customFormat="1" ht="24.2" customHeight="1">
      <c r="B403" s="127"/>
      <c r="C403" s="128" t="s">
        <v>849</v>
      </c>
      <c r="D403" s="128" t="s">
        <v>135</v>
      </c>
      <c r="E403" s="129" t="s">
        <v>850</v>
      </c>
      <c r="F403" s="130" t="s">
        <v>851</v>
      </c>
      <c r="G403" s="131" t="s">
        <v>138</v>
      </c>
      <c r="H403" s="132">
        <v>76.653999999999996</v>
      </c>
      <c r="I403" s="133"/>
      <c r="J403" s="134">
        <f>ROUND(I403*H403,2)</f>
        <v>0</v>
      </c>
      <c r="K403" s="130" t="s">
        <v>1</v>
      </c>
      <c r="L403" s="31"/>
      <c r="M403" s="135" t="s">
        <v>1</v>
      </c>
      <c r="N403" s="136" t="s">
        <v>39</v>
      </c>
      <c r="P403" s="137">
        <f>O403*H403</f>
        <v>0</v>
      </c>
      <c r="Q403" s="137">
        <v>1.6000000000000001E-4</v>
      </c>
      <c r="R403" s="137">
        <f>Q403*H403</f>
        <v>1.226464E-2</v>
      </c>
      <c r="S403" s="137">
        <v>0</v>
      </c>
      <c r="T403" s="138">
        <f>S403*H403</f>
        <v>0</v>
      </c>
      <c r="AR403" s="139" t="s">
        <v>182</v>
      </c>
      <c r="AT403" s="139" t="s">
        <v>135</v>
      </c>
      <c r="AU403" s="139" t="s">
        <v>140</v>
      </c>
      <c r="AY403" s="16" t="s">
        <v>132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6" t="s">
        <v>140</v>
      </c>
      <c r="BK403" s="140">
        <f>ROUND(I403*H403,2)</f>
        <v>0</v>
      </c>
      <c r="BL403" s="16" t="s">
        <v>182</v>
      </c>
      <c r="BM403" s="139" t="s">
        <v>852</v>
      </c>
    </row>
    <row r="404" spans="2:65" s="11" customFormat="1" ht="22.9" customHeight="1">
      <c r="B404" s="115"/>
      <c r="D404" s="116" t="s">
        <v>72</v>
      </c>
      <c r="E404" s="125" t="s">
        <v>853</v>
      </c>
      <c r="F404" s="125" t="s">
        <v>854</v>
      </c>
      <c r="I404" s="118"/>
      <c r="J404" s="126">
        <f>BK404</f>
        <v>0</v>
      </c>
      <c r="L404" s="115"/>
      <c r="M404" s="120"/>
      <c r="P404" s="121">
        <f>SUM(P405:P430)</f>
        <v>0</v>
      </c>
      <c r="R404" s="121">
        <f>SUM(R405:R430)</f>
        <v>4.3417280000000003E-2</v>
      </c>
      <c r="T404" s="122">
        <f>SUM(T405:T430)</f>
        <v>0</v>
      </c>
      <c r="AR404" s="116" t="s">
        <v>140</v>
      </c>
      <c r="AT404" s="123" t="s">
        <v>72</v>
      </c>
      <c r="AU404" s="123" t="s">
        <v>81</v>
      </c>
      <c r="AY404" s="116" t="s">
        <v>132</v>
      </c>
      <c r="BK404" s="124">
        <f>SUM(BK405:BK430)</f>
        <v>0</v>
      </c>
    </row>
    <row r="405" spans="2:65" s="1" customFormat="1" ht="24.2" customHeight="1">
      <c r="B405" s="127"/>
      <c r="C405" s="128" t="s">
        <v>855</v>
      </c>
      <c r="D405" s="128" t="s">
        <v>135</v>
      </c>
      <c r="E405" s="129" t="s">
        <v>856</v>
      </c>
      <c r="F405" s="130" t="s">
        <v>857</v>
      </c>
      <c r="G405" s="131" t="s">
        <v>138</v>
      </c>
      <c r="H405" s="132">
        <v>3.8450000000000002</v>
      </c>
      <c r="I405" s="133"/>
      <c r="J405" s="134">
        <f>ROUND(I405*H405,2)</f>
        <v>0</v>
      </c>
      <c r="K405" s="130" t="s">
        <v>1</v>
      </c>
      <c r="L405" s="31"/>
      <c r="M405" s="135" t="s">
        <v>1</v>
      </c>
      <c r="N405" s="136" t="s">
        <v>39</v>
      </c>
      <c r="P405" s="137">
        <f>O405*H405</f>
        <v>0</v>
      </c>
      <c r="Q405" s="137">
        <v>0</v>
      </c>
      <c r="R405" s="137">
        <f>Q405*H405</f>
        <v>0</v>
      </c>
      <c r="S405" s="137">
        <v>0</v>
      </c>
      <c r="T405" s="138">
        <f>S405*H405</f>
        <v>0</v>
      </c>
      <c r="AR405" s="139" t="s">
        <v>182</v>
      </c>
      <c r="AT405" s="139" t="s">
        <v>135</v>
      </c>
      <c r="AU405" s="139" t="s">
        <v>140</v>
      </c>
      <c r="AY405" s="16" t="s">
        <v>132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6" t="s">
        <v>140</v>
      </c>
      <c r="BK405" s="140">
        <f>ROUND(I405*H405,2)</f>
        <v>0</v>
      </c>
      <c r="BL405" s="16" t="s">
        <v>182</v>
      </c>
      <c r="BM405" s="139" t="s">
        <v>858</v>
      </c>
    </row>
    <row r="406" spans="2:65" s="12" customFormat="1">
      <c r="B406" s="141"/>
      <c r="D406" s="142" t="s">
        <v>142</v>
      </c>
      <c r="E406" s="143" t="s">
        <v>1</v>
      </c>
      <c r="F406" s="144" t="s">
        <v>150</v>
      </c>
      <c r="H406" s="145">
        <v>2.8140000000000001</v>
      </c>
      <c r="I406" s="146"/>
      <c r="L406" s="141"/>
      <c r="M406" s="147"/>
      <c r="T406" s="148"/>
      <c r="AT406" s="143" t="s">
        <v>142</v>
      </c>
      <c r="AU406" s="143" t="s">
        <v>140</v>
      </c>
      <c r="AV406" s="12" t="s">
        <v>140</v>
      </c>
      <c r="AW406" s="12" t="s">
        <v>30</v>
      </c>
      <c r="AX406" s="12" t="s">
        <v>73</v>
      </c>
      <c r="AY406" s="143" t="s">
        <v>132</v>
      </c>
    </row>
    <row r="407" spans="2:65" s="12" customFormat="1">
      <c r="B407" s="141"/>
      <c r="D407" s="142" t="s">
        <v>142</v>
      </c>
      <c r="E407" s="143" t="s">
        <v>1</v>
      </c>
      <c r="F407" s="144" t="s">
        <v>151</v>
      </c>
      <c r="H407" s="145">
        <v>1.0309999999999999</v>
      </c>
      <c r="I407" s="146"/>
      <c r="L407" s="141"/>
      <c r="M407" s="147"/>
      <c r="T407" s="148"/>
      <c r="AT407" s="143" t="s">
        <v>142</v>
      </c>
      <c r="AU407" s="143" t="s">
        <v>140</v>
      </c>
      <c r="AV407" s="12" t="s">
        <v>140</v>
      </c>
      <c r="AW407" s="12" t="s">
        <v>30</v>
      </c>
      <c r="AX407" s="12" t="s">
        <v>73</v>
      </c>
      <c r="AY407" s="143" t="s">
        <v>132</v>
      </c>
    </row>
    <row r="408" spans="2:65" s="13" customFormat="1">
      <c r="B408" s="149"/>
      <c r="D408" s="142" t="s">
        <v>142</v>
      </c>
      <c r="E408" s="150" t="s">
        <v>1</v>
      </c>
      <c r="F408" s="151" t="s">
        <v>153</v>
      </c>
      <c r="H408" s="152">
        <v>3.8449999999999998</v>
      </c>
      <c r="I408" s="153"/>
      <c r="L408" s="149"/>
      <c r="M408" s="154"/>
      <c r="T408" s="155"/>
      <c r="AT408" s="150" t="s">
        <v>142</v>
      </c>
      <c r="AU408" s="150" t="s">
        <v>140</v>
      </c>
      <c r="AV408" s="13" t="s">
        <v>139</v>
      </c>
      <c r="AW408" s="13" t="s">
        <v>30</v>
      </c>
      <c r="AX408" s="13" t="s">
        <v>81</v>
      </c>
      <c r="AY408" s="150" t="s">
        <v>132</v>
      </c>
    </row>
    <row r="409" spans="2:65" s="1" customFormat="1" ht="24.2" customHeight="1">
      <c r="B409" s="127"/>
      <c r="C409" s="128" t="s">
        <v>859</v>
      </c>
      <c r="D409" s="128" t="s">
        <v>135</v>
      </c>
      <c r="E409" s="129" t="s">
        <v>860</v>
      </c>
      <c r="F409" s="130" t="s">
        <v>861</v>
      </c>
      <c r="G409" s="131" t="s">
        <v>138</v>
      </c>
      <c r="H409" s="132">
        <v>10.500999999999999</v>
      </c>
      <c r="I409" s="133"/>
      <c r="J409" s="134">
        <f>ROUND(I409*H409,2)</f>
        <v>0</v>
      </c>
      <c r="K409" s="130" t="s">
        <v>1</v>
      </c>
      <c r="L409" s="31"/>
      <c r="M409" s="135" t="s">
        <v>1</v>
      </c>
      <c r="N409" s="136" t="s">
        <v>39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182</v>
      </c>
      <c r="AT409" s="139" t="s">
        <v>135</v>
      </c>
      <c r="AU409" s="139" t="s">
        <v>140</v>
      </c>
      <c r="AY409" s="16" t="s">
        <v>132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140</v>
      </c>
      <c r="BK409" s="140">
        <f>ROUND(I409*H409,2)</f>
        <v>0</v>
      </c>
      <c r="BL409" s="16" t="s">
        <v>182</v>
      </c>
      <c r="BM409" s="139" t="s">
        <v>862</v>
      </c>
    </row>
    <row r="410" spans="2:65" s="12" customFormat="1">
      <c r="B410" s="141"/>
      <c r="D410" s="142" t="s">
        <v>142</v>
      </c>
      <c r="E410" s="143" t="s">
        <v>1</v>
      </c>
      <c r="F410" s="144" t="s">
        <v>863</v>
      </c>
      <c r="H410" s="145">
        <v>0.81799999999999995</v>
      </c>
      <c r="I410" s="146"/>
      <c r="L410" s="141"/>
      <c r="M410" s="147"/>
      <c r="T410" s="148"/>
      <c r="AT410" s="143" t="s">
        <v>142</v>
      </c>
      <c r="AU410" s="143" t="s">
        <v>140</v>
      </c>
      <c r="AV410" s="12" t="s">
        <v>140</v>
      </c>
      <c r="AW410" s="12" t="s">
        <v>30</v>
      </c>
      <c r="AX410" s="12" t="s">
        <v>73</v>
      </c>
      <c r="AY410" s="143" t="s">
        <v>132</v>
      </c>
    </row>
    <row r="411" spans="2:65" s="12" customFormat="1">
      <c r="B411" s="141"/>
      <c r="D411" s="142" t="s">
        <v>142</v>
      </c>
      <c r="E411" s="143" t="s">
        <v>1</v>
      </c>
      <c r="F411" s="144" t="s">
        <v>864</v>
      </c>
      <c r="H411" s="145">
        <v>7.6980000000000004</v>
      </c>
      <c r="I411" s="146"/>
      <c r="L411" s="141"/>
      <c r="M411" s="147"/>
      <c r="T411" s="148"/>
      <c r="AT411" s="143" t="s">
        <v>142</v>
      </c>
      <c r="AU411" s="143" t="s">
        <v>140</v>
      </c>
      <c r="AV411" s="12" t="s">
        <v>140</v>
      </c>
      <c r="AW411" s="12" t="s">
        <v>30</v>
      </c>
      <c r="AX411" s="12" t="s">
        <v>73</v>
      </c>
      <c r="AY411" s="143" t="s">
        <v>132</v>
      </c>
    </row>
    <row r="412" spans="2:65" s="12" customFormat="1">
      <c r="B412" s="141"/>
      <c r="D412" s="142" t="s">
        <v>142</v>
      </c>
      <c r="E412" s="143" t="s">
        <v>1</v>
      </c>
      <c r="F412" s="144" t="s">
        <v>865</v>
      </c>
      <c r="H412" s="145">
        <v>0.78100000000000003</v>
      </c>
      <c r="I412" s="146"/>
      <c r="L412" s="141"/>
      <c r="M412" s="147"/>
      <c r="T412" s="148"/>
      <c r="AT412" s="143" t="s">
        <v>142</v>
      </c>
      <c r="AU412" s="143" t="s">
        <v>140</v>
      </c>
      <c r="AV412" s="12" t="s">
        <v>140</v>
      </c>
      <c r="AW412" s="12" t="s">
        <v>30</v>
      </c>
      <c r="AX412" s="12" t="s">
        <v>73</v>
      </c>
      <c r="AY412" s="143" t="s">
        <v>132</v>
      </c>
    </row>
    <row r="413" spans="2:65" s="14" customFormat="1">
      <c r="B413" s="156"/>
      <c r="D413" s="142" t="s">
        <v>142</v>
      </c>
      <c r="E413" s="157" t="s">
        <v>1</v>
      </c>
      <c r="F413" s="158" t="s">
        <v>866</v>
      </c>
      <c r="H413" s="157" t="s">
        <v>1</v>
      </c>
      <c r="I413" s="159"/>
      <c r="L413" s="156"/>
      <c r="M413" s="160"/>
      <c r="T413" s="161"/>
      <c r="AT413" s="157" t="s">
        <v>142</v>
      </c>
      <c r="AU413" s="157" t="s">
        <v>140</v>
      </c>
      <c r="AV413" s="14" t="s">
        <v>81</v>
      </c>
      <c r="AW413" s="14" t="s">
        <v>30</v>
      </c>
      <c r="AX413" s="14" t="s">
        <v>73</v>
      </c>
      <c r="AY413" s="157" t="s">
        <v>132</v>
      </c>
    </row>
    <row r="414" spans="2:65" s="12" customFormat="1">
      <c r="B414" s="141"/>
      <c r="D414" s="142" t="s">
        <v>142</v>
      </c>
      <c r="E414" s="143" t="s">
        <v>1</v>
      </c>
      <c r="F414" s="144" t="s">
        <v>867</v>
      </c>
      <c r="H414" s="145">
        <v>1.204</v>
      </c>
      <c r="I414" s="146"/>
      <c r="L414" s="141"/>
      <c r="M414" s="147"/>
      <c r="T414" s="148"/>
      <c r="AT414" s="143" t="s">
        <v>142</v>
      </c>
      <c r="AU414" s="143" t="s">
        <v>140</v>
      </c>
      <c r="AV414" s="12" t="s">
        <v>140</v>
      </c>
      <c r="AW414" s="12" t="s">
        <v>30</v>
      </c>
      <c r="AX414" s="12" t="s">
        <v>73</v>
      </c>
      <c r="AY414" s="143" t="s">
        <v>132</v>
      </c>
    </row>
    <row r="415" spans="2:65" s="13" customFormat="1">
      <c r="B415" s="149"/>
      <c r="D415" s="142" t="s">
        <v>142</v>
      </c>
      <c r="E415" s="150" t="s">
        <v>1</v>
      </c>
      <c r="F415" s="151" t="s">
        <v>153</v>
      </c>
      <c r="H415" s="152">
        <v>10.501000000000001</v>
      </c>
      <c r="I415" s="153"/>
      <c r="L415" s="149"/>
      <c r="M415" s="154"/>
      <c r="T415" s="155"/>
      <c r="AT415" s="150" t="s">
        <v>142</v>
      </c>
      <c r="AU415" s="150" t="s">
        <v>140</v>
      </c>
      <c r="AV415" s="13" t="s">
        <v>139</v>
      </c>
      <c r="AW415" s="13" t="s">
        <v>30</v>
      </c>
      <c r="AX415" s="13" t="s">
        <v>81</v>
      </c>
      <c r="AY415" s="150" t="s">
        <v>132</v>
      </c>
    </row>
    <row r="416" spans="2:65" s="1" customFormat="1" ht="24.2" customHeight="1">
      <c r="B416" s="127"/>
      <c r="C416" s="162" t="s">
        <v>868</v>
      </c>
      <c r="D416" s="162" t="s">
        <v>174</v>
      </c>
      <c r="E416" s="163" t="s">
        <v>869</v>
      </c>
      <c r="F416" s="164" t="s">
        <v>870</v>
      </c>
      <c r="G416" s="165" t="s">
        <v>775</v>
      </c>
      <c r="H416" s="166">
        <v>43.037999999999997</v>
      </c>
      <c r="I416" s="167"/>
      <c r="J416" s="168">
        <f>ROUND(I416*H416,2)</f>
        <v>0</v>
      </c>
      <c r="K416" s="164" t="s">
        <v>1</v>
      </c>
      <c r="L416" s="169"/>
      <c r="M416" s="170" t="s">
        <v>1</v>
      </c>
      <c r="N416" s="171" t="s">
        <v>39</v>
      </c>
      <c r="P416" s="137">
        <f>O416*H416</f>
        <v>0</v>
      </c>
      <c r="Q416" s="137">
        <v>1E-3</v>
      </c>
      <c r="R416" s="137">
        <f>Q416*H416</f>
        <v>4.3038E-2</v>
      </c>
      <c r="S416" s="137">
        <v>0</v>
      </c>
      <c r="T416" s="138">
        <f>S416*H416</f>
        <v>0</v>
      </c>
      <c r="AR416" s="139" t="s">
        <v>276</v>
      </c>
      <c r="AT416" s="139" t="s">
        <v>174</v>
      </c>
      <c r="AU416" s="139" t="s">
        <v>140</v>
      </c>
      <c r="AY416" s="16" t="s">
        <v>132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6" t="s">
        <v>140</v>
      </c>
      <c r="BK416" s="140">
        <f>ROUND(I416*H416,2)</f>
        <v>0</v>
      </c>
      <c r="BL416" s="16" t="s">
        <v>182</v>
      </c>
      <c r="BM416" s="139" t="s">
        <v>871</v>
      </c>
    </row>
    <row r="417" spans="2:65" s="14" customFormat="1">
      <c r="B417" s="156"/>
      <c r="D417" s="142" t="s">
        <v>142</v>
      </c>
      <c r="E417" s="157" t="s">
        <v>1</v>
      </c>
      <c r="F417" s="158" t="s">
        <v>872</v>
      </c>
      <c r="H417" s="157" t="s">
        <v>1</v>
      </c>
      <c r="I417" s="159"/>
      <c r="L417" s="156"/>
      <c r="M417" s="160"/>
      <c r="T417" s="161"/>
      <c r="AT417" s="157" t="s">
        <v>142</v>
      </c>
      <c r="AU417" s="157" t="s">
        <v>140</v>
      </c>
      <c r="AV417" s="14" t="s">
        <v>81</v>
      </c>
      <c r="AW417" s="14" t="s">
        <v>30</v>
      </c>
      <c r="AX417" s="14" t="s">
        <v>73</v>
      </c>
      <c r="AY417" s="157" t="s">
        <v>132</v>
      </c>
    </row>
    <row r="418" spans="2:65" s="12" customFormat="1">
      <c r="B418" s="141"/>
      <c r="D418" s="142" t="s">
        <v>142</v>
      </c>
      <c r="E418" s="143" t="s">
        <v>1</v>
      </c>
      <c r="F418" s="144" t="s">
        <v>873</v>
      </c>
      <c r="H418" s="145">
        <v>43.037999999999997</v>
      </c>
      <c r="I418" s="146"/>
      <c r="L418" s="141"/>
      <c r="M418" s="147"/>
      <c r="T418" s="148"/>
      <c r="AT418" s="143" t="s">
        <v>142</v>
      </c>
      <c r="AU418" s="143" t="s">
        <v>140</v>
      </c>
      <c r="AV418" s="12" t="s">
        <v>140</v>
      </c>
      <c r="AW418" s="12" t="s">
        <v>30</v>
      </c>
      <c r="AX418" s="12" t="s">
        <v>81</v>
      </c>
      <c r="AY418" s="143" t="s">
        <v>132</v>
      </c>
    </row>
    <row r="419" spans="2:65" s="1" customFormat="1" ht="33" customHeight="1">
      <c r="B419" s="127"/>
      <c r="C419" s="128" t="s">
        <v>874</v>
      </c>
      <c r="D419" s="128" t="s">
        <v>135</v>
      </c>
      <c r="E419" s="129" t="s">
        <v>875</v>
      </c>
      <c r="F419" s="130" t="s">
        <v>876</v>
      </c>
      <c r="G419" s="131" t="s">
        <v>138</v>
      </c>
      <c r="H419" s="132">
        <v>14.346</v>
      </c>
      <c r="I419" s="133"/>
      <c r="J419" s="134">
        <f>ROUND(I419*H419,2)</f>
        <v>0</v>
      </c>
      <c r="K419" s="130" t="s">
        <v>1</v>
      </c>
      <c r="L419" s="31"/>
      <c r="M419" s="135" t="s">
        <v>1</v>
      </c>
      <c r="N419" s="136" t="s">
        <v>39</v>
      </c>
      <c r="P419" s="137">
        <f>O419*H419</f>
        <v>0</v>
      </c>
      <c r="Q419" s="137">
        <v>0</v>
      </c>
      <c r="R419" s="137">
        <f>Q419*H419</f>
        <v>0</v>
      </c>
      <c r="S419" s="137">
        <v>0</v>
      </c>
      <c r="T419" s="138">
        <f>S419*H419</f>
        <v>0</v>
      </c>
      <c r="AR419" s="139" t="s">
        <v>182</v>
      </c>
      <c r="AT419" s="139" t="s">
        <v>135</v>
      </c>
      <c r="AU419" s="139" t="s">
        <v>140</v>
      </c>
      <c r="AY419" s="16" t="s">
        <v>132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6" t="s">
        <v>140</v>
      </c>
      <c r="BK419" s="140">
        <f>ROUND(I419*H419,2)</f>
        <v>0</v>
      </c>
      <c r="BL419" s="16" t="s">
        <v>182</v>
      </c>
      <c r="BM419" s="139" t="s">
        <v>877</v>
      </c>
    </row>
    <row r="420" spans="2:65" s="12" customFormat="1">
      <c r="B420" s="141"/>
      <c r="D420" s="142" t="s">
        <v>142</v>
      </c>
      <c r="E420" s="143" t="s">
        <v>1</v>
      </c>
      <c r="F420" s="144" t="s">
        <v>878</v>
      </c>
      <c r="H420" s="145">
        <v>14.346</v>
      </c>
      <c r="I420" s="146"/>
      <c r="L420" s="141"/>
      <c r="M420" s="147"/>
      <c r="T420" s="148"/>
      <c r="AT420" s="143" t="s">
        <v>142</v>
      </c>
      <c r="AU420" s="143" t="s">
        <v>140</v>
      </c>
      <c r="AV420" s="12" t="s">
        <v>140</v>
      </c>
      <c r="AW420" s="12" t="s">
        <v>30</v>
      </c>
      <c r="AX420" s="12" t="s">
        <v>81</v>
      </c>
      <c r="AY420" s="143" t="s">
        <v>132</v>
      </c>
    </row>
    <row r="421" spans="2:65" s="1" customFormat="1" ht="24.2" customHeight="1">
      <c r="B421" s="127"/>
      <c r="C421" s="128" t="s">
        <v>879</v>
      </c>
      <c r="D421" s="128" t="s">
        <v>135</v>
      </c>
      <c r="E421" s="129" t="s">
        <v>880</v>
      </c>
      <c r="F421" s="130" t="s">
        <v>881</v>
      </c>
      <c r="G421" s="131" t="s">
        <v>238</v>
      </c>
      <c r="H421" s="132">
        <v>17.239999999999998</v>
      </c>
      <c r="I421" s="133"/>
      <c r="J421" s="134">
        <f>ROUND(I421*H421,2)</f>
        <v>0</v>
      </c>
      <c r="K421" s="130" t="s">
        <v>1</v>
      </c>
      <c r="L421" s="31"/>
      <c r="M421" s="135" t="s">
        <v>1</v>
      </c>
      <c r="N421" s="136" t="s">
        <v>39</v>
      </c>
      <c r="P421" s="137">
        <f>O421*H421</f>
        <v>0</v>
      </c>
      <c r="Q421" s="137">
        <v>0</v>
      </c>
      <c r="R421" s="137">
        <f>Q421*H421</f>
        <v>0</v>
      </c>
      <c r="S421" s="137">
        <v>0</v>
      </c>
      <c r="T421" s="138">
        <f>S421*H421</f>
        <v>0</v>
      </c>
      <c r="AR421" s="139" t="s">
        <v>182</v>
      </c>
      <c r="AT421" s="139" t="s">
        <v>135</v>
      </c>
      <c r="AU421" s="139" t="s">
        <v>140</v>
      </c>
      <c r="AY421" s="16" t="s">
        <v>132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s="16" t="s">
        <v>140</v>
      </c>
      <c r="BK421" s="140">
        <f>ROUND(I421*H421,2)</f>
        <v>0</v>
      </c>
      <c r="BL421" s="16" t="s">
        <v>182</v>
      </c>
      <c r="BM421" s="139" t="s">
        <v>882</v>
      </c>
    </row>
    <row r="422" spans="2:65" s="12" customFormat="1">
      <c r="B422" s="141"/>
      <c r="D422" s="142" t="s">
        <v>142</v>
      </c>
      <c r="E422" s="143" t="s">
        <v>1</v>
      </c>
      <c r="F422" s="144" t="s">
        <v>612</v>
      </c>
      <c r="H422" s="145">
        <v>4.09</v>
      </c>
      <c r="I422" s="146"/>
      <c r="L422" s="141"/>
      <c r="M422" s="147"/>
      <c r="T422" s="148"/>
      <c r="AT422" s="143" t="s">
        <v>142</v>
      </c>
      <c r="AU422" s="143" t="s">
        <v>140</v>
      </c>
      <c r="AV422" s="12" t="s">
        <v>140</v>
      </c>
      <c r="AW422" s="12" t="s">
        <v>30</v>
      </c>
      <c r="AX422" s="12" t="s">
        <v>73</v>
      </c>
      <c r="AY422" s="143" t="s">
        <v>132</v>
      </c>
    </row>
    <row r="423" spans="2:65" s="12" customFormat="1">
      <c r="B423" s="141"/>
      <c r="D423" s="142" t="s">
        <v>142</v>
      </c>
      <c r="E423" s="143" t="s">
        <v>1</v>
      </c>
      <c r="F423" s="144" t="s">
        <v>883</v>
      </c>
      <c r="H423" s="145">
        <v>6.75</v>
      </c>
      <c r="I423" s="146"/>
      <c r="L423" s="141"/>
      <c r="M423" s="147"/>
      <c r="T423" s="148"/>
      <c r="AT423" s="143" t="s">
        <v>142</v>
      </c>
      <c r="AU423" s="143" t="s">
        <v>140</v>
      </c>
      <c r="AV423" s="12" t="s">
        <v>140</v>
      </c>
      <c r="AW423" s="12" t="s">
        <v>30</v>
      </c>
      <c r="AX423" s="12" t="s">
        <v>73</v>
      </c>
      <c r="AY423" s="143" t="s">
        <v>132</v>
      </c>
    </row>
    <row r="424" spans="2:65" s="12" customFormat="1">
      <c r="B424" s="141"/>
      <c r="D424" s="142" t="s">
        <v>142</v>
      </c>
      <c r="E424" s="143" t="s">
        <v>1</v>
      </c>
      <c r="F424" s="144" t="s">
        <v>884</v>
      </c>
      <c r="H424" s="145">
        <v>5.2</v>
      </c>
      <c r="I424" s="146"/>
      <c r="L424" s="141"/>
      <c r="M424" s="147"/>
      <c r="T424" s="148"/>
      <c r="AT424" s="143" t="s">
        <v>142</v>
      </c>
      <c r="AU424" s="143" t="s">
        <v>140</v>
      </c>
      <c r="AV424" s="12" t="s">
        <v>140</v>
      </c>
      <c r="AW424" s="12" t="s">
        <v>30</v>
      </c>
      <c r="AX424" s="12" t="s">
        <v>73</v>
      </c>
      <c r="AY424" s="143" t="s">
        <v>132</v>
      </c>
    </row>
    <row r="425" spans="2:65" s="12" customFormat="1">
      <c r="B425" s="141"/>
      <c r="D425" s="142" t="s">
        <v>142</v>
      </c>
      <c r="E425" s="143" t="s">
        <v>1</v>
      </c>
      <c r="F425" s="144" t="s">
        <v>885</v>
      </c>
      <c r="H425" s="145">
        <v>1.2</v>
      </c>
      <c r="I425" s="146"/>
      <c r="L425" s="141"/>
      <c r="M425" s="147"/>
      <c r="T425" s="148"/>
      <c r="AT425" s="143" t="s">
        <v>142</v>
      </c>
      <c r="AU425" s="143" t="s">
        <v>140</v>
      </c>
      <c r="AV425" s="12" t="s">
        <v>140</v>
      </c>
      <c r="AW425" s="12" t="s">
        <v>30</v>
      </c>
      <c r="AX425" s="12" t="s">
        <v>73</v>
      </c>
      <c r="AY425" s="143" t="s">
        <v>132</v>
      </c>
    </row>
    <row r="426" spans="2:65" s="13" customFormat="1">
      <c r="B426" s="149"/>
      <c r="D426" s="142" t="s">
        <v>142</v>
      </c>
      <c r="E426" s="150" t="s">
        <v>1</v>
      </c>
      <c r="F426" s="151" t="s">
        <v>153</v>
      </c>
      <c r="H426" s="152">
        <v>17.239999999999998</v>
      </c>
      <c r="I426" s="153"/>
      <c r="L426" s="149"/>
      <c r="M426" s="154"/>
      <c r="T426" s="155"/>
      <c r="AT426" s="150" t="s">
        <v>142</v>
      </c>
      <c r="AU426" s="150" t="s">
        <v>140</v>
      </c>
      <c r="AV426" s="13" t="s">
        <v>139</v>
      </c>
      <c r="AW426" s="13" t="s">
        <v>30</v>
      </c>
      <c r="AX426" s="13" t="s">
        <v>81</v>
      </c>
      <c r="AY426" s="150" t="s">
        <v>132</v>
      </c>
    </row>
    <row r="427" spans="2:65" s="1" customFormat="1" ht="24.2" customHeight="1">
      <c r="B427" s="127"/>
      <c r="C427" s="128" t="s">
        <v>886</v>
      </c>
      <c r="D427" s="128" t="s">
        <v>135</v>
      </c>
      <c r="E427" s="129" t="s">
        <v>887</v>
      </c>
      <c r="F427" s="130" t="s">
        <v>888</v>
      </c>
      <c r="G427" s="131" t="s">
        <v>171</v>
      </c>
      <c r="H427" s="132">
        <v>8</v>
      </c>
      <c r="I427" s="133"/>
      <c r="J427" s="134">
        <f>ROUND(I427*H427,2)</f>
        <v>0</v>
      </c>
      <c r="K427" s="130" t="s">
        <v>1</v>
      </c>
      <c r="L427" s="31"/>
      <c r="M427" s="135" t="s">
        <v>1</v>
      </c>
      <c r="N427" s="136" t="s">
        <v>39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182</v>
      </c>
      <c r="AT427" s="139" t="s">
        <v>135</v>
      </c>
      <c r="AU427" s="139" t="s">
        <v>140</v>
      </c>
      <c r="AY427" s="16" t="s">
        <v>132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6" t="s">
        <v>140</v>
      </c>
      <c r="BK427" s="140">
        <f>ROUND(I427*H427,2)</f>
        <v>0</v>
      </c>
      <c r="BL427" s="16" t="s">
        <v>182</v>
      </c>
      <c r="BM427" s="139" t="s">
        <v>889</v>
      </c>
    </row>
    <row r="428" spans="2:65" s="1" customFormat="1" ht="16.5" customHeight="1">
      <c r="B428" s="127"/>
      <c r="C428" s="162" t="s">
        <v>890</v>
      </c>
      <c r="D428" s="162" t="s">
        <v>174</v>
      </c>
      <c r="E428" s="163" t="s">
        <v>891</v>
      </c>
      <c r="F428" s="164" t="s">
        <v>892</v>
      </c>
      <c r="G428" s="165" t="s">
        <v>238</v>
      </c>
      <c r="H428" s="166">
        <v>18.963999999999999</v>
      </c>
      <c r="I428" s="167"/>
      <c r="J428" s="168">
        <f>ROUND(I428*H428,2)</f>
        <v>0</v>
      </c>
      <c r="K428" s="164" t="s">
        <v>1</v>
      </c>
      <c r="L428" s="169"/>
      <c r="M428" s="170" t="s">
        <v>1</v>
      </c>
      <c r="N428" s="171" t="s">
        <v>39</v>
      </c>
      <c r="P428" s="137">
        <f>O428*H428</f>
        <v>0</v>
      </c>
      <c r="Q428" s="137">
        <v>2.0000000000000002E-5</v>
      </c>
      <c r="R428" s="137">
        <f>Q428*H428</f>
        <v>3.7928000000000001E-4</v>
      </c>
      <c r="S428" s="137">
        <v>0</v>
      </c>
      <c r="T428" s="138">
        <f>S428*H428</f>
        <v>0</v>
      </c>
      <c r="AR428" s="139" t="s">
        <v>276</v>
      </c>
      <c r="AT428" s="139" t="s">
        <v>174</v>
      </c>
      <c r="AU428" s="139" t="s">
        <v>140</v>
      </c>
      <c r="AY428" s="16" t="s">
        <v>132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6" t="s">
        <v>140</v>
      </c>
      <c r="BK428" s="140">
        <f>ROUND(I428*H428,2)</f>
        <v>0</v>
      </c>
      <c r="BL428" s="16" t="s">
        <v>182</v>
      </c>
      <c r="BM428" s="139" t="s">
        <v>893</v>
      </c>
    </row>
    <row r="429" spans="2:65" s="12" customFormat="1">
      <c r="B429" s="141"/>
      <c r="D429" s="142" t="s">
        <v>142</v>
      </c>
      <c r="E429" s="143" t="s">
        <v>1</v>
      </c>
      <c r="F429" s="144" t="s">
        <v>894</v>
      </c>
      <c r="H429" s="145">
        <v>18.963999999999999</v>
      </c>
      <c r="I429" s="146"/>
      <c r="L429" s="141"/>
      <c r="M429" s="147"/>
      <c r="T429" s="148"/>
      <c r="AT429" s="143" t="s">
        <v>142</v>
      </c>
      <c r="AU429" s="143" t="s">
        <v>140</v>
      </c>
      <c r="AV429" s="12" t="s">
        <v>140</v>
      </c>
      <c r="AW429" s="12" t="s">
        <v>30</v>
      </c>
      <c r="AX429" s="12" t="s">
        <v>81</v>
      </c>
      <c r="AY429" s="143" t="s">
        <v>132</v>
      </c>
    </row>
    <row r="430" spans="2:65" s="1" customFormat="1" ht="24.2" customHeight="1">
      <c r="B430" s="127"/>
      <c r="C430" s="128" t="s">
        <v>895</v>
      </c>
      <c r="D430" s="128" t="s">
        <v>135</v>
      </c>
      <c r="E430" s="129" t="s">
        <v>896</v>
      </c>
      <c r="F430" s="130" t="s">
        <v>897</v>
      </c>
      <c r="G430" s="131" t="s">
        <v>209</v>
      </c>
      <c r="H430" s="132">
        <v>4.2999999999999997E-2</v>
      </c>
      <c r="I430" s="133"/>
      <c r="J430" s="134">
        <f>ROUND(I430*H430,2)</f>
        <v>0</v>
      </c>
      <c r="K430" s="130" t="s">
        <v>1</v>
      </c>
      <c r="L430" s="31"/>
      <c r="M430" s="135" t="s">
        <v>1</v>
      </c>
      <c r="N430" s="136" t="s">
        <v>39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182</v>
      </c>
      <c r="AT430" s="139" t="s">
        <v>135</v>
      </c>
      <c r="AU430" s="139" t="s">
        <v>140</v>
      </c>
      <c r="AY430" s="16" t="s">
        <v>132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6" t="s">
        <v>140</v>
      </c>
      <c r="BK430" s="140">
        <f>ROUND(I430*H430,2)</f>
        <v>0</v>
      </c>
      <c r="BL430" s="16" t="s">
        <v>182</v>
      </c>
      <c r="BM430" s="139" t="s">
        <v>898</v>
      </c>
    </row>
    <row r="431" spans="2:65" s="11" customFormat="1" ht="25.9" customHeight="1">
      <c r="B431" s="115"/>
      <c r="D431" s="116" t="s">
        <v>72</v>
      </c>
      <c r="E431" s="117" t="s">
        <v>899</v>
      </c>
      <c r="F431" s="117" t="s">
        <v>900</v>
      </c>
      <c r="I431" s="118"/>
      <c r="J431" s="119">
        <f>BK431</f>
        <v>0</v>
      </c>
      <c r="L431" s="115"/>
      <c r="M431" s="120"/>
      <c r="P431" s="121">
        <f>SUM(P432:P456)</f>
        <v>0</v>
      </c>
      <c r="R431" s="121">
        <f>SUM(R432:R456)</f>
        <v>0</v>
      </c>
      <c r="T431" s="122">
        <f>SUM(T432:T456)</f>
        <v>0</v>
      </c>
      <c r="AR431" s="116" t="s">
        <v>139</v>
      </c>
      <c r="AT431" s="123" t="s">
        <v>72</v>
      </c>
      <c r="AU431" s="123" t="s">
        <v>73</v>
      </c>
      <c r="AY431" s="116" t="s">
        <v>132</v>
      </c>
      <c r="BK431" s="124">
        <f>SUM(BK432:BK456)</f>
        <v>0</v>
      </c>
    </row>
    <row r="432" spans="2:65" s="1" customFormat="1" ht="16.5" customHeight="1">
      <c r="B432" s="127"/>
      <c r="C432" s="128" t="s">
        <v>901</v>
      </c>
      <c r="D432" s="128" t="s">
        <v>135</v>
      </c>
      <c r="E432" s="129" t="s">
        <v>902</v>
      </c>
      <c r="F432" s="130" t="s">
        <v>903</v>
      </c>
      <c r="G432" s="131" t="s">
        <v>904</v>
      </c>
      <c r="H432" s="132">
        <v>34</v>
      </c>
      <c r="I432" s="133"/>
      <c r="J432" s="134">
        <f>ROUND(I432*H432,2)</f>
        <v>0</v>
      </c>
      <c r="K432" s="130" t="s">
        <v>1</v>
      </c>
      <c r="L432" s="31"/>
      <c r="M432" s="135" t="s">
        <v>1</v>
      </c>
      <c r="N432" s="136" t="s">
        <v>39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905</v>
      </c>
      <c r="AT432" s="139" t="s">
        <v>135</v>
      </c>
      <c r="AU432" s="139" t="s">
        <v>81</v>
      </c>
      <c r="AY432" s="16" t="s">
        <v>132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6" t="s">
        <v>140</v>
      </c>
      <c r="BK432" s="140">
        <f>ROUND(I432*H432,2)</f>
        <v>0</v>
      </c>
      <c r="BL432" s="16" t="s">
        <v>905</v>
      </c>
      <c r="BM432" s="139" t="s">
        <v>906</v>
      </c>
    </row>
    <row r="433" spans="2:65" s="14" customFormat="1" ht="22.5">
      <c r="B433" s="156"/>
      <c r="D433" s="142" t="s">
        <v>142</v>
      </c>
      <c r="E433" s="157" t="s">
        <v>1</v>
      </c>
      <c r="F433" s="158" t="s">
        <v>907</v>
      </c>
      <c r="H433" s="157" t="s">
        <v>1</v>
      </c>
      <c r="I433" s="159"/>
      <c r="L433" s="156"/>
      <c r="M433" s="160"/>
      <c r="T433" s="161"/>
      <c r="AT433" s="157" t="s">
        <v>142</v>
      </c>
      <c r="AU433" s="157" t="s">
        <v>81</v>
      </c>
      <c r="AV433" s="14" t="s">
        <v>81</v>
      </c>
      <c r="AW433" s="14" t="s">
        <v>30</v>
      </c>
      <c r="AX433" s="14" t="s">
        <v>73</v>
      </c>
      <c r="AY433" s="157" t="s">
        <v>132</v>
      </c>
    </row>
    <row r="434" spans="2:65" s="14" customFormat="1">
      <c r="B434" s="156"/>
      <c r="D434" s="142" t="s">
        <v>142</v>
      </c>
      <c r="E434" s="157" t="s">
        <v>1</v>
      </c>
      <c r="F434" s="158" t="s">
        <v>908</v>
      </c>
      <c r="H434" s="157" t="s">
        <v>1</v>
      </c>
      <c r="I434" s="159"/>
      <c r="L434" s="156"/>
      <c r="M434" s="160"/>
      <c r="T434" s="161"/>
      <c r="AT434" s="157" t="s">
        <v>142</v>
      </c>
      <c r="AU434" s="157" t="s">
        <v>81</v>
      </c>
      <c r="AV434" s="14" t="s">
        <v>81</v>
      </c>
      <c r="AW434" s="14" t="s">
        <v>30</v>
      </c>
      <c r="AX434" s="14" t="s">
        <v>73</v>
      </c>
      <c r="AY434" s="157" t="s">
        <v>132</v>
      </c>
    </row>
    <row r="435" spans="2:65" s="12" customFormat="1">
      <c r="B435" s="141"/>
      <c r="D435" s="142" t="s">
        <v>142</v>
      </c>
      <c r="E435" s="143" t="s">
        <v>1</v>
      </c>
      <c r="F435" s="144" t="s">
        <v>173</v>
      </c>
      <c r="H435" s="145">
        <v>8</v>
      </c>
      <c r="I435" s="146"/>
      <c r="L435" s="141"/>
      <c r="M435" s="147"/>
      <c r="T435" s="148"/>
      <c r="AT435" s="143" t="s">
        <v>142</v>
      </c>
      <c r="AU435" s="143" t="s">
        <v>81</v>
      </c>
      <c r="AV435" s="12" t="s">
        <v>140</v>
      </c>
      <c r="AW435" s="12" t="s">
        <v>30</v>
      </c>
      <c r="AX435" s="12" t="s">
        <v>73</v>
      </c>
      <c r="AY435" s="143" t="s">
        <v>132</v>
      </c>
    </row>
    <row r="436" spans="2:65" s="14" customFormat="1">
      <c r="B436" s="156"/>
      <c r="D436" s="142" t="s">
        <v>142</v>
      </c>
      <c r="E436" s="157" t="s">
        <v>1</v>
      </c>
      <c r="F436" s="158" t="s">
        <v>909</v>
      </c>
      <c r="H436" s="157" t="s">
        <v>1</v>
      </c>
      <c r="I436" s="159"/>
      <c r="L436" s="156"/>
      <c r="M436" s="160"/>
      <c r="T436" s="161"/>
      <c r="AT436" s="157" t="s">
        <v>142</v>
      </c>
      <c r="AU436" s="157" t="s">
        <v>81</v>
      </c>
      <c r="AV436" s="14" t="s">
        <v>81</v>
      </c>
      <c r="AW436" s="14" t="s">
        <v>30</v>
      </c>
      <c r="AX436" s="14" t="s">
        <v>73</v>
      </c>
      <c r="AY436" s="157" t="s">
        <v>132</v>
      </c>
    </row>
    <row r="437" spans="2:65" s="12" customFormat="1">
      <c r="B437" s="141"/>
      <c r="D437" s="142" t="s">
        <v>142</v>
      </c>
      <c r="E437" s="143" t="s">
        <v>1</v>
      </c>
      <c r="F437" s="144" t="s">
        <v>173</v>
      </c>
      <c r="H437" s="145">
        <v>8</v>
      </c>
      <c r="I437" s="146"/>
      <c r="L437" s="141"/>
      <c r="M437" s="147"/>
      <c r="T437" s="148"/>
      <c r="AT437" s="143" t="s">
        <v>142</v>
      </c>
      <c r="AU437" s="143" t="s">
        <v>81</v>
      </c>
      <c r="AV437" s="12" t="s">
        <v>140</v>
      </c>
      <c r="AW437" s="12" t="s">
        <v>30</v>
      </c>
      <c r="AX437" s="12" t="s">
        <v>73</v>
      </c>
      <c r="AY437" s="143" t="s">
        <v>132</v>
      </c>
    </row>
    <row r="438" spans="2:65" s="14" customFormat="1" ht="22.5">
      <c r="B438" s="156"/>
      <c r="D438" s="142" t="s">
        <v>142</v>
      </c>
      <c r="E438" s="157" t="s">
        <v>1</v>
      </c>
      <c r="F438" s="158" t="s">
        <v>910</v>
      </c>
      <c r="H438" s="157" t="s">
        <v>1</v>
      </c>
      <c r="I438" s="159"/>
      <c r="L438" s="156"/>
      <c r="M438" s="160"/>
      <c r="T438" s="161"/>
      <c r="AT438" s="157" t="s">
        <v>142</v>
      </c>
      <c r="AU438" s="157" t="s">
        <v>81</v>
      </c>
      <c r="AV438" s="14" t="s">
        <v>81</v>
      </c>
      <c r="AW438" s="14" t="s">
        <v>30</v>
      </c>
      <c r="AX438" s="14" t="s">
        <v>73</v>
      </c>
      <c r="AY438" s="157" t="s">
        <v>132</v>
      </c>
    </row>
    <row r="439" spans="2:65" s="12" customFormat="1">
      <c r="B439" s="141"/>
      <c r="D439" s="142" t="s">
        <v>142</v>
      </c>
      <c r="E439" s="143" t="s">
        <v>1</v>
      </c>
      <c r="F439" s="144" t="s">
        <v>140</v>
      </c>
      <c r="H439" s="145">
        <v>2</v>
      </c>
      <c r="I439" s="146"/>
      <c r="L439" s="141"/>
      <c r="M439" s="147"/>
      <c r="T439" s="148"/>
      <c r="AT439" s="143" t="s">
        <v>142</v>
      </c>
      <c r="AU439" s="143" t="s">
        <v>81</v>
      </c>
      <c r="AV439" s="12" t="s">
        <v>140</v>
      </c>
      <c r="AW439" s="12" t="s">
        <v>30</v>
      </c>
      <c r="AX439" s="12" t="s">
        <v>73</v>
      </c>
      <c r="AY439" s="143" t="s">
        <v>132</v>
      </c>
    </row>
    <row r="440" spans="2:65" s="14" customFormat="1">
      <c r="B440" s="156"/>
      <c r="D440" s="142" t="s">
        <v>142</v>
      </c>
      <c r="E440" s="157" t="s">
        <v>1</v>
      </c>
      <c r="F440" s="158" t="s">
        <v>911</v>
      </c>
      <c r="H440" s="157" t="s">
        <v>1</v>
      </c>
      <c r="I440" s="159"/>
      <c r="L440" s="156"/>
      <c r="M440" s="160"/>
      <c r="T440" s="161"/>
      <c r="AT440" s="157" t="s">
        <v>142</v>
      </c>
      <c r="AU440" s="157" t="s">
        <v>81</v>
      </c>
      <c r="AV440" s="14" t="s">
        <v>81</v>
      </c>
      <c r="AW440" s="14" t="s">
        <v>30</v>
      </c>
      <c r="AX440" s="14" t="s">
        <v>73</v>
      </c>
      <c r="AY440" s="157" t="s">
        <v>132</v>
      </c>
    </row>
    <row r="441" spans="2:65" s="12" customFormat="1">
      <c r="B441" s="141"/>
      <c r="D441" s="142" t="s">
        <v>142</v>
      </c>
      <c r="E441" s="143" t="s">
        <v>1</v>
      </c>
      <c r="F441" s="144" t="s">
        <v>173</v>
      </c>
      <c r="H441" s="145">
        <v>8</v>
      </c>
      <c r="I441" s="146"/>
      <c r="L441" s="141"/>
      <c r="M441" s="147"/>
      <c r="T441" s="148"/>
      <c r="AT441" s="143" t="s">
        <v>142</v>
      </c>
      <c r="AU441" s="143" t="s">
        <v>81</v>
      </c>
      <c r="AV441" s="12" t="s">
        <v>140</v>
      </c>
      <c r="AW441" s="12" t="s">
        <v>30</v>
      </c>
      <c r="AX441" s="12" t="s">
        <v>73</v>
      </c>
      <c r="AY441" s="143" t="s">
        <v>132</v>
      </c>
    </row>
    <row r="442" spans="2:65" s="14" customFormat="1">
      <c r="B442" s="156"/>
      <c r="D442" s="142" t="s">
        <v>142</v>
      </c>
      <c r="E442" s="157" t="s">
        <v>1</v>
      </c>
      <c r="F442" s="158" t="s">
        <v>912</v>
      </c>
      <c r="H442" s="157" t="s">
        <v>1</v>
      </c>
      <c r="I442" s="159"/>
      <c r="L442" s="156"/>
      <c r="M442" s="160"/>
      <c r="T442" s="161"/>
      <c r="AT442" s="157" t="s">
        <v>142</v>
      </c>
      <c r="AU442" s="157" t="s">
        <v>81</v>
      </c>
      <c r="AV442" s="14" t="s">
        <v>81</v>
      </c>
      <c r="AW442" s="14" t="s">
        <v>30</v>
      </c>
      <c r="AX442" s="14" t="s">
        <v>73</v>
      </c>
      <c r="AY442" s="157" t="s">
        <v>132</v>
      </c>
    </row>
    <row r="443" spans="2:65" s="12" customFormat="1">
      <c r="B443" s="141"/>
      <c r="D443" s="142" t="s">
        <v>142</v>
      </c>
      <c r="E443" s="143" t="s">
        <v>1</v>
      </c>
      <c r="F443" s="144" t="s">
        <v>173</v>
      </c>
      <c r="H443" s="145">
        <v>8</v>
      </c>
      <c r="I443" s="146"/>
      <c r="L443" s="141"/>
      <c r="M443" s="147"/>
      <c r="T443" s="148"/>
      <c r="AT443" s="143" t="s">
        <v>142</v>
      </c>
      <c r="AU443" s="143" t="s">
        <v>81</v>
      </c>
      <c r="AV443" s="12" t="s">
        <v>140</v>
      </c>
      <c r="AW443" s="12" t="s">
        <v>30</v>
      </c>
      <c r="AX443" s="12" t="s">
        <v>73</v>
      </c>
      <c r="AY443" s="143" t="s">
        <v>132</v>
      </c>
    </row>
    <row r="444" spans="2:65" s="13" customFormat="1">
      <c r="B444" s="149"/>
      <c r="D444" s="142" t="s">
        <v>142</v>
      </c>
      <c r="E444" s="150" t="s">
        <v>1</v>
      </c>
      <c r="F444" s="151" t="s">
        <v>153</v>
      </c>
      <c r="H444" s="152">
        <v>34</v>
      </c>
      <c r="I444" s="153"/>
      <c r="L444" s="149"/>
      <c r="M444" s="154"/>
      <c r="T444" s="155"/>
      <c r="AT444" s="150" t="s">
        <v>142</v>
      </c>
      <c r="AU444" s="150" t="s">
        <v>81</v>
      </c>
      <c r="AV444" s="13" t="s">
        <v>139</v>
      </c>
      <c r="AW444" s="13" t="s">
        <v>30</v>
      </c>
      <c r="AX444" s="13" t="s">
        <v>81</v>
      </c>
      <c r="AY444" s="150" t="s">
        <v>132</v>
      </c>
    </row>
    <row r="445" spans="2:65" s="1" customFormat="1" ht="16.5" customHeight="1">
      <c r="B445" s="127"/>
      <c r="C445" s="128" t="s">
        <v>913</v>
      </c>
      <c r="D445" s="128" t="s">
        <v>135</v>
      </c>
      <c r="E445" s="129" t="s">
        <v>914</v>
      </c>
      <c r="F445" s="130" t="s">
        <v>915</v>
      </c>
      <c r="G445" s="131" t="s">
        <v>904</v>
      </c>
      <c r="H445" s="132">
        <v>16</v>
      </c>
      <c r="I445" s="133"/>
      <c r="J445" s="134">
        <f>ROUND(I445*H445,2)</f>
        <v>0</v>
      </c>
      <c r="K445" s="130" t="s">
        <v>1</v>
      </c>
      <c r="L445" s="31"/>
      <c r="M445" s="135" t="s">
        <v>1</v>
      </c>
      <c r="N445" s="136" t="s">
        <v>39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905</v>
      </c>
      <c r="AT445" s="139" t="s">
        <v>135</v>
      </c>
      <c r="AU445" s="139" t="s">
        <v>81</v>
      </c>
      <c r="AY445" s="16" t="s">
        <v>132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6" t="s">
        <v>140</v>
      </c>
      <c r="BK445" s="140">
        <f>ROUND(I445*H445,2)</f>
        <v>0</v>
      </c>
      <c r="BL445" s="16" t="s">
        <v>905</v>
      </c>
      <c r="BM445" s="139" t="s">
        <v>916</v>
      </c>
    </row>
    <row r="446" spans="2:65" s="14" customFormat="1" ht="33.75">
      <c r="B446" s="156"/>
      <c r="D446" s="142" t="s">
        <v>142</v>
      </c>
      <c r="E446" s="157" t="s">
        <v>1</v>
      </c>
      <c r="F446" s="158" t="s">
        <v>917</v>
      </c>
      <c r="H446" s="157" t="s">
        <v>1</v>
      </c>
      <c r="I446" s="159"/>
      <c r="L446" s="156"/>
      <c r="M446" s="160"/>
      <c r="T446" s="161"/>
      <c r="AT446" s="157" t="s">
        <v>142</v>
      </c>
      <c r="AU446" s="157" t="s">
        <v>81</v>
      </c>
      <c r="AV446" s="14" t="s">
        <v>81</v>
      </c>
      <c r="AW446" s="14" t="s">
        <v>30</v>
      </c>
      <c r="AX446" s="14" t="s">
        <v>73</v>
      </c>
      <c r="AY446" s="157" t="s">
        <v>132</v>
      </c>
    </row>
    <row r="447" spans="2:65" s="12" customFormat="1">
      <c r="B447" s="141"/>
      <c r="D447" s="142" t="s">
        <v>142</v>
      </c>
      <c r="E447" s="143" t="s">
        <v>1</v>
      </c>
      <c r="F447" s="144" t="s">
        <v>173</v>
      </c>
      <c r="H447" s="145">
        <v>8</v>
      </c>
      <c r="I447" s="146"/>
      <c r="L447" s="141"/>
      <c r="M447" s="147"/>
      <c r="T447" s="148"/>
      <c r="AT447" s="143" t="s">
        <v>142</v>
      </c>
      <c r="AU447" s="143" t="s">
        <v>81</v>
      </c>
      <c r="AV447" s="12" t="s">
        <v>140</v>
      </c>
      <c r="AW447" s="12" t="s">
        <v>30</v>
      </c>
      <c r="AX447" s="12" t="s">
        <v>73</v>
      </c>
      <c r="AY447" s="143" t="s">
        <v>132</v>
      </c>
    </row>
    <row r="448" spans="2:65" s="14" customFormat="1">
      <c r="B448" s="156"/>
      <c r="D448" s="142" t="s">
        <v>142</v>
      </c>
      <c r="E448" s="157" t="s">
        <v>1</v>
      </c>
      <c r="F448" s="158" t="s">
        <v>912</v>
      </c>
      <c r="H448" s="157" t="s">
        <v>1</v>
      </c>
      <c r="I448" s="159"/>
      <c r="L448" s="156"/>
      <c r="M448" s="160"/>
      <c r="T448" s="161"/>
      <c r="AT448" s="157" t="s">
        <v>142</v>
      </c>
      <c r="AU448" s="157" t="s">
        <v>81</v>
      </c>
      <c r="AV448" s="14" t="s">
        <v>81</v>
      </c>
      <c r="AW448" s="14" t="s">
        <v>30</v>
      </c>
      <c r="AX448" s="14" t="s">
        <v>73</v>
      </c>
      <c r="AY448" s="157" t="s">
        <v>132</v>
      </c>
    </row>
    <row r="449" spans="2:65" s="12" customFormat="1">
      <c r="B449" s="141"/>
      <c r="D449" s="142" t="s">
        <v>142</v>
      </c>
      <c r="E449" s="143" t="s">
        <v>1</v>
      </c>
      <c r="F449" s="144" t="s">
        <v>173</v>
      </c>
      <c r="H449" s="145">
        <v>8</v>
      </c>
      <c r="I449" s="146"/>
      <c r="L449" s="141"/>
      <c r="M449" s="147"/>
      <c r="T449" s="148"/>
      <c r="AT449" s="143" t="s">
        <v>142</v>
      </c>
      <c r="AU449" s="143" t="s">
        <v>81</v>
      </c>
      <c r="AV449" s="12" t="s">
        <v>140</v>
      </c>
      <c r="AW449" s="12" t="s">
        <v>30</v>
      </c>
      <c r="AX449" s="12" t="s">
        <v>73</v>
      </c>
      <c r="AY449" s="143" t="s">
        <v>132</v>
      </c>
    </row>
    <row r="450" spans="2:65" s="13" customFormat="1">
      <c r="B450" s="149"/>
      <c r="D450" s="142" t="s">
        <v>142</v>
      </c>
      <c r="E450" s="150" t="s">
        <v>1</v>
      </c>
      <c r="F450" s="151" t="s">
        <v>153</v>
      </c>
      <c r="H450" s="152">
        <v>16</v>
      </c>
      <c r="I450" s="153"/>
      <c r="L450" s="149"/>
      <c r="M450" s="154"/>
      <c r="T450" s="155"/>
      <c r="AT450" s="150" t="s">
        <v>142</v>
      </c>
      <c r="AU450" s="150" t="s">
        <v>81</v>
      </c>
      <c r="AV450" s="13" t="s">
        <v>139</v>
      </c>
      <c r="AW450" s="13" t="s">
        <v>30</v>
      </c>
      <c r="AX450" s="13" t="s">
        <v>81</v>
      </c>
      <c r="AY450" s="150" t="s">
        <v>132</v>
      </c>
    </row>
    <row r="451" spans="2:65" s="1" customFormat="1" ht="16.5" customHeight="1">
      <c r="B451" s="127"/>
      <c r="C451" s="128" t="s">
        <v>918</v>
      </c>
      <c r="D451" s="128" t="s">
        <v>135</v>
      </c>
      <c r="E451" s="129" t="s">
        <v>919</v>
      </c>
      <c r="F451" s="130" t="s">
        <v>920</v>
      </c>
      <c r="G451" s="131" t="s">
        <v>904</v>
      </c>
      <c r="H451" s="132">
        <v>4</v>
      </c>
      <c r="I451" s="133"/>
      <c r="J451" s="134">
        <f>ROUND(I451*H451,2)</f>
        <v>0</v>
      </c>
      <c r="K451" s="130" t="s">
        <v>1</v>
      </c>
      <c r="L451" s="31"/>
      <c r="M451" s="135" t="s">
        <v>1</v>
      </c>
      <c r="N451" s="136" t="s">
        <v>39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905</v>
      </c>
      <c r="AT451" s="139" t="s">
        <v>135</v>
      </c>
      <c r="AU451" s="139" t="s">
        <v>81</v>
      </c>
      <c r="AY451" s="16" t="s">
        <v>132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140</v>
      </c>
      <c r="BK451" s="140">
        <f>ROUND(I451*H451,2)</f>
        <v>0</v>
      </c>
      <c r="BL451" s="16" t="s">
        <v>905</v>
      </c>
      <c r="BM451" s="139" t="s">
        <v>921</v>
      </c>
    </row>
    <row r="452" spans="2:65" s="14" customFormat="1">
      <c r="B452" s="156"/>
      <c r="D452" s="142" t="s">
        <v>142</v>
      </c>
      <c r="E452" s="157" t="s">
        <v>1</v>
      </c>
      <c r="F452" s="158" t="s">
        <v>922</v>
      </c>
      <c r="H452" s="157" t="s">
        <v>1</v>
      </c>
      <c r="I452" s="159"/>
      <c r="L452" s="156"/>
      <c r="M452" s="160"/>
      <c r="T452" s="161"/>
      <c r="AT452" s="157" t="s">
        <v>142</v>
      </c>
      <c r="AU452" s="157" t="s">
        <v>81</v>
      </c>
      <c r="AV452" s="14" t="s">
        <v>81</v>
      </c>
      <c r="AW452" s="14" t="s">
        <v>30</v>
      </c>
      <c r="AX452" s="14" t="s">
        <v>73</v>
      </c>
      <c r="AY452" s="157" t="s">
        <v>132</v>
      </c>
    </row>
    <row r="453" spans="2:65" s="12" customFormat="1">
      <c r="B453" s="141"/>
      <c r="D453" s="142" t="s">
        <v>142</v>
      </c>
      <c r="E453" s="143" t="s">
        <v>1</v>
      </c>
      <c r="F453" s="144" t="s">
        <v>139</v>
      </c>
      <c r="H453" s="145">
        <v>4</v>
      </c>
      <c r="I453" s="146"/>
      <c r="L453" s="141"/>
      <c r="M453" s="147"/>
      <c r="T453" s="148"/>
      <c r="AT453" s="143" t="s">
        <v>142</v>
      </c>
      <c r="AU453" s="143" t="s">
        <v>81</v>
      </c>
      <c r="AV453" s="12" t="s">
        <v>140</v>
      </c>
      <c r="AW453" s="12" t="s">
        <v>30</v>
      </c>
      <c r="AX453" s="12" t="s">
        <v>81</v>
      </c>
      <c r="AY453" s="143" t="s">
        <v>132</v>
      </c>
    </row>
    <row r="454" spans="2:65" s="1" customFormat="1" ht="21.75" customHeight="1">
      <c r="B454" s="127"/>
      <c r="C454" s="128" t="s">
        <v>923</v>
      </c>
      <c r="D454" s="128" t="s">
        <v>135</v>
      </c>
      <c r="E454" s="129" t="s">
        <v>924</v>
      </c>
      <c r="F454" s="130" t="s">
        <v>925</v>
      </c>
      <c r="G454" s="131" t="s">
        <v>904</v>
      </c>
      <c r="H454" s="132">
        <v>4</v>
      </c>
      <c r="I454" s="133"/>
      <c r="J454" s="134">
        <f>ROUND(I454*H454,2)</f>
        <v>0</v>
      </c>
      <c r="K454" s="130" t="s">
        <v>1</v>
      </c>
      <c r="L454" s="31"/>
      <c r="M454" s="135" t="s">
        <v>1</v>
      </c>
      <c r="N454" s="136" t="s">
        <v>39</v>
      </c>
      <c r="P454" s="137">
        <f>O454*H454</f>
        <v>0</v>
      </c>
      <c r="Q454" s="137">
        <v>0</v>
      </c>
      <c r="R454" s="137">
        <f>Q454*H454</f>
        <v>0</v>
      </c>
      <c r="S454" s="137">
        <v>0</v>
      </c>
      <c r="T454" s="138">
        <f>S454*H454</f>
        <v>0</v>
      </c>
      <c r="AR454" s="139" t="s">
        <v>905</v>
      </c>
      <c r="AT454" s="139" t="s">
        <v>135</v>
      </c>
      <c r="AU454" s="139" t="s">
        <v>81</v>
      </c>
      <c r="AY454" s="16" t="s">
        <v>132</v>
      </c>
      <c r="BE454" s="140">
        <f>IF(N454="základní",J454,0)</f>
        <v>0</v>
      </c>
      <c r="BF454" s="140">
        <f>IF(N454="snížená",J454,0)</f>
        <v>0</v>
      </c>
      <c r="BG454" s="140">
        <f>IF(N454="zákl. přenesená",J454,0)</f>
        <v>0</v>
      </c>
      <c r="BH454" s="140">
        <f>IF(N454="sníž. přenesená",J454,0)</f>
        <v>0</v>
      </c>
      <c r="BI454" s="140">
        <f>IF(N454="nulová",J454,0)</f>
        <v>0</v>
      </c>
      <c r="BJ454" s="16" t="s">
        <v>140</v>
      </c>
      <c r="BK454" s="140">
        <f>ROUND(I454*H454,2)</f>
        <v>0</v>
      </c>
      <c r="BL454" s="16" t="s">
        <v>905</v>
      </c>
      <c r="BM454" s="139" t="s">
        <v>926</v>
      </c>
    </row>
    <row r="455" spans="2:65" s="14" customFormat="1">
      <c r="B455" s="156"/>
      <c r="D455" s="142" t="s">
        <v>142</v>
      </c>
      <c r="E455" s="157" t="s">
        <v>1</v>
      </c>
      <c r="F455" s="158" t="s">
        <v>927</v>
      </c>
      <c r="H455" s="157" t="s">
        <v>1</v>
      </c>
      <c r="I455" s="159"/>
      <c r="L455" s="156"/>
      <c r="M455" s="160"/>
      <c r="T455" s="161"/>
      <c r="AT455" s="157" t="s">
        <v>142</v>
      </c>
      <c r="AU455" s="157" t="s">
        <v>81</v>
      </c>
      <c r="AV455" s="14" t="s">
        <v>81</v>
      </c>
      <c r="AW455" s="14" t="s">
        <v>30</v>
      </c>
      <c r="AX455" s="14" t="s">
        <v>73</v>
      </c>
      <c r="AY455" s="157" t="s">
        <v>132</v>
      </c>
    </row>
    <row r="456" spans="2:65" s="12" customFormat="1">
      <c r="B456" s="141"/>
      <c r="D456" s="142" t="s">
        <v>142</v>
      </c>
      <c r="E456" s="143" t="s">
        <v>1</v>
      </c>
      <c r="F456" s="144" t="s">
        <v>139</v>
      </c>
      <c r="H456" s="145">
        <v>4</v>
      </c>
      <c r="I456" s="146"/>
      <c r="L456" s="141"/>
      <c r="M456" s="147"/>
      <c r="T456" s="148"/>
      <c r="AT456" s="143" t="s">
        <v>142</v>
      </c>
      <c r="AU456" s="143" t="s">
        <v>81</v>
      </c>
      <c r="AV456" s="12" t="s">
        <v>140</v>
      </c>
      <c r="AW456" s="12" t="s">
        <v>30</v>
      </c>
      <c r="AX456" s="12" t="s">
        <v>81</v>
      </c>
      <c r="AY456" s="143" t="s">
        <v>132</v>
      </c>
    </row>
    <row r="457" spans="2:65" s="11" customFormat="1" ht="25.9" customHeight="1">
      <c r="B457" s="115"/>
      <c r="D457" s="116" t="s">
        <v>72</v>
      </c>
      <c r="E457" s="117" t="s">
        <v>928</v>
      </c>
      <c r="F457" s="117" t="s">
        <v>929</v>
      </c>
      <c r="I457" s="118"/>
      <c r="J457" s="119">
        <f>BK457</f>
        <v>0</v>
      </c>
      <c r="L457" s="115"/>
      <c r="M457" s="120"/>
      <c r="P457" s="121">
        <f>P458+P460</f>
        <v>0</v>
      </c>
      <c r="R457" s="121">
        <f>R458+R460</f>
        <v>0</v>
      </c>
      <c r="T457" s="122">
        <f>T458+T460</f>
        <v>0</v>
      </c>
      <c r="AR457" s="116" t="s">
        <v>160</v>
      </c>
      <c r="AT457" s="123" t="s">
        <v>72</v>
      </c>
      <c r="AU457" s="123" t="s">
        <v>73</v>
      </c>
      <c r="AY457" s="116" t="s">
        <v>132</v>
      </c>
      <c r="BK457" s="124">
        <f>BK458+BK460</f>
        <v>0</v>
      </c>
    </row>
    <row r="458" spans="2:65" s="11" customFormat="1" ht="22.9" customHeight="1">
      <c r="B458" s="115"/>
      <c r="D458" s="116" t="s">
        <v>72</v>
      </c>
      <c r="E458" s="125" t="s">
        <v>930</v>
      </c>
      <c r="F458" s="125" t="s">
        <v>931</v>
      </c>
      <c r="I458" s="118"/>
      <c r="J458" s="126">
        <f>BK458</f>
        <v>0</v>
      </c>
      <c r="L458" s="115"/>
      <c r="M458" s="120"/>
      <c r="P458" s="121">
        <f>P459</f>
        <v>0</v>
      </c>
      <c r="R458" s="121">
        <f>R459</f>
        <v>0</v>
      </c>
      <c r="T458" s="122">
        <f>T459</f>
        <v>0</v>
      </c>
      <c r="AR458" s="116" t="s">
        <v>160</v>
      </c>
      <c r="AT458" s="123" t="s">
        <v>72</v>
      </c>
      <c r="AU458" s="123" t="s">
        <v>81</v>
      </c>
      <c r="AY458" s="116" t="s">
        <v>132</v>
      </c>
      <c r="BK458" s="124">
        <f>BK459</f>
        <v>0</v>
      </c>
    </row>
    <row r="459" spans="2:65" s="1" customFormat="1" ht="16.5" customHeight="1">
      <c r="B459" s="127"/>
      <c r="C459" s="128" t="s">
        <v>932</v>
      </c>
      <c r="D459" s="128" t="s">
        <v>135</v>
      </c>
      <c r="E459" s="129" t="s">
        <v>933</v>
      </c>
      <c r="F459" s="130" t="s">
        <v>931</v>
      </c>
      <c r="G459" s="131" t="s">
        <v>289</v>
      </c>
      <c r="H459" s="132">
        <v>1</v>
      </c>
      <c r="I459" s="133"/>
      <c r="J459" s="134">
        <f>ROUND(I459*H459,2)</f>
        <v>0</v>
      </c>
      <c r="K459" s="130" t="s">
        <v>1</v>
      </c>
      <c r="L459" s="31"/>
      <c r="M459" s="135" t="s">
        <v>1</v>
      </c>
      <c r="N459" s="136" t="s">
        <v>39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934</v>
      </c>
      <c r="AT459" s="139" t="s">
        <v>135</v>
      </c>
      <c r="AU459" s="139" t="s">
        <v>140</v>
      </c>
      <c r="AY459" s="16" t="s">
        <v>132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140</v>
      </c>
      <c r="BK459" s="140">
        <f>ROUND(I459*H459,2)</f>
        <v>0</v>
      </c>
      <c r="BL459" s="16" t="s">
        <v>934</v>
      </c>
      <c r="BM459" s="139" t="s">
        <v>935</v>
      </c>
    </row>
    <row r="460" spans="2:65" s="11" customFormat="1" ht="22.9" customHeight="1">
      <c r="B460" s="115"/>
      <c r="D460" s="116" t="s">
        <v>72</v>
      </c>
      <c r="E460" s="125" t="s">
        <v>936</v>
      </c>
      <c r="F460" s="125" t="s">
        <v>937</v>
      </c>
      <c r="I460" s="118"/>
      <c r="J460" s="126">
        <f>BK460</f>
        <v>0</v>
      </c>
      <c r="L460" s="115"/>
      <c r="M460" s="120"/>
      <c r="P460" s="121">
        <f>P461</f>
        <v>0</v>
      </c>
      <c r="R460" s="121">
        <f>R461</f>
        <v>0</v>
      </c>
      <c r="T460" s="122">
        <f>T461</f>
        <v>0</v>
      </c>
      <c r="AR460" s="116" t="s">
        <v>160</v>
      </c>
      <c r="AT460" s="123" t="s">
        <v>72</v>
      </c>
      <c r="AU460" s="123" t="s">
        <v>81</v>
      </c>
      <c r="AY460" s="116" t="s">
        <v>132</v>
      </c>
      <c r="BK460" s="124">
        <f>BK461</f>
        <v>0</v>
      </c>
    </row>
    <row r="461" spans="2:65" s="1" customFormat="1" ht="16.5" customHeight="1">
      <c r="B461" s="127"/>
      <c r="C461" s="128" t="s">
        <v>938</v>
      </c>
      <c r="D461" s="128" t="s">
        <v>135</v>
      </c>
      <c r="E461" s="129" t="s">
        <v>939</v>
      </c>
      <c r="F461" s="130" t="s">
        <v>937</v>
      </c>
      <c r="G461" s="131" t="s">
        <v>289</v>
      </c>
      <c r="H461" s="132">
        <v>1</v>
      </c>
      <c r="I461" s="133"/>
      <c r="J461" s="134">
        <f>ROUND(I461*H461,2)</f>
        <v>0</v>
      </c>
      <c r="K461" s="130" t="s">
        <v>1</v>
      </c>
      <c r="L461" s="31"/>
      <c r="M461" s="172" t="s">
        <v>1</v>
      </c>
      <c r="N461" s="173" t="s">
        <v>39</v>
      </c>
      <c r="O461" s="174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AR461" s="139" t="s">
        <v>934</v>
      </c>
      <c r="AT461" s="139" t="s">
        <v>135</v>
      </c>
      <c r="AU461" s="139" t="s">
        <v>140</v>
      </c>
      <c r="AY461" s="16" t="s">
        <v>132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6" t="s">
        <v>140</v>
      </c>
      <c r="BK461" s="140">
        <f>ROUND(I461*H461,2)</f>
        <v>0</v>
      </c>
      <c r="BL461" s="16" t="s">
        <v>934</v>
      </c>
      <c r="BM461" s="139" t="s">
        <v>940</v>
      </c>
    </row>
    <row r="462" spans="2:65" s="1" customFormat="1" ht="6.95" customHeight="1">
      <c r="B462" s="43"/>
      <c r="C462" s="44"/>
      <c r="D462" s="44"/>
      <c r="E462" s="44"/>
      <c r="F462" s="44"/>
      <c r="G462" s="44"/>
      <c r="H462" s="44"/>
      <c r="I462" s="44"/>
      <c r="J462" s="44"/>
      <c r="K462" s="44"/>
      <c r="L462" s="31"/>
    </row>
  </sheetData>
  <autoFilter ref="C141:K46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2023 - Bytová jednotka ...</vt:lpstr>
      <vt:lpstr>'4 2023 - Bytová jednotka ...'!Názvy_tisku</vt:lpstr>
      <vt:lpstr>'Rekapitulace stavby'!Názvy_tisku</vt:lpstr>
      <vt:lpstr>'4 2023 - Bytová jednotka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TISK\Tisk</dc:creator>
  <cp:lastModifiedBy>Rárová Renáta</cp:lastModifiedBy>
  <dcterms:created xsi:type="dcterms:W3CDTF">2023-09-04T07:32:39Z</dcterms:created>
  <dcterms:modified xsi:type="dcterms:W3CDTF">2025-05-06T10:59:21Z</dcterms:modified>
</cp:coreProperties>
</file>