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7g SPA\"/>
    </mc:Choice>
  </mc:AlternateContent>
  <xr:revisionPtr revIDLastSave="0" documentId="8_{091AEB74-4097-4B1C-A15A-47A3D4C0E6B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59" i="1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I20" i="1"/>
  <c r="V108" i="12" l="1"/>
  <c r="K90" i="12"/>
  <c r="V63" i="12"/>
  <c r="G38" i="12"/>
  <c r="I53" i="1" s="1"/>
  <c r="M25" i="12"/>
  <c r="M24" i="12" s="1"/>
  <c r="Q121" i="12"/>
  <c r="G44" i="12"/>
  <c r="I55" i="1" s="1"/>
  <c r="K99" i="12"/>
  <c r="K108" i="12"/>
  <c r="Q51" i="12"/>
  <c r="I114" i="12"/>
  <c r="I121" i="12"/>
  <c r="K114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1" i="12"/>
  <c r="Q114" i="12"/>
  <c r="G41" i="1"/>
  <c r="G39" i="1"/>
  <c r="G42" i="1" s="1"/>
  <c r="G25" i="1" s="1"/>
  <c r="A25" i="1" s="1"/>
  <c r="A26" i="1" s="1"/>
  <c r="G26" i="1" s="1"/>
  <c r="K121" i="12"/>
  <c r="G112" i="12"/>
  <c r="I63" i="1" s="1"/>
  <c r="I18" i="1" s="1"/>
  <c r="V99" i="12"/>
  <c r="V90" i="12"/>
  <c r="O68" i="12"/>
  <c r="I51" i="12"/>
  <c r="O51" i="12"/>
  <c r="O8" i="12"/>
  <c r="G40" i="1"/>
  <c r="V121" i="12"/>
  <c r="V114" i="12"/>
  <c r="M108" i="12"/>
  <c r="G99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4" i="12"/>
  <c r="G114" i="12"/>
  <c r="I64" i="1" s="1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I65" i="1" s="1"/>
  <c r="I19" i="1" s="1"/>
  <c r="M116" i="12"/>
  <c r="M114" i="12" s="1"/>
  <c r="G108" i="12"/>
  <c r="I62" i="1" s="1"/>
  <c r="M100" i="12"/>
  <c r="M99" i="12" s="1"/>
  <c r="G90" i="12"/>
  <c r="I60" i="1" s="1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6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<sst xmlns="http://schemas.openxmlformats.org/spreadsheetml/2006/main" count="753" uniqueCount="323">
  <si>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</si>
  <si>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</si>
  <si>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</si>
  <si>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</si>
  <si>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</si>
  <si>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</si>
  <si>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</si>
  <si>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</si>
  <si>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</si>
  <si>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</si>
  <si>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</si>
  <si>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</si>
  <si>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</si>
  <si>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</si>
  <si>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</si>
  <si>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</si>
  <si>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</si>
  <si>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</si>
  <si>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</si>
  <si>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</si>
  <si>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</si>
  <si>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</si>
  <si>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</si>
  <si>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</si>
  <si>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</si>
  <si>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</si>
  <si>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</si>
  <si>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</si>
  <si>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</si>
  <si>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</si>
  <si>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</si>
  <si>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</si>
  <si>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</si>
  <si>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</si>
  <si>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</si>
  <si>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</si>
  <si>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</si>
  <si>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</si>
  <si>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</si>
  <si>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</si>
  <si>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</si>
  <si>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</si>
  <si>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</si>
  <si>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</si>
  <si>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</si>
  <si>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</si>
  <si>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</si>
  <si>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</si>
  <si>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</si>
  <si>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</si>
  <si>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</si>
  <si>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</si>
  <si>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</si>
  <si>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</si>
  <si>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</si>
  <si>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</si>
  <si>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</si>
  <si>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</si>
  <si>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</si>
  <si>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</si>
  <si>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</si>
  <si>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</si>
  <si>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</si>
  <si>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</si>
  <si>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</si>
  <si>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</si>
  <si>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</si>
  <si>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</si>
  <si>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</si>
  <si>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</si>
  <si>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</si>
  <si>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</si>
  <si>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</si>
  <si>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</si>
  <si>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</si>
  <si>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</si>
  <si>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</si>
  <si>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</si>
  <si>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</si>
  <si>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</si>
  <si>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</si>
  <si>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</si>
  <si>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</si>
  <si>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</si>
  <si>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</si>
  <si>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</si>
  <si>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</si>
  <si>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</si>
  <si>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</si>
  <si>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</si>
  <si>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</si>
  <si>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</si>
  <si>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</si>
  <si>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</si>
  <si>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</si>
  <si>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</si>
  <si>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</si>
  <si>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</si>
  <si>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</si>
  <si>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</si>
  <si>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</si>
  <si>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</si>
  <si>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</si>
  <si>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</si>
  <si>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</si>
  <si>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</si>
  <si>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</si>
  <si>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</si>
  <si>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</si>
  <si>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</si>
  <si>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</si>
  <si>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</si>
  <si>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</si>
  <si>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</si>
  <si>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</si>
  <si>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</si>
  <si>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</si>
  <si>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</si>
  <si>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</si>
  <si>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</si>
  <si>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</si>
  <si>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</si>
  <si>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</si>
  <si>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</si>
  <si>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</si>
  <si>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</si>
  <si>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</si>
  <si>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</si>
  <si>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</si>
  <si>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</si>
  <si>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</si>
  <si>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</si>
  <si>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</si>
  <si>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</si>
  <si>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</si>
  <si>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</si>
  <si>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</si>
  <si>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</si>
  <si>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</si>
  <si>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</si>
  <si>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</si>
  <si>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</si>
  <si>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</si>
  <si>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</si>
  <si>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</si>
  <si>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</si>
  <si>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</si>
  <si>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</si>
  <si>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</si>
  <si>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</si>
  <si>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</si>
  <si>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</si>
  <si>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</si>
  <si>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</si>
  <si>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</si>
  <si>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</si>
  <si>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</si>
  <si>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</si>
  <si>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</si>
  <si>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</si>
  <si>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</si>
  <si>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</si>
  <si>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</si>
  <si>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</si>
  <si>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</si>
  <si>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</si>
  <si>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</si>
  <si>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</si>
  <si>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</si>
  <si>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</si>
  <si>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</si>
  <si>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</si>
  <si>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</si>
  <si>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</si>
  <si>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</si>
  <si>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</si>
  <si>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</si>
  <si>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</si>
  <si>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</si>
  <si>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</si>
  <si>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</si>
  <si>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</si>
  <si>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</si>
  <si>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</si>
  <si>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</si>
  <si>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</si>
  <si>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</si>
  <si>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</si>
  <si>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</si>
  <si>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</si>
  <si>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</si>
  <si>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</si>
  <si>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</si>
  <si>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</si>
  <si>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</si>
  <si>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</si>
  <si>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</si>
  <si>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</si>
  <si>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</si>
  <si>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</si>
  <si>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</si>
  <si>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</si>
  <si>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</si>
  <si>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</si>
  <si>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</si>
  <si>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</si>
  <si>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</si>
  <si>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</si>
  <si>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</si>
  <si>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</si>
  <si>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</si>
  <si>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</si>
  <si>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</si>
  <si>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</si>
  <si>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</si>
  <si>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</si>
  <si>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</si>
  <si>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</si>
  <si>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</si>
  <si>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</si>
  <si>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</si>
  <si>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</si>
  <si>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</si>
  <si>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</si>
  <si>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</si>
  <si>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</si>
  <si>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</si>
  <si>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</si>
  <si>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</si>
  <si>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</si>
  <si>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</si>
  <si>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</si>
  <si>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</si>
  <si>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</si>
  <si>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</si>
  <si>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</si>
  <si>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</si>
  <si>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</si>
  <si>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</si>
  <si>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</si>
  <si>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</si>
  <si>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</si>
  <si>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</si>
  <si>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</si>
  <si>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</si>
  <si>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</si>
  <si>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</si>
  <si>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</si>
  <si>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</si>
  <si>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</si>
  <si>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</si>
  <si>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</si>
  <si>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</si>
  <si>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</si>
  <si>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</si>
  <si>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</si>
  <si>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</si>
  <si>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</si>
  <si>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</si>
  <si>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</si>
  <si>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</si>
  <si>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</si>
  <si>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</si>
  <si>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</si>
  <si>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</si>
  <si>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</si>
  <si>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</si>
  <si>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</si>
  <si>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</si>
  <si>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</si>
  <si>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</si>
  <si>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</si>
  <si>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</si>
  <si>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</si>
  <si>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</si>
  <si>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</si>
  <si>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</si>
  <si>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</si>
  <si>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</si>
  <si>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</si>
  <si>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</si>
  <si>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</si>
  <si>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</si>
  <si>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</si>
  <si>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</si>
  <si>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</si>
  <si>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</si>
  <si>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</si>
  <si>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</si>
  <si>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</si>
  <si>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</si>
  <si>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</si>
  <si>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</si>
  <si>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</si>
  <si>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</si>
  <si>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</si>
  <si>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</si>
  <si>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</si>
  <si>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</si>
  <si>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</si>
  <si>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</si>
  <si>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</si>
  <si>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</si>
  <si>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</si>
  <si>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</si>
  <si>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</si>
  <si>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</si>
  <si>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</si>
  <si>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</si>
  <si>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</si>
  <si>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</si>
  <si>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</si>
  <si>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</si>
  <si>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</si>
  <si>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</si>
  <si>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</si>
  <si>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</si>
  <si>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</si>
  <si>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</si>
  <si>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Svornosti, O-Zábřeh</t>
  </si>
  <si>
    <t>Rozpočet - Svornosti 49/2286</t>
  </si>
  <si>
    <t>Svornosti 49/2286</t>
  </si>
  <si>
    <t>87/2025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</si>
</sst>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7" t="s">
        <v>41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17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4" t="s">
        <v>4</v>
      </c>
      <c r="C1" s="215"/>
      <c r="D1" s="215"/>
      <c r="E1" s="215"/>
      <c r="F1" s="215"/>
      <c r="G1" s="215"/>
      <c r="H1" s="215"/>
      <c r="I1" s="215"/>
      <c r="J1" s="216"/>
    </row>
    <row r="2" spans="1:15" ht="36" customHeight="1" x14ac:dyDescent="0.2">
      <c r="A2" s="2"/>
      <c r="B2" s="69" t="s">
        <v>24</v>
      </c>
      <c r="C2" s="70"/>
      <c r="D2" s="186" t="s">
        <v>322</v>
      </c>
      <c r="E2" s="220" t="s">
        <v>319</v>
      </c>
      <c r="F2" s="221"/>
      <c r="G2" s="221"/>
      <c r="H2" s="221"/>
      <c r="I2" s="221"/>
      <c r="J2" s="222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23" t="s">
        <v>46</v>
      </c>
      <c r="F3" s="224"/>
      <c r="G3" s="224"/>
      <c r="H3" s="224"/>
      <c r="I3" s="224"/>
      <c r="J3" s="225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1" t="s">
        <v>321</v>
      </c>
      <c r="F4" s="212"/>
      <c r="G4" s="212"/>
      <c r="H4" s="212"/>
      <c r="I4" s="212"/>
      <c r="J4" s="213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7"/>
      <c r="E11" s="227"/>
      <c r="F11" s="227"/>
      <c r="G11" s="227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9"/>
      <c r="E12" s="209"/>
      <c r="F12" s="209"/>
      <c r="G12" s="209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10"/>
      <c r="E13" s="210"/>
      <c r="F13" s="210"/>
      <c r="G13" s="210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6"/>
      <c r="F15" s="226"/>
      <c r="G15" s="228"/>
      <c r="H15" s="228"/>
      <c r="I15" s="228" t="s">
        <v>31</v>
      </c>
      <c r="J15" s="229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202"/>
      <c r="F16" s="203"/>
      <c r="G16" s="202"/>
      <c r="H16" s="203"/>
      <c r="I16" s="202">
        <f>SUMIF(F49:F65,A16,I49:I65)+SUMIF(F49:F65,"PSU",I49:I65)</f>
        <v>0</v>
      </c>
      <c r="J16" s="204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202"/>
      <c r="F17" s="203"/>
      <c r="G17" s="202"/>
      <c r="H17" s="203"/>
      <c r="I17" s="202">
        <f>SUMIF(F49:F65,A17,I49:I65)</f>
        <v>0</v>
      </c>
      <c r="J17" s="204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202"/>
      <c r="F18" s="203"/>
      <c r="G18" s="202"/>
      <c r="H18" s="203"/>
      <c r="I18" s="202">
        <f>SUMIF(F49:F65,A18,I49:I65)</f>
        <v>0</v>
      </c>
      <c r="J18" s="204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202"/>
      <c r="F19" s="203"/>
      <c r="G19" s="202"/>
      <c r="H19" s="203"/>
      <c r="I19" s="202">
        <f>SUMIF(F49:F65,A19,I49:I65)</f>
        <v>0</v>
      </c>
      <c r="J19" s="204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202"/>
      <c r="F20" s="203"/>
      <c r="G20" s="202"/>
      <c r="H20" s="203"/>
      <c r="I20" s="202">
        <f>SUMIF(F49:F65,A20,I49:I65)</f>
        <v>0</v>
      </c>
      <c r="J20" s="204"/>
    </row>
    <row r="21" spans="1:10" ht="23.25" customHeight="1" x14ac:dyDescent="0.2">
      <c r="A21" s="2"/>
      <c r="B21" s="63" t="s">
        <v>31</v>
      </c>
      <c r="C21" s="64"/>
      <c r="D21" s="65"/>
      <c r="E21" s="205"/>
      <c r="F21" s="230"/>
      <c r="G21" s="205"/>
      <c r="H21" s="230"/>
      <c r="I21" s="205">
        <f>SUM(I16:J20)</f>
        <v>0</v>
      </c>
      <c r="J21" s="206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200">
        <f>ZakladDPHSniVypocet</f>
        <v>0</v>
      </c>
      <c r="H23" s="201"/>
      <c r="I23" s="201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198">
        <f>IF(A24&gt;50, ROUNDUP(A23, 0), ROUNDDOWN(A23, 0))</f>
        <v>0</v>
      </c>
      <c r="H24" s="199"/>
      <c r="I24" s="199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200">
        <f>ZakladDPHZaklVypocet</f>
        <v>0</v>
      </c>
      <c r="H25" s="201"/>
      <c r="I25" s="201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217">
        <f>IF(A26&gt;50, ROUNDUP(A25, 0), ROUNDDOWN(A25, 0))</f>
        <v>0</v>
      </c>
      <c r="H26" s="218"/>
      <c r="I26" s="218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9">
        <f>CenaCelkem-(ZakladDPHSni+DPHSni+ZakladDPHZakl+DPHZakl)</f>
        <v>0</v>
      </c>
      <c r="H27" s="219"/>
      <c r="I27" s="219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08">
        <f>ZakladDPHSniVypocet+ZakladDPHZaklVypocet</f>
        <v>0</v>
      </c>
      <c r="H28" s="208"/>
      <c r="I28" s="208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07">
        <f>IF(A29&gt;50, ROUNDUP(A27, 0), ROUNDDOWN(A27, 0))</f>
        <v>0</v>
      </c>
      <c r="H29" s="207"/>
      <c r="I29" s="207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45789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190"/>
      <c r="D39" s="191"/>
      <c r="E39" s="191"/>
      <c r="F39" s="92">
        <f>'01 02 Pol'!AE126</f>
        <v>0</v>
      </c>
      <c r="G39" s="93">
        <f>'01 02 Pol'!AF126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192" t="s">
        <v>46</v>
      </c>
      <c r="D40" s="193"/>
      <c r="E40" s="193"/>
      <c r="F40" s="97">
        <f>'01 02 Pol'!AE126</f>
        <v>0</v>
      </c>
      <c r="G40" s="98">
        <f>'01 02 Pol'!AF126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190" t="s">
        <v>44</v>
      </c>
      <c r="D41" s="191"/>
      <c r="E41" s="191"/>
      <c r="F41" s="101">
        <f>'01 02 Pol'!AE126</f>
        <v>0</v>
      </c>
      <c r="G41" s="94">
        <f>'01 02 Pol'!AF126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194" t="s">
        <v>51</v>
      </c>
      <c r="C42" s="195"/>
      <c r="D42" s="195"/>
      <c r="E42" s="196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188" t="s">
        <v>56</v>
      </c>
      <c r="D49" s="189"/>
      <c r="E49" s="189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188" t="s">
        <v>58</v>
      </c>
      <c r="D50" s="189"/>
      <c r="E50" s="189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188" t="s">
        <v>60</v>
      </c>
      <c r="D51" s="189"/>
      <c r="E51" s="189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188" t="s">
        <v>62</v>
      </c>
      <c r="D52" s="189"/>
      <c r="E52" s="189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188" t="s">
        <v>64</v>
      </c>
      <c r="D53" s="189"/>
      <c r="E53" s="189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188" t="s">
        <v>66</v>
      </c>
      <c r="D54" s="189"/>
      <c r="E54" s="189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188" t="s">
        <v>68</v>
      </c>
      <c r="D55" s="189"/>
      <c r="E55" s="189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188" t="s">
        <v>70</v>
      </c>
      <c r="D56" s="189"/>
      <c r="E56" s="189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188" t="s">
        <v>72</v>
      </c>
      <c r="D57" s="189"/>
      <c r="E57" s="189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188" t="s">
        <v>74</v>
      </c>
      <c r="D58" s="189"/>
      <c r="E58" s="189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188" t="s">
        <v>76</v>
      </c>
      <c r="D59" s="189"/>
      <c r="E59" s="189"/>
      <c r="F59" s="124" t="s">
        <v>27</v>
      </c>
      <c r="G59" s="125"/>
      <c r="H59" s="125"/>
      <c r="I59" s="125">
        <f>'01 02 Pol'!G88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188" t="s">
        <v>78</v>
      </c>
      <c r="D60" s="189"/>
      <c r="E60" s="189"/>
      <c r="F60" s="124" t="s">
        <v>27</v>
      </c>
      <c r="G60" s="125"/>
      <c r="H60" s="125"/>
      <c r="I60" s="125">
        <f>'01 02 Pol'!G90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188" t="s">
        <v>80</v>
      </c>
      <c r="D61" s="189"/>
      <c r="E61" s="189"/>
      <c r="F61" s="124" t="s">
        <v>27</v>
      </c>
      <c r="G61" s="125"/>
      <c r="H61" s="125"/>
      <c r="I61" s="125">
        <f>'01 02 Pol'!G99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188" t="s">
        <v>82</v>
      </c>
      <c r="D62" s="189"/>
      <c r="E62" s="189"/>
      <c r="F62" s="124" t="s">
        <v>27</v>
      </c>
      <c r="G62" s="125"/>
      <c r="H62" s="125"/>
      <c r="I62" s="125">
        <f>'01 02 Pol'!G108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188" t="s">
        <v>84</v>
      </c>
      <c r="D63" s="189"/>
      <c r="E63" s="189"/>
      <c r="F63" s="124" t="s">
        <v>28</v>
      </c>
      <c r="G63" s="125"/>
      <c r="H63" s="125"/>
      <c r="I63" s="125">
        <f>'01 02 Pol'!G112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188" t="s">
        <v>86</v>
      </c>
      <c r="D64" s="189"/>
      <c r="E64" s="189"/>
      <c r="F64" s="124" t="s">
        <v>87</v>
      </c>
      <c r="G64" s="125"/>
      <c r="H64" s="125"/>
      <c r="I64" s="125">
        <f>'01 02 Pol'!G114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188" t="s">
        <v>29</v>
      </c>
      <c r="D65" s="189"/>
      <c r="E65" s="189"/>
      <c r="F65" s="124" t="s">
        <v>88</v>
      </c>
      <c r="G65" s="125"/>
      <c r="H65" s="125"/>
      <c r="I65" s="125">
        <f>'01 02 Pol'!G121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7" t="s">
        <v>8</v>
      </c>
      <c r="B2" s="66"/>
      <c r="C2" s="233"/>
      <c r="D2" s="233"/>
      <c r="E2" s="233"/>
      <c r="F2" s="233"/>
      <c r="G2" s="234"/>
    </row>
    <row r="3" spans="1:7" ht="24.95" customHeight="1" x14ac:dyDescent="0.2">
      <c r="A3" s="67" t="s">
        <v>9</v>
      </c>
      <c r="B3" s="66"/>
      <c r="C3" s="233"/>
      <c r="D3" s="233"/>
      <c r="E3" s="233"/>
      <c r="F3" s="233"/>
      <c r="G3" s="234"/>
    </row>
    <row r="4" spans="1:7" ht="24.95" customHeight="1" x14ac:dyDescent="0.2">
      <c r="A4" s="67" t="s">
        <v>10</v>
      </c>
      <c r="B4" s="66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90</v>
      </c>
    </row>
    <row r="2" spans="1:60" ht="24.95" customHeight="1" x14ac:dyDescent="0.2">
      <c r="A2" s="129" t="s">
        <v>8</v>
      </c>
      <c r="B2" s="66" t="s">
        <v>322</v>
      </c>
      <c r="C2" s="248" t="s">
        <v>319</v>
      </c>
      <c r="D2" s="249"/>
      <c r="E2" s="249"/>
      <c r="F2" s="249"/>
      <c r="G2" s="250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8" t="s">
        <v>46</v>
      </c>
      <c r="D3" s="249"/>
      <c r="E3" s="249"/>
      <c r="F3" s="249"/>
      <c r="G3" s="250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1" t="s">
        <v>320</v>
      </c>
      <c r="D4" s="252"/>
      <c r="E4" s="252"/>
      <c r="F4" s="252"/>
      <c r="G4" s="253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286</v>
      </c>
      <c r="D9" s="151" t="s">
        <v>283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287</v>
      </c>
      <c r="D12" s="151" t="s">
        <v>283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283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283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292</v>
      </c>
      <c r="D20" s="151" t="s">
        <v>283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298</v>
      </c>
      <c r="D22" s="151" t="s">
        <v>283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283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283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283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301</v>
      </c>
      <c r="C31" s="162" t="s">
        <v>302</v>
      </c>
      <c r="D31" s="153" t="s">
        <v>283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303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304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283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291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310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284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SUMIF(AG69:AG87,"&lt;&gt;NOR",G69:G87)</f>
        <v>0</v>
      </c>
      <c r="H68" s="146"/>
      <c r="I68" s="146">
        <f>SUM(I69:I87)</f>
        <v>0</v>
      </c>
      <c r="J68" s="146"/>
      <c r="K68" s="146">
        <f>SUM(K69:K87)</f>
        <v>0</v>
      </c>
      <c r="L68" s="146"/>
      <c r="M68" s="146">
        <f>SUM(M69:M87)</f>
        <v>0</v>
      </c>
      <c r="N68" s="146"/>
      <c r="O68" s="146">
        <f>SUM(O69:O87)</f>
        <v>0</v>
      </c>
      <c r="P68" s="146"/>
      <c r="Q68" s="146">
        <f>SUM(Q69:Q87)</f>
        <v>0</v>
      </c>
      <c r="R68" s="146"/>
      <c r="S68" s="146"/>
      <c r="T68" s="146"/>
      <c r="U68" s="146"/>
      <c r="V68" s="146">
        <f>SUM(V69:V87)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7" si="14">ROUND(E69*F69,2)</f>
        <v>0</v>
      </c>
      <c r="H69" s="145"/>
      <c r="I69" s="144">
        <f t="shared" ref="I69:I87" si="15">ROUND(E69*H69,2)</f>
        <v>0</v>
      </c>
      <c r="J69" s="145"/>
      <c r="K69" s="144">
        <f t="shared" ref="K69:K87" si="16">ROUND(E69*J69,2)</f>
        <v>0</v>
      </c>
      <c r="L69" s="144">
        <v>15</v>
      </c>
      <c r="M69" s="144">
        <f t="shared" ref="M69:M87" si="17">G69*(1+L69/100)</f>
        <v>0</v>
      </c>
      <c r="N69" s="144">
        <v>1.41E-3</v>
      </c>
      <c r="O69" s="144">
        <f t="shared" ref="O69:O87" si="18">ROUND(E69*N69,2)</f>
        <v>0</v>
      </c>
      <c r="P69" s="144">
        <v>0</v>
      </c>
      <c r="Q69" s="144">
        <f t="shared" ref="Q69:Q87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7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285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288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293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317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315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306</v>
      </c>
      <c r="C79" s="156" t="s">
        <v>305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316</v>
      </c>
      <c r="C80" s="156" t="s">
        <v>318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294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282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outlineLevel="1" x14ac:dyDescent="0.2">
      <c r="A83" s="154">
        <v>54</v>
      </c>
      <c r="B83" s="155" t="s">
        <v>229</v>
      </c>
      <c r="C83" s="156" t="s">
        <v>281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0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118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ht="17.25" customHeight="1" outlineLevel="1" x14ac:dyDescent="0.2">
      <c r="A84" s="154">
        <v>55</v>
      </c>
      <c r="B84" s="155" t="s">
        <v>227</v>
      </c>
      <c r="C84" s="156" t="s">
        <v>295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1.8000000000000001E-4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230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54">
        <v>56</v>
      </c>
      <c r="B85" s="155" t="s">
        <v>227</v>
      </c>
      <c r="C85" s="156" t="s">
        <v>307</v>
      </c>
      <c r="D85" s="152" t="s">
        <v>136</v>
      </c>
      <c r="E85" s="157">
        <v>1</v>
      </c>
      <c r="F85" s="158"/>
      <c r="G85" s="159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230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0">
        <v>57</v>
      </c>
      <c r="B86" s="161" t="s">
        <v>227</v>
      </c>
      <c r="C86" s="162" t="s">
        <v>280</v>
      </c>
      <c r="D86" s="153" t="s">
        <v>136</v>
      </c>
      <c r="E86" s="163">
        <v>1</v>
      </c>
      <c r="F86" s="164"/>
      <c r="G86" s="165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152</v>
      </c>
      <c r="T86" s="144" t="s">
        <v>153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230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166">
        <v>58</v>
      </c>
      <c r="B87" s="167" t="s">
        <v>231</v>
      </c>
      <c r="C87" s="179" t="s">
        <v>232</v>
      </c>
      <c r="D87" s="180" t="s">
        <v>0</v>
      </c>
      <c r="E87" s="181"/>
      <c r="F87" s="182"/>
      <c r="G87" s="171">
        <f t="shared" si="14"/>
        <v>0</v>
      </c>
      <c r="H87" s="145"/>
      <c r="I87" s="144">
        <f t="shared" si="15"/>
        <v>0</v>
      </c>
      <c r="J87" s="145"/>
      <c r="K87" s="144">
        <f t="shared" si="16"/>
        <v>0</v>
      </c>
      <c r="L87" s="144">
        <v>15</v>
      </c>
      <c r="M87" s="144">
        <f t="shared" si="17"/>
        <v>0</v>
      </c>
      <c r="N87" s="144">
        <v>0</v>
      </c>
      <c r="O87" s="144">
        <f t="shared" si="18"/>
        <v>0</v>
      </c>
      <c r="P87" s="144">
        <v>0</v>
      </c>
      <c r="Q87" s="144">
        <f t="shared" si="19"/>
        <v>0</v>
      </c>
      <c r="R87" s="144"/>
      <c r="S87" s="144" t="s">
        <v>117</v>
      </c>
      <c r="T87" s="144" t="s">
        <v>117</v>
      </c>
      <c r="U87" s="144">
        <v>0</v>
      </c>
      <c r="V87" s="144">
        <f t="shared" si="20"/>
        <v>0</v>
      </c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184</v>
      </c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x14ac:dyDescent="0.2">
      <c r="A88" s="172" t="s">
        <v>114</v>
      </c>
      <c r="B88" s="173" t="s">
        <v>75</v>
      </c>
      <c r="C88" s="174" t="s">
        <v>76</v>
      </c>
      <c r="D88" s="175"/>
      <c r="E88" s="176"/>
      <c r="F88" s="177"/>
      <c r="G88" s="178">
        <f>SUMIF(AG89:AG89,"&lt;&gt;NOR",G89:G89)</f>
        <v>0</v>
      </c>
      <c r="H88" s="146"/>
      <c r="I88" s="146">
        <f>SUM(I89:I89)</f>
        <v>0</v>
      </c>
      <c r="J88" s="146"/>
      <c r="K88" s="146">
        <f>SUM(K89:K89)</f>
        <v>0</v>
      </c>
      <c r="L88" s="146"/>
      <c r="M88" s="146">
        <f>SUM(M89:M89)</f>
        <v>0</v>
      </c>
      <c r="N88" s="146"/>
      <c r="O88" s="146">
        <f>SUM(O89:O89)</f>
        <v>0</v>
      </c>
      <c r="P88" s="146"/>
      <c r="Q88" s="146">
        <f>SUM(Q89:Q89)</f>
        <v>0</v>
      </c>
      <c r="R88" s="146"/>
      <c r="S88" s="146"/>
      <c r="T88" s="146"/>
      <c r="U88" s="146"/>
      <c r="V88" s="146">
        <f>SUM(V89:V89)</f>
        <v>0</v>
      </c>
      <c r="W88" s="146"/>
      <c r="AG88" t="s">
        <v>115</v>
      </c>
    </row>
    <row r="89" spans="1:60" ht="22.5" outlineLevel="1" x14ac:dyDescent="0.2">
      <c r="A89" s="154">
        <v>59</v>
      </c>
      <c r="B89" s="155" t="s">
        <v>233</v>
      </c>
      <c r="C89" s="156" t="s">
        <v>311</v>
      </c>
      <c r="D89" s="152" t="s">
        <v>136</v>
      </c>
      <c r="E89" s="157">
        <v>2</v>
      </c>
      <c r="F89" s="158"/>
      <c r="G89" s="159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0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152</v>
      </c>
      <c r="T89" s="144" t="s">
        <v>153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234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x14ac:dyDescent="0.2">
      <c r="A90" s="172" t="s">
        <v>114</v>
      </c>
      <c r="B90" s="173" t="s">
        <v>77</v>
      </c>
      <c r="C90" s="174" t="s">
        <v>78</v>
      </c>
      <c r="D90" s="175"/>
      <c r="E90" s="176"/>
      <c r="F90" s="177"/>
      <c r="G90" s="178">
        <f>SUMIF(AG91:AG98,"&lt;&gt;NOR",G91:G98)</f>
        <v>0</v>
      </c>
      <c r="H90" s="146"/>
      <c r="I90" s="146">
        <f>SUM(I91:I98)</f>
        <v>0</v>
      </c>
      <c r="J90" s="146"/>
      <c r="K90" s="146">
        <f>SUM(K91:K98)</f>
        <v>0</v>
      </c>
      <c r="L90" s="146"/>
      <c r="M90" s="146">
        <f>SUM(M91:M98)</f>
        <v>0</v>
      </c>
      <c r="N90" s="146"/>
      <c r="O90" s="146">
        <f>SUM(O91:O98)</f>
        <v>0.02</v>
      </c>
      <c r="P90" s="146"/>
      <c r="Q90" s="146">
        <f>SUM(Q91:Q98)</f>
        <v>0</v>
      </c>
      <c r="R90" s="146"/>
      <c r="S90" s="146"/>
      <c r="T90" s="146"/>
      <c r="U90" s="146"/>
      <c r="V90" s="146">
        <f>SUM(V91:V98)</f>
        <v>3.7800000000000002</v>
      </c>
      <c r="W90" s="146"/>
      <c r="AG90" t="s">
        <v>115</v>
      </c>
    </row>
    <row r="91" spans="1:60" outlineLevel="1" x14ac:dyDescent="0.2">
      <c r="A91" s="160">
        <v>60</v>
      </c>
      <c r="B91" s="161" t="s">
        <v>235</v>
      </c>
      <c r="C91" s="162" t="s">
        <v>309</v>
      </c>
      <c r="D91" s="151" t="s">
        <v>283</v>
      </c>
      <c r="E91" s="163">
        <v>3.1960000000000002</v>
      </c>
      <c r="F91" s="164"/>
      <c r="G91" s="165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0</v>
      </c>
      <c r="O91" s="144">
        <f>ROUND(E91*N91,2)</f>
        <v>0</v>
      </c>
      <c r="P91" s="144">
        <v>0</v>
      </c>
      <c r="Q91" s="144">
        <f>ROUND(E91*P91,2)</f>
        <v>0</v>
      </c>
      <c r="R91" s="144"/>
      <c r="S91" s="144" t="s">
        <v>117</v>
      </c>
      <c r="T91" s="144" t="s">
        <v>117</v>
      </c>
      <c r="U91" s="144">
        <v>0.33100000000000002</v>
      </c>
      <c r="V91" s="144">
        <f>ROUND(E91*U91,2)</f>
        <v>1.06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173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166"/>
      <c r="B92" s="167"/>
      <c r="C92" s="168" t="s">
        <v>236</v>
      </c>
      <c r="D92" s="169"/>
      <c r="E92" s="170">
        <v>3.1960000000000002</v>
      </c>
      <c r="F92" s="171"/>
      <c r="G92" s="171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54">
        <v>61</v>
      </c>
      <c r="B93" s="155" t="s">
        <v>237</v>
      </c>
      <c r="C93" s="156" t="s">
        <v>312</v>
      </c>
      <c r="D93" s="151" t="s">
        <v>283</v>
      </c>
      <c r="E93" s="157">
        <v>3.1960000000000002</v>
      </c>
      <c r="F93" s="158"/>
      <c r="G93" s="15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2.5000000000000001E-3</v>
      </c>
      <c r="O93" s="144">
        <f>ROUND(E93*N93,2)</f>
        <v>0.01</v>
      </c>
      <c r="P93" s="144">
        <v>0</v>
      </c>
      <c r="Q93" s="144">
        <f>ROUND(E93*P93,2)</f>
        <v>0</v>
      </c>
      <c r="R93" s="144"/>
      <c r="S93" s="144" t="s">
        <v>238</v>
      </c>
      <c r="T93" s="144" t="s">
        <v>238</v>
      </c>
      <c r="U93" s="144">
        <v>0.85</v>
      </c>
      <c r="V93" s="144">
        <f>ROUND(E93*U93,2)</f>
        <v>2.72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ht="22.5" outlineLevel="1" x14ac:dyDescent="0.2">
      <c r="A94" s="160">
        <v>62</v>
      </c>
      <c r="B94" s="161" t="s">
        <v>239</v>
      </c>
      <c r="C94" s="162" t="s">
        <v>313</v>
      </c>
      <c r="D94" s="151" t="s">
        <v>283</v>
      </c>
      <c r="E94" s="163">
        <v>3.1960000000000002</v>
      </c>
      <c r="F94" s="164"/>
      <c r="G94" s="165">
        <f>ROUND(E94*F94,2)</f>
        <v>0</v>
      </c>
      <c r="H94" s="145"/>
      <c r="I94" s="144">
        <f>ROUND(E94*H94,2)</f>
        <v>0</v>
      </c>
      <c r="J94" s="145"/>
      <c r="K94" s="144">
        <f>ROUND(E94*J94,2)</f>
        <v>0</v>
      </c>
      <c r="L94" s="144">
        <v>15</v>
      </c>
      <c r="M94" s="144">
        <f>G94*(1+L94/100)</f>
        <v>0</v>
      </c>
      <c r="N94" s="144">
        <v>4.0000000000000002E-4</v>
      </c>
      <c r="O94" s="144">
        <f>ROUND(E94*N94,2)</f>
        <v>0</v>
      </c>
      <c r="P94" s="144">
        <v>0</v>
      </c>
      <c r="Q94" s="144">
        <f>ROUND(E94*P94,2)</f>
        <v>0</v>
      </c>
      <c r="R94" s="144"/>
      <c r="S94" s="144" t="s">
        <v>117</v>
      </c>
      <c r="T94" s="144" t="s">
        <v>117</v>
      </c>
      <c r="U94" s="144">
        <v>0</v>
      </c>
      <c r="V94" s="144">
        <f>ROUND(E94*U94,2)</f>
        <v>0</v>
      </c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173</v>
      </c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 x14ac:dyDescent="0.2">
      <c r="A95" s="166"/>
      <c r="B95" s="167"/>
      <c r="C95" s="168" t="s">
        <v>236</v>
      </c>
      <c r="D95" s="169"/>
      <c r="E95" s="170">
        <v>3.1960000000000002</v>
      </c>
      <c r="F95" s="171"/>
      <c r="G95" s="171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120</v>
      </c>
      <c r="AH95" s="137">
        <v>0</v>
      </c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ht="22.5" outlineLevel="1" x14ac:dyDescent="0.2">
      <c r="A96" s="160">
        <v>63</v>
      </c>
      <c r="B96" s="161" t="s">
        <v>240</v>
      </c>
      <c r="C96" s="162" t="s">
        <v>289</v>
      </c>
      <c r="D96" s="151" t="s">
        <v>283</v>
      </c>
      <c r="E96" s="163">
        <v>3.5156000000000001</v>
      </c>
      <c r="F96" s="164"/>
      <c r="G96" s="165">
        <f>ROUND(E96*F96,2)</f>
        <v>0</v>
      </c>
      <c r="H96" s="145"/>
      <c r="I96" s="144">
        <f>ROUND(E96*H96,2)</f>
        <v>0</v>
      </c>
      <c r="J96" s="145"/>
      <c r="K96" s="144">
        <f>ROUND(E96*J96,2)</f>
        <v>0</v>
      </c>
      <c r="L96" s="144">
        <v>15</v>
      </c>
      <c r="M96" s="144">
        <f>G96*(1+L96/100)</f>
        <v>0</v>
      </c>
      <c r="N96" s="144">
        <v>1.5399999999999999E-3</v>
      </c>
      <c r="O96" s="144">
        <f>ROUND(E96*N96,2)</f>
        <v>0.01</v>
      </c>
      <c r="P96" s="144">
        <v>0</v>
      </c>
      <c r="Q96" s="144">
        <f>ROUND(E96*P96,2)</f>
        <v>0</v>
      </c>
      <c r="R96" s="144"/>
      <c r="S96" s="144" t="s">
        <v>152</v>
      </c>
      <c r="T96" s="144" t="s">
        <v>159</v>
      </c>
      <c r="U96" s="144">
        <v>0</v>
      </c>
      <c r="V96" s="144">
        <f>ROUND(E96*U96,2)</f>
        <v>0</v>
      </c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118</v>
      </c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/>
      <c r="B97" s="167"/>
      <c r="C97" s="168" t="s">
        <v>241</v>
      </c>
      <c r="D97" s="169"/>
      <c r="E97" s="170">
        <v>3.5156000000000001</v>
      </c>
      <c r="F97" s="171"/>
      <c r="G97" s="171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120</v>
      </c>
      <c r="AH97" s="137">
        <v>0</v>
      </c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166">
        <v>64</v>
      </c>
      <c r="B98" s="167" t="s">
        <v>242</v>
      </c>
      <c r="C98" s="179" t="s">
        <v>243</v>
      </c>
      <c r="D98" s="180" t="s">
        <v>0</v>
      </c>
      <c r="E98" s="181"/>
      <c r="F98" s="182"/>
      <c r="G98" s="171">
        <f>ROUND(E98*F98,2)</f>
        <v>0</v>
      </c>
      <c r="H98" s="145"/>
      <c r="I98" s="144">
        <f>ROUND(E98*H98,2)</f>
        <v>0</v>
      </c>
      <c r="J98" s="145"/>
      <c r="K98" s="144">
        <f>ROUND(E98*J98,2)</f>
        <v>0</v>
      </c>
      <c r="L98" s="144">
        <v>15</v>
      </c>
      <c r="M98" s="144">
        <f>G98*(1+L98/100)</f>
        <v>0</v>
      </c>
      <c r="N98" s="144">
        <v>0</v>
      </c>
      <c r="O98" s="144">
        <f>ROUND(E98*N98,2)</f>
        <v>0</v>
      </c>
      <c r="P98" s="144">
        <v>0</v>
      </c>
      <c r="Q98" s="144">
        <f>ROUND(E98*P98,2)</f>
        <v>0</v>
      </c>
      <c r="R98" s="144"/>
      <c r="S98" s="144" t="s">
        <v>117</v>
      </c>
      <c r="T98" s="144" t="s">
        <v>117</v>
      </c>
      <c r="U98" s="144">
        <v>0</v>
      </c>
      <c r="V98" s="144">
        <f>ROUND(E98*U98,2)</f>
        <v>0</v>
      </c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184</v>
      </c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x14ac:dyDescent="0.2">
      <c r="A99" s="172" t="s">
        <v>114</v>
      </c>
      <c r="B99" s="173" t="s">
        <v>79</v>
      </c>
      <c r="C99" s="174" t="s">
        <v>80</v>
      </c>
      <c r="D99" s="175"/>
      <c r="E99" s="176"/>
      <c r="F99" s="177"/>
      <c r="G99" s="178">
        <f>SUMIF(AG100:AG107,"&lt;&gt;NOR",G100:G107)</f>
        <v>0</v>
      </c>
      <c r="H99" s="146"/>
      <c r="I99" s="146">
        <f>SUM(I100:I107)</f>
        <v>0</v>
      </c>
      <c r="J99" s="146"/>
      <c r="K99" s="146">
        <f>SUM(K100:K107)</f>
        <v>0</v>
      </c>
      <c r="L99" s="146"/>
      <c r="M99" s="146">
        <f>SUM(M100:M107)</f>
        <v>0</v>
      </c>
      <c r="N99" s="146"/>
      <c r="O99" s="146">
        <f>SUM(O100:O107)</f>
        <v>1.85</v>
      </c>
      <c r="P99" s="146"/>
      <c r="Q99" s="146">
        <f>SUM(Q100:Q107)</f>
        <v>0</v>
      </c>
      <c r="R99" s="146"/>
      <c r="S99" s="146"/>
      <c r="T99" s="146"/>
      <c r="U99" s="146"/>
      <c r="V99" s="146">
        <f>SUM(V100:V107)</f>
        <v>39.54</v>
      </c>
      <c r="W99" s="146"/>
      <c r="AG99" t="s">
        <v>115</v>
      </c>
    </row>
    <row r="100" spans="1:60" ht="22.5" outlineLevel="1" x14ac:dyDescent="0.2">
      <c r="A100" s="160">
        <v>65</v>
      </c>
      <c r="B100" s="161" t="s">
        <v>244</v>
      </c>
      <c r="C100" s="162" t="s">
        <v>314</v>
      </c>
      <c r="D100" s="151" t="s">
        <v>283</v>
      </c>
      <c r="E100" s="163">
        <v>24</v>
      </c>
      <c r="F100" s="164"/>
      <c r="G100" s="165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2.9999999999999997E-4</v>
      </c>
      <c r="O100" s="144">
        <f>ROUND(E100*N100,2)</f>
        <v>0.01</v>
      </c>
      <c r="P100" s="144">
        <v>0</v>
      </c>
      <c r="Q100" s="144">
        <f>ROUND(E100*P100,2)</f>
        <v>0</v>
      </c>
      <c r="R100" s="144"/>
      <c r="S100" s="144" t="s">
        <v>117</v>
      </c>
      <c r="T100" s="144" t="s">
        <v>117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173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166"/>
      <c r="B101" s="167"/>
      <c r="C101" s="168">
        <v>24</v>
      </c>
      <c r="D101" s="169"/>
      <c r="E101" s="170">
        <v>24</v>
      </c>
      <c r="F101" s="171"/>
      <c r="G101" s="171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ht="22.5" outlineLevel="1" x14ac:dyDescent="0.2">
      <c r="A102" s="160">
        <v>66</v>
      </c>
      <c r="B102" s="161" t="s">
        <v>245</v>
      </c>
      <c r="C102" s="162" t="s">
        <v>299</v>
      </c>
      <c r="D102" s="151" t="s">
        <v>283</v>
      </c>
      <c r="E102" s="163">
        <v>28</v>
      </c>
      <c r="F102" s="164"/>
      <c r="G102" s="165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5.5800000000000002E-2</v>
      </c>
      <c r="O102" s="144">
        <f>ROUND(E102*N102,2)</f>
        <v>1.56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1.3480000000000001</v>
      </c>
      <c r="V102" s="144">
        <f>ROUND(E102*U102,2)</f>
        <v>37.74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173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outlineLevel="1" x14ac:dyDescent="0.2">
      <c r="A103" s="166"/>
      <c r="B103" s="167"/>
      <c r="C103" s="168">
        <v>24</v>
      </c>
      <c r="D103" s="169"/>
      <c r="E103" s="170">
        <v>24</v>
      </c>
      <c r="F103" s="171"/>
      <c r="G103" s="171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120</v>
      </c>
      <c r="AH103" s="137">
        <v>0</v>
      </c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54">
        <v>67</v>
      </c>
      <c r="B104" s="155" t="s">
        <v>246</v>
      </c>
      <c r="C104" s="156" t="s">
        <v>308</v>
      </c>
      <c r="D104" s="152" t="s">
        <v>148</v>
      </c>
      <c r="E104" s="157">
        <v>15</v>
      </c>
      <c r="F104" s="158"/>
      <c r="G104" s="159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0.12</v>
      </c>
      <c r="V104" s="144">
        <f>ROUND(E104*U104,2)</f>
        <v>1.8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173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2.5" outlineLevel="1" x14ac:dyDescent="0.2">
      <c r="A105" s="160">
        <v>68</v>
      </c>
      <c r="B105" s="161" t="s">
        <v>247</v>
      </c>
      <c r="C105" s="162" t="s">
        <v>300</v>
      </c>
      <c r="D105" s="151" t="s">
        <v>283</v>
      </c>
      <c r="E105" s="163">
        <v>28</v>
      </c>
      <c r="F105" s="164"/>
      <c r="G105" s="165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0.01</v>
      </c>
      <c r="O105" s="144">
        <f>ROUND(E105*N105,2)</f>
        <v>0.28000000000000003</v>
      </c>
      <c r="P105" s="144">
        <v>0</v>
      </c>
      <c r="Q105" s="144">
        <f>ROUND(E105*P105,2)</f>
        <v>0</v>
      </c>
      <c r="R105" s="144" t="s">
        <v>248</v>
      </c>
      <c r="S105" s="144" t="s">
        <v>117</v>
      </c>
      <c r="T105" s="144" t="s">
        <v>153</v>
      </c>
      <c r="U105" s="144">
        <v>0</v>
      </c>
      <c r="V105" s="144">
        <f>ROUND(E105*U105,2)</f>
        <v>0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234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/>
      <c r="B106" s="167"/>
      <c r="C106" s="168" t="s">
        <v>297</v>
      </c>
      <c r="D106" s="169"/>
      <c r="E106" s="170">
        <v>28</v>
      </c>
      <c r="F106" s="171"/>
      <c r="G106" s="171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120</v>
      </c>
      <c r="AH106" s="137">
        <v>0</v>
      </c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 x14ac:dyDescent="0.2">
      <c r="A107" s="166">
        <v>69</v>
      </c>
      <c r="B107" s="167" t="s">
        <v>249</v>
      </c>
      <c r="C107" s="179" t="s">
        <v>250</v>
      </c>
      <c r="D107" s="180" t="s">
        <v>0</v>
      </c>
      <c r="E107" s="181"/>
      <c r="F107" s="182"/>
      <c r="G107" s="171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117</v>
      </c>
      <c r="T107" s="144" t="s">
        <v>117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184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2" t="s">
        <v>114</v>
      </c>
      <c r="B108" s="173" t="s">
        <v>81</v>
      </c>
      <c r="C108" s="174" t="s">
        <v>82</v>
      </c>
      <c r="D108" s="175"/>
      <c r="E108" s="176"/>
      <c r="F108" s="177"/>
      <c r="G108" s="178">
        <f>SUMIF(AG109:AG111,"&lt;&gt;NOR",G109:G111)</f>
        <v>0</v>
      </c>
      <c r="H108" s="146"/>
      <c r="I108" s="146">
        <f>SUM(I109:I111)</f>
        <v>0</v>
      </c>
      <c r="J108" s="146"/>
      <c r="K108" s="146">
        <f>SUM(K109:K111)</f>
        <v>0</v>
      </c>
      <c r="L108" s="146"/>
      <c r="M108" s="146">
        <f>SUM(M109:M111)</f>
        <v>0</v>
      </c>
      <c r="N108" s="146"/>
      <c r="O108" s="146">
        <f>SUM(O109:O111)</f>
        <v>0</v>
      </c>
      <c r="P108" s="146"/>
      <c r="Q108" s="146">
        <f>SUM(Q109:Q111)</f>
        <v>0</v>
      </c>
      <c r="R108" s="146"/>
      <c r="S108" s="146"/>
      <c r="T108" s="146"/>
      <c r="U108" s="146"/>
      <c r="V108" s="146">
        <f>SUM(V109:V111)</f>
        <v>0.51</v>
      </c>
      <c r="W108" s="146"/>
      <c r="AG108" t="s">
        <v>115</v>
      </c>
    </row>
    <row r="109" spans="1:60" outlineLevel="1" x14ac:dyDescent="0.2">
      <c r="A109" s="160">
        <v>70</v>
      </c>
      <c r="B109" s="161" t="s">
        <v>251</v>
      </c>
      <c r="C109" s="162" t="s">
        <v>252</v>
      </c>
      <c r="D109" s="151" t="s">
        <v>283</v>
      </c>
      <c r="E109" s="163">
        <v>3</v>
      </c>
      <c r="F109" s="164"/>
      <c r="G109" s="165">
        <f>ROUND(E109*F109,2)</f>
        <v>0</v>
      </c>
      <c r="H109" s="145"/>
      <c r="I109" s="144">
        <f>ROUND(E109*H109,2)</f>
        <v>0</v>
      </c>
      <c r="J109" s="145"/>
      <c r="K109" s="144">
        <f>ROUND(E109*J109,2)</f>
        <v>0</v>
      </c>
      <c r="L109" s="144">
        <v>15</v>
      </c>
      <c r="M109" s="144">
        <f>G109*(1+L109/100)</f>
        <v>0</v>
      </c>
      <c r="N109" s="144">
        <v>7.6999999999999996E-4</v>
      </c>
      <c r="O109" s="144">
        <f>ROUND(E109*N109,2)</f>
        <v>0</v>
      </c>
      <c r="P109" s="144">
        <v>0</v>
      </c>
      <c r="Q109" s="144">
        <f>ROUND(E109*P109,2)</f>
        <v>0</v>
      </c>
      <c r="R109" s="144"/>
      <c r="S109" s="144" t="s">
        <v>117</v>
      </c>
      <c r="T109" s="144" t="s">
        <v>117</v>
      </c>
      <c r="U109" s="144">
        <v>9.7439999999999999E-2</v>
      </c>
      <c r="V109" s="144">
        <f>ROUND(E109*U109,2)</f>
        <v>0.28999999999999998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173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66"/>
      <c r="B110" s="167"/>
      <c r="C110" s="168"/>
      <c r="D110" s="169"/>
      <c r="E110" s="170"/>
      <c r="F110" s="171"/>
      <c r="G110" s="171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120</v>
      </c>
      <c r="AH110" s="137">
        <v>0</v>
      </c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54">
        <v>71</v>
      </c>
      <c r="B111" s="155" t="s">
        <v>253</v>
      </c>
      <c r="C111" s="156" t="s">
        <v>296</v>
      </c>
      <c r="D111" s="151" t="s">
        <v>283</v>
      </c>
      <c r="E111" s="157">
        <v>3</v>
      </c>
      <c r="F111" s="158"/>
      <c r="G111" s="159">
        <f>ROUND(E111*F111,2)</f>
        <v>0</v>
      </c>
      <c r="H111" s="145"/>
      <c r="I111" s="144">
        <f>ROUND(E111*H111,2)</f>
        <v>0</v>
      </c>
      <c r="J111" s="145"/>
      <c r="K111" s="144">
        <f>ROUND(E111*J111,2)</f>
        <v>0</v>
      </c>
      <c r="L111" s="144">
        <v>15</v>
      </c>
      <c r="M111" s="144">
        <f>G111*(1+L111/100)</f>
        <v>0</v>
      </c>
      <c r="N111" s="144">
        <v>4.6000000000000001E-4</v>
      </c>
      <c r="O111" s="144">
        <f>ROUND(E111*N111,2)</f>
        <v>0</v>
      </c>
      <c r="P111" s="144">
        <v>0</v>
      </c>
      <c r="Q111" s="144">
        <f>ROUND(E111*P111,2)</f>
        <v>0</v>
      </c>
      <c r="R111" s="144"/>
      <c r="S111" s="144" t="s">
        <v>117</v>
      </c>
      <c r="T111" s="144" t="s">
        <v>117</v>
      </c>
      <c r="U111" s="144">
        <v>7.3099999999999998E-2</v>
      </c>
      <c r="V111" s="144">
        <f>ROUND(E111*U111,2)</f>
        <v>0.22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173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x14ac:dyDescent="0.2">
      <c r="A112" s="172" t="s">
        <v>114</v>
      </c>
      <c r="B112" s="173" t="s">
        <v>83</v>
      </c>
      <c r="C112" s="174" t="s">
        <v>84</v>
      </c>
      <c r="D112" s="175"/>
      <c r="E112" s="176"/>
      <c r="F112" s="177"/>
      <c r="G112" s="178">
        <f>SUMIF(AG113:AG113,"&lt;&gt;NOR",G113:G113)</f>
        <v>0</v>
      </c>
      <c r="H112" s="146"/>
      <c r="I112" s="146">
        <f>SUM(I113:I113)</f>
        <v>0</v>
      </c>
      <c r="J112" s="146"/>
      <c r="K112" s="146">
        <f>SUM(K113:K113)</f>
        <v>0</v>
      </c>
      <c r="L112" s="146"/>
      <c r="M112" s="146">
        <f>SUM(M113:M113)</f>
        <v>0</v>
      </c>
      <c r="N112" s="146"/>
      <c r="O112" s="146">
        <f>SUM(O113:O113)</f>
        <v>0</v>
      </c>
      <c r="P112" s="146"/>
      <c r="Q112" s="146">
        <f>SUM(Q113:Q113)</f>
        <v>0</v>
      </c>
      <c r="R112" s="146"/>
      <c r="S112" s="146"/>
      <c r="T112" s="146"/>
      <c r="U112" s="146"/>
      <c r="V112" s="146">
        <f>SUM(V113:V113)</f>
        <v>0</v>
      </c>
      <c r="W112" s="146"/>
      <c r="AG112" t="s">
        <v>115</v>
      </c>
    </row>
    <row r="113" spans="1:60" ht="22.5" outlineLevel="1" x14ac:dyDescent="0.2">
      <c r="A113" s="154">
        <v>72</v>
      </c>
      <c r="B113" s="155" t="s">
        <v>254</v>
      </c>
      <c r="C113" s="156" t="s">
        <v>290</v>
      </c>
      <c r="D113" s="152" t="s">
        <v>156</v>
      </c>
      <c r="E113" s="157">
        <v>1</v>
      </c>
      <c r="F113" s="158"/>
      <c r="G113" s="159">
        <f>ROUND(E113*F113,2)</f>
        <v>0</v>
      </c>
      <c r="H113" s="145"/>
      <c r="I113" s="144">
        <f>ROUND(E113*H113,2)</f>
        <v>0</v>
      </c>
      <c r="J113" s="145"/>
      <c r="K113" s="144">
        <f>ROUND(E113*J113,2)</f>
        <v>0</v>
      </c>
      <c r="L113" s="144">
        <v>15</v>
      </c>
      <c r="M113" s="144">
        <f>G113*(1+L113/100)</f>
        <v>0</v>
      </c>
      <c r="N113" s="144">
        <v>0</v>
      </c>
      <c r="O113" s="144">
        <f>ROUND(E113*N113,2)</f>
        <v>0</v>
      </c>
      <c r="P113" s="144">
        <v>0</v>
      </c>
      <c r="Q113" s="144">
        <f>ROUND(E113*P113,2)</f>
        <v>0</v>
      </c>
      <c r="R113" s="144"/>
      <c r="S113" s="144" t="s">
        <v>152</v>
      </c>
      <c r="T113" s="144" t="s">
        <v>153</v>
      </c>
      <c r="U113" s="144">
        <v>0</v>
      </c>
      <c r="V113" s="144">
        <f>ROUND(E113*U113,2)</f>
        <v>0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118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x14ac:dyDescent="0.2">
      <c r="A114" s="172" t="s">
        <v>114</v>
      </c>
      <c r="B114" s="173" t="s">
        <v>85</v>
      </c>
      <c r="C114" s="174" t="s">
        <v>86</v>
      </c>
      <c r="D114" s="175"/>
      <c r="E114" s="176"/>
      <c r="F114" s="177"/>
      <c r="G114" s="178">
        <f>SUMIF(AG115:AG120,"&lt;&gt;NOR",G115:G120)</f>
        <v>0</v>
      </c>
      <c r="H114" s="146"/>
      <c r="I114" s="146">
        <f>SUM(I115:I120)</f>
        <v>0</v>
      </c>
      <c r="J114" s="146"/>
      <c r="K114" s="146">
        <f>SUM(K115:K120)</f>
        <v>0</v>
      </c>
      <c r="L114" s="146"/>
      <c r="M114" s="146">
        <f>SUM(M115:M120)</f>
        <v>0</v>
      </c>
      <c r="N114" s="146"/>
      <c r="O114" s="146">
        <f>SUM(O115:O120)</f>
        <v>0</v>
      </c>
      <c r="P114" s="146"/>
      <c r="Q114" s="146">
        <f>SUM(Q115:Q120)</f>
        <v>0</v>
      </c>
      <c r="R114" s="146"/>
      <c r="S114" s="146"/>
      <c r="T114" s="146"/>
      <c r="U114" s="146"/>
      <c r="V114" s="146">
        <f>SUM(V115:V120)</f>
        <v>7.68</v>
      </c>
      <c r="W114" s="146"/>
      <c r="AG114" t="s">
        <v>115</v>
      </c>
    </row>
    <row r="115" spans="1:60" outlineLevel="1" x14ac:dyDescent="0.2">
      <c r="A115" s="154">
        <v>73</v>
      </c>
      <c r="B115" s="155" t="s">
        <v>255</v>
      </c>
      <c r="C115" s="156" t="s">
        <v>256</v>
      </c>
      <c r="D115" s="152" t="s">
        <v>164</v>
      </c>
      <c r="E115" s="157">
        <v>1.774</v>
      </c>
      <c r="F115" s="158"/>
      <c r="G115" s="159">
        <f t="shared" ref="G115:G120" si="23">ROUND(E115*F115,2)</f>
        <v>0</v>
      </c>
      <c r="H115" s="145"/>
      <c r="I115" s="144">
        <f t="shared" ref="I115:I120" si="24">ROUND(E115*H115,2)</f>
        <v>0</v>
      </c>
      <c r="J115" s="145"/>
      <c r="K115" s="144">
        <f t="shared" ref="K115:K120" si="25">ROUND(E115*J115,2)</f>
        <v>0</v>
      </c>
      <c r="L115" s="144">
        <v>15</v>
      </c>
      <c r="M115" s="144">
        <f t="shared" ref="M115:M120" si="26">G115*(1+L115/100)</f>
        <v>0</v>
      </c>
      <c r="N115" s="144">
        <v>0</v>
      </c>
      <c r="O115" s="144">
        <f t="shared" ref="O115:O120" si="27">ROUND(E115*N115,2)</f>
        <v>0</v>
      </c>
      <c r="P115" s="144">
        <v>0</v>
      </c>
      <c r="Q115" s="144">
        <f t="shared" ref="Q115:Q120" si="28">ROUND(E115*P115,2)</f>
        <v>0</v>
      </c>
      <c r="R115" s="144"/>
      <c r="S115" s="144" t="s">
        <v>117</v>
      </c>
      <c r="T115" s="144" t="s">
        <v>117</v>
      </c>
      <c r="U115" s="144">
        <v>0.93300000000000005</v>
      </c>
      <c r="V115" s="144">
        <f t="shared" ref="V115:V120" si="29">ROUND(E115*U115,2)</f>
        <v>1.66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257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258</v>
      </c>
      <c r="C116" s="156" t="s">
        <v>259</v>
      </c>
      <c r="D116" s="152" t="s">
        <v>164</v>
      </c>
      <c r="E116" s="157">
        <v>5.3220000000000001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0.65300000000000002</v>
      </c>
      <c r="V116" s="144">
        <f t="shared" si="29"/>
        <v>3.48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257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260</v>
      </c>
      <c r="C117" s="156" t="s">
        <v>261</v>
      </c>
      <c r="D117" s="152" t="s">
        <v>164</v>
      </c>
      <c r="E117" s="157">
        <v>1.774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0.49</v>
      </c>
      <c r="V117" s="144">
        <f t="shared" si="29"/>
        <v>0.87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257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262</v>
      </c>
      <c r="C118" s="156" t="s">
        <v>263</v>
      </c>
      <c r="D118" s="152" t="s">
        <v>164</v>
      </c>
      <c r="E118" s="157">
        <v>15.965999999999999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</v>
      </c>
      <c r="V118" s="144">
        <f t="shared" si="29"/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257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264</v>
      </c>
      <c r="C119" s="156" t="s">
        <v>265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0.94199999999999995</v>
      </c>
      <c r="V119" s="144">
        <f t="shared" si="29"/>
        <v>1.67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257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 x14ac:dyDescent="0.2">
      <c r="A120" s="154">
        <v>78</v>
      </c>
      <c r="B120" s="155" t="s">
        <v>266</v>
      </c>
      <c r="C120" s="156" t="s">
        <v>267</v>
      </c>
      <c r="D120" s="152" t="s">
        <v>164</v>
      </c>
      <c r="E120" s="157">
        <v>1.774</v>
      </c>
      <c r="F120" s="158"/>
      <c r="G120" s="159">
        <f t="shared" si="23"/>
        <v>0</v>
      </c>
      <c r="H120" s="145"/>
      <c r="I120" s="144">
        <f t="shared" si="24"/>
        <v>0</v>
      </c>
      <c r="J120" s="145"/>
      <c r="K120" s="144">
        <f t="shared" si="25"/>
        <v>0</v>
      </c>
      <c r="L120" s="144">
        <v>15</v>
      </c>
      <c r="M120" s="144">
        <f t="shared" si="26"/>
        <v>0</v>
      </c>
      <c r="N120" s="144">
        <v>0</v>
      </c>
      <c r="O120" s="144">
        <f t="shared" si="27"/>
        <v>0</v>
      </c>
      <c r="P120" s="144">
        <v>0</v>
      </c>
      <c r="Q120" s="144">
        <f t="shared" si="28"/>
        <v>0</v>
      </c>
      <c r="R120" s="144"/>
      <c r="S120" s="144" t="s">
        <v>117</v>
      </c>
      <c r="T120" s="144" t="s">
        <v>117</v>
      </c>
      <c r="U120" s="144">
        <v>0</v>
      </c>
      <c r="V120" s="144">
        <f t="shared" si="29"/>
        <v>0</v>
      </c>
      <c r="W120" s="144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 t="s">
        <v>257</v>
      </c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x14ac:dyDescent="0.2">
      <c r="A121" s="172" t="s">
        <v>114</v>
      </c>
      <c r="B121" s="173" t="s">
        <v>88</v>
      </c>
      <c r="C121" s="174" t="s">
        <v>29</v>
      </c>
      <c r="D121" s="175"/>
      <c r="E121" s="176"/>
      <c r="F121" s="177"/>
      <c r="G121" s="178">
        <f>SUMIF(AG122:AG124,"&lt;&gt;NOR",G122:G124)</f>
        <v>0</v>
      </c>
      <c r="H121" s="146"/>
      <c r="I121" s="146">
        <f>SUM(I122:I124)</f>
        <v>0</v>
      </c>
      <c r="J121" s="146"/>
      <c r="K121" s="146">
        <f>SUM(K122:K124)</f>
        <v>0</v>
      </c>
      <c r="L121" s="146"/>
      <c r="M121" s="146">
        <f>SUM(M122:M124)</f>
        <v>0</v>
      </c>
      <c r="N121" s="146"/>
      <c r="O121" s="146">
        <f>SUM(O122:O124)</f>
        <v>0</v>
      </c>
      <c r="P121" s="146"/>
      <c r="Q121" s="146">
        <f>SUM(Q122:Q124)</f>
        <v>0</v>
      </c>
      <c r="R121" s="146"/>
      <c r="S121" s="146"/>
      <c r="T121" s="146"/>
      <c r="U121" s="146"/>
      <c r="V121" s="146">
        <f>SUM(V122:V124)</f>
        <v>0</v>
      </c>
      <c r="W121" s="146"/>
      <c r="AG121" t="s">
        <v>115</v>
      </c>
    </row>
    <row r="122" spans="1:60" outlineLevel="1" x14ac:dyDescent="0.2">
      <c r="A122" s="154">
        <v>79</v>
      </c>
      <c r="B122" s="155" t="s">
        <v>268</v>
      </c>
      <c r="C122" s="156" t="s">
        <v>269</v>
      </c>
      <c r="D122" s="152" t="s">
        <v>270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117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271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54">
        <v>80</v>
      </c>
      <c r="B123" s="155" t="s">
        <v>272</v>
      </c>
      <c r="C123" s="156" t="s">
        <v>273</v>
      </c>
      <c r="D123" s="152" t="s">
        <v>270</v>
      </c>
      <c r="E123" s="157">
        <v>1</v>
      </c>
      <c r="F123" s="158"/>
      <c r="G123" s="159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271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outlineLevel="1" x14ac:dyDescent="0.2">
      <c r="A124" s="160">
        <v>81</v>
      </c>
      <c r="B124" s="161" t="s">
        <v>274</v>
      </c>
      <c r="C124" s="162" t="s">
        <v>275</v>
      </c>
      <c r="D124" s="153" t="s">
        <v>270</v>
      </c>
      <c r="E124" s="163">
        <v>1</v>
      </c>
      <c r="F124" s="164"/>
      <c r="G124" s="165">
        <f>ROUND(E124*F124,2)</f>
        <v>0</v>
      </c>
      <c r="H124" s="145"/>
      <c r="I124" s="144">
        <f>ROUND(E124*H124,2)</f>
        <v>0</v>
      </c>
      <c r="J124" s="145"/>
      <c r="K124" s="144">
        <f>ROUND(E124*J124,2)</f>
        <v>0</v>
      </c>
      <c r="L124" s="144">
        <v>15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/>
      <c r="S124" s="144" t="s">
        <v>152</v>
      </c>
      <c r="T124" s="144" t="s">
        <v>153</v>
      </c>
      <c r="U124" s="144">
        <v>0</v>
      </c>
      <c r="V124" s="144">
        <f>ROUND(E124*U124,2)</f>
        <v>0</v>
      </c>
      <c r="W124" s="144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 t="s">
        <v>271</v>
      </c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</row>
    <row r="125" spans="1:60" x14ac:dyDescent="0.2">
      <c r="A125" s="183"/>
      <c r="B125" s="184"/>
      <c r="C125" s="185"/>
      <c r="D125" s="15"/>
      <c r="E125" s="183"/>
      <c r="F125" s="183"/>
      <c r="G125" s="18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v>15</v>
      </c>
      <c r="AF125">
        <v>21</v>
      </c>
    </row>
    <row r="126" spans="1:60" x14ac:dyDescent="0.2">
      <c r="A126" s="140"/>
      <c r="B126" s="141" t="s">
        <v>31</v>
      </c>
      <c r="C126" s="149"/>
      <c r="D126" s="142"/>
      <c r="E126" s="143"/>
      <c r="F126" s="143"/>
      <c r="G126" s="147">
        <f>G8+G21+G24+G26+G38+G40+G44+G51+G63+G68+G88+G90+G99+G108+G112+G114+G121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AE126">
        <f>SUMIF(L7:L124,AE125,G7:G124)</f>
        <v>0</v>
      </c>
      <c r="AF126">
        <f>SUMIF(L7:L124,AF125,G7:G124)</f>
        <v>0</v>
      </c>
      <c r="AG126" t="s">
        <v>276</v>
      </c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3"/>
      <c r="B128" s="4"/>
      <c r="C128" s="148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54" t="s">
        <v>277</v>
      </c>
      <c r="B129" s="254"/>
      <c r="C129" s="25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5"/>
      <c r="B130" s="236"/>
      <c r="C130" s="237"/>
      <c r="D130" s="236"/>
      <c r="E130" s="236"/>
      <c r="F130" s="236"/>
      <c r="G130" s="23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AG130" t="s">
        <v>278</v>
      </c>
    </row>
    <row r="131" spans="1:33" x14ac:dyDescent="0.2">
      <c r="A131" s="239"/>
      <c r="B131" s="240"/>
      <c r="C131" s="241"/>
      <c r="D131" s="240"/>
      <c r="E131" s="240"/>
      <c r="F131" s="240"/>
      <c r="G131" s="24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9"/>
      <c r="B132" s="240"/>
      <c r="C132" s="241"/>
      <c r="D132" s="240"/>
      <c r="E132" s="240"/>
      <c r="F132" s="240"/>
      <c r="G132" s="24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9"/>
      <c r="B133" s="240"/>
      <c r="C133" s="241"/>
      <c r="D133" s="240"/>
      <c r="E133" s="240"/>
      <c r="F133" s="240"/>
      <c r="G133" s="24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3"/>
      <c r="B134" s="244"/>
      <c r="C134" s="245"/>
      <c r="D134" s="244"/>
      <c r="E134" s="244"/>
      <c r="F134" s="244"/>
      <c r="G134" s="24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3"/>
      <c r="B135" s="4"/>
      <c r="C135" s="14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C136" s="150"/>
      <c r="D136" s="10"/>
      <c r="AG136" t="s">
        <v>279</v>
      </c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30:G134"/>
    <mergeCell ref="A1:G1"/>
    <mergeCell ref="C2:G2"/>
    <mergeCell ref="C3:G3"/>
    <mergeCell ref="C4:G4"/>
    <mergeCell ref="A129:C129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2025-05-12T06:33:51Z</dcterms:modified>
</cp:coreProperties>
</file>