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107\výzva\"/>
    </mc:Choice>
  </mc:AlternateContent>
  <xr:revisionPtr revIDLastSave="0" documentId="13_ncr:1_{C9470A42-AB43-4D3A-BEA1-72037D69F48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<sst xmlns="http://schemas.openxmlformats.org/spreadsheetml/2006/main" count="769" uniqueCount="326">
  <si>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</si>
  <si>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</si>
  <si>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</si>
  <si>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</si>
  <si>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</si>
  <si>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</si>
  <si>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</si>
  <si>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</si>
  <si>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</si>
  <si>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</si>
  <si>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</si>
  <si>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</si>
  <si>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</si>
  <si>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</si>
  <si>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</si>
  <si>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</si>
  <si>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</si>
  <si>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</si>
  <si>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</si>
  <si>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</si>
  <si>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</si>
  <si>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</si>
  <si>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</si>
  <si>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</si>
  <si>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</si>
  <si>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</si>
  <si>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</si>
  <si>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</si>
  <si>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</si>
  <si>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</si>
  <si>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</si>
  <si>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</si>
  <si>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</si>
  <si>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</si>
  <si>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</si>
  <si>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</si>
  <si>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</si>
  <si>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</si>
  <si>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</si>
  <si>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</si>
  <si>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</si>
  <si>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</si>
  <si>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</si>
  <si>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</si>
  <si>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</si>
  <si>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</si>
  <si>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</si>
  <si>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</si>
  <si>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</si>
  <si>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</si>
  <si>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</si>
  <si>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</si>
  <si>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</si>
  <si>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</si>
  <si>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</si>
  <si>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</si>
  <si>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</si>
  <si>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</si>
  <si>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</si>
  <si>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</si>
  <si>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</si>
  <si>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</si>
  <si>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</si>
  <si>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</si>
  <si>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</si>
  <si>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</si>
  <si>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</si>
  <si>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</si>
  <si>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</si>
  <si>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</si>
  <si>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</si>
  <si>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</si>
  <si>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</si>
  <si>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</si>
  <si>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</si>
  <si>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</si>
  <si>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</si>
  <si>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</si>
  <si>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</si>
  <si>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</si>
  <si>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</si>
  <si>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</si>
  <si>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</si>
  <si>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</si>
  <si>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</si>
  <si>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</si>
  <si>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</si>
  <si>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</si>
  <si>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</si>
  <si>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</si>
  <si>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</si>
  <si>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</si>
  <si>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</si>
  <si>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</si>
  <si>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</si>
  <si>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</si>
  <si>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</si>
  <si>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</si>
  <si>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</si>
  <si>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</si>
  <si>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</si>
  <si>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</si>
  <si>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</si>
  <si>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</si>
  <si>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</si>
  <si>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</si>
  <si>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</si>
  <si>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</si>
  <si>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</si>
  <si>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</si>
  <si>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</si>
  <si>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</si>
  <si>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</si>
  <si>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</si>
  <si>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</si>
  <si>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</si>
  <si>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</si>
  <si>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</si>
  <si>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</si>
  <si>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</si>
  <si>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</si>
  <si>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</si>
  <si>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</si>
  <si>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</si>
  <si>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</si>
  <si>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</si>
  <si>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</si>
  <si>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</si>
  <si>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</si>
  <si>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</si>
  <si>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</si>
  <si>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</si>
  <si>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</si>
  <si>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</si>
  <si>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</si>
  <si>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</si>
  <si>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</si>
  <si>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</si>
  <si>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</si>
  <si>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</si>
  <si>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</si>
  <si>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</si>
  <si>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</si>
  <si>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</si>
  <si>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</si>
  <si>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</si>
  <si>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</si>
  <si>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</si>
  <si>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</si>
  <si>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</si>
  <si>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</si>
  <si>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</si>
  <si>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</si>
  <si>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</si>
  <si>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</si>
  <si>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</si>
  <si>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</si>
  <si>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</si>
  <si>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</si>
  <si>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</si>
  <si>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</si>
  <si>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</si>
  <si>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</si>
  <si>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</si>
  <si>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</si>
  <si>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</si>
  <si>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</si>
  <si>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</si>
  <si>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</si>
  <si>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</si>
  <si>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</si>
  <si>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</si>
  <si>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</si>
  <si>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</si>
  <si>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</si>
  <si>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</si>
  <si>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</si>
  <si>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</si>
  <si>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</si>
  <si>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</si>
  <si>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</si>
  <si>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</si>
  <si>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</si>
  <si>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</si>
  <si>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</si>
  <si>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</si>
  <si>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</si>
  <si>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</si>
  <si>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</si>
  <si>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</si>
  <si>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</si>
  <si>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</si>
  <si>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</si>
  <si>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</si>
  <si>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</si>
  <si>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</si>
  <si>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</si>
  <si>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</si>
  <si>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</si>
  <si>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</si>
  <si>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</si>
  <si>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</si>
  <si>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</si>
  <si>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</si>
  <si>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</si>
  <si>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</si>
  <si>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</si>
  <si>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</si>
  <si>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</si>
  <si>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</si>
  <si>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</si>
  <si>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</si>
  <si>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</si>
  <si>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</si>
  <si>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</si>
  <si>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</si>
  <si>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</si>
  <si>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</si>
  <si>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</si>
  <si>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</si>
  <si>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</si>
  <si>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</si>
  <si>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</si>
  <si>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</si>
  <si>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</si>
  <si>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</si>
  <si>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</si>
  <si>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</si>
  <si>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</si>
  <si>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</si>
  <si>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</si>
  <si>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</si>
  <si>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</si>
  <si>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</si>
  <si>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</si>
  <si>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</si>
  <si>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</si>
  <si>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</si>
  <si>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</si>
  <si>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</si>
  <si>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</si>
  <si>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</si>
  <si>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</si>
  <si>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</si>
  <si>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</si>
  <si>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</si>
  <si>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</si>
  <si>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</si>
  <si>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</si>
  <si>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</si>
  <si>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</si>
  <si>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</si>
  <si>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</si>
  <si>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</si>
  <si>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</si>
  <si>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</si>
  <si>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</si>
  <si>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</si>
  <si>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</si>
  <si>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</si>
  <si>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</si>
  <si>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</si>
  <si>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</si>
  <si>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</si>
  <si>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</si>
  <si>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</si>
  <si>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</si>
  <si>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</si>
  <si>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</si>
  <si>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</si>
  <si>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</si>
  <si>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</si>
  <si>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</si>
  <si>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</si>
  <si>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</si>
  <si>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</si>
  <si>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</si>
  <si>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</si>
  <si>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</si>
  <si>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</si>
  <si>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</si>
  <si>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</si>
  <si>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</si>
  <si>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</si>
  <si>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</si>
  <si>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</si>
  <si>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</si>
  <si>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</si>
  <si>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</si>
  <si>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</si>
  <si>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</si>
  <si>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</si>
  <si>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</si>
  <si>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</si>
  <si>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</si>
  <si>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</si>
  <si>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</si>
  <si>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</si>
  <si>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</si>
  <si>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</si>
  <si>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</si>
  <si>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</si>
  <si>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</si>
  <si>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</si>
  <si>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</si>
  <si>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</si>
  <si>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</si>
  <si>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</si>
  <si>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</si>
  <si>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</si>
  <si>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</si>
  <si>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</si>
  <si>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</si>
  <si>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</si>
  <si>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</si>
  <si>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</si>
  <si>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Obklad vnitř.stěn,keram.režný,hladký, MC, 60x30 cm</t>
  </si>
  <si>
    <t>Obkládačka pórov. 600x300x6,8, dle výběru objednatele</t>
  </si>
  <si>
    <t>D+M Dvirka kontrolni 60x30 dle obkladu na magnet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</si>
  <si>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</si>
  <si>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</si>
  <si>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</si>
  <si>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</si>
  <si>
    <t>montáž větracích mřížek s uzavíráním koupelna,WC</t>
  </si>
  <si>
    <t>Vybourání umakartového jádra, včetně SDK podhledu</t>
  </si>
  <si>
    <t>Umyvadlo např.JIKA 55-60 cm,s otvorem pro stojánkovou baterii, zátka click clack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</si>
</sst>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1" zoomScaleNormal="100" zoomScaleSheetLayoutView="75" workbookViewId="0">
      <selection activeCell="P19" sqref="P1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69" t="s">
        <v>24</v>
      </c>
      <c r="C2" s="70"/>
      <c r="D2" s="71" t="s">
        <v>50</v>
      </c>
      <c r="E2" s="193" t="s">
        <v>51</v>
      </c>
      <c r="F2" s="194"/>
      <c r="G2" s="194"/>
      <c r="H2" s="194"/>
      <c r="I2" s="194"/>
      <c r="J2" s="195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196" t="s">
        <v>46</v>
      </c>
      <c r="F3" s="197"/>
      <c r="G3" s="197"/>
      <c r="H3" s="197"/>
      <c r="I3" s="197"/>
      <c r="J3" s="198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292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0"/>
      <c r="E11" s="200"/>
      <c r="F11" s="200"/>
      <c r="G11" s="200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199"/>
      <c r="F15" s="199"/>
      <c r="G15" s="201"/>
      <c r="H15" s="201"/>
      <c r="I15" s="201" t="s">
        <v>31</v>
      </c>
      <c r="J15" s="202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0"/>
      <c r="F16" s="191"/>
      <c r="G16" s="190"/>
      <c r="H16" s="191"/>
      <c r="I16" s="190">
        <f>SUMIF(F49:F66,A16,I49:I66)+SUMIF(F49:F66,"PSU",I49:I66)</f>
        <v>0</v>
      </c>
      <c r="J16" s="192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0"/>
      <c r="F17" s="191"/>
      <c r="G17" s="190"/>
      <c r="H17" s="191"/>
      <c r="I17" s="190">
        <f>SUMIF(F49:F66,A17,I49:I66)</f>
        <v>0</v>
      </c>
      <c r="J17" s="192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0"/>
      <c r="F18" s="191"/>
      <c r="G18" s="190"/>
      <c r="H18" s="191"/>
      <c r="I18" s="190">
        <f>SUMIF(F49:F66,A18,I49:I66)</f>
        <v>0</v>
      </c>
      <c r="J18" s="192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0"/>
      <c r="F19" s="191"/>
      <c r="G19" s="190"/>
      <c r="H19" s="191"/>
      <c r="I19" s="190">
        <f>SUMIF(F49:F66,A19,I49:I66)</f>
        <v>0</v>
      </c>
      <c r="J19" s="192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0"/>
      <c r="F20" s="191"/>
      <c r="G20" s="190"/>
      <c r="H20" s="191"/>
      <c r="I20" s="190">
        <f>SUMIF(F49:F66,A20,I49:I66)</f>
        <v>0</v>
      </c>
      <c r="J20" s="192"/>
    </row>
    <row r="21" spans="1:10" ht="23.25" customHeight="1" x14ac:dyDescent="0.2">
      <c r="A21" s="2"/>
      <c r="B21" s="63" t="s">
        <v>31</v>
      </c>
      <c r="C21" s="64"/>
      <c r="D21" s="65"/>
      <c r="E21" s="203"/>
      <c r="F21" s="204"/>
      <c r="G21" s="203"/>
      <c r="H21" s="204"/>
      <c r="I21" s="203">
        <f t="shared" ref="I21" si="0">SUM(I67)</f>
        <v>0</v>
      </c>
      <c r="J21" s="21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3">
        <f t="shared" ref="G23" si="1">SUM(I21)</f>
        <v>0</v>
      </c>
      <c r="H23" s="214"/>
      <c r="I23" s="214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1">
        <f>IF(A24&gt;50, ROUNDUP(A23, 0), ROUNDDOWN(A23, 0))</f>
        <v>0</v>
      </c>
      <c r="H24" s="212"/>
      <c r="I24" s="212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3">
        <f>ZakladDPHZaklVypocet</f>
        <v>0</v>
      </c>
      <c r="H25" s="214"/>
      <c r="I25" s="214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87">
        <f>IF(A26&gt;50, ROUNDUP(A25, 0), ROUNDDOWN(A25, 0))</f>
        <v>0</v>
      </c>
      <c r="H26" s="188"/>
      <c r="I26" s="188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89">
        <f>CenaCelkem-(ZakladDPHSni+DPHSni+ZakladDPHZakl+DPHZakl)</f>
        <v>0</v>
      </c>
      <c r="H27" s="189"/>
      <c r="I27" s="189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17">
        <f>ZakladDPHSniVypocet+ZakladDPHZaklVypocet</f>
        <v>0</v>
      </c>
      <c r="H28" s="217"/>
      <c r="I28" s="217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16">
        <f>IF(A29&gt;50, ROUNDUP(A27, 0), ROUNDDOWN(A27, 0))</f>
        <v>0</v>
      </c>
      <c r="H29" s="216"/>
      <c r="I29" s="216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45814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18"/>
      <c r="D39" s="219"/>
      <c r="E39" s="219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0" t="s">
        <v>46</v>
      </c>
      <c r="D40" s="221"/>
      <c r="E40" s="221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18" t="s">
        <v>44</v>
      </c>
      <c r="D41" s="219"/>
      <c r="E41" s="219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2" t="s">
        <v>53</v>
      </c>
      <c r="C42" s="223"/>
      <c r="D42" s="223"/>
      <c r="E42" s="224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25" t="s">
        <v>58</v>
      </c>
      <c r="D49" s="226"/>
      <c r="E49" s="22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25" t="s">
        <v>60</v>
      </c>
      <c r="D50" s="226"/>
      <c r="E50" s="22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25" t="s">
        <v>62</v>
      </c>
      <c r="D51" s="226"/>
      <c r="E51" s="22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309</v>
      </c>
      <c r="C52" s="225" t="s">
        <v>310</v>
      </c>
      <c r="D52" s="226"/>
      <c r="E52" s="22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225" t="s">
        <v>64</v>
      </c>
      <c r="D53" s="226"/>
      <c r="E53" s="22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25" t="s">
        <v>66</v>
      </c>
      <c r="D54" s="226"/>
      <c r="E54" s="22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25" t="s">
        <v>68</v>
      </c>
      <c r="D55" s="226"/>
      <c r="E55" s="22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25" t="s">
        <v>70</v>
      </c>
      <c r="D56" s="226"/>
      <c r="E56" s="22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25" t="s">
        <v>72</v>
      </c>
      <c r="D57" s="226"/>
      <c r="E57" s="22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25" t="s">
        <v>74</v>
      </c>
      <c r="D58" s="226"/>
      <c r="E58" s="22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25" t="s">
        <v>76</v>
      </c>
      <c r="D59" s="226"/>
      <c r="E59" s="226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25" t="s">
        <v>78</v>
      </c>
      <c r="D60" s="226"/>
      <c r="E60" s="226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25" t="s">
        <v>80</v>
      </c>
      <c r="D61" s="226"/>
      <c r="E61" s="226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25" t="s">
        <v>82</v>
      </c>
      <c r="D62" s="226"/>
      <c r="E62" s="226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25" t="s">
        <v>84</v>
      </c>
      <c r="D63" s="226"/>
      <c r="E63" s="226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25" t="s">
        <v>86</v>
      </c>
      <c r="D64" s="226"/>
      <c r="E64" s="226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25" t="s">
        <v>88</v>
      </c>
      <c r="D65" s="226"/>
      <c r="E65" s="226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25" t="s">
        <v>29</v>
      </c>
      <c r="D66" s="226"/>
      <c r="E66" s="226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tabSelected="1" workbookViewId="0">
      <pane ySplit="7" topLeftCell="A141" activePane="bottomLeft" state="frozen"/>
      <selection pane="bottomLeft" activeCell="C80" sqref="C80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51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292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296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291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299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309</v>
      </c>
      <c r="C26" s="181" t="s">
        <v>310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311</v>
      </c>
      <c r="C27" s="174" t="s">
        <v>313</v>
      </c>
      <c r="D27" s="161" t="s">
        <v>314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312</v>
      </c>
      <c r="C28" s="174" t="s">
        <v>323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298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297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65">
        <v>14</v>
      </c>
      <c r="B36" s="166" t="s">
        <v>152</v>
      </c>
      <c r="C36" s="176" t="s">
        <v>324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153</v>
      </c>
      <c r="T36" s="148" t="s">
        <v>154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155</v>
      </c>
      <c r="C37" s="176" t="s">
        <v>156</v>
      </c>
      <c r="D37" s="167" t="s">
        <v>157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153</v>
      </c>
      <c r="T37" s="148" t="s">
        <v>154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158</v>
      </c>
      <c r="C38" s="176" t="s">
        <v>159</v>
      </c>
      <c r="D38" s="167" t="s">
        <v>157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153</v>
      </c>
      <c r="T38" s="148" t="s">
        <v>160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161</v>
      </c>
      <c r="C39" s="176" t="s">
        <v>319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153</v>
      </c>
      <c r="T39" s="148" t="s">
        <v>154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162</v>
      </c>
      <c r="C40" s="176" t="s">
        <v>318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153</v>
      </c>
      <c r="T40" s="148" t="s">
        <v>160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163</v>
      </c>
      <c r="C42" s="176" t="s">
        <v>164</v>
      </c>
      <c r="D42" s="167" t="s">
        <v>165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166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167</v>
      </c>
      <c r="C44" s="174" t="s">
        <v>308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168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301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169</v>
      </c>
      <c r="C48" s="176" t="s">
        <v>170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171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172</v>
      </c>
      <c r="C49" s="176" t="s">
        <v>173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171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174</v>
      </c>
      <c r="C50" s="176" t="s">
        <v>175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176</v>
      </c>
      <c r="C51" s="176" t="s">
        <v>177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171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178</v>
      </c>
      <c r="C52" s="174" t="s">
        <v>179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153</v>
      </c>
      <c r="T52" s="148" t="s">
        <v>154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180</v>
      </c>
      <c r="C53" s="177" t="s">
        <v>181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182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183</v>
      </c>
      <c r="C55" s="176" t="s">
        <v>184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171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185</v>
      </c>
      <c r="C56" s="176" t="s">
        <v>186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171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187</v>
      </c>
      <c r="C57" s="176" t="s">
        <v>188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171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189</v>
      </c>
      <c r="C58" s="176" t="s">
        <v>190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191</v>
      </c>
      <c r="C59" s="176" t="s">
        <v>192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171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193</v>
      </c>
      <c r="C60" s="176" t="s">
        <v>194</v>
      </c>
      <c r="D60" s="167" t="s">
        <v>195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171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196</v>
      </c>
      <c r="C61" s="176" t="s">
        <v>197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171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198</v>
      </c>
      <c r="C62" s="176" t="s">
        <v>199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171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200</v>
      </c>
      <c r="C63" s="176" t="s">
        <v>201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171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202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153</v>
      </c>
      <c r="T64" s="148" t="s">
        <v>160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203</v>
      </c>
      <c r="C65" s="177" t="s">
        <v>204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182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205</v>
      </c>
      <c r="C67" s="176" t="s">
        <v>206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154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207</v>
      </c>
      <c r="D68" s="167" t="s">
        <v>157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153</v>
      </c>
      <c r="T68" s="148" t="s">
        <v>160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208</v>
      </c>
      <c r="C69" s="174" t="s">
        <v>209</v>
      </c>
      <c r="D69" s="161" t="s">
        <v>157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153</v>
      </c>
      <c r="T69" s="148" t="s">
        <v>160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210</v>
      </c>
      <c r="C70" s="177" t="s">
        <v>211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182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212</v>
      </c>
      <c r="C72" s="176" t="s">
        <v>213</v>
      </c>
      <c r="D72" s="167" t="s">
        <v>214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215</v>
      </c>
      <c r="C73" s="176" t="s">
        <v>216</v>
      </c>
      <c r="D73" s="167" t="s">
        <v>214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217</v>
      </c>
      <c r="C74" s="176" t="s">
        <v>218</v>
      </c>
      <c r="D74" s="167" t="s">
        <v>214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171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219</v>
      </c>
      <c r="C75" s="176" t="s">
        <v>220</v>
      </c>
      <c r="D75" s="167" t="s">
        <v>214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171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221</v>
      </c>
      <c r="C76" s="176" t="s">
        <v>222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223</v>
      </c>
      <c r="C77" s="176" t="s">
        <v>224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171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225</v>
      </c>
      <c r="C78" s="176" t="s">
        <v>226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171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227</v>
      </c>
      <c r="C79" s="176" t="s">
        <v>302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171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228</v>
      </c>
      <c r="C80" s="176" t="s">
        <v>322</v>
      </c>
      <c r="D80" s="167" t="s">
        <v>157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153</v>
      </c>
      <c r="T80" s="148" t="s">
        <v>160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229</v>
      </c>
      <c r="C81" s="176" t="s">
        <v>325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153</v>
      </c>
      <c r="T81" s="148" t="s">
        <v>154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230</v>
      </c>
      <c r="C82" s="176" t="s">
        <v>321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153</v>
      </c>
      <c r="T82" s="148" t="s">
        <v>154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231</v>
      </c>
      <c r="C83" s="176" t="s">
        <v>304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153</v>
      </c>
      <c r="T83" s="148" t="s">
        <v>160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232</v>
      </c>
      <c r="C84" s="176" t="s">
        <v>233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153</v>
      </c>
      <c r="T84" s="148" t="s">
        <v>160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234</v>
      </c>
      <c r="C85" s="176" t="s">
        <v>300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153</v>
      </c>
      <c r="T85" s="148" t="s">
        <v>154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231</v>
      </c>
      <c r="C86" s="176" t="s">
        <v>303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153</v>
      </c>
      <c r="T86" s="148" t="s">
        <v>154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235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231</v>
      </c>
      <c r="C87" s="176" t="s">
        <v>315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153</v>
      </c>
      <c r="T87" s="148" t="s">
        <v>154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235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231</v>
      </c>
      <c r="C88" s="174" t="s">
        <v>290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153</v>
      </c>
      <c r="T88" s="148" t="s">
        <v>154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235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236</v>
      </c>
      <c r="C89" s="177" t="s">
        <v>237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182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238</v>
      </c>
      <c r="C91" s="176" t="s">
        <v>320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153</v>
      </c>
      <c r="T91" s="148" t="s">
        <v>154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239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240</v>
      </c>
      <c r="C93" s="174" t="s">
        <v>241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171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242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243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244</v>
      </c>
      <c r="T95" s="148" t="s">
        <v>244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171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245</v>
      </c>
      <c r="C96" s="174" t="s">
        <v>287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171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242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246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153</v>
      </c>
      <c r="T98" s="148" t="s">
        <v>160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247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248</v>
      </c>
      <c r="C100" s="177" t="s">
        <v>249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182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250</v>
      </c>
      <c r="C102" s="174" t="s">
        <v>288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171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305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251</v>
      </c>
      <c r="C104" s="174" t="s">
        <v>316</v>
      </c>
      <c r="D104" s="161" t="s">
        <v>119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171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305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252</v>
      </c>
      <c r="C106" s="176" t="s">
        <v>307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171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253</v>
      </c>
      <c r="C107" s="174" t="s">
        <v>317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254</v>
      </c>
      <c r="S107" s="148" t="s">
        <v>120</v>
      </c>
      <c r="T107" s="148" t="s">
        <v>154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239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306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255</v>
      </c>
      <c r="C109" s="177" t="s">
        <v>256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182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257</v>
      </c>
      <c r="C111" s="174" t="s">
        <v>258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171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259</v>
      </c>
      <c r="C113" s="176" t="s">
        <v>289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171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260</v>
      </c>
      <c r="C115" s="176" t="s">
        <v>261</v>
      </c>
      <c r="D115" s="167" t="s">
        <v>157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153</v>
      </c>
      <c r="T115" s="148" t="s">
        <v>154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262</v>
      </c>
      <c r="C117" s="176" t="s">
        <v>263</v>
      </c>
      <c r="D117" s="167" t="s">
        <v>165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264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265</v>
      </c>
      <c r="C118" s="176" t="s">
        <v>266</v>
      </c>
      <c r="D118" s="167" t="s">
        <v>165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264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267</v>
      </c>
      <c r="C119" s="176" t="s">
        <v>268</v>
      </c>
      <c r="D119" s="167" t="s">
        <v>165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264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269</v>
      </c>
      <c r="C120" s="176" t="s">
        <v>270</v>
      </c>
      <c r="D120" s="167" t="s">
        <v>165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264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271</v>
      </c>
      <c r="C121" s="176" t="s">
        <v>272</v>
      </c>
      <c r="D121" s="167" t="s">
        <v>165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264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273</v>
      </c>
      <c r="C122" s="176" t="s">
        <v>274</v>
      </c>
      <c r="D122" s="167" t="s">
        <v>165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264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275</v>
      </c>
      <c r="C124" s="176" t="s">
        <v>276</v>
      </c>
      <c r="D124" s="167" t="s">
        <v>277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154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278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279</v>
      </c>
      <c r="C125" s="176" t="s">
        <v>280</v>
      </c>
      <c r="D125" s="167" t="s">
        <v>277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153</v>
      </c>
      <c r="T125" s="148" t="s">
        <v>154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278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281</v>
      </c>
      <c r="C126" s="174" t="s">
        <v>282</v>
      </c>
      <c r="D126" s="161" t="s">
        <v>277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153</v>
      </c>
      <c r="T126" s="148" t="s">
        <v>154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278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283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284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285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286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2022-04-11T08:27:42Z</cp:lastPrinted>
  <dcterms:created xsi:type="dcterms:W3CDTF">2009-04-08T07:15:50Z</dcterms:created>
  <dcterms:modified xsi:type="dcterms:W3CDTF">2025-06-06T06:01:51Z</dcterms:modified>
</cp:coreProperties>
</file>