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obsazené\Kischova 8, b.č.3 - Škorec = BJ\BJ\"/>
    </mc:Choice>
  </mc:AlternateContent>
  <xr:revisionPtr revIDLastSave="0" documentId="13_ncr:1_{88E6EA77-CB7A-4A7B-8524-65BEB84E068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Pol'!$A$1:$W$135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G87" i="12" s="1"/>
  <c r="I59" i="1" s="1"/>
  <c r="I88" i="12"/>
  <c r="I87" i="12" s="1"/>
  <c r="K88" i="12"/>
  <c r="K87" i="12" s="1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V112" i="12"/>
  <c r="V111" i="12" s="1"/>
  <c r="G114" i="12"/>
  <c r="M114" i="12" s="1"/>
  <c r="I114" i="12"/>
  <c r="K114" i="12"/>
  <c r="O114" i="12"/>
  <c r="Q114" i="12"/>
  <c r="V114" i="12"/>
  <c r="G115" i="12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AF125" i="12"/>
  <c r="I20" i="1"/>
  <c r="V107" i="12" l="1"/>
  <c r="K89" i="12"/>
  <c r="V63" i="12"/>
  <c r="G38" i="12"/>
  <c r="I53" i="1" s="1"/>
  <c r="M25" i="12"/>
  <c r="M24" i="12" s="1"/>
  <c r="Q120" i="12"/>
  <c r="G44" i="12"/>
  <c r="I55" i="1" s="1"/>
  <c r="K98" i="12"/>
  <c r="K107" i="12"/>
  <c r="Q51" i="12"/>
  <c r="I113" i="12"/>
  <c r="I120" i="12"/>
  <c r="K113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0" i="12"/>
  <c r="Q113" i="12"/>
  <c r="G41" i="1"/>
  <c r="G39" i="1"/>
  <c r="G42" i="1" s="1"/>
  <c r="G25" i="1" s="1"/>
  <c r="A25" i="1" s="1"/>
  <c r="A26" i="1" s="1"/>
  <c r="G26" i="1" s="1"/>
  <c r="K120" i="12"/>
  <c r="G111" i="12"/>
  <c r="I63" i="1" s="1"/>
  <c r="I18" i="1" s="1"/>
  <c r="V98" i="12"/>
  <c r="V89" i="12"/>
  <c r="O68" i="12"/>
  <c r="I51" i="12"/>
  <c r="O51" i="12"/>
  <c r="O8" i="12"/>
  <c r="G40" i="1"/>
  <c r="V120" i="12"/>
  <c r="V113" i="12"/>
  <c r="M107" i="12"/>
  <c r="G98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3" i="12"/>
  <c r="G113" i="12"/>
  <c r="I64" i="1" s="1"/>
  <c r="Q107" i="12"/>
  <c r="I107" i="12"/>
  <c r="O107" i="12"/>
  <c r="Q98" i="12"/>
  <c r="I98" i="12"/>
  <c r="O98" i="12"/>
  <c r="Q89" i="12"/>
  <c r="I89" i="12"/>
  <c r="O89" i="12"/>
  <c r="V68" i="12"/>
  <c r="K63" i="12"/>
  <c r="V51" i="12"/>
  <c r="V44" i="12"/>
  <c r="K26" i="12"/>
  <c r="Q26" i="12"/>
  <c r="I26" i="12"/>
  <c r="G8" i="12"/>
  <c r="Q8" i="12"/>
  <c r="M89" i="12"/>
  <c r="M120" i="12"/>
  <c r="AE125" i="12"/>
  <c r="G120" i="12"/>
  <c r="I65" i="1" s="1"/>
  <c r="I19" i="1" s="1"/>
  <c r="M115" i="12"/>
  <c r="M113" i="12" s="1"/>
  <c r="G107" i="12"/>
  <c r="I62" i="1" s="1"/>
  <c r="M99" i="12"/>
  <c r="M98" i="12" s="1"/>
  <c r="G89" i="12"/>
  <c r="I60" i="1" s="1"/>
  <c r="M88" i="12"/>
  <c r="M87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5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<sst xmlns="http://schemas.openxmlformats.org/spreadsheetml/2006/main" count="747" uniqueCount="321">
  <si>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</si>
  <si>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</si>
  <si>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</si>
  <si>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</si>
  <si>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</si>
  <si>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</si>
  <si>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</si>
  <si>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</si>
  <si>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</si>
  <si>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</si>
  <si>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</si>
  <si>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</si>
  <si>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</si>
  <si>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</si>
  <si>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</si>
  <si>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</si>
  <si>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</si>
  <si>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</si>
  <si>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</si>
  <si>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</si>
  <si>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</si>
  <si>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</si>
  <si>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</si>
  <si>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</si>
  <si>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</si>
  <si>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</si>
  <si>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</si>
  <si>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</si>
  <si>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</si>
  <si>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</si>
  <si>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</si>
  <si>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</si>
  <si>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</si>
  <si>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</si>
  <si>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</si>
  <si>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</si>
  <si>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</si>
  <si>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</si>
  <si>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</si>
  <si>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</si>
  <si>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</si>
  <si>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</si>
  <si>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</si>
  <si>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</si>
  <si>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</si>
  <si>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</si>
  <si>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</si>
  <si>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</si>
  <si>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</si>
  <si>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</si>
  <si>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</si>
  <si>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</si>
  <si>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</si>
  <si>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</si>
  <si>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</si>
  <si>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</si>
  <si>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</si>
  <si>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</si>
  <si>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</si>
  <si>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</si>
  <si>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</si>
  <si>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</si>
  <si>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</si>
  <si>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</si>
  <si>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</si>
  <si>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</si>
  <si>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</si>
  <si>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</si>
  <si>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</si>
  <si>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</si>
  <si>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</si>
  <si>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</si>
  <si>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</si>
  <si>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</si>
  <si>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</si>
  <si>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</si>
  <si>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</si>
  <si>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</si>
  <si>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</si>
  <si>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</si>
  <si>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</si>
  <si>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</si>
  <si>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</si>
  <si>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</si>
  <si>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</si>
  <si>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</si>
  <si>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</si>
  <si>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</si>
  <si>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</si>
  <si>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</si>
  <si>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</si>
  <si>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</si>
  <si>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</si>
  <si>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</si>
  <si>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</si>
  <si>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</si>
  <si>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</si>
  <si>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</si>
  <si>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</si>
  <si>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</si>
  <si>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</si>
  <si>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</si>
  <si>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</si>
  <si>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</si>
  <si>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</si>
  <si>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</si>
  <si>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</si>
  <si>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</si>
  <si>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</si>
  <si>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</si>
  <si>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</si>
  <si>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</si>
  <si>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</si>
  <si>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</si>
  <si>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</si>
  <si>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</si>
  <si>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</si>
  <si>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</si>
  <si>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</si>
  <si>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</si>
  <si>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</si>
  <si>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</si>
  <si>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</si>
  <si>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</si>
  <si>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</si>
  <si>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</si>
  <si>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</si>
  <si>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</si>
  <si>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</si>
  <si>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</si>
  <si>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</si>
  <si>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</si>
  <si>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</si>
  <si>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</si>
  <si>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</si>
  <si>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</si>
  <si>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</si>
  <si>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</si>
  <si>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</si>
  <si>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</si>
  <si>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</si>
  <si>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</si>
  <si>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</si>
  <si>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</si>
  <si>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</si>
  <si>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</si>
  <si>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</si>
  <si>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</si>
  <si>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</si>
  <si>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</si>
  <si>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</si>
  <si>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</si>
  <si>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</si>
  <si>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</si>
  <si>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</si>
  <si>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</si>
  <si>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</si>
  <si>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</si>
  <si>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</si>
  <si>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</si>
  <si>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</si>
  <si>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</si>
  <si>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</si>
  <si>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</si>
  <si>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</si>
  <si>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</si>
  <si>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</si>
  <si>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</si>
  <si>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</si>
  <si>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</si>
  <si>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</si>
  <si>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</si>
  <si>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</si>
  <si>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</si>
  <si>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</si>
  <si>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</si>
  <si>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</si>
  <si>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</si>
  <si>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</si>
  <si>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</si>
  <si>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</si>
  <si>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</si>
  <si>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</si>
  <si>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</si>
  <si>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</si>
  <si>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</si>
  <si>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</si>
  <si>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</si>
  <si>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</si>
  <si>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</si>
  <si>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</si>
  <si>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</si>
  <si>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</si>
  <si>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</si>
  <si>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</si>
  <si>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</si>
  <si>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</si>
  <si>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</si>
  <si>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</si>
  <si>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</si>
  <si>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</si>
  <si>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</si>
  <si>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</si>
  <si>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</si>
  <si>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</si>
  <si>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</si>
  <si>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</si>
  <si>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</si>
  <si>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</si>
  <si>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</si>
  <si>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</si>
  <si>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</si>
  <si>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</si>
  <si>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</si>
  <si>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</si>
  <si>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</si>
  <si>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</si>
  <si>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</si>
  <si>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</si>
  <si>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</si>
  <si>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</si>
  <si>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</si>
  <si>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</si>
  <si>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</si>
  <si>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</si>
  <si>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</si>
  <si>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</si>
  <si>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</si>
  <si>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</si>
  <si>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</si>
  <si>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</si>
  <si>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</si>
  <si>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</si>
  <si>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</si>
  <si>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</si>
  <si>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</si>
  <si>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</si>
  <si>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</si>
  <si>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</si>
  <si>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</si>
  <si>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</si>
  <si>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</si>
  <si>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</si>
  <si>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</si>
  <si>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</si>
  <si>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</si>
  <si>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</si>
  <si>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</si>
  <si>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</si>
  <si>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</si>
  <si>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</si>
  <si>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</si>
  <si>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</si>
  <si>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</si>
  <si>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</si>
  <si>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</si>
  <si>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</si>
  <si>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</si>
  <si>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</si>
  <si>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</si>
  <si>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</si>
  <si>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</si>
  <si>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</si>
  <si>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</si>
  <si>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</si>
  <si>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</si>
  <si>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</si>
  <si>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</si>
  <si>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</si>
  <si>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</si>
  <si>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</si>
  <si>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</si>
  <si>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</si>
  <si>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</si>
  <si>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</si>
  <si>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</si>
  <si>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</si>
  <si>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</si>
  <si>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</si>
  <si>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</si>
  <si>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</si>
  <si>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</si>
  <si>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</si>
  <si>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</si>
  <si>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</si>
  <si>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</si>
  <si>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</si>
  <si>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</si>
  <si>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</si>
  <si>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</si>
  <si>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</si>
  <si>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</si>
  <si>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</si>
  <si>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</si>
  <si>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</si>
  <si>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</si>
  <si>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</si>
  <si>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</si>
  <si>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</si>
  <si>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</si>
  <si>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</si>
  <si>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</si>
  <si>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</si>
  <si>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</si>
  <si>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</si>
  <si>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</si>
  <si>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</si>
  <si>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</si>
  <si>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</si>
  <si>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</si>
  <si>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</si>
  <si>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</si>
  <si>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</si>
  <si>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</si>
  <si>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</si>
  <si>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</si>
  <si>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</si>
  <si>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Kischova, O-Zábřeh</t>
  </si>
  <si>
    <t>Kischova 8/2340</t>
  </si>
  <si>
    <t>Rozpočet - Kischova 8/2340</t>
  </si>
  <si>
    <t>132/2025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</si>
</sst>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12" xfId="0" applyNumberFormat="1" applyFont="1" applyBorder="1" applyAlignment="1">
      <alignment vertical="center"/>
    </xf>
    <xf numFmtId="49" fontId="6" fillId="3" borderId="0" xfId="0" applyNumberFormat="1" applyFont="1" applyFill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6" t="s">
        <v>41</v>
      </c>
      <c r="B2" s="186"/>
      <c r="C2" s="186"/>
      <c r="D2" s="186"/>
      <c r="E2" s="186"/>
      <c r="F2" s="186"/>
      <c r="G2" s="18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1" zoomScaleNormal="100" zoomScaleSheetLayoutView="75" workbookViewId="0">
      <selection activeCell="G5" sqref="G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7" t="s">
        <v>4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2"/>
      <c r="B2" s="69" t="s">
        <v>24</v>
      </c>
      <c r="C2" s="70"/>
      <c r="D2" s="256" t="s">
        <v>320</v>
      </c>
      <c r="E2" s="196" t="s">
        <v>317</v>
      </c>
      <c r="F2" s="197"/>
      <c r="G2" s="197"/>
      <c r="H2" s="197"/>
      <c r="I2" s="197"/>
      <c r="J2" s="198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199" t="s">
        <v>46</v>
      </c>
      <c r="F3" s="200"/>
      <c r="G3" s="200"/>
      <c r="H3" s="200"/>
      <c r="I3" s="200"/>
      <c r="J3" s="201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0" t="s">
        <v>318</v>
      </c>
      <c r="F4" s="211"/>
      <c r="G4" s="211"/>
      <c r="H4" s="211"/>
      <c r="I4" s="211"/>
      <c r="J4" s="212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3"/>
      <c r="E11" s="203"/>
      <c r="F11" s="203"/>
      <c r="G11" s="203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8"/>
      <c r="E12" s="208"/>
      <c r="F12" s="208"/>
      <c r="G12" s="208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09"/>
      <c r="E13" s="209"/>
      <c r="F13" s="209"/>
      <c r="G13" s="209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2"/>
      <c r="F15" s="202"/>
      <c r="G15" s="204"/>
      <c r="H15" s="204"/>
      <c r="I15" s="204" t="s">
        <v>31</v>
      </c>
      <c r="J15" s="205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193"/>
      <c r="F16" s="194"/>
      <c r="G16" s="193"/>
      <c r="H16" s="194"/>
      <c r="I16" s="193">
        <f>SUMIF(F49:F65,A16,I49:I65)+SUMIF(F49:F65,"PSU",I49:I65)</f>
        <v>0</v>
      </c>
      <c r="J16" s="195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193"/>
      <c r="F17" s="194"/>
      <c r="G17" s="193"/>
      <c r="H17" s="194"/>
      <c r="I17" s="193">
        <f>SUMIF(F49:F65,A17,I49:I65)</f>
        <v>0</v>
      </c>
      <c r="J17" s="195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193"/>
      <c r="F18" s="194"/>
      <c r="G18" s="193"/>
      <c r="H18" s="194"/>
      <c r="I18" s="193">
        <f>SUMIF(F49:F65,A18,I49:I65)</f>
        <v>0</v>
      </c>
      <c r="J18" s="195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193"/>
      <c r="F19" s="194"/>
      <c r="G19" s="193"/>
      <c r="H19" s="194"/>
      <c r="I19" s="193">
        <f>SUMIF(F49:F65,A19,I49:I65)</f>
        <v>0</v>
      </c>
      <c r="J19" s="195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193"/>
      <c r="F20" s="194"/>
      <c r="G20" s="193"/>
      <c r="H20" s="194"/>
      <c r="I20" s="193">
        <f>SUMIF(F49:F65,A20,I49:I65)</f>
        <v>0</v>
      </c>
      <c r="J20" s="195"/>
    </row>
    <row r="21" spans="1:10" ht="23.25" customHeight="1" x14ac:dyDescent="0.2">
      <c r="A21" s="2"/>
      <c r="B21" s="63" t="s">
        <v>31</v>
      </c>
      <c r="C21" s="64"/>
      <c r="D21" s="65"/>
      <c r="E21" s="206"/>
      <c r="F21" s="207"/>
      <c r="G21" s="206"/>
      <c r="H21" s="207"/>
      <c r="I21" s="206">
        <f>SUM(I16:J20)</f>
        <v>0</v>
      </c>
      <c r="J21" s="218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16">
        <f>ZakladDPHSniVypocet</f>
        <v>0</v>
      </c>
      <c r="H23" s="217"/>
      <c r="I23" s="217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214">
        <f>IF(A24&gt;50, ROUNDUP(A23, 0), ROUNDDOWN(A23, 0))</f>
        <v>0</v>
      </c>
      <c r="H24" s="215"/>
      <c r="I24" s="215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16">
        <f>ZakladDPHZaklVypocet</f>
        <v>0</v>
      </c>
      <c r="H25" s="217"/>
      <c r="I25" s="217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190">
        <f>IF(A26&gt;50, ROUNDUP(A25, 0), ROUNDDOWN(A25, 0))</f>
        <v>0</v>
      </c>
      <c r="H26" s="191"/>
      <c r="I26" s="191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2">
        <f>CenaCelkem-(ZakladDPHSni+DPHSni+ZakladDPHZakl+DPHZakl)</f>
        <v>0</v>
      </c>
      <c r="H27" s="192"/>
      <c r="I27" s="192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20">
        <f>ZakladDPHSniVypocet+ZakladDPHZaklVypocet</f>
        <v>0</v>
      </c>
      <c r="H28" s="220"/>
      <c r="I28" s="220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19">
        <f>IF(A29&gt;50, ROUNDUP(A27, 0), ROUNDDOWN(A27, 0))</f>
        <v>0</v>
      </c>
      <c r="H29" s="219"/>
      <c r="I29" s="219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45845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3" t="s">
        <v>2</v>
      </c>
      <c r="E35" s="213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221"/>
      <c r="D39" s="222"/>
      <c r="E39" s="222"/>
      <c r="F39" s="92">
        <f>'01 02 Pol'!AE125</f>
        <v>0</v>
      </c>
      <c r="G39" s="93">
        <f>'01 02 Pol'!AF125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223" t="s">
        <v>46</v>
      </c>
      <c r="D40" s="224"/>
      <c r="E40" s="224"/>
      <c r="F40" s="97">
        <f>'01 02 Pol'!AE125</f>
        <v>0</v>
      </c>
      <c r="G40" s="98">
        <f>'01 02 Pol'!AF125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221" t="s">
        <v>44</v>
      </c>
      <c r="D41" s="222"/>
      <c r="E41" s="222"/>
      <c r="F41" s="101">
        <f>'01 02 Pol'!AE125</f>
        <v>0</v>
      </c>
      <c r="G41" s="94">
        <f>'01 02 Pol'!AF125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225" t="s">
        <v>51</v>
      </c>
      <c r="C42" s="226"/>
      <c r="D42" s="226"/>
      <c r="E42" s="227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228" t="s">
        <v>56</v>
      </c>
      <c r="D49" s="229"/>
      <c r="E49" s="229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228" t="s">
        <v>58</v>
      </c>
      <c r="D50" s="229"/>
      <c r="E50" s="229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228" t="s">
        <v>60</v>
      </c>
      <c r="D51" s="229"/>
      <c r="E51" s="229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228" t="s">
        <v>62</v>
      </c>
      <c r="D52" s="229"/>
      <c r="E52" s="229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228" t="s">
        <v>64</v>
      </c>
      <c r="D53" s="229"/>
      <c r="E53" s="229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228" t="s">
        <v>66</v>
      </c>
      <c r="D54" s="229"/>
      <c r="E54" s="229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228" t="s">
        <v>68</v>
      </c>
      <c r="D55" s="229"/>
      <c r="E55" s="229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228" t="s">
        <v>70</v>
      </c>
      <c r="D56" s="229"/>
      <c r="E56" s="229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228" t="s">
        <v>72</v>
      </c>
      <c r="D57" s="229"/>
      <c r="E57" s="229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228" t="s">
        <v>74</v>
      </c>
      <c r="D58" s="229"/>
      <c r="E58" s="229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228" t="s">
        <v>76</v>
      </c>
      <c r="D59" s="229"/>
      <c r="E59" s="229"/>
      <c r="F59" s="124" t="s">
        <v>27</v>
      </c>
      <c r="G59" s="125"/>
      <c r="H59" s="125"/>
      <c r="I59" s="125">
        <f>'01 02 Pol'!G87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228" t="s">
        <v>78</v>
      </c>
      <c r="D60" s="229"/>
      <c r="E60" s="229"/>
      <c r="F60" s="124" t="s">
        <v>27</v>
      </c>
      <c r="G60" s="125"/>
      <c r="H60" s="125"/>
      <c r="I60" s="125">
        <f>'01 02 Pol'!G89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228" t="s">
        <v>80</v>
      </c>
      <c r="D61" s="229"/>
      <c r="E61" s="229"/>
      <c r="F61" s="124" t="s">
        <v>27</v>
      </c>
      <c r="G61" s="125"/>
      <c r="H61" s="125"/>
      <c r="I61" s="125">
        <f>'01 02 Pol'!G98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228" t="s">
        <v>82</v>
      </c>
      <c r="D62" s="229"/>
      <c r="E62" s="229"/>
      <c r="F62" s="124" t="s">
        <v>27</v>
      </c>
      <c r="G62" s="125"/>
      <c r="H62" s="125"/>
      <c r="I62" s="125">
        <f>'01 02 Pol'!G107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228" t="s">
        <v>84</v>
      </c>
      <c r="D63" s="229"/>
      <c r="E63" s="229"/>
      <c r="F63" s="124" t="s">
        <v>28</v>
      </c>
      <c r="G63" s="125"/>
      <c r="H63" s="125"/>
      <c r="I63" s="125">
        <f>'01 02 Pol'!G111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228" t="s">
        <v>86</v>
      </c>
      <c r="D64" s="229"/>
      <c r="E64" s="229"/>
      <c r="F64" s="124" t="s">
        <v>87</v>
      </c>
      <c r="G64" s="125"/>
      <c r="H64" s="125"/>
      <c r="I64" s="125">
        <f>'01 02 Pol'!G113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228" t="s">
        <v>29</v>
      </c>
      <c r="D65" s="229"/>
      <c r="E65" s="229"/>
      <c r="F65" s="124" t="s">
        <v>88</v>
      </c>
      <c r="G65" s="125"/>
      <c r="H65" s="125"/>
      <c r="I65" s="125">
        <f>'01 02 Pol'!G120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67" t="s">
        <v>8</v>
      </c>
      <c r="B2" s="66"/>
      <c r="C2" s="232"/>
      <c r="D2" s="232"/>
      <c r="E2" s="232"/>
      <c r="F2" s="232"/>
      <c r="G2" s="233"/>
    </row>
    <row r="3" spans="1:7" ht="24.95" customHeight="1" x14ac:dyDescent="0.2">
      <c r="A3" s="67" t="s">
        <v>9</v>
      </c>
      <c r="B3" s="66"/>
      <c r="C3" s="232"/>
      <c r="D3" s="232"/>
      <c r="E3" s="232"/>
      <c r="F3" s="232"/>
      <c r="G3" s="233"/>
    </row>
    <row r="4" spans="1:7" ht="24.95" customHeight="1" x14ac:dyDescent="0.2">
      <c r="A4" s="67" t="s">
        <v>10</v>
      </c>
      <c r="B4" s="66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90</v>
      </c>
    </row>
    <row r="2" spans="1:60" ht="24.95" customHeight="1" x14ac:dyDescent="0.2">
      <c r="A2" s="129" t="s">
        <v>8</v>
      </c>
      <c r="B2" s="255" t="s">
        <v>320</v>
      </c>
      <c r="C2" s="247" t="s">
        <v>317</v>
      </c>
      <c r="D2" s="248"/>
      <c r="E2" s="248"/>
      <c r="F2" s="248"/>
      <c r="G2" s="249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7" t="s">
        <v>46</v>
      </c>
      <c r="D3" s="248"/>
      <c r="E3" s="248"/>
      <c r="F3" s="248"/>
      <c r="G3" s="249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0" t="s">
        <v>319</v>
      </c>
      <c r="D4" s="251"/>
      <c r="E4" s="251"/>
      <c r="F4" s="251"/>
      <c r="G4" s="252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284</v>
      </c>
      <c r="D9" s="151" t="s">
        <v>281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285</v>
      </c>
      <c r="D12" s="151" t="s">
        <v>281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281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281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290</v>
      </c>
      <c r="D20" s="151" t="s">
        <v>281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296</v>
      </c>
      <c r="D22" s="151" t="s">
        <v>281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281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281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281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299</v>
      </c>
      <c r="C31" s="162" t="s">
        <v>300</v>
      </c>
      <c r="D31" s="153" t="s">
        <v>281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301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302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281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289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308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282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SUMIF(AG69:AG86,"&lt;&gt;NOR",G69:G86)</f>
        <v>0</v>
      </c>
      <c r="H68" s="146"/>
      <c r="I68" s="146">
        <f>SUM(I69:I86)</f>
        <v>0</v>
      </c>
      <c r="J68" s="146"/>
      <c r="K68" s="146">
        <f>SUM(K69:K86)</f>
        <v>0</v>
      </c>
      <c r="L68" s="146"/>
      <c r="M68" s="146">
        <f>SUM(M69:M86)</f>
        <v>0</v>
      </c>
      <c r="N68" s="146"/>
      <c r="O68" s="146">
        <f>SUM(O69:O86)</f>
        <v>0</v>
      </c>
      <c r="P68" s="146"/>
      <c r="Q68" s="146">
        <f>SUM(Q69:Q86)</f>
        <v>0</v>
      </c>
      <c r="R68" s="146"/>
      <c r="S68" s="146"/>
      <c r="T68" s="146"/>
      <c r="U68" s="146"/>
      <c r="V68" s="146">
        <f>SUM(V69:V86)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6" si="14">ROUND(E69*F69,2)</f>
        <v>0</v>
      </c>
      <c r="H69" s="145"/>
      <c r="I69" s="144">
        <f t="shared" ref="I69:I86" si="15">ROUND(E69*H69,2)</f>
        <v>0</v>
      </c>
      <c r="J69" s="145"/>
      <c r="K69" s="144">
        <f t="shared" ref="K69:K86" si="16">ROUND(E69*J69,2)</f>
        <v>0</v>
      </c>
      <c r="L69" s="144">
        <v>15</v>
      </c>
      <c r="M69" s="144">
        <f t="shared" ref="M69:M86" si="17">G69*(1+L69/100)</f>
        <v>0</v>
      </c>
      <c r="N69" s="144">
        <v>1.41E-3</v>
      </c>
      <c r="O69" s="144">
        <f t="shared" ref="O69:O86" si="18">ROUND(E69*N69,2)</f>
        <v>0</v>
      </c>
      <c r="P69" s="144">
        <v>0</v>
      </c>
      <c r="Q69" s="144">
        <f t="shared" ref="Q69:Q86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6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283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286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291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315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313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304</v>
      </c>
      <c r="C79" s="156" t="s">
        <v>303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314</v>
      </c>
      <c r="C80" s="156" t="s">
        <v>316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292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280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ht="17.25" customHeight="1" outlineLevel="1" x14ac:dyDescent="0.2">
      <c r="A83" s="154">
        <v>54</v>
      </c>
      <c r="B83" s="155" t="s">
        <v>227</v>
      </c>
      <c r="C83" s="156" t="s">
        <v>293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1.8000000000000001E-4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229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outlineLevel="1" x14ac:dyDescent="0.2">
      <c r="A84" s="154">
        <v>55</v>
      </c>
      <c r="B84" s="155" t="s">
        <v>227</v>
      </c>
      <c r="C84" s="156" t="s">
        <v>305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0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229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60">
        <v>56</v>
      </c>
      <c r="B85" s="161" t="s">
        <v>227</v>
      </c>
      <c r="C85" s="162" t="s">
        <v>279</v>
      </c>
      <c r="D85" s="153" t="s">
        <v>136</v>
      </c>
      <c r="E85" s="163">
        <v>1</v>
      </c>
      <c r="F85" s="164"/>
      <c r="G85" s="165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229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6">
        <v>57</v>
      </c>
      <c r="B86" s="167" t="s">
        <v>230</v>
      </c>
      <c r="C86" s="179" t="s">
        <v>231</v>
      </c>
      <c r="D86" s="180" t="s">
        <v>0</v>
      </c>
      <c r="E86" s="181"/>
      <c r="F86" s="182"/>
      <c r="G86" s="171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117</v>
      </c>
      <c r="T86" s="144" t="s">
        <v>117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184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x14ac:dyDescent="0.2">
      <c r="A87" s="172" t="s">
        <v>114</v>
      </c>
      <c r="B87" s="173" t="s">
        <v>75</v>
      </c>
      <c r="C87" s="174" t="s">
        <v>76</v>
      </c>
      <c r="D87" s="175"/>
      <c r="E87" s="176"/>
      <c r="F87" s="177"/>
      <c r="G87" s="178">
        <f>SUMIF(AG88:AG88,"&lt;&gt;NOR",G88:G88)</f>
        <v>0</v>
      </c>
      <c r="H87" s="146"/>
      <c r="I87" s="146">
        <f>SUM(I88:I88)</f>
        <v>0</v>
      </c>
      <c r="J87" s="146"/>
      <c r="K87" s="146">
        <f>SUM(K88:K88)</f>
        <v>0</v>
      </c>
      <c r="L87" s="146"/>
      <c r="M87" s="146">
        <f>SUM(M88:M88)</f>
        <v>0</v>
      </c>
      <c r="N87" s="146"/>
      <c r="O87" s="146">
        <f>SUM(O88:O88)</f>
        <v>0</v>
      </c>
      <c r="P87" s="146"/>
      <c r="Q87" s="146">
        <f>SUM(Q88:Q88)</f>
        <v>0</v>
      </c>
      <c r="R87" s="146"/>
      <c r="S87" s="146"/>
      <c r="T87" s="146"/>
      <c r="U87" s="146"/>
      <c r="V87" s="146">
        <f>SUM(V88:V88)</f>
        <v>0</v>
      </c>
      <c r="W87" s="146"/>
      <c r="AG87" t="s">
        <v>115</v>
      </c>
    </row>
    <row r="88" spans="1:60" ht="22.5" outlineLevel="1" x14ac:dyDescent="0.2">
      <c r="A88" s="154">
        <v>58</v>
      </c>
      <c r="B88" s="155" t="s">
        <v>232</v>
      </c>
      <c r="C88" s="156" t="s">
        <v>309</v>
      </c>
      <c r="D88" s="152" t="s">
        <v>136</v>
      </c>
      <c r="E88" s="157">
        <v>2</v>
      </c>
      <c r="F88" s="158"/>
      <c r="G88" s="159">
        <f>ROUND(E88*F88,2)</f>
        <v>0</v>
      </c>
      <c r="H88" s="145"/>
      <c r="I88" s="144">
        <f>ROUND(E88*H88,2)</f>
        <v>0</v>
      </c>
      <c r="J88" s="145"/>
      <c r="K88" s="144">
        <f>ROUND(E88*J88,2)</f>
        <v>0</v>
      </c>
      <c r="L88" s="144">
        <v>15</v>
      </c>
      <c r="M88" s="144">
        <f>G88*(1+L88/100)</f>
        <v>0</v>
      </c>
      <c r="N88" s="144">
        <v>0</v>
      </c>
      <c r="O88" s="144">
        <f>ROUND(E88*N88,2)</f>
        <v>0</v>
      </c>
      <c r="P88" s="144">
        <v>0</v>
      </c>
      <c r="Q88" s="144">
        <f>ROUND(E88*P88,2)</f>
        <v>0</v>
      </c>
      <c r="R88" s="144"/>
      <c r="S88" s="144" t="s">
        <v>152</v>
      </c>
      <c r="T88" s="144" t="s">
        <v>153</v>
      </c>
      <c r="U88" s="144">
        <v>0</v>
      </c>
      <c r="V88" s="144">
        <f>ROUND(E88*U88,2)</f>
        <v>0</v>
      </c>
      <c r="W88" s="144"/>
      <c r="X88" s="137"/>
      <c r="Y88" s="137"/>
      <c r="Z88" s="137"/>
      <c r="AA88" s="137"/>
      <c r="AB88" s="137"/>
      <c r="AC88" s="137"/>
      <c r="AD88" s="137"/>
      <c r="AE88" s="137"/>
      <c r="AF88" s="137"/>
      <c r="AG88" s="137" t="s">
        <v>233</v>
      </c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</row>
    <row r="89" spans="1:60" x14ac:dyDescent="0.2">
      <c r="A89" s="172" t="s">
        <v>114</v>
      </c>
      <c r="B89" s="173" t="s">
        <v>77</v>
      </c>
      <c r="C89" s="174" t="s">
        <v>78</v>
      </c>
      <c r="D89" s="175"/>
      <c r="E89" s="176"/>
      <c r="F89" s="177"/>
      <c r="G89" s="178">
        <f>SUMIF(AG90:AG97,"&lt;&gt;NOR",G90:G97)</f>
        <v>0</v>
      </c>
      <c r="H89" s="146"/>
      <c r="I89" s="146">
        <f>SUM(I90:I97)</f>
        <v>0</v>
      </c>
      <c r="J89" s="146"/>
      <c r="K89" s="146">
        <f>SUM(K90:K97)</f>
        <v>0</v>
      </c>
      <c r="L89" s="146"/>
      <c r="M89" s="146">
        <f>SUM(M90:M97)</f>
        <v>0</v>
      </c>
      <c r="N89" s="146"/>
      <c r="O89" s="146">
        <f>SUM(O90:O97)</f>
        <v>0.02</v>
      </c>
      <c r="P89" s="146"/>
      <c r="Q89" s="146">
        <f>SUM(Q90:Q97)</f>
        <v>0</v>
      </c>
      <c r="R89" s="146"/>
      <c r="S89" s="146"/>
      <c r="T89" s="146"/>
      <c r="U89" s="146"/>
      <c r="V89" s="146">
        <f>SUM(V90:V97)</f>
        <v>3.7800000000000002</v>
      </c>
      <c r="W89" s="146"/>
      <c r="AG89" t="s">
        <v>115</v>
      </c>
    </row>
    <row r="90" spans="1:60" outlineLevel="1" x14ac:dyDescent="0.2">
      <c r="A90" s="160">
        <v>59</v>
      </c>
      <c r="B90" s="161" t="s">
        <v>234</v>
      </c>
      <c r="C90" s="162" t="s">
        <v>307</v>
      </c>
      <c r="D90" s="151" t="s">
        <v>281</v>
      </c>
      <c r="E90" s="163">
        <v>3.1960000000000002</v>
      </c>
      <c r="F90" s="164"/>
      <c r="G90" s="165">
        <f>ROUND(E90*F90,2)</f>
        <v>0</v>
      </c>
      <c r="H90" s="145"/>
      <c r="I90" s="144">
        <f>ROUND(E90*H90,2)</f>
        <v>0</v>
      </c>
      <c r="J90" s="145"/>
      <c r="K90" s="144">
        <f>ROUND(E90*J90,2)</f>
        <v>0</v>
      </c>
      <c r="L90" s="144">
        <v>15</v>
      </c>
      <c r="M90" s="144">
        <f>G90*(1+L90/100)</f>
        <v>0</v>
      </c>
      <c r="N90" s="144">
        <v>0</v>
      </c>
      <c r="O90" s="144">
        <f>ROUND(E90*N90,2)</f>
        <v>0</v>
      </c>
      <c r="P90" s="144">
        <v>0</v>
      </c>
      <c r="Q90" s="144">
        <f>ROUND(E90*P90,2)</f>
        <v>0</v>
      </c>
      <c r="R90" s="144"/>
      <c r="S90" s="144" t="s">
        <v>117</v>
      </c>
      <c r="T90" s="144" t="s">
        <v>117</v>
      </c>
      <c r="U90" s="144">
        <v>0.33100000000000002</v>
      </c>
      <c r="V90" s="144">
        <f>ROUND(E90*U90,2)</f>
        <v>1.06</v>
      </c>
      <c r="W90" s="144"/>
      <c r="X90" s="137"/>
      <c r="Y90" s="137"/>
      <c r="Z90" s="137"/>
      <c r="AA90" s="137"/>
      <c r="AB90" s="137"/>
      <c r="AC90" s="137"/>
      <c r="AD90" s="137"/>
      <c r="AE90" s="137"/>
      <c r="AF90" s="137"/>
      <c r="AG90" s="137" t="s">
        <v>173</v>
      </c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</row>
    <row r="91" spans="1:60" outlineLevel="1" x14ac:dyDescent="0.2">
      <c r="A91" s="166"/>
      <c r="B91" s="167"/>
      <c r="C91" s="168" t="s">
        <v>235</v>
      </c>
      <c r="D91" s="169"/>
      <c r="E91" s="170">
        <v>3.1960000000000002</v>
      </c>
      <c r="F91" s="171"/>
      <c r="G91" s="171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120</v>
      </c>
      <c r="AH91" s="137">
        <v>0</v>
      </c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ht="22.5" outlineLevel="1" x14ac:dyDescent="0.2">
      <c r="A92" s="154">
        <v>60</v>
      </c>
      <c r="B92" s="155" t="s">
        <v>236</v>
      </c>
      <c r="C92" s="156" t="s">
        <v>310</v>
      </c>
      <c r="D92" s="151" t="s">
        <v>281</v>
      </c>
      <c r="E92" s="157">
        <v>3.1960000000000002</v>
      </c>
      <c r="F92" s="158"/>
      <c r="G92" s="159">
        <f>ROUND(E92*F92,2)</f>
        <v>0</v>
      </c>
      <c r="H92" s="145"/>
      <c r="I92" s="144">
        <f>ROUND(E92*H92,2)</f>
        <v>0</v>
      </c>
      <c r="J92" s="145"/>
      <c r="K92" s="144">
        <f>ROUND(E92*J92,2)</f>
        <v>0</v>
      </c>
      <c r="L92" s="144">
        <v>15</v>
      </c>
      <c r="M92" s="144">
        <f>G92*(1+L92/100)</f>
        <v>0</v>
      </c>
      <c r="N92" s="144">
        <v>2.5000000000000001E-3</v>
      </c>
      <c r="O92" s="144">
        <f>ROUND(E92*N92,2)</f>
        <v>0.01</v>
      </c>
      <c r="P92" s="144">
        <v>0</v>
      </c>
      <c r="Q92" s="144">
        <f>ROUND(E92*P92,2)</f>
        <v>0</v>
      </c>
      <c r="R92" s="144"/>
      <c r="S92" s="144" t="s">
        <v>237</v>
      </c>
      <c r="T92" s="144" t="s">
        <v>237</v>
      </c>
      <c r="U92" s="144">
        <v>0.85</v>
      </c>
      <c r="V92" s="144">
        <f>ROUND(E92*U92,2)</f>
        <v>2.72</v>
      </c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173</v>
      </c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60">
        <v>61</v>
      </c>
      <c r="B93" s="161" t="s">
        <v>238</v>
      </c>
      <c r="C93" s="162" t="s">
        <v>311</v>
      </c>
      <c r="D93" s="151" t="s">
        <v>281</v>
      </c>
      <c r="E93" s="163">
        <v>3.1960000000000002</v>
      </c>
      <c r="F93" s="164"/>
      <c r="G93" s="165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4.0000000000000002E-4</v>
      </c>
      <c r="O93" s="144">
        <f>ROUND(E93*N93,2)</f>
        <v>0</v>
      </c>
      <c r="P93" s="144">
        <v>0</v>
      </c>
      <c r="Q93" s="144">
        <f>ROUND(E93*P93,2)</f>
        <v>0</v>
      </c>
      <c r="R93" s="144"/>
      <c r="S93" s="144" t="s">
        <v>117</v>
      </c>
      <c r="T93" s="144" t="s">
        <v>117</v>
      </c>
      <c r="U93" s="144">
        <v>0</v>
      </c>
      <c r="V93" s="144">
        <f>ROUND(E93*U93,2)</f>
        <v>0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outlineLevel="1" x14ac:dyDescent="0.2">
      <c r="A94" s="166"/>
      <c r="B94" s="167"/>
      <c r="C94" s="168" t="s">
        <v>235</v>
      </c>
      <c r="D94" s="169"/>
      <c r="E94" s="170">
        <v>3.1960000000000002</v>
      </c>
      <c r="F94" s="171"/>
      <c r="G94" s="171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120</v>
      </c>
      <c r="AH94" s="137">
        <v>0</v>
      </c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ht="22.5" outlineLevel="1" x14ac:dyDescent="0.2">
      <c r="A95" s="160">
        <v>62</v>
      </c>
      <c r="B95" s="161" t="s">
        <v>239</v>
      </c>
      <c r="C95" s="162" t="s">
        <v>287</v>
      </c>
      <c r="D95" s="151" t="s">
        <v>281</v>
      </c>
      <c r="E95" s="163">
        <v>3.5156000000000001</v>
      </c>
      <c r="F95" s="164"/>
      <c r="G95" s="165">
        <f>ROUND(E95*F95,2)</f>
        <v>0</v>
      </c>
      <c r="H95" s="145"/>
      <c r="I95" s="144">
        <f>ROUND(E95*H95,2)</f>
        <v>0</v>
      </c>
      <c r="J95" s="145"/>
      <c r="K95" s="144">
        <f>ROUND(E95*J95,2)</f>
        <v>0</v>
      </c>
      <c r="L95" s="144">
        <v>15</v>
      </c>
      <c r="M95" s="144">
        <f>G95*(1+L95/100)</f>
        <v>0</v>
      </c>
      <c r="N95" s="144">
        <v>1.5399999999999999E-3</v>
      </c>
      <c r="O95" s="144">
        <f>ROUND(E95*N95,2)</f>
        <v>0.01</v>
      </c>
      <c r="P95" s="144">
        <v>0</v>
      </c>
      <c r="Q95" s="144">
        <f>ROUND(E95*P95,2)</f>
        <v>0</v>
      </c>
      <c r="R95" s="144"/>
      <c r="S95" s="144" t="s">
        <v>152</v>
      </c>
      <c r="T95" s="144" t="s">
        <v>159</v>
      </c>
      <c r="U95" s="144">
        <v>0</v>
      </c>
      <c r="V95" s="144">
        <f>ROUND(E95*U95,2)</f>
        <v>0</v>
      </c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118</v>
      </c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outlineLevel="1" x14ac:dyDescent="0.2">
      <c r="A96" s="166"/>
      <c r="B96" s="167"/>
      <c r="C96" s="168" t="s">
        <v>240</v>
      </c>
      <c r="D96" s="169"/>
      <c r="E96" s="170">
        <v>3.5156000000000001</v>
      </c>
      <c r="F96" s="171"/>
      <c r="G96" s="171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120</v>
      </c>
      <c r="AH96" s="137">
        <v>0</v>
      </c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>
        <v>63</v>
      </c>
      <c r="B97" s="167" t="s">
        <v>241</v>
      </c>
      <c r="C97" s="179" t="s">
        <v>242</v>
      </c>
      <c r="D97" s="180" t="s">
        <v>0</v>
      </c>
      <c r="E97" s="181"/>
      <c r="F97" s="182"/>
      <c r="G97" s="171">
        <f>ROUND(E97*F97,2)</f>
        <v>0</v>
      </c>
      <c r="H97" s="145"/>
      <c r="I97" s="144">
        <f>ROUND(E97*H97,2)</f>
        <v>0</v>
      </c>
      <c r="J97" s="145"/>
      <c r="K97" s="144">
        <f>ROUND(E97*J97,2)</f>
        <v>0</v>
      </c>
      <c r="L97" s="144">
        <v>15</v>
      </c>
      <c r="M97" s="144">
        <f>G97*(1+L97/100)</f>
        <v>0</v>
      </c>
      <c r="N97" s="144">
        <v>0</v>
      </c>
      <c r="O97" s="144">
        <f>ROUND(E97*N97,2)</f>
        <v>0</v>
      </c>
      <c r="P97" s="144">
        <v>0</v>
      </c>
      <c r="Q97" s="144">
        <f>ROUND(E97*P97,2)</f>
        <v>0</v>
      </c>
      <c r="R97" s="144"/>
      <c r="S97" s="144" t="s">
        <v>117</v>
      </c>
      <c r="T97" s="144" t="s">
        <v>117</v>
      </c>
      <c r="U97" s="144">
        <v>0</v>
      </c>
      <c r="V97" s="144">
        <f>ROUND(E97*U97,2)</f>
        <v>0</v>
      </c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184</v>
      </c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x14ac:dyDescent="0.2">
      <c r="A98" s="172" t="s">
        <v>114</v>
      </c>
      <c r="B98" s="173" t="s">
        <v>79</v>
      </c>
      <c r="C98" s="174" t="s">
        <v>80</v>
      </c>
      <c r="D98" s="175"/>
      <c r="E98" s="176"/>
      <c r="F98" s="177"/>
      <c r="G98" s="178">
        <f>SUMIF(AG99:AG106,"&lt;&gt;NOR",G99:G106)</f>
        <v>0</v>
      </c>
      <c r="H98" s="146"/>
      <c r="I98" s="146">
        <f>SUM(I99:I106)</f>
        <v>0</v>
      </c>
      <c r="J98" s="146"/>
      <c r="K98" s="146">
        <f>SUM(K99:K106)</f>
        <v>0</v>
      </c>
      <c r="L98" s="146"/>
      <c r="M98" s="146">
        <f>SUM(M99:M106)</f>
        <v>0</v>
      </c>
      <c r="N98" s="146"/>
      <c r="O98" s="146">
        <f>SUM(O99:O106)</f>
        <v>1.85</v>
      </c>
      <c r="P98" s="146"/>
      <c r="Q98" s="146">
        <f>SUM(Q99:Q106)</f>
        <v>0</v>
      </c>
      <c r="R98" s="146"/>
      <c r="S98" s="146"/>
      <c r="T98" s="146"/>
      <c r="U98" s="146"/>
      <c r="V98" s="146">
        <f>SUM(V99:V106)</f>
        <v>39.54</v>
      </c>
      <c r="W98" s="146"/>
      <c r="AG98" t="s">
        <v>115</v>
      </c>
    </row>
    <row r="99" spans="1:60" ht="22.5" outlineLevel="1" x14ac:dyDescent="0.2">
      <c r="A99" s="160">
        <v>64</v>
      </c>
      <c r="B99" s="161" t="s">
        <v>243</v>
      </c>
      <c r="C99" s="162" t="s">
        <v>312</v>
      </c>
      <c r="D99" s="151" t="s">
        <v>281</v>
      </c>
      <c r="E99" s="163">
        <v>24</v>
      </c>
      <c r="F99" s="164"/>
      <c r="G99" s="165">
        <f>ROUND(E99*F99,2)</f>
        <v>0</v>
      </c>
      <c r="H99" s="145"/>
      <c r="I99" s="144">
        <f>ROUND(E99*H99,2)</f>
        <v>0</v>
      </c>
      <c r="J99" s="145"/>
      <c r="K99" s="144">
        <f>ROUND(E99*J99,2)</f>
        <v>0</v>
      </c>
      <c r="L99" s="144">
        <v>15</v>
      </c>
      <c r="M99" s="144">
        <f>G99*(1+L99/100)</f>
        <v>0</v>
      </c>
      <c r="N99" s="144">
        <v>2.9999999999999997E-4</v>
      </c>
      <c r="O99" s="144">
        <f>ROUND(E99*N99,2)</f>
        <v>0.01</v>
      </c>
      <c r="P99" s="144">
        <v>0</v>
      </c>
      <c r="Q99" s="144">
        <f>ROUND(E99*P99,2)</f>
        <v>0</v>
      </c>
      <c r="R99" s="144"/>
      <c r="S99" s="144" t="s">
        <v>117</v>
      </c>
      <c r="T99" s="144" t="s">
        <v>117</v>
      </c>
      <c r="U99" s="144">
        <v>0</v>
      </c>
      <c r="V99" s="144">
        <f>ROUND(E99*U99,2)</f>
        <v>0</v>
      </c>
      <c r="W99" s="144"/>
      <c r="X99" s="137"/>
      <c r="Y99" s="137"/>
      <c r="Z99" s="137"/>
      <c r="AA99" s="137"/>
      <c r="AB99" s="137"/>
      <c r="AC99" s="137"/>
      <c r="AD99" s="137"/>
      <c r="AE99" s="137"/>
      <c r="AF99" s="137"/>
      <c r="AG99" s="137" t="s">
        <v>173</v>
      </c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</row>
    <row r="100" spans="1:60" outlineLevel="1" x14ac:dyDescent="0.2">
      <c r="A100" s="166"/>
      <c r="B100" s="167"/>
      <c r="C100" s="168">
        <v>24</v>
      </c>
      <c r="D100" s="169"/>
      <c r="E100" s="170">
        <v>24</v>
      </c>
      <c r="F100" s="171"/>
      <c r="G100" s="171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120</v>
      </c>
      <c r="AH100" s="137">
        <v>0</v>
      </c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ht="22.5" outlineLevel="1" x14ac:dyDescent="0.2">
      <c r="A101" s="160">
        <v>65</v>
      </c>
      <c r="B101" s="161" t="s">
        <v>244</v>
      </c>
      <c r="C101" s="162" t="s">
        <v>297</v>
      </c>
      <c r="D101" s="151" t="s">
        <v>281</v>
      </c>
      <c r="E101" s="163">
        <v>28</v>
      </c>
      <c r="F101" s="164"/>
      <c r="G101" s="165">
        <f>ROUND(E101*F101,2)</f>
        <v>0</v>
      </c>
      <c r="H101" s="145"/>
      <c r="I101" s="144">
        <f>ROUND(E101*H101,2)</f>
        <v>0</v>
      </c>
      <c r="J101" s="145"/>
      <c r="K101" s="144">
        <f>ROUND(E101*J101,2)</f>
        <v>0</v>
      </c>
      <c r="L101" s="144">
        <v>15</v>
      </c>
      <c r="M101" s="144">
        <f>G101*(1+L101/100)</f>
        <v>0</v>
      </c>
      <c r="N101" s="144">
        <v>5.5800000000000002E-2</v>
      </c>
      <c r="O101" s="144">
        <f>ROUND(E101*N101,2)</f>
        <v>1.56</v>
      </c>
      <c r="P101" s="144">
        <v>0</v>
      </c>
      <c r="Q101" s="144">
        <f>ROUND(E101*P101,2)</f>
        <v>0</v>
      </c>
      <c r="R101" s="144"/>
      <c r="S101" s="144" t="s">
        <v>117</v>
      </c>
      <c r="T101" s="144" t="s">
        <v>117</v>
      </c>
      <c r="U101" s="144">
        <v>1.3480000000000001</v>
      </c>
      <c r="V101" s="144">
        <f>ROUND(E101*U101,2)</f>
        <v>37.74</v>
      </c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173</v>
      </c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outlineLevel="1" x14ac:dyDescent="0.2">
      <c r="A102" s="166"/>
      <c r="B102" s="167"/>
      <c r="C102" s="168">
        <v>24</v>
      </c>
      <c r="D102" s="169"/>
      <c r="E102" s="170">
        <v>24</v>
      </c>
      <c r="F102" s="171"/>
      <c r="G102" s="171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120</v>
      </c>
      <c r="AH102" s="137">
        <v>0</v>
      </c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ht="22.5" outlineLevel="1" x14ac:dyDescent="0.2">
      <c r="A103" s="154">
        <v>66</v>
      </c>
      <c r="B103" s="155" t="s">
        <v>245</v>
      </c>
      <c r="C103" s="156" t="s">
        <v>306</v>
      </c>
      <c r="D103" s="152" t="s">
        <v>148</v>
      </c>
      <c r="E103" s="157">
        <v>15</v>
      </c>
      <c r="F103" s="158"/>
      <c r="G103" s="159">
        <f>ROUND(E103*F103,2)</f>
        <v>0</v>
      </c>
      <c r="H103" s="145"/>
      <c r="I103" s="144">
        <f>ROUND(E103*H103,2)</f>
        <v>0</v>
      </c>
      <c r="J103" s="145"/>
      <c r="K103" s="144">
        <f>ROUND(E103*J103,2)</f>
        <v>0</v>
      </c>
      <c r="L103" s="144">
        <v>15</v>
      </c>
      <c r="M103" s="144">
        <f>G103*(1+L103/100)</f>
        <v>0</v>
      </c>
      <c r="N103" s="144">
        <v>0</v>
      </c>
      <c r="O103" s="144">
        <f>ROUND(E103*N103,2)</f>
        <v>0</v>
      </c>
      <c r="P103" s="144">
        <v>0</v>
      </c>
      <c r="Q103" s="144">
        <f>ROUND(E103*P103,2)</f>
        <v>0</v>
      </c>
      <c r="R103" s="144"/>
      <c r="S103" s="144" t="s">
        <v>117</v>
      </c>
      <c r="T103" s="144" t="s">
        <v>117</v>
      </c>
      <c r="U103" s="144">
        <v>0.12</v>
      </c>
      <c r="V103" s="144">
        <f>ROUND(E103*U103,2)</f>
        <v>1.8</v>
      </c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173</v>
      </c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60">
        <v>67</v>
      </c>
      <c r="B104" s="161" t="s">
        <v>246</v>
      </c>
      <c r="C104" s="162" t="s">
        <v>298</v>
      </c>
      <c r="D104" s="151" t="s">
        <v>281</v>
      </c>
      <c r="E104" s="163">
        <v>28</v>
      </c>
      <c r="F104" s="164"/>
      <c r="G104" s="165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0.01</v>
      </c>
      <c r="O104" s="144">
        <f>ROUND(E104*N104,2)</f>
        <v>0.28000000000000003</v>
      </c>
      <c r="P104" s="144">
        <v>0</v>
      </c>
      <c r="Q104" s="144">
        <f>ROUND(E104*P104,2)</f>
        <v>0</v>
      </c>
      <c r="R104" s="144" t="s">
        <v>247</v>
      </c>
      <c r="S104" s="144" t="s">
        <v>117</v>
      </c>
      <c r="T104" s="144" t="s">
        <v>153</v>
      </c>
      <c r="U104" s="144">
        <v>0</v>
      </c>
      <c r="V104" s="144">
        <f>ROUND(E104*U104,2)</f>
        <v>0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233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outlineLevel="1" x14ac:dyDescent="0.2">
      <c r="A105" s="166"/>
      <c r="B105" s="167"/>
      <c r="C105" s="168" t="s">
        <v>295</v>
      </c>
      <c r="D105" s="169"/>
      <c r="E105" s="170">
        <v>28</v>
      </c>
      <c r="F105" s="171"/>
      <c r="G105" s="171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120</v>
      </c>
      <c r="AH105" s="137">
        <v>0</v>
      </c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>
        <v>68</v>
      </c>
      <c r="B106" s="167" t="s">
        <v>248</v>
      </c>
      <c r="C106" s="179" t="s">
        <v>249</v>
      </c>
      <c r="D106" s="180" t="s">
        <v>0</v>
      </c>
      <c r="E106" s="181"/>
      <c r="F106" s="182"/>
      <c r="G106" s="171">
        <f>ROUND(E106*F106,2)</f>
        <v>0</v>
      </c>
      <c r="H106" s="145"/>
      <c r="I106" s="144">
        <f>ROUND(E106*H106,2)</f>
        <v>0</v>
      </c>
      <c r="J106" s="145"/>
      <c r="K106" s="144">
        <f>ROUND(E106*J106,2)</f>
        <v>0</v>
      </c>
      <c r="L106" s="144">
        <v>15</v>
      </c>
      <c r="M106" s="144">
        <f>G106*(1+L106/100)</f>
        <v>0</v>
      </c>
      <c r="N106" s="144">
        <v>0</v>
      </c>
      <c r="O106" s="144">
        <f>ROUND(E106*N106,2)</f>
        <v>0</v>
      </c>
      <c r="P106" s="144">
        <v>0</v>
      </c>
      <c r="Q106" s="144">
        <f>ROUND(E106*P106,2)</f>
        <v>0</v>
      </c>
      <c r="R106" s="144"/>
      <c r="S106" s="144" t="s">
        <v>117</v>
      </c>
      <c r="T106" s="144" t="s">
        <v>117</v>
      </c>
      <c r="U106" s="144">
        <v>0</v>
      </c>
      <c r="V106" s="144">
        <f>ROUND(E106*U106,2)</f>
        <v>0</v>
      </c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184</v>
      </c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x14ac:dyDescent="0.2">
      <c r="A107" s="172" t="s">
        <v>114</v>
      </c>
      <c r="B107" s="173" t="s">
        <v>81</v>
      </c>
      <c r="C107" s="174" t="s">
        <v>82</v>
      </c>
      <c r="D107" s="175"/>
      <c r="E107" s="176"/>
      <c r="F107" s="177"/>
      <c r="G107" s="178">
        <f>SUMIF(AG108:AG110,"&lt;&gt;NOR",G108:G110)</f>
        <v>0</v>
      </c>
      <c r="H107" s="146"/>
      <c r="I107" s="146">
        <f>SUM(I108:I110)</f>
        <v>0</v>
      </c>
      <c r="J107" s="146"/>
      <c r="K107" s="146">
        <f>SUM(K108:K110)</f>
        <v>0</v>
      </c>
      <c r="L107" s="146"/>
      <c r="M107" s="146">
        <f>SUM(M108:M110)</f>
        <v>0</v>
      </c>
      <c r="N107" s="146"/>
      <c r="O107" s="146">
        <f>SUM(O108:O110)</f>
        <v>0</v>
      </c>
      <c r="P107" s="146"/>
      <c r="Q107" s="146">
        <f>SUM(Q108:Q110)</f>
        <v>0</v>
      </c>
      <c r="R107" s="146"/>
      <c r="S107" s="146"/>
      <c r="T107" s="146"/>
      <c r="U107" s="146"/>
      <c r="V107" s="146">
        <f>SUM(V108:V110)</f>
        <v>0.51</v>
      </c>
      <c r="W107" s="146"/>
      <c r="AG107" t="s">
        <v>115</v>
      </c>
    </row>
    <row r="108" spans="1:60" outlineLevel="1" x14ac:dyDescent="0.2">
      <c r="A108" s="160">
        <v>69</v>
      </c>
      <c r="B108" s="161" t="s">
        <v>250</v>
      </c>
      <c r="C108" s="162" t="s">
        <v>251</v>
      </c>
      <c r="D108" s="151" t="s">
        <v>281</v>
      </c>
      <c r="E108" s="163">
        <v>3</v>
      </c>
      <c r="F108" s="164"/>
      <c r="G108" s="165">
        <f>ROUND(E108*F108,2)</f>
        <v>0</v>
      </c>
      <c r="H108" s="145"/>
      <c r="I108" s="144">
        <f>ROUND(E108*H108,2)</f>
        <v>0</v>
      </c>
      <c r="J108" s="145"/>
      <c r="K108" s="144">
        <f>ROUND(E108*J108,2)</f>
        <v>0</v>
      </c>
      <c r="L108" s="144">
        <v>15</v>
      </c>
      <c r="M108" s="144">
        <f>G108*(1+L108/100)</f>
        <v>0</v>
      </c>
      <c r="N108" s="144">
        <v>7.6999999999999996E-4</v>
      </c>
      <c r="O108" s="144">
        <f>ROUND(E108*N108,2)</f>
        <v>0</v>
      </c>
      <c r="P108" s="144">
        <v>0</v>
      </c>
      <c r="Q108" s="144">
        <f>ROUND(E108*P108,2)</f>
        <v>0</v>
      </c>
      <c r="R108" s="144"/>
      <c r="S108" s="144" t="s">
        <v>117</v>
      </c>
      <c r="T108" s="144" t="s">
        <v>117</v>
      </c>
      <c r="U108" s="144">
        <v>9.7439999999999999E-2</v>
      </c>
      <c r="V108" s="144">
        <f>ROUND(E108*U108,2)</f>
        <v>0.28999999999999998</v>
      </c>
      <c r="W108" s="144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 t="s">
        <v>173</v>
      </c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</row>
    <row r="109" spans="1:60" outlineLevel="1" x14ac:dyDescent="0.2">
      <c r="A109" s="166"/>
      <c r="B109" s="167"/>
      <c r="C109" s="168"/>
      <c r="D109" s="169"/>
      <c r="E109" s="170"/>
      <c r="F109" s="171"/>
      <c r="G109" s="171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120</v>
      </c>
      <c r="AH109" s="137">
        <v>0</v>
      </c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54">
        <v>70</v>
      </c>
      <c r="B110" s="155" t="s">
        <v>252</v>
      </c>
      <c r="C110" s="156" t="s">
        <v>294</v>
      </c>
      <c r="D110" s="151" t="s">
        <v>281</v>
      </c>
      <c r="E110" s="157">
        <v>3</v>
      </c>
      <c r="F110" s="158"/>
      <c r="G110" s="159">
        <f>ROUND(E110*F110,2)</f>
        <v>0</v>
      </c>
      <c r="H110" s="145"/>
      <c r="I110" s="144">
        <f>ROUND(E110*H110,2)</f>
        <v>0</v>
      </c>
      <c r="J110" s="145"/>
      <c r="K110" s="144">
        <f>ROUND(E110*J110,2)</f>
        <v>0</v>
      </c>
      <c r="L110" s="144">
        <v>15</v>
      </c>
      <c r="M110" s="144">
        <f>G110*(1+L110/100)</f>
        <v>0</v>
      </c>
      <c r="N110" s="144">
        <v>4.6000000000000001E-4</v>
      </c>
      <c r="O110" s="144">
        <f>ROUND(E110*N110,2)</f>
        <v>0</v>
      </c>
      <c r="P110" s="144">
        <v>0</v>
      </c>
      <c r="Q110" s="144">
        <f>ROUND(E110*P110,2)</f>
        <v>0</v>
      </c>
      <c r="R110" s="144"/>
      <c r="S110" s="144" t="s">
        <v>117</v>
      </c>
      <c r="T110" s="144" t="s">
        <v>117</v>
      </c>
      <c r="U110" s="144">
        <v>7.3099999999999998E-2</v>
      </c>
      <c r="V110" s="144">
        <f>ROUND(E110*U110,2)</f>
        <v>0.22</v>
      </c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173</v>
      </c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x14ac:dyDescent="0.2">
      <c r="A111" s="172" t="s">
        <v>114</v>
      </c>
      <c r="B111" s="173" t="s">
        <v>83</v>
      </c>
      <c r="C111" s="174" t="s">
        <v>84</v>
      </c>
      <c r="D111" s="175"/>
      <c r="E111" s="176"/>
      <c r="F111" s="177"/>
      <c r="G111" s="178">
        <f>SUMIF(AG112:AG112,"&lt;&gt;NOR",G112:G112)</f>
        <v>0</v>
      </c>
      <c r="H111" s="146"/>
      <c r="I111" s="146">
        <f>SUM(I112:I112)</f>
        <v>0</v>
      </c>
      <c r="J111" s="146"/>
      <c r="K111" s="146">
        <f>SUM(K112:K112)</f>
        <v>0</v>
      </c>
      <c r="L111" s="146"/>
      <c r="M111" s="146">
        <f>SUM(M112:M112)</f>
        <v>0</v>
      </c>
      <c r="N111" s="146"/>
      <c r="O111" s="146">
        <f>SUM(O112:O112)</f>
        <v>0</v>
      </c>
      <c r="P111" s="146"/>
      <c r="Q111" s="146">
        <f>SUM(Q112:Q112)</f>
        <v>0</v>
      </c>
      <c r="R111" s="146"/>
      <c r="S111" s="146"/>
      <c r="T111" s="146"/>
      <c r="U111" s="146"/>
      <c r="V111" s="146">
        <f>SUM(V112:V112)</f>
        <v>0</v>
      </c>
      <c r="W111" s="146"/>
      <c r="AG111" t="s">
        <v>115</v>
      </c>
    </row>
    <row r="112" spans="1:60" ht="22.5" outlineLevel="1" x14ac:dyDescent="0.2">
      <c r="A112" s="154">
        <v>71</v>
      </c>
      <c r="B112" s="155" t="s">
        <v>253</v>
      </c>
      <c r="C112" s="156" t="s">
        <v>288</v>
      </c>
      <c r="D112" s="152" t="s">
        <v>156</v>
      </c>
      <c r="E112" s="157">
        <v>1</v>
      </c>
      <c r="F112" s="158"/>
      <c r="G112" s="159">
        <f>ROUND(E112*F112,2)</f>
        <v>0</v>
      </c>
      <c r="H112" s="145"/>
      <c r="I112" s="144">
        <f>ROUND(E112*H112,2)</f>
        <v>0</v>
      </c>
      <c r="J112" s="145"/>
      <c r="K112" s="144">
        <f>ROUND(E112*J112,2)</f>
        <v>0</v>
      </c>
      <c r="L112" s="144">
        <v>15</v>
      </c>
      <c r="M112" s="144">
        <f>G112*(1+L112/100)</f>
        <v>0</v>
      </c>
      <c r="N112" s="144">
        <v>0</v>
      </c>
      <c r="O112" s="144">
        <f>ROUND(E112*N112,2)</f>
        <v>0</v>
      </c>
      <c r="P112" s="144">
        <v>0</v>
      </c>
      <c r="Q112" s="144">
        <f>ROUND(E112*P112,2)</f>
        <v>0</v>
      </c>
      <c r="R112" s="144"/>
      <c r="S112" s="144" t="s">
        <v>152</v>
      </c>
      <c r="T112" s="144" t="s">
        <v>153</v>
      </c>
      <c r="U112" s="144">
        <v>0</v>
      </c>
      <c r="V112" s="144">
        <f>ROUND(E112*U112,2)</f>
        <v>0</v>
      </c>
      <c r="W112" s="144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 t="s">
        <v>118</v>
      </c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</row>
    <row r="113" spans="1:60" x14ac:dyDescent="0.2">
      <c r="A113" s="172" t="s">
        <v>114</v>
      </c>
      <c r="B113" s="173" t="s">
        <v>85</v>
      </c>
      <c r="C113" s="174" t="s">
        <v>86</v>
      </c>
      <c r="D113" s="175"/>
      <c r="E113" s="176"/>
      <c r="F113" s="177"/>
      <c r="G113" s="178">
        <f>SUMIF(AG114:AG119,"&lt;&gt;NOR",G114:G119)</f>
        <v>0</v>
      </c>
      <c r="H113" s="146"/>
      <c r="I113" s="146">
        <f>SUM(I114:I119)</f>
        <v>0</v>
      </c>
      <c r="J113" s="146"/>
      <c r="K113" s="146">
        <f>SUM(K114:K119)</f>
        <v>0</v>
      </c>
      <c r="L113" s="146"/>
      <c r="M113" s="146">
        <f>SUM(M114:M119)</f>
        <v>0</v>
      </c>
      <c r="N113" s="146"/>
      <c r="O113" s="146">
        <f>SUM(O114:O119)</f>
        <v>0</v>
      </c>
      <c r="P113" s="146"/>
      <c r="Q113" s="146">
        <f>SUM(Q114:Q119)</f>
        <v>0</v>
      </c>
      <c r="R113" s="146"/>
      <c r="S113" s="146"/>
      <c r="T113" s="146"/>
      <c r="U113" s="146"/>
      <c r="V113" s="146">
        <f>SUM(V114:V119)</f>
        <v>7.68</v>
      </c>
      <c r="W113" s="146"/>
      <c r="AG113" t="s">
        <v>115</v>
      </c>
    </row>
    <row r="114" spans="1:60" outlineLevel="1" x14ac:dyDescent="0.2">
      <c r="A114" s="154">
        <v>72</v>
      </c>
      <c r="B114" s="155" t="s">
        <v>254</v>
      </c>
      <c r="C114" s="156" t="s">
        <v>255</v>
      </c>
      <c r="D114" s="152" t="s">
        <v>164</v>
      </c>
      <c r="E114" s="157">
        <v>1.774</v>
      </c>
      <c r="F114" s="158"/>
      <c r="G114" s="159">
        <f t="shared" ref="G114:G119" si="23">ROUND(E114*F114,2)</f>
        <v>0</v>
      </c>
      <c r="H114" s="145"/>
      <c r="I114" s="144">
        <f t="shared" ref="I114:I119" si="24">ROUND(E114*H114,2)</f>
        <v>0</v>
      </c>
      <c r="J114" s="145"/>
      <c r="K114" s="144">
        <f t="shared" ref="K114:K119" si="25">ROUND(E114*J114,2)</f>
        <v>0</v>
      </c>
      <c r="L114" s="144">
        <v>15</v>
      </c>
      <c r="M114" s="144">
        <f t="shared" ref="M114:M119" si="26">G114*(1+L114/100)</f>
        <v>0</v>
      </c>
      <c r="N114" s="144">
        <v>0</v>
      </c>
      <c r="O114" s="144">
        <f t="shared" ref="O114:O119" si="27">ROUND(E114*N114,2)</f>
        <v>0</v>
      </c>
      <c r="P114" s="144">
        <v>0</v>
      </c>
      <c r="Q114" s="144">
        <f t="shared" ref="Q114:Q119" si="28">ROUND(E114*P114,2)</f>
        <v>0</v>
      </c>
      <c r="R114" s="144"/>
      <c r="S114" s="144" t="s">
        <v>117</v>
      </c>
      <c r="T114" s="144" t="s">
        <v>117</v>
      </c>
      <c r="U114" s="144">
        <v>0.93300000000000005</v>
      </c>
      <c r="V114" s="144">
        <f t="shared" ref="V114:V119" si="29">ROUND(E114*U114,2)</f>
        <v>1.66</v>
      </c>
      <c r="W114" s="144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 t="s">
        <v>256</v>
      </c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</row>
    <row r="115" spans="1:60" outlineLevel="1" x14ac:dyDescent="0.2">
      <c r="A115" s="154">
        <v>73</v>
      </c>
      <c r="B115" s="155" t="s">
        <v>257</v>
      </c>
      <c r="C115" s="156" t="s">
        <v>258</v>
      </c>
      <c r="D115" s="152" t="s">
        <v>164</v>
      </c>
      <c r="E115" s="157">
        <v>5.3220000000000001</v>
      </c>
      <c r="F115" s="158"/>
      <c r="G115" s="159">
        <f t="shared" si="23"/>
        <v>0</v>
      </c>
      <c r="H115" s="145"/>
      <c r="I115" s="144">
        <f t="shared" si="24"/>
        <v>0</v>
      </c>
      <c r="J115" s="145"/>
      <c r="K115" s="144">
        <f t="shared" si="25"/>
        <v>0</v>
      </c>
      <c r="L115" s="144">
        <v>15</v>
      </c>
      <c r="M115" s="144">
        <f t="shared" si="26"/>
        <v>0</v>
      </c>
      <c r="N115" s="144">
        <v>0</v>
      </c>
      <c r="O115" s="144">
        <f t="shared" si="27"/>
        <v>0</v>
      </c>
      <c r="P115" s="144">
        <v>0</v>
      </c>
      <c r="Q115" s="144">
        <f t="shared" si="28"/>
        <v>0</v>
      </c>
      <c r="R115" s="144"/>
      <c r="S115" s="144" t="s">
        <v>117</v>
      </c>
      <c r="T115" s="144" t="s">
        <v>117</v>
      </c>
      <c r="U115" s="144">
        <v>0.65300000000000002</v>
      </c>
      <c r="V115" s="144">
        <f t="shared" si="29"/>
        <v>3.48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256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259</v>
      </c>
      <c r="C116" s="156" t="s">
        <v>260</v>
      </c>
      <c r="D116" s="152" t="s">
        <v>164</v>
      </c>
      <c r="E116" s="157">
        <v>1.774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0.49</v>
      </c>
      <c r="V116" s="144">
        <f t="shared" si="29"/>
        <v>0.87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256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261</v>
      </c>
      <c r="C117" s="156" t="s">
        <v>262</v>
      </c>
      <c r="D117" s="152" t="s">
        <v>164</v>
      </c>
      <c r="E117" s="157">
        <v>15.965999999999999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</v>
      </c>
      <c r="V117" s="144">
        <f t="shared" si="29"/>
        <v>0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256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263</v>
      </c>
      <c r="C118" s="156" t="s">
        <v>264</v>
      </c>
      <c r="D118" s="152" t="s">
        <v>164</v>
      </c>
      <c r="E118" s="157">
        <v>1.774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0.94199999999999995</v>
      </c>
      <c r="V118" s="144">
        <f t="shared" si="29"/>
        <v>1.67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256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265</v>
      </c>
      <c r="C119" s="156" t="s">
        <v>266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</v>
      </c>
      <c r="V119" s="144">
        <f t="shared" si="29"/>
        <v>0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256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x14ac:dyDescent="0.2">
      <c r="A120" s="172" t="s">
        <v>114</v>
      </c>
      <c r="B120" s="173" t="s">
        <v>88</v>
      </c>
      <c r="C120" s="174" t="s">
        <v>29</v>
      </c>
      <c r="D120" s="175"/>
      <c r="E120" s="176"/>
      <c r="F120" s="177"/>
      <c r="G120" s="178">
        <f>SUMIF(AG121:AG123,"&lt;&gt;NOR",G121:G123)</f>
        <v>0</v>
      </c>
      <c r="H120" s="146"/>
      <c r="I120" s="146">
        <f>SUM(I121:I123)</f>
        <v>0</v>
      </c>
      <c r="J120" s="146"/>
      <c r="K120" s="146">
        <f>SUM(K121:K123)</f>
        <v>0</v>
      </c>
      <c r="L120" s="146"/>
      <c r="M120" s="146">
        <f>SUM(M121:M123)</f>
        <v>0</v>
      </c>
      <c r="N120" s="146"/>
      <c r="O120" s="146">
        <f>SUM(O121:O123)</f>
        <v>0</v>
      </c>
      <c r="P120" s="146"/>
      <c r="Q120" s="146">
        <f>SUM(Q121:Q123)</f>
        <v>0</v>
      </c>
      <c r="R120" s="146"/>
      <c r="S120" s="146"/>
      <c r="T120" s="146"/>
      <c r="U120" s="146"/>
      <c r="V120" s="146">
        <f>SUM(V121:V123)</f>
        <v>0</v>
      </c>
      <c r="W120" s="146"/>
      <c r="AG120" t="s">
        <v>115</v>
      </c>
    </row>
    <row r="121" spans="1:60" outlineLevel="1" x14ac:dyDescent="0.2">
      <c r="A121" s="154">
        <v>78</v>
      </c>
      <c r="B121" s="155" t="s">
        <v>267</v>
      </c>
      <c r="C121" s="156" t="s">
        <v>268</v>
      </c>
      <c r="D121" s="152" t="s">
        <v>269</v>
      </c>
      <c r="E121" s="157">
        <v>1</v>
      </c>
      <c r="F121" s="158"/>
      <c r="G121" s="159">
        <f>ROUND(E121*F121,2)</f>
        <v>0</v>
      </c>
      <c r="H121" s="145"/>
      <c r="I121" s="144">
        <f>ROUND(E121*H121,2)</f>
        <v>0</v>
      </c>
      <c r="J121" s="145"/>
      <c r="K121" s="144">
        <f>ROUND(E121*J121,2)</f>
        <v>0</v>
      </c>
      <c r="L121" s="144">
        <v>15</v>
      </c>
      <c r="M121" s="144">
        <f>G121*(1+L121/100)</f>
        <v>0</v>
      </c>
      <c r="N121" s="144">
        <v>0</v>
      </c>
      <c r="O121" s="144">
        <f>ROUND(E121*N121,2)</f>
        <v>0</v>
      </c>
      <c r="P121" s="144">
        <v>0</v>
      </c>
      <c r="Q121" s="144">
        <f>ROUND(E121*P121,2)</f>
        <v>0</v>
      </c>
      <c r="R121" s="144"/>
      <c r="S121" s="144" t="s">
        <v>117</v>
      </c>
      <c r="T121" s="144" t="s">
        <v>153</v>
      </c>
      <c r="U121" s="144">
        <v>0</v>
      </c>
      <c r="V121" s="144">
        <f>ROUND(E121*U121,2)</f>
        <v>0</v>
      </c>
      <c r="W121" s="144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 t="s">
        <v>270</v>
      </c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</row>
    <row r="122" spans="1:60" outlineLevel="1" x14ac:dyDescent="0.2">
      <c r="A122" s="154">
        <v>79</v>
      </c>
      <c r="B122" s="155" t="s">
        <v>271</v>
      </c>
      <c r="C122" s="156" t="s">
        <v>272</v>
      </c>
      <c r="D122" s="152" t="s">
        <v>269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152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270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60">
        <v>80</v>
      </c>
      <c r="B123" s="161" t="s">
        <v>273</v>
      </c>
      <c r="C123" s="162" t="s">
        <v>274</v>
      </c>
      <c r="D123" s="153" t="s">
        <v>269</v>
      </c>
      <c r="E123" s="163">
        <v>1</v>
      </c>
      <c r="F123" s="164"/>
      <c r="G123" s="165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270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x14ac:dyDescent="0.2">
      <c r="A124" s="183"/>
      <c r="B124" s="184"/>
      <c r="C124" s="185"/>
      <c r="D124" s="15"/>
      <c r="E124" s="183"/>
      <c r="F124" s="183"/>
      <c r="G124" s="18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AE124">
        <v>15</v>
      </c>
      <c r="AF124">
        <v>21</v>
      </c>
    </row>
    <row r="125" spans="1:60" x14ac:dyDescent="0.2">
      <c r="A125" s="140"/>
      <c r="B125" s="141" t="s">
        <v>31</v>
      </c>
      <c r="C125" s="149"/>
      <c r="D125" s="142"/>
      <c r="E125" s="143"/>
      <c r="F125" s="143"/>
      <c r="G125" s="147">
        <f>G8+G21+G24+G26+G38+G40+G44+G51+G63+G68+G87+G89+G98+G107+G111+G113+G120</f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f>SUMIF(L7:L123,AE124,G7:G123)</f>
        <v>0</v>
      </c>
      <c r="AF125">
        <f>SUMIF(L7:L123,AF124,G7:G123)</f>
        <v>0</v>
      </c>
      <c r="AG125" t="s">
        <v>275</v>
      </c>
    </row>
    <row r="126" spans="1:60" x14ac:dyDescent="0.2">
      <c r="A126" s="3"/>
      <c r="B126" s="4"/>
      <c r="C126" s="148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253" t="s">
        <v>276</v>
      </c>
      <c r="B128" s="253"/>
      <c r="C128" s="254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34"/>
      <c r="B129" s="235"/>
      <c r="C129" s="236"/>
      <c r="D129" s="235"/>
      <c r="E129" s="235"/>
      <c r="F129" s="235"/>
      <c r="G129" s="23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AG129" t="s">
        <v>277</v>
      </c>
    </row>
    <row r="130" spans="1:33" x14ac:dyDescent="0.2">
      <c r="A130" s="238"/>
      <c r="B130" s="239"/>
      <c r="C130" s="240"/>
      <c r="D130" s="239"/>
      <c r="E130" s="239"/>
      <c r="F130" s="239"/>
      <c r="G130" s="24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8"/>
      <c r="B131" s="239"/>
      <c r="C131" s="240"/>
      <c r="D131" s="239"/>
      <c r="E131" s="239"/>
      <c r="F131" s="239"/>
      <c r="G131" s="2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8"/>
      <c r="B132" s="239"/>
      <c r="C132" s="240"/>
      <c r="D132" s="239"/>
      <c r="E132" s="239"/>
      <c r="F132" s="239"/>
      <c r="G132" s="2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42"/>
      <c r="B133" s="243"/>
      <c r="C133" s="244"/>
      <c r="D133" s="243"/>
      <c r="E133" s="243"/>
      <c r="F133" s="243"/>
      <c r="G133" s="24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3"/>
      <c r="B134" s="4"/>
      <c r="C134" s="148"/>
      <c r="D134" s="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C135" s="150"/>
      <c r="D135" s="10"/>
      <c r="AG135" t="s">
        <v>278</v>
      </c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29:G133"/>
    <mergeCell ref="A1:G1"/>
    <mergeCell ref="C2:G2"/>
    <mergeCell ref="C3:G3"/>
    <mergeCell ref="C4:G4"/>
    <mergeCell ref="A128:C128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2025-07-07T08:29:13Z</dcterms:modified>
</cp:coreProperties>
</file>