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  <Override PartName="/xl/drawings/drawing2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etr.voznica\Desktop\"/>
    </mc:Choice>
  </mc:AlternateContent>
  <bookViews>
    <workbookView xWindow="0" yWindow="0" windowWidth="0" windowHeight="0"/>
  </bookViews>
  <sheets>
    <sheet name="Rekapitulace stavby" sheetId="1" r:id="rId1"/>
    <sheet name="A1 - Hlavní přívod" sheetId="2" r:id="rId2"/>
    <sheet name="A2 - Hlavní pospojování" sheetId="3" r:id="rId3"/>
    <sheet name="A3 - Hlavní domovní vedení" sheetId="4" r:id="rId4"/>
    <sheet name="A4 - 4.1 - Rozvaděč RE 0" sheetId="5" r:id="rId5"/>
    <sheet name="A4 - 4.2 - Rozvaděč RE 1" sheetId="6" r:id="rId6"/>
    <sheet name="A4 - 4.3 - Rozvaděče RE 2..." sheetId="7" r:id="rId7"/>
    <sheet name="A4 - 4.4 - Rozvaděč VK-43..." sheetId="8" r:id="rId8"/>
    <sheet name="A4 - 4.5 - Rozvaděč ROV o..." sheetId="9" r:id="rId9"/>
    <sheet name="A4 - 4.6 - Rozvaděč ROPP ..." sheetId="10" r:id="rId10"/>
    <sheet name="A4 - 4.7 - Rozvaděč RV výtah" sheetId="11" r:id="rId11"/>
    <sheet name="A5 - 5.1 - Osvětlení před..." sheetId="12" r:id="rId12"/>
    <sheet name="A5 - 5.2 - Osvětlení mezi..." sheetId="13" r:id="rId13"/>
    <sheet name="A5 - 5.3 - Osvětlení - st..." sheetId="14" r:id="rId14"/>
    <sheet name="A5 - 5.4 - Osvětlení vest..." sheetId="15" r:id="rId15"/>
    <sheet name="A5 - 5.5 - Nouzové osvětl..." sheetId="16" r:id="rId16"/>
    <sheet name="A5 - 5.6 - Osvětlení stro..." sheetId="17" r:id="rId17"/>
    <sheet name="A5 - 5.7 - Osvětlení sute..." sheetId="18" r:id="rId18"/>
    <sheet name="A5 - 5.8 - Oprava systému..." sheetId="19" r:id="rId19"/>
    <sheet name="A6 - Přívodní vedení do bytů" sheetId="20" r:id="rId20"/>
    <sheet name="A7 - Opravy omítek a malby" sheetId="21" r:id="rId21"/>
    <sheet name="A8 - 8.1 - Požární zatěsn..." sheetId="22" r:id="rId22"/>
    <sheet name="A8 - 8.2 - Požární zatěsn..." sheetId="23" r:id="rId23"/>
    <sheet name="A9 - Demontáže" sheetId="24" r:id="rId24"/>
  </sheets>
  <definedNames>
    <definedName name="_xlnm.Print_Area" localSheetId="0">'Rekapitulace stavby'!$D$4:$AO$76,'Rekapitulace stavby'!$C$82:$AQ$118</definedName>
    <definedName name="_xlnm.Print_Titles" localSheetId="0">'Rekapitulace stavby'!$92:$92</definedName>
    <definedName name="_xlnm._FilterDatabase" localSheetId="1" hidden="1">'A1 - Hlavní přívod'!$C$117:$K$122</definedName>
    <definedName name="_xlnm.Print_Area" localSheetId="1">'A1 - Hlavní přívod'!$C$4:$J$76,'A1 - Hlavní přívod'!$C$82:$J$99,'A1 - Hlavní přívod'!$C$105:$J$122</definedName>
    <definedName name="_xlnm.Print_Titles" localSheetId="1">'A1 - Hlavní přívod'!$117:$117</definedName>
    <definedName name="_xlnm._FilterDatabase" localSheetId="2" hidden="1">'A2 - Hlavní pospojování'!$C$117:$K$124</definedName>
    <definedName name="_xlnm.Print_Area" localSheetId="2">'A2 - Hlavní pospojování'!$C$4:$J$76,'A2 - Hlavní pospojování'!$C$82:$J$99,'A2 - Hlavní pospojování'!$C$105:$J$124</definedName>
    <definedName name="_xlnm.Print_Titles" localSheetId="2">'A2 - Hlavní pospojování'!$117:$117</definedName>
    <definedName name="_xlnm._FilterDatabase" localSheetId="3" hidden="1">'A3 - Hlavní domovní vedení'!$C$121:$K$153</definedName>
    <definedName name="_xlnm.Print_Area" localSheetId="3">'A3 - Hlavní domovní vedení'!$C$4:$J$76,'A3 - Hlavní domovní vedení'!$C$82:$J$103,'A3 - Hlavní domovní vedení'!$C$109:$J$153</definedName>
    <definedName name="_xlnm.Print_Titles" localSheetId="3">'A3 - Hlavní domovní vedení'!$121:$121</definedName>
    <definedName name="_xlnm._FilterDatabase" localSheetId="4" hidden="1">'A4 - 4.1 - Rozvaděč RE 0'!$C$120:$K$145</definedName>
    <definedName name="_xlnm.Print_Area" localSheetId="4">'A4 - 4.1 - Rozvaděč RE 0'!$C$4:$J$76,'A4 - 4.1 - Rozvaděč RE 0'!$C$82:$J$102,'A4 - 4.1 - Rozvaděč RE 0'!$C$108:$J$145</definedName>
    <definedName name="_xlnm.Print_Titles" localSheetId="4">'A4 - 4.1 - Rozvaděč RE 0'!$120:$120</definedName>
    <definedName name="_xlnm._FilterDatabase" localSheetId="5" hidden="1">'A4 - 4.2 - Rozvaděč RE 1'!$C$120:$K$147</definedName>
    <definedName name="_xlnm.Print_Area" localSheetId="5">'A4 - 4.2 - Rozvaděč RE 1'!$C$4:$J$76,'A4 - 4.2 - Rozvaděč RE 1'!$C$82:$J$102,'A4 - 4.2 - Rozvaděč RE 1'!$C$108:$J$147</definedName>
    <definedName name="_xlnm.Print_Titles" localSheetId="5">'A4 - 4.2 - Rozvaděč RE 1'!$120:$120</definedName>
    <definedName name="_xlnm._FilterDatabase" localSheetId="6" hidden="1">'A4 - 4.3 - Rozvaděče RE 2...'!$C$120:$K$147</definedName>
    <definedName name="_xlnm.Print_Area" localSheetId="6">'A4 - 4.3 - Rozvaděče RE 2...'!$C$4:$J$76,'A4 - 4.3 - Rozvaděče RE 2...'!$C$82:$J$102,'A4 - 4.3 - Rozvaděče RE 2...'!$C$108:$J$147</definedName>
    <definedName name="_xlnm.Print_Titles" localSheetId="6">'A4 - 4.3 - Rozvaděče RE 2...'!$120:$120</definedName>
    <definedName name="_xlnm._FilterDatabase" localSheetId="7" hidden="1">'A4 - 4.4 - Rozvaděč VK-43...'!$C$120:$K$161</definedName>
    <definedName name="_xlnm.Print_Area" localSheetId="7">'A4 - 4.4 - Rozvaděč VK-43...'!$C$4:$J$76,'A4 - 4.4 - Rozvaděč VK-43...'!$C$82:$J$102,'A4 - 4.4 - Rozvaděč VK-43...'!$C$108:$J$161</definedName>
    <definedName name="_xlnm.Print_Titles" localSheetId="7">'A4 - 4.4 - Rozvaděč VK-43...'!$120:$120</definedName>
    <definedName name="_xlnm._FilterDatabase" localSheetId="8" hidden="1">'A4 - 4.5 - Rozvaděč ROV o...'!$C$120:$K$149</definedName>
    <definedName name="_xlnm.Print_Area" localSheetId="8">'A4 - 4.5 - Rozvaděč ROV o...'!$C$4:$J$76,'A4 - 4.5 - Rozvaděč ROV o...'!$C$82:$J$102,'A4 - 4.5 - Rozvaděč ROV o...'!$C$108:$J$149</definedName>
    <definedName name="_xlnm.Print_Titles" localSheetId="8">'A4 - 4.5 - Rozvaděč ROV o...'!$120:$120</definedName>
    <definedName name="_xlnm._FilterDatabase" localSheetId="9" hidden="1">'A4 - 4.6 - Rozvaděč ROPP ...'!$C$121:$K$141</definedName>
    <definedName name="_xlnm.Print_Area" localSheetId="9">'A4 - 4.6 - Rozvaděč ROPP ...'!$C$4:$J$76,'A4 - 4.6 - Rozvaděč ROPP ...'!$C$82:$J$103,'A4 - 4.6 - Rozvaděč ROPP ...'!$C$109:$J$141</definedName>
    <definedName name="_xlnm.Print_Titles" localSheetId="9">'A4 - 4.6 - Rozvaděč ROPP ...'!$121:$121</definedName>
    <definedName name="_xlnm._FilterDatabase" localSheetId="10" hidden="1">'A4 - 4.7 - Rozvaděč RV výtah'!$C$118:$K$125</definedName>
    <definedName name="_xlnm.Print_Area" localSheetId="10">'A4 - 4.7 - Rozvaděč RV výtah'!$C$4:$J$76,'A4 - 4.7 - Rozvaděč RV výtah'!$C$82:$J$100,'A4 - 4.7 - Rozvaděč RV výtah'!$C$106:$J$125</definedName>
    <definedName name="_xlnm.Print_Titles" localSheetId="10">'A4 - 4.7 - Rozvaděč RV výtah'!$118:$118</definedName>
    <definedName name="_xlnm._FilterDatabase" localSheetId="11" hidden="1">'A5 - 5.1 - Osvětlení před...'!$C$119:$K$142</definedName>
    <definedName name="_xlnm.Print_Area" localSheetId="11">'A5 - 5.1 - Osvětlení před...'!$C$4:$J$76,'A5 - 5.1 - Osvětlení před...'!$C$82:$J$101,'A5 - 5.1 - Osvětlení před...'!$C$107:$J$142</definedName>
    <definedName name="_xlnm.Print_Titles" localSheetId="11">'A5 - 5.1 - Osvětlení před...'!$119:$119</definedName>
    <definedName name="_xlnm._FilterDatabase" localSheetId="12" hidden="1">'A5 - 5.2 - Osvětlení mezi...'!$C$119:$K$149</definedName>
    <definedName name="_xlnm.Print_Area" localSheetId="12">'A5 - 5.2 - Osvětlení mezi...'!$C$4:$J$76,'A5 - 5.2 - Osvětlení mezi...'!$C$82:$J$101,'A5 - 5.2 - Osvětlení mezi...'!$C$107:$J$149</definedName>
    <definedName name="_xlnm.Print_Titles" localSheetId="12">'A5 - 5.2 - Osvětlení mezi...'!$119:$119</definedName>
    <definedName name="_xlnm._FilterDatabase" localSheetId="13" hidden="1">'A5 - 5.3 - Osvětlení - st...'!$C$117:$K$130</definedName>
    <definedName name="_xlnm.Print_Area" localSheetId="13">'A5 - 5.3 - Osvětlení - st...'!$C$4:$J$76,'A5 - 5.3 - Osvětlení - st...'!$C$82:$J$99,'A5 - 5.3 - Osvětlení - st...'!$C$105:$J$130</definedName>
    <definedName name="_xlnm.Print_Titles" localSheetId="13">'A5 - 5.3 - Osvětlení - st...'!$117:$117</definedName>
    <definedName name="_xlnm._FilterDatabase" localSheetId="14" hidden="1">'A5 - 5.4 - Osvětlení vest...'!$C$119:$K$140</definedName>
    <definedName name="_xlnm.Print_Area" localSheetId="14">'A5 - 5.4 - Osvětlení vest...'!$C$4:$J$76,'A5 - 5.4 - Osvětlení vest...'!$C$82:$J$101,'A5 - 5.4 - Osvětlení vest...'!$C$107:$J$140</definedName>
    <definedName name="_xlnm.Print_Titles" localSheetId="14">'A5 - 5.4 - Osvětlení vest...'!$119:$119</definedName>
    <definedName name="_xlnm._FilterDatabase" localSheetId="15" hidden="1">'A5 - 5.5 - Nouzové osvětl...'!$C$119:$K$140</definedName>
    <definedName name="_xlnm.Print_Area" localSheetId="15">'A5 - 5.5 - Nouzové osvětl...'!$C$4:$J$76,'A5 - 5.5 - Nouzové osvětl...'!$C$82:$J$101,'A5 - 5.5 - Nouzové osvětl...'!$C$107:$J$140</definedName>
    <definedName name="_xlnm.Print_Titles" localSheetId="15">'A5 - 5.5 - Nouzové osvětl...'!$119:$119</definedName>
    <definedName name="_xlnm._FilterDatabase" localSheetId="16" hidden="1">'A5 - 5.6 - Osvětlení stro...'!$C$117:$K$136</definedName>
    <definedName name="_xlnm.Print_Area" localSheetId="16">'A5 - 5.6 - Osvětlení stro...'!$C$4:$J$76,'A5 - 5.6 - Osvětlení stro...'!$C$82:$J$99,'A5 - 5.6 - Osvětlení stro...'!$C$105:$J$136</definedName>
    <definedName name="_xlnm.Print_Titles" localSheetId="16">'A5 - 5.6 - Osvětlení stro...'!$117:$117</definedName>
    <definedName name="_xlnm._FilterDatabase" localSheetId="17" hidden="1">'A5 - 5.7 - Osvětlení sute...'!$C$117:$K$138</definedName>
    <definedName name="_xlnm.Print_Area" localSheetId="17">'A5 - 5.7 - Osvětlení sute...'!$C$4:$J$76,'A5 - 5.7 - Osvětlení sute...'!$C$82:$J$99,'A5 - 5.7 - Osvětlení sute...'!$C$105:$J$138</definedName>
    <definedName name="_xlnm.Print_Titles" localSheetId="17">'A5 - 5.7 - Osvětlení sute...'!$117:$117</definedName>
    <definedName name="_xlnm._FilterDatabase" localSheetId="18" hidden="1">'A5 - 5.8 - Oprava systému...'!$C$120:$K$164</definedName>
    <definedName name="_xlnm.Print_Area" localSheetId="18">'A5 - 5.8 - Oprava systému...'!$C$4:$J$76,'A5 - 5.8 - Oprava systému...'!$C$82:$J$102,'A5 - 5.8 - Oprava systému...'!$C$108:$J$164</definedName>
    <definedName name="_xlnm.Print_Titles" localSheetId="18">'A5 - 5.8 - Oprava systému...'!$120:$120</definedName>
    <definedName name="_xlnm._FilterDatabase" localSheetId="19" hidden="1">'A6 - Přívodní vedení do bytů'!$C$119:$K$138</definedName>
    <definedName name="_xlnm.Print_Area" localSheetId="19">'A6 - Přívodní vedení do bytů'!$C$4:$J$76,'A6 - Přívodní vedení do bytů'!$C$82:$J$101,'A6 - Přívodní vedení do bytů'!$C$107:$J$138</definedName>
    <definedName name="_xlnm.Print_Titles" localSheetId="19">'A6 - Přívodní vedení do bytů'!$119:$119</definedName>
    <definedName name="_xlnm._FilterDatabase" localSheetId="20" hidden="1">'A7 - Opravy omítek a malby'!$C$124:$K$161</definedName>
    <definedName name="_xlnm.Print_Area" localSheetId="20">'A7 - Opravy omítek a malby'!$C$4:$J$76,'A7 - Opravy omítek a malby'!$C$82:$J$106,'A7 - Opravy omítek a malby'!$C$112:$J$161</definedName>
    <definedName name="_xlnm.Print_Titles" localSheetId="20">'A7 - Opravy omítek a malby'!$124:$124</definedName>
    <definedName name="_xlnm._FilterDatabase" localSheetId="21" hidden="1">'A8 - 8.1 - Požární zatěsn...'!$C$117:$K$123</definedName>
    <definedName name="_xlnm.Print_Area" localSheetId="21">'A8 - 8.1 - Požární zatěsn...'!$C$4:$J$76,'A8 - 8.1 - Požární zatěsn...'!$C$82:$J$99,'A8 - 8.1 - Požární zatěsn...'!$C$105:$J$123</definedName>
    <definedName name="_xlnm.Print_Titles" localSheetId="21">'A8 - 8.1 - Požární zatěsn...'!$117:$117</definedName>
    <definedName name="_xlnm._FilterDatabase" localSheetId="22" hidden="1">'A8 - 8.2 - Požární zatěsn...'!$C$117:$K$122</definedName>
    <definedName name="_xlnm.Print_Area" localSheetId="22">'A8 - 8.2 - Požární zatěsn...'!$C$4:$J$76,'A8 - 8.2 - Požární zatěsn...'!$C$82:$J$99,'A8 - 8.2 - Požární zatěsn...'!$C$105:$J$122</definedName>
    <definedName name="_xlnm.Print_Titles" localSheetId="22">'A8 - 8.2 - Požární zatěsn...'!$117:$117</definedName>
    <definedName name="_xlnm._FilterDatabase" localSheetId="23" hidden="1">'A9 - Demontáže'!$C$119:$K$141</definedName>
    <definedName name="_xlnm.Print_Area" localSheetId="23">'A9 - Demontáže'!$C$4:$J$76,'A9 - Demontáže'!$C$82:$J$101,'A9 - Demontáže'!$C$107:$J$141</definedName>
    <definedName name="_xlnm.Print_Titles" localSheetId="23">'A9 - Demontáže'!$119:$119</definedName>
  </definedNames>
  <calcPr/>
</workbook>
</file>

<file path=xl/calcChain.xml><?xml version="1.0" encoding="utf-8"?>
<calcChain xmlns="http://schemas.openxmlformats.org/spreadsheetml/2006/main">
  <c i="24" l="1" r="J37"/>
  <c r="J36"/>
  <c i="1" r="AY117"/>
  <c i="24" r="J35"/>
  <c i="1" r="AX117"/>
  <c i="24"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110"/>
  <c i="23" r="J37"/>
  <c r="J36"/>
  <c i="1" r="AY116"/>
  <c i="23" r="J35"/>
  <c i="1" r="AX116"/>
  <c i="23"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92"/>
  <c r="J23"/>
  <c r="J21"/>
  <c r="E21"/>
  <c r="J114"/>
  <c r="J20"/>
  <c r="J18"/>
  <c r="E18"/>
  <c r="F92"/>
  <c r="J17"/>
  <c r="J15"/>
  <c r="E15"/>
  <c r="F114"/>
  <c r="J14"/>
  <c r="J12"/>
  <c r="J89"/>
  <c r="E7"/>
  <c r="E108"/>
  <c i="22" r="J37"/>
  <c r="J36"/>
  <c i="1" r="AY115"/>
  <c i="22" r="J35"/>
  <c i="1" r="AX115"/>
  <c i="22"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91"/>
  <c r="J14"/>
  <c r="J12"/>
  <c r="J112"/>
  <c r="E7"/>
  <c r="E85"/>
  <c i="21" r="J37"/>
  <c r="J36"/>
  <c i="1" r="AY114"/>
  <c i="21" r="J35"/>
  <c i="1" r="AX114"/>
  <c i="21" r="BI161"/>
  <c r="BH161"/>
  <c r="BG161"/>
  <c r="BE161"/>
  <c r="T161"/>
  <c r="T160"/>
  <c r="T159"/>
  <c r="R161"/>
  <c r="R160"/>
  <c r="R159"/>
  <c r="P161"/>
  <c r="P160"/>
  <c r="P159"/>
  <c r="BI158"/>
  <c r="BH158"/>
  <c r="BG158"/>
  <c r="BE158"/>
  <c r="T158"/>
  <c r="T157"/>
  <c r="R158"/>
  <c r="R157"/>
  <c r="P158"/>
  <c r="P157"/>
  <c r="BI156"/>
  <c r="BH156"/>
  <c r="BG156"/>
  <c r="BE156"/>
  <c r="T156"/>
  <c r="T155"/>
  <c r="T154"/>
  <c r="R156"/>
  <c r="R155"/>
  <c r="R154"/>
  <c r="P156"/>
  <c r="P155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8"/>
  <c r="BH128"/>
  <c r="BG128"/>
  <c r="BE128"/>
  <c r="T128"/>
  <c r="T127"/>
  <c r="R128"/>
  <c r="R127"/>
  <c r="P128"/>
  <c r="P127"/>
  <c r="F119"/>
  <c r="E117"/>
  <c r="F89"/>
  <c r="E87"/>
  <c r="J24"/>
  <c r="E24"/>
  <c r="J122"/>
  <c r="J23"/>
  <c r="J21"/>
  <c r="E21"/>
  <c r="J121"/>
  <c r="J20"/>
  <c r="J18"/>
  <c r="E18"/>
  <c r="F92"/>
  <c r="J17"/>
  <c r="J15"/>
  <c r="E15"/>
  <c r="F91"/>
  <c r="J14"/>
  <c r="J12"/>
  <c r="J89"/>
  <c r="E7"/>
  <c r="E85"/>
  <c i="20" r="J37"/>
  <c r="J36"/>
  <c i="1" r="AY113"/>
  <c i="20" r="J35"/>
  <c i="1" r="AX113"/>
  <c i="20"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114"/>
  <c r="E7"/>
  <c r="E110"/>
  <c i="19" r="J37"/>
  <c r="J36"/>
  <c i="1" r="AY112"/>
  <c i="19" r="J35"/>
  <c i="1" r="AX112"/>
  <c i="19"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117"/>
  <c r="J14"/>
  <c r="J12"/>
  <c r="J89"/>
  <c r="E7"/>
  <c r="E111"/>
  <c i="18" r="J37"/>
  <c r="J36"/>
  <c i="1" r="AY111"/>
  <c i="18" r="J35"/>
  <c i="1" r="AX111"/>
  <c i="18"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112"/>
  <c r="E7"/>
  <c r="E108"/>
  <c i="17" r="J37"/>
  <c r="J36"/>
  <c i="1" r="AY110"/>
  <c i="17" r="J35"/>
  <c i="1" r="AX110"/>
  <c i="17"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92"/>
  <c r="J23"/>
  <c r="J21"/>
  <c r="E21"/>
  <c r="J91"/>
  <c r="J20"/>
  <c r="J18"/>
  <c r="E18"/>
  <c r="F115"/>
  <c r="J17"/>
  <c r="J15"/>
  <c r="E15"/>
  <c r="F114"/>
  <c r="J14"/>
  <c r="J12"/>
  <c r="J89"/>
  <c r="E7"/>
  <c r="E108"/>
  <c i="16" r="J37"/>
  <c r="J36"/>
  <c i="1" r="AY109"/>
  <c i="16" r="J35"/>
  <c i="1" r="AX109"/>
  <c i="16"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89"/>
  <c r="E7"/>
  <c r="E85"/>
  <c i="15" r="J37"/>
  <c r="J36"/>
  <c i="1" r="AY108"/>
  <c i="15" r="J35"/>
  <c i="1" r="AX108"/>
  <c i="15"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116"/>
  <c r="J20"/>
  <c r="J18"/>
  <c r="E18"/>
  <c r="F92"/>
  <c r="J17"/>
  <c r="J15"/>
  <c r="E15"/>
  <c r="F91"/>
  <c r="J14"/>
  <c r="J12"/>
  <c r="J89"/>
  <c r="E7"/>
  <c r="E110"/>
  <c i="14" r="J37"/>
  <c r="J36"/>
  <c i="1" r="AY107"/>
  <c i="14" r="J35"/>
  <c i="1" r="AX107"/>
  <c i="14"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91"/>
  <c r="J20"/>
  <c r="J18"/>
  <c r="E18"/>
  <c r="F92"/>
  <c r="J17"/>
  <c r="J15"/>
  <c r="E15"/>
  <c r="F91"/>
  <c r="J14"/>
  <c r="J12"/>
  <c r="J112"/>
  <c r="E7"/>
  <c r="E108"/>
  <c i="13" r="J37"/>
  <c r="J36"/>
  <c i="1" r="AY106"/>
  <c i="13" r="J35"/>
  <c i="1" r="AX106"/>
  <c i="13"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92"/>
  <c r="J23"/>
  <c r="J21"/>
  <c r="E21"/>
  <c r="J91"/>
  <c r="J20"/>
  <c r="J18"/>
  <c r="E18"/>
  <c r="F117"/>
  <c r="J17"/>
  <c r="J15"/>
  <c r="E15"/>
  <c r="F116"/>
  <c r="J14"/>
  <c r="J12"/>
  <c r="J89"/>
  <c r="E7"/>
  <c r="E85"/>
  <c i="12" r="J37"/>
  <c r="J36"/>
  <c i="1" r="AY105"/>
  <c i="12" r="J35"/>
  <c i="1" r="AX105"/>
  <c i="12"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116"/>
  <c r="J14"/>
  <c r="J12"/>
  <c r="J89"/>
  <c r="E7"/>
  <c r="E110"/>
  <c i="11" r="J37"/>
  <c r="J36"/>
  <c i="1" r="AY104"/>
  <c i="11" r="J35"/>
  <c i="1" r="AX104"/>
  <c i="11" r="BI125"/>
  <c r="BH125"/>
  <c r="BG125"/>
  <c r="BE125"/>
  <c r="T125"/>
  <c r="T124"/>
  <c r="R125"/>
  <c r="R124"/>
  <c r="P125"/>
  <c r="P124"/>
  <c r="BI123"/>
  <c r="BH123"/>
  <c r="BG123"/>
  <c r="BE123"/>
  <c r="T123"/>
  <c r="R123"/>
  <c r="P123"/>
  <c r="BI122"/>
  <c r="BH122"/>
  <c r="BG122"/>
  <c r="BE122"/>
  <c r="T122"/>
  <c r="R122"/>
  <c r="P122"/>
  <c r="F113"/>
  <c r="E111"/>
  <c r="F89"/>
  <c r="E87"/>
  <c r="J24"/>
  <c r="E24"/>
  <c r="J92"/>
  <c r="J23"/>
  <c r="J21"/>
  <c r="E21"/>
  <c r="J115"/>
  <c r="J20"/>
  <c r="J18"/>
  <c r="E18"/>
  <c r="F92"/>
  <c r="J17"/>
  <c r="J15"/>
  <c r="E15"/>
  <c r="F91"/>
  <c r="J14"/>
  <c r="J12"/>
  <c r="J89"/>
  <c r="E7"/>
  <c r="E109"/>
  <c i="10" r="J37"/>
  <c r="J36"/>
  <c i="1" r="AY103"/>
  <c i="10" r="J35"/>
  <c i="1" r="AX103"/>
  <c i="10"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5"/>
  <c r="BH125"/>
  <c r="BG125"/>
  <c r="BE125"/>
  <c r="T125"/>
  <c r="T124"/>
  <c r="T123"/>
  <c r="R125"/>
  <c r="R124"/>
  <c r="R123"/>
  <c r="P125"/>
  <c r="P124"/>
  <c r="P123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116"/>
  <c r="E7"/>
  <c r="E85"/>
  <c i="9" r="J37"/>
  <c r="J36"/>
  <c i="1" r="AY102"/>
  <c i="9" r="J35"/>
  <c i="1" r="AX102"/>
  <c i="9"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89"/>
  <c r="E7"/>
  <c r="E111"/>
  <c i="8" r="J37"/>
  <c r="J36"/>
  <c i="1" r="AY101"/>
  <c i="8" r="J35"/>
  <c i="1" r="AX101"/>
  <c i="8"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91"/>
  <c r="J20"/>
  <c r="J18"/>
  <c r="E18"/>
  <c r="F92"/>
  <c r="J17"/>
  <c r="J15"/>
  <c r="E15"/>
  <c r="F117"/>
  <c r="J14"/>
  <c r="J12"/>
  <c r="J115"/>
  <c r="E7"/>
  <c r="E85"/>
  <c i="7" r="J37"/>
  <c r="J36"/>
  <c i="1" r="AY100"/>
  <c i="7" r="J35"/>
  <c i="1" r="AX100"/>
  <c i="7"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117"/>
  <c r="J20"/>
  <c r="J18"/>
  <c r="E18"/>
  <c r="F118"/>
  <c r="J17"/>
  <c r="J15"/>
  <c r="E15"/>
  <c r="F117"/>
  <c r="J14"/>
  <c r="J12"/>
  <c r="J115"/>
  <c r="E7"/>
  <c r="E111"/>
  <c i="6" r="J37"/>
  <c r="J36"/>
  <c i="1" r="AY99"/>
  <c i="6" r="J35"/>
  <c i="1" r="AX99"/>
  <c i="6"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117"/>
  <c r="J20"/>
  <c r="J18"/>
  <c r="E18"/>
  <c r="F92"/>
  <c r="J17"/>
  <c r="J15"/>
  <c r="E15"/>
  <c r="F117"/>
  <c r="J14"/>
  <c r="J12"/>
  <c r="J115"/>
  <c r="E7"/>
  <c r="E85"/>
  <c i="5" r="J37"/>
  <c r="J36"/>
  <c i="1" r="AY98"/>
  <c i="5" r="J35"/>
  <c i="1" r="AX98"/>
  <c i="5"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91"/>
  <c r="J14"/>
  <c r="J12"/>
  <c r="J115"/>
  <c r="E7"/>
  <c r="E111"/>
  <c i="4" r="J37"/>
  <c r="J36"/>
  <c i="1" r="AY97"/>
  <c i="4" r="J35"/>
  <c i="1" r="AX97"/>
  <c i="4" r="BI153"/>
  <c r="BH153"/>
  <c r="BG153"/>
  <c r="BE153"/>
  <c r="T153"/>
  <c r="T152"/>
  <c r="R153"/>
  <c r="R152"/>
  <c r="P153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F116"/>
  <c r="E114"/>
  <c r="F89"/>
  <c r="E87"/>
  <c r="J24"/>
  <c r="E24"/>
  <c r="J92"/>
  <c r="J23"/>
  <c r="J21"/>
  <c r="E21"/>
  <c r="J118"/>
  <c r="J20"/>
  <c r="J18"/>
  <c r="E18"/>
  <c r="F119"/>
  <c r="J17"/>
  <c r="J15"/>
  <c r="E15"/>
  <c r="F91"/>
  <c r="J14"/>
  <c r="J12"/>
  <c r="J116"/>
  <c r="E7"/>
  <c r="E112"/>
  <c i="3" r="J37"/>
  <c r="J36"/>
  <c i="1" r="AY96"/>
  <c i="3" r="J35"/>
  <c i="1" r="AX96"/>
  <c i="3"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114"/>
  <c r="J20"/>
  <c r="J18"/>
  <c r="E18"/>
  <c r="F115"/>
  <c r="J17"/>
  <c r="J15"/>
  <c r="E15"/>
  <c r="F91"/>
  <c r="J14"/>
  <c r="J12"/>
  <c r="J112"/>
  <c r="E7"/>
  <c r="E85"/>
  <c i="2" r="J37"/>
  <c r="J36"/>
  <c i="1" r="AY95"/>
  <c i="2" r="J35"/>
  <c i="1" r="AX95"/>
  <c i="2" r="BI122"/>
  <c r="BH122"/>
  <c r="BG122"/>
  <c r="BE122"/>
  <c r="T122"/>
  <c r="R122"/>
  <c r="P122"/>
  <c r="BI121"/>
  <c r="BH121"/>
  <c r="BG121"/>
  <c r="BE121"/>
  <c r="T121"/>
  <c r="R121"/>
  <c r="P121"/>
  <c r="F112"/>
  <c r="E110"/>
  <c r="F89"/>
  <c r="E87"/>
  <c r="J24"/>
  <c r="E24"/>
  <c r="J115"/>
  <c r="J23"/>
  <c r="J21"/>
  <c r="E21"/>
  <c r="J91"/>
  <c r="J20"/>
  <c r="J18"/>
  <c r="E18"/>
  <c r="F115"/>
  <c r="J17"/>
  <c r="J15"/>
  <c r="E15"/>
  <c r="F114"/>
  <c r="J14"/>
  <c r="J12"/>
  <c r="J112"/>
  <c r="E7"/>
  <c r="E108"/>
  <c i="1" r="L90"/>
  <c r="AM90"/>
  <c r="AM89"/>
  <c r="L89"/>
  <c r="AM87"/>
  <c r="L87"/>
  <c r="L85"/>
  <c r="L84"/>
  <c i="2" r="BK121"/>
  <c i="3" r="J122"/>
  <c r="J121"/>
  <c r="J124"/>
  <c i="4" r="J151"/>
  <c r="BK140"/>
  <c r="J134"/>
  <c r="BK150"/>
  <c r="J140"/>
  <c r="J133"/>
  <c r="J127"/>
  <c r="BK151"/>
  <c r="BK145"/>
  <c r="BK137"/>
  <c r="J125"/>
  <c r="J135"/>
  <c r="J131"/>
  <c i="5" r="J144"/>
  <c r="BK136"/>
  <c r="J131"/>
  <c r="J136"/>
  <c r="BK129"/>
  <c r="J145"/>
  <c r="J133"/>
  <c r="J128"/>
  <c i="6" r="BK136"/>
  <c r="J128"/>
  <c r="J142"/>
  <c r="J133"/>
  <c r="J144"/>
  <c r="J127"/>
  <c r="BK144"/>
  <c r="J136"/>
  <c r="J124"/>
  <c i="7" r="J138"/>
  <c r="BK128"/>
  <c r="BK147"/>
  <c r="J144"/>
  <c r="J131"/>
  <c r="J141"/>
  <c r="BK132"/>
  <c r="J126"/>
  <c r="J135"/>
  <c r="BK124"/>
  <c i="8" r="BK149"/>
  <c r="J144"/>
  <c r="J130"/>
  <c r="BK161"/>
  <c r="BK152"/>
  <c r="J143"/>
  <c r="BK131"/>
  <c r="J161"/>
  <c r="BK155"/>
  <c r="J146"/>
  <c r="J139"/>
  <c r="BK134"/>
  <c r="J129"/>
  <c r="J159"/>
  <c r="BK154"/>
  <c r="BK138"/>
  <c r="J125"/>
  <c i="9" r="J143"/>
  <c r="J132"/>
  <c r="J148"/>
  <c r="BK137"/>
  <c r="J126"/>
  <c r="J145"/>
  <c r="BK140"/>
  <c r="J129"/>
  <c r="J149"/>
  <c r="BK141"/>
  <c i="10" r="J141"/>
  <c r="J134"/>
  <c r="J130"/>
  <c r="BK130"/>
  <c r="BK141"/>
  <c r="J135"/>
  <c r="J125"/>
  <c i="11" r="BK123"/>
  <c r="J123"/>
  <c i="12" r="BK140"/>
  <c r="BK131"/>
  <c r="BK142"/>
  <c r="J132"/>
  <c r="J127"/>
  <c r="BK141"/>
  <c r="BK126"/>
  <c r="BK132"/>
  <c r="BK127"/>
  <c i="13" r="J147"/>
  <c r="BK140"/>
  <c r="BK132"/>
  <c r="BK124"/>
  <c r="J142"/>
  <c r="BK135"/>
  <c r="BK129"/>
  <c r="BK123"/>
  <c r="J145"/>
  <c r="J125"/>
  <c r="J137"/>
  <c r="BK130"/>
  <c i="14" r="BK130"/>
  <c r="J130"/>
  <c r="J123"/>
  <c r="BK128"/>
  <c r="BK121"/>
  <c i="15" r="J140"/>
  <c r="BK139"/>
  <c r="J131"/>
  <c r="BK136"/>
  <c r="BK131"/>
  <c r="J136"/>
  <c r="J126"/>
  <c i="16" r="BK139"/>
  <c r="J136"/>
  <c r="J129"/>
  <c r="J123"/>
  <c r="J133"/>
  <c r="BK134"/>
  <c r="J124"/>
  <c i="17" r="BK129"/>
  <c r="BK122"/>
  <c r="BK132"/>
  <c r="BK136"/>
  <c r="BK126"/>
  <c r="J133"/>
  <c r="BK124"/>
  <c i="18" r="BK133"/>
  <c r="J130"/>
  <c r="BK123"/>
  <c r="J137"/>
  <c r="J126"/>
  <c r="J122"/>
  <c r="J131"/>
  <c r="BK126"/>
  <c r="J121"/>
  <c i="19" r="BK161"/>
  <c r="J154"/>
  <c r="BK148"/>
  <c r="BK138"/>
  <c r="J162"/>
  <c r="BK151"/>
  <c r="BK143"/>
  <c r="J139"/>
  <c r="J124"/>
  <c r="BK157"/>
  <c r="BK146"/>
  <c r="BK135"/>
  <c r="BK164"/>
  <c r="J157"/>
  <c r="J147"/>
  <c r="J143"/>
  <c r="J131"/>
  <c r="BK126"/>
  <c i="20" r="J137"/>
  <c r="J130"/>
  <c r="BK137"/>
  <c r="J133"/>
  <c r="J126"/>
  <c r="J131"/>
  <c r="BK125"/>
  <c i="21" r="BK158"/>
  <c r="J146"/>
  <c r="BK137"/>
  <c r="BK156"/>
  <c r="BK148"/>
  <c r="J141"/>
  <c r="BK132"/>
  <c r="BK149"/>
  <c r="BK140"/>
  <c r="BK135"/>
  <c r="J131"/>
  <c r="J148"/>
  <c r="BK141"/>
  <c r="J128"/>
  <c i="22" r="J122"/>
  <c i="23" r="BK122"/>
  <c r="BK121"/>
  <c r="J122"/>
  <c r="J121"/>
  <c i="24" r="BK140"/>
  <c r="J138"/>
  <c r="J131"/>
  <c r="BK130"/>
  <c r="BK141"/>
  <c r="J133"/>
  <c r="J137"/>
  <c r="BK132"/>
  <c r="J124"/>
  <c r="J141"/>
  <c r="BK137"/>
  <c r="J129"/>
  <c r="BK125"/>
  <c i="2" r="BK122"/>
  <c r="J121"/>
  <c i="3" r="BK122"/>
  <c r="BK121"/>
  <c i="4" r="BK147"/>
  <c r="J138"/>
  <c r="BK132"/>
  <c r="J126"/>
  <c r="J148"/>
  <c r="BK136"/>
  <c r="BK131"/>
  <c r="BK153"/>
  <c r="J147"/>
  <c r="BK143"/>
  <c r="J132"/>
  <c r="BK126"/>
  <c r="BK139"/>
  <c r="J128"/>
  <c i="5" r="J140"/>
  <c r="BK134"/>
  <c r="J129"/>
  <c r="J135"/>
  <c r="BK127"/>
  <c r="J142"/>
  <c r="BK131"/>
  <c r="BK124"/>
  <c i="6" r="J145"/>
  <c r="J129"/>
  <c r="J146"/>
  <c r="BK134"/>
  <c r="BK126"/>
  <c r="BK135"/>
  <c r="J130"/>
  <c r="BK125"/>
  <c r="J141"/>
  <c r="BK130"/>
  <c i="7" r="BK145"/>
  <c r="BK134"/>
  <c r="BK126"/>
  <c r="J145"/>
  <c r="BK135"/>
  <c r="J130"/>
  <c r="BK138"/>
  <c r="BK131"/>
  <c r="BK125"/>
  <c r="J134"/>
  <c i="8" r="J152"/>
  <c r="BK146"/>
  <c r="J132"/>
  <c r="J124"/>
  <c r="BK153"/>
  <c r="J147"/>
  <c r="J136"/>
  <c r="J127"/>
  <c r="BK160"/>
  <c r="J151"/>
  <c r="BK145"/>
  <c r="J138"/>
  <c r="BK132"/>
  <c r="BK127"/>
  <c r="J155"/>
  <c r="J140"/>
  <c r="J134"/>
  <c r="BK126"/>
  <c i="9" r="BK145"/>
  <c r="J128"/>
  <c r="J147"/>
  <c r="BK138"/>
  <c r="J127"/>
  <c r="BK149"/>
  <c r="BK143"/>
  <c r="J135"/>
  <c r="BK126"/>
  <c r="J144"/>
  <c r="BK125"/>
  <c i="10" r="BK135"/>
  <c r="BK131"/>
  <c r="J138"/>
  <c r="J139"/>
  <c r="BK133"/>
  <c r="J128"/>
  <c i="11" r="J125"/>
  <c i="12" r="J142"/>
  <c r="J139"/>
  <c r="J130"/>
  <c r="BK139"/>
  <c r="BK130"/>
  <c r="J126"/>
  <c r="BK123"/>
  <c r="J136"/>
  <c r="J133"/>
  <c r="J123"/>
  <c i="13" r="BK145"/>
  <c r="J136"/>
  <c r="J130"/>
  <c r="BK149"/>
  <c r="BK141"/>
  <c r="BK137"/>
  <c r="BK131"/>
  <c r="BK125"/>
  <c r="BK143"/>
  <c r="J124"/>
  <c r="J141"/>
  <c r="J131"/>
  <c r="BK126"/>
  <c i="14" r="BK123"/>
  <c r="BK124"/>
  <c r="BK129"/>
  <c r="J125"/>
  <c r="J126"/>
  <c i="15" r="BK127"/>
  <c r="BK137"/>
  <c r="BK132"/>
  <c r="J123"/>
  <c r="J133"/>
  <c r="BK138"/>
  <c r="BK133"/>
  <c r="BK125"/>
  <c i="16" r="J140"/>
  <c r="J135"/>
  <c r="J125"/>
  <c r="BK128"/>
  <c r="J137"/>
  <c r="J126"/>
  <c r="BK135"/>
  <c r="BK125"/>
  <c i="17" r="BK130"/>
  <c r="J124"/>
  <c r="J130"/>
  <c r="BK125"/>
  <c r="BK133"/>
  <c r="BK123"/>
  <c r="J135"/>
  <c r="J126"/>
  <c i="18" r="BK137"/>
  <c r="BK131"/>
  <c r="BK134"/>
  <c r="BK122"/>
  <c r="BK135"/>
  <c r="J123"/>
  <c r="BK132"/>
  <c r="J127"/>
  <c r="BK124"/>
  <c i="19" r="BK162"/>
  <c r="J156"/>
  <c r="J149"/>
  <c r="BK140"/>
  <c r="J126"/>
  <c r="J148"/>
  <c r="J142"/>
  <c r="J135"/>
  <c r="J125"/>
  <c r="J158"/>
  <c r="J152"/>
  <c r="BK137"/>
  <c r="J128"/>
  <c r="BK160"/>
  <c r="J150"/>
  <c r="J141"/>
  <c r="BK132"/>
  <c r="BK127"/>
  <c i="20" r="BK134"/>
  <c r="BK123"/>
  <c r="J134"/>
  <c r="BK131"/>
  <c r="J138"/>
  <c r="BK130"/>
  <c r="J124"/>
  <c i="21" r="J153"/>
  <c r="J139"/>
  <c r="J134"/>
  <c r="BK151"/>
  <c r="J143"/>
  <c r="BK138"/>
  <c r="J158"/>
  <c r="BK143"/>
  <c r="J137"/>
  <c r="J132"/>
  <c r="BK150"/>
  <c r="BK142"/>
  <c r="BK133"/>
  <c i="22" r="J123"/>
  <c i="24" r="J132"/>
  <c r="J127"/>
  <c r="BK124"/>
  <c r="J140"/>
  <c r="BK126"/>
  <c r="J134"/>
  <c r="BK131"/>
  <c r="J128"/>
  <c r="J125"/>
  <c r="BK123"/>
  <c r="BK138"/>
  <c r="J130"/>
  <c i="1" r="AS94"/>
  <c i="4" r="BK125"/>
  <c r="BK146"/>
  <c r="BK134"/>
  <c r="BK128"/>
  <c r="J150"/>
  <c r="J146"/>
  <c r="J139"/>
  <c r="BK130"/>
  <c r="J143"/>
  <c r="BK133"/>
  <c i="5" r="BK145"/>
  <c r="J139"/>
  <c r="BK133"/>
  <c r="BK126"/>
  <c r="BK144"/>
  <c r="BK143"/>
  <c r="BK142"/>
  <c r="J130"/>
  <c r="BK128"/>
  <c r="J127"/>
  <c r="BK125"/>
  <c r="BK132"/>
  <c r="J125"/>
  <c r="BK140"/>
  <c r="BK130"/>
  <c i="6" r="J138"/>
  <c r="J131"/>
  <c r="BK145"/>
  <c r="J137"/>
  <c r="BK127"/>
  <c r="BK147"/>
  <c r="BK133"/>
  <c r="J126"/>
  <c r="BK142"/>
  <c r="J135"/>
  <c r="BK129"/>
  <c i="7" r="J142"/>
  <c r="BK129"/>
  <c r="J125"/>
  <c r="BK146"/>
  <c r="BK141"/>
  <c r="J133"/>
  <c r="J146"/>
  <c r="J136"/>
  <c r="J129"/>
  <c r="BK144"/>
  <c r="BK133"/>
  <c i="8" r="J154"/>
  <c r="BK147"/>
  <c r="BK139"/>
  <c r="BK125"/>
  <c r="BK158"/>
  <c r="BK148"/>
  <c r="J137"/>
  <c r="BK129"/>
  <c r="BK159"/>
  <c r="J149"/>
  <c r="BK143"/>
  <c r="BK136"/>
  <c r="BK130"/>
  <c r="J126"/>
  <c r="J153"/>
  <c r="BK137"/>
  <c r="BK133"/>
  <c i="9" r="BK148"/>
  <c r="BK142"/>
  <c r="BK130"/>
  <c r="BK124"/>
  <c r="J140"/>
  <c r="BK131"/>
  <c r="BK147"/>
  <c r="J136"/>
  <c r="J130"/>
  <c r="J124"/>
  <c r="J137"/>
  <c r="BK135"/>
  <c r="J131"/>
  <c r="BK129"/>
  <c i="10" r="BK139"/>
  <c r="BK132"/>
  <c r="J140"/>
  <c r="BK125"/>
  <c r="BK134"/>
  <c r="J132"/>
  <c i="11" r="BK122"/>
  <c r="J122"/>
  <c i="12" r="BK136"/>
  <c r="BK129"/>
  <c r="BK137"/>
  <c r="J125"/>
  <c r="J138"/>
  <c r="BK128"/>
  <c r="J131"/>
  <c r="J124"/>
  <c i="13" r="BK144"/>
  <c r="BK142"/>
  <c r="J135"/>
  <c r="J127"/>
  <c r="J148"/>
  <c r="J140"/>
  <c r="BK133"/>
  <c r="J128"/>
  <c r="BK147"/>
  <c r="J132"/>
  <c r="J149"/>
  <c r="BK136"/>
  <c r="BK128"/>
  <c i="14" r="J128"/>
  <c r="J129"/>
  <c r="J122"/>
  <c r="J127"/>
  <c r="BK127"/>
  <c i="15" r="BK128"/>
  <c r="J138"/>
  <c r="J134"/>
  <c r="BK124"/>
  <c r="J135"/>
  <c r="J139"/>
  <c r="J137"/>
  <c r="J128"/>
  <c r="J124"/>
  <c i="16" r="BK138"/>
  <c r="BK129"/>
  <c r="BK127"/>
  <c r="J139"/>
  <c r="J127"/>
  <c r="J138"/>
  <c r="BK132"/>
  <c r="BK140"/>
  <c r="J132"/>
  <c i="17" r="J134"/>
  <c r="BK127"/>
  <c r="BK135"/>
  <c r="J127"/>
  <c r="BK134"/>
  <c r="BK128"/>
  <c r="J122"/>
  <c r="J132"/>
  <c r="J125"/>
  <c i="18" r="J136"/>
  <c r="BK130"/>
  <c r="BK129"/>
  <c r="BK121"/>
  <c r="BK136"/>
  <c r="BK127"/>
  <c r="J134"/>
  <c r="J129"/>
  <c r="BK125"/>
  <c i="19" r="J163"/>
  <c r="BK159"/>
  <c r="BK150"/>
  <c r="BK142"/>
  <c r="BK128"/>
  <c r="BK156"/>
  <c r="BK145"/>
  <c r="BK141"/>
  <c r="J137"/>
  <c r="BK131"/>
  <c r="J161"/>
  <c r="J153"/>
  <c r="J138"/>
  <c r="BK129"/>
  <c r="BK163"/>
  <c r="BK153"/>
  <c r="BK149"/>
  <c r="BK144"/>
  <c r="J136"/>
  <c r="J129"/>
  <c r="BK124"/>
  <c i="20" r="BK135"/>
  <c r="J125"/>
  <c r="J136"/>
  <c r="BK132"/>
  <c r="BK124"/>
  <c r="J132"/>
  <c r="BK126"/>
  <c i="21" r="J161"/>
  <c r="J149"/>
  <c r="BK136"/>
  <c r="BK161"/>
  <c r="J150"/>
  <c r="J140"/>
  <c r="BK131"/>
  <c r="J152"/>
  <c r="J142"/>
  <c r="J136"/>
  <c r="J133"/>
  <c r="BK153"/>
  <c r="BK146"/>
  <c r="J135"/>
  <c i="22" r="BK123"/>
  <c i="24" r="BK128"/>
  <c r="J139"/>
  <c r="J123"/>
  <c r="BK133"/>
  <c r="BK129"/>
  <c r="BK127"/>
  <c r="BK139"/>
  <c r="BK134"/>
  <c r="J126"/>
  <c i="2" r="J122"/>
  <c i="3" r="BK124"/>
  <c r="J123"/>
  <c r="BK123"/>
  <c i="4" r="J144"/>
  <c r="J137"/>
  <c r="BK127"/>
  <c r="J153"/>
  <c r="J145"/>
  <c r="BK135"/>
  <c r="J129"/>
  <c r="BK148"/>
  <c r="BK144"/>
  <c r="BK138"/>
  <c r="BK129"/>
  <c r="J136"/>
  <c r="J130"/>
  <c i="5" r="J143"/>
  <c r="BK135"/>
  <c r="J132"/>
  <c r="J124"/>
  <c r="J134"/>
  <c r="J126"/>
  <c r="BK139"/>
  <c i="6" r="BK146"/>
  <c r="BK141"/>
  <c r="J132"/>
  <c r="J147"/>
  <c r="BK138"/>
  <c r="BK132"/>
  <c r="J125"/>
  <c r="J134"/>
  <c r="BK128"/>
  <c r="BK124"/>
  <c r="BK137"/>
  <c r="BK131"/>
  <c i="7" r="J147"/>
  <c r="J137"/>
  <c r="J127"/>
  <c r="J124"/>
  <c r="BK136"/>
  <c r="J132"/>
  <c r="BK127"/>
  <c r="BK137"/>
  <c r="BK130"/>
  <c r="BK142"/>
  <c r="J128"/>
  <c i="8" r="J158"/>
  <c r="J148"/>
  <c r="BK140"/>
  <c r="J128"/>
  <c r="J160"/>
  <c r="BK151"/>
  <c r="J145"/>
  <c r="J133"/>
  <c r="BK124"/>
  <c r="J156"/>
  <c r="J150"/>
  <c r="BK144"/>
  <c r="J135"/>
  <c r="BK128"/>
  <c r="BK156"/>
  <c r="BK150"/>
  <c r="BK135"/>
  <c r="J131"/>
  <c i="9" r="BK146"/>
  <c r="J141"/>
  <c r="BK127"/>
  <c r="J142"/>
  <c r="BK136"/>
  <c r="J125"/>
  <c r="BK144"/>
  <c r="BK132"/>
  <c r="BK128"/>
  <c r="J146"/>
  <c r="J138"/>
  <c i="10" r="BK140"/>
  <c r="J133"/>
  <c r="J129"/>
  <c r="BK128"/>
  <c r="BK138"/>
  <c r="J131"/>
  <c r="BK129"/>
  <c i="11" r="BK125"/>
  <c i="12" r="J141"/>
  <c r="BK133"/>
  <c r="BK125"/>
  <c r="BK138"/>
  <c r="J129"/>
  <c r="BK124"/>
  <c r="J137"/>
  <c r="J140"/>
  <c r="J128"/>
  <c i="13" r="BK148"/>
  <c r="J143"/>
  <c r="J133"/>
  <c r="J126"/>
  <c r="J144"/>
  <c r="J134"/>
  <c r="BK127"/>
  <c r="BK146"/>
  <c r="J129"/>
  <c r="J146"/>
  <c r="BK134"/>
  <c r="J123"/>
  <c i="14" r="BK122"/>
  <c r="BK125"/>
  <c r="J121"/>
  <c r="BK126"/>
  <c r="J124"/>
  <c i="15" r="J125"/>
  <c r="BK135"/>
  <c r="BK126"/>
  <c r="BK140"/>
  <c r="J132"/>
  <c r="BK134"/>
  <c r="J127"/>
  <c r="BK123"/>
  <c i="16" r="BK137"/>
  <c r="J128"/>
  <c r="BK123"/>
  <c r="J134"/>
  <c r="BK126"/>
  <c r="BK136"/>
  <c r="BK124"/>
  <c r="BK133"/>
  <c i="17" r="J136"/>
  <c r="J128"/>
  <c r="J121"/>
  <c r="J129"/>
  <c r="J123"/>
  <c r="BK131"/>
  <c r="BK121"/>
  <c r="J131"/>
  <c i="18" r="J138"/>
  <c r="J132"/>
  <c r="J135"/>
  <c r="J125"/>
  <c r="BK138"/>
  <c r="BK128"/>
  <c r="J124"/>
  <c r="J133"/>
  <c r="J128"/>
  <c i="19" r="J160"/>
  <c r="J151"/>
  <c r="BK147"/>
  <c r="BK136"/>
  <c r="J159"/>
  <c r="J144"/>
  <c r="J140"/>
  <c r="J132"/>
  <c r="J164"/>
  <c r="BK154"/>
  <c r="J145"/>
  <c r="BK130"/>
  <c r="J127"/>
  <c r="BK158"/>
  <c r="BK152"/>
  <c r="J146"/>
  <c r="BK139"/>
  <c r="J130"/>
  <c r="BK125"/>
  <c i="20" r="BK133"/>
  <c r="BK138"/>
  <c r="J135"/>
  <c r="BK127"/>
  <c r="BK136"/>
  <c r="J127"/>
  <c r="J123"/>
  <c i="21" r="J151"/>
  <c r="BK144"/>
  <c r="BK130"/>
  <c r="BK152"/>
  <c r="BK145"/>
  <c r="BK139"/>
  <c r="BK128"/>
  <c r="J145"/>
  <c r="J138"/>
  <c r="BK134"/>
  <c r="J156"/>
  <c r="J144"/>
  <c r="J130"/>
  <c i="22" r="J121"/>
  <c r="BK122"/>
  <c r="BK121"/>
  <c i="2" l="1" r="P120"/>
  <c r="P119"/>
  <c r="P118"/>
  <c i="1" r="AU95"/>
  <c i="3" r="BK120"/>
  <c r="J120"/>
  <c r="J98"/>
  <c i="4" r="T124"/>
  <c r="T123"/>
  <c r="T142"/>
  <c r="T149"/>
  <c i="5" r="BK123"/>
  <c r="J123"/>
  <c r="J98"/>
  <c r="T138"/>
  <c r="P141"/>
  <c i="6" r="BK123"/>
  <c r="J123"/>
  <c r="J98"/>
  <c r="BK140"/>
  <c r="J140"/>
  <c r="J100"/>
  <c r="T140"/>
  <c r="T143"/>
  <c i="7" r="P123"/>
  <c r="P122"/>
  <c r="BK140"/>
  <c r="J140"/>
  <c r="J100"/>
  <c r="R140"/>
  <c r="P143"/>
  <c i="8" r="BK123"/>
  <c r="BK122"/>
  <c r="T123"/>
  <c r="T122"/>
  <c r="R142"/>
  <c r="P157"/>
  <c i="9" r="T123"/>
  <c r="T122"/>
  <c r="R134"/>
  <c r="P139"/>
  <c i="10" r="T127"/>
  <c r="T126"/>
  <c r="T122"/>
  <c r="T137"/>
  <c r="T136"/>
  <c i="11" r="T121"/>
  <c r="T120"/>
  <c r="T119"/>
  <c i="12" r="R122"/>
  <c r="R121"/>
  <c r="R120"/>
  <c r="R135"/>
  <c r="R134"/>
  <c i="13" r="BK122"/>
  <c r="J122"/>
  <c r="J98"/>
  <c r="P139"/>
  <c r="P138"/>
  <c i="14" r="BK120"/>
  <c r="J120"/>
  <c r="J98"/>
  <c i="15" r="R122"/>
  <c r="R121"/>
  <c r="T130"/>
  <c r="T129"/>
  <c i="16" r="BK122"/>
  <c r="J122"/>
  <c r="J98"/>
  <c r="T131"/>
  <c r="T130"/>
  <c i="17" r="R120"/>
  <c r="R119"/>
  <c r="R118"/>
  <c i="18" r="P120"/>
  <c r="P119"/>
  <c r="P118"/>
  <c i="1" r="AU111"/>
  <c i="19" r="R123"/>
  <c r="R122"/>
  <c r="T134"/>
  <c r="T133"/>
  <c r="T155"/>
  <c i="20" r="P122"/>
  <c r="P121"/>
  <c r="R129"/>
  <c r="R128"/>
  <c i="21" r="P129"/>
  <c r="P126"/>
  <c r="P125"/>
  <c i="1" r="AU114"/>
  <c i="21" r="P147"/>
  <c i="22" r="P120"/>
  <c r="P119"/>
  <c r="P118"/>
  <c i="1" r="AU115"/>
  <c i="23" r="P120"/>
  <c r="P119"/>
  <c r="P118"/>
  <c i="1" r="AU116"/>
  <c i="2" r="T120"/>
  <c r="T119"/>
  <c r="T118"/>
  <c i="3" r="T120"/>
  <c r="T119"/>
  <c r="T118"/>
  <c i="4" r="BK124"/>
  <c r="J124"/>
  <c r="J98"/>
  <c r="P142"/>
  <c r="P141"/>
  <c r="P149"/>
  <c i="5" r="P123"/>
  <c r="P122"/>
  <c r="BK138"/>
  <c r="J138"/>
  <c r="J100"/>
  <c r="BK141"/>
  <c r="J141"/>
  <c r="J101"/>
  <c i="6" r="R123"/>
  <c r="R122"/>
  <c r="R140"/>
  <c r="P143"/>
  <c i="7" r="BK123"/>
  <c r="J123"/>
  <c r="J98"/>
  <c r="T123"/>
  <c r="T122"/>
  <c r="BK143"/>
  <c r="J143"/>
  <c r="J101"/>
  <c r="R143"/>
  <c i="8" r="P123"/>
  <c r="P122"/>
  <c r="BK142"/>
  <c r="T142"/>
  <c r="R157"/>
  <c i="9" r="R123"/>
  <c r="R122"/>
  <c r="P134"/>
  <c r="P133"/>
  <c r="R139"/>
  <c i="10" r="BK127"/>
  <c r="BK126"/>
  <c r="J126"/>
  <c r="J99"/>
  <c r="P137"/>
  <c r="P136"/>
  <c i="11" r="P121"/>
  <c r="P120"/>
  <c r="P119"/>
  <c i="1" r="AU104"/>
  <c i="12" r="BK122"/>
  <c r="BK121"/>
  <c r="J121"/>
  <c r="J97"/>
  <c r="BK135"/>
  <c r="J135"/>
  <c r="J100"/>
  <c i="13" r="T122"/>
  <c r="T121"/>
  <c r="R139"/>
  <c r="R138"/>
  <c i="14" r="R120"/>
  <c r="R119"/>
  <c r="R118"/>
  <c i="15" r="P122"/>
  <c r="P121"/>
  <c r="R130"/>
  <c r="R129"/>
  <c i="16" r="P122"/>
  <c r="P121"/>
  <c r="BK131"/>
  <c r="J131"/>
  <c r="J100"/>
  <c i="17" r="BK120"/>
  <c r="J120"/>
  <c r="J98"/>
  <c i="18" r="T120"/>
  <c r="T119"/>
  <c r="T118"/>
  <c i="19" r="T123"/>
  <c r="T122"/>
  <c r="T121"/>
  <c r="P134"/>
  <c r="P133"/>
  <c r="P155"/>
  <c i="20" r="R122"/>
  <c r="R121"/>
  <c r="R120"/>
  <c r="P129"/>
  <c r="P128"/>
  <c r="P120"/>
  <c i="1" r="AU113"/>
  <c i="21" r="R129"/>
  <c r="R126"/>
  <c r="R125"/>
  <c r="T147"/>
  <c i="22" r="R120"/>
  <c r="R119"/>
  <c r="R118"/>
  <c i="23" r="T120"/>
  <c r="T119"/>
  <c r="T118"/>
  <c i="2" r="R120"/>
  <c r="R119"/>
  <c r="R118"/>
  <c i="3" r="P120"/>
  <c r="P119"/>
  <c r="P118"/>
  <c i="1" r="AU96"/>
  <c i="4" r="R124"/>
  <c r="R123"/>
  <c r="BK142"/>
  <c r="J142"/>
  <c r="J100"/>
  <c r="BK149"/>
  <c r="J149"/>
  <c r="J101"/>
  <c i="5" r="R123"/>
  <c r="R122"/>
  <c r="P138"/>
  <c r="P137"/>
  <c r="R141"/>
  <c i="6" r="P123"/>
  <c r="P122"/>
  <c r="P121"/>
  <c i="1" r="AU99"/>
  <c i="6" r="P140"/>
  <c r="P139"/>
  <c r="BK143"/>
  <c r="J143"/>
  <c r="J101"/>
  <c i="7" r="R123"/>
  <c r="R122"/>
  <c r="P140"/>
  <c r="P139"/>
  <c r="T140"/>
  <c r="T139"/>
  <c r="T143"/>
  <c i="8" r="R123"/>
  <c r="R122"/>
  <c r="P142"/>
  <c r="P141"/>
  <c r="BK157"/>
  <c r="J157"/>
  <c r="J101"/>
  <c r="T157"/>
  <c i="9" r="BK123"/>
  <c r="J123"/>
  <c r="J98"/>
  <c r="BK134"/>
  <c r="J134"/>
  <c r="J100"/>
  <c r="BK139"/>
  <c r="J139"/>
  <c r="J101"/>
  <c i="10" r="R127"/>
  <c r="R126"/>
  <c r="R122"/>
  <c r="R137"/>
  <c r="R136"/>
  <c i="11" r="BK121"/>
  <c r="BK120"/>
  <c i="12" r="T122"/>
  <c r="T121"/>
  <c r="T135"/>
  <c r="T134"/>
  <c i="13" r="R122"/>
  <c r="R121"/>
  <c r="R120"/>
  <c r="T139"/>
  <c r="T138"/>
  <c i="14" r="T120"/>
  <c r="T119"/>
  <c r="T118"/>
  <c i="15" r="BK122"/>
  <c r="J122"/>
  <c r="J98"/>
  <c r="BK130"/>
  <c r="J130"/>
  <c r="J100"/>
  <c i="16" r="R122"/>
  <c r="R121"/>
  <c r="P131"/>
  <c r="P130"/>
  <c i="17" r="T120"/>
  <c r="T119"/>
  <c r="T118"/>
  <c i="18" r="R120"/>
  <c r="R119"/>
  <c r="R118"/>
  <c i="19" r="P123"/>
  <c r="P122"/>
  <c r="P121"/>
  <c i="1" r="AU112"/>
  <c i="19" r="BK134"/>
  <c r="J134"/>
  <c r="J100"/>
  <c r="BK155"/>
  <c r="J155"/>
  <c r="J101"/>
  <c i="20" r="BK122"/>
  <c r="J122"/>
  <c r="J98"/>
  <c r="BK129"/>
  <c r="J129"/>
  <c r="J100"/>
  <c i="21" r="T129"/>
  <c r="T126"/>
  <c r="T125"/>
  <c r="R147"/>
  <c i="22" r="BK120"/>
  <c r="J120"/>
  <c r="J98"/>
  <c r="T120"/>
  <c r="T119"/>
  <c r="T118"/>
  <c i="23" r="BK120"/>
  <c r="BK119"/>
  <c r="BK118"/>
  <c r="J118"/>
  <c r="J96"/>
  <c r="R120"/>
  <c r="R119"/>
  <c r="R118"/>
  <c i="24" r="T122"/>
  <c r="T121"/>
  <c i="2" r="BK120"/>
  <c r="J120"/>
  <c r="J98"/>
  <c i="3" r="R120"/>
  <c r="R119"/>
  <c r="R118"/>
  <c i="4" r="P124"/>
  <c r="P123"/>
  <c r="R142"/>
  <c r="R141"/>
  <c r="R122"/>
  <c r="R149"/>
  <c i="5" r="T123"/>
  <c r="T122"/>
  <c r="R138"/>
  <c r="R137"/>
  <c r="T141"/>
  <c i="6" r="T123"/>
  <c r="T122"/>
  <c r="R143"/>
  <c i="9" r="P123"/>
  <c r="P122"/>
  <c r="P121"/>
  <c i="1" r="AU102"/>
  <c i="9" r="T134"/>
  <c r="T139"/>
  <c i="10" r="P127"/>
  <c r="P126"/>
  <c r="P122"/>
  <c i="1" r="AU103"/>
  <c i="10" r="BK137"/>
  <c r="BK136"/>
  <c r="J136"/>
  <c r="J101"/>
  <c i="11" r="R121"/>
  <c r="R120"/>
  <c r="R119"/>
  <c i="12" r="P122"/>
  <c r="P121"/>
  <c r="P135"/>
  <c r="P134"/>
  <c i="13" r="P122"/>
  <c r="P121"/>
  <c r="P120"/>
  <c i="1" r="AU106"/>
  <c i="13" r="BK139"/>
  <c r="J139"/>
  <c r="J100"/>
  <c i="14" r="P120"/>
  <c r="P119"/>
  <c r="P118"/>
  <c i="1" r="AU107"/>
  <c i="15" r="T122"/>
  <c r="T121"/>
  <c r="T120"/>
  <c r="P130"/>
  <c r="P129"/>
  <c i="16" r="T122"/>
  <c r="T121"/>
  <c r="T120"/>
  <c r="R131"/>
  <c r="R130"/>
  <c i="17" r="P120"/>
  <c r="P119"/>
  <c r="P118"/>
  <c i="1" r="AU110"/>
  <c i="18" r="BK120"/>
  <c r="J120"/>
  <c r="J98"/>
  <c i="19" r="BK123"/>
  <c r="J123"/>
  <c r="J98"/>
  <c r="R134"/>
  <c r="R133"/>
  <c r="R155"/>
  <c i="20" r="T122"/>
  <c r="T121"/>
  <c r="T129"/>
  <c r="T128"/>
  <c i="21" r="BK129"/>
  <c r="J129"/>
  <c r="J99"/>
  <c r="BK147"/>
  <c r="J147"/>
  <c r="J100"/>
  <c i="24" r="BK122"/>
  <c r="J122"/>
  <c r="J98"/>
  <c r="P122"/>
  <c r="P121"/>
  <c r="R122"/>
  <c r="R121"/>
  <c r="BK136"/>
  <c r="J136"/>
  <c r="J100"/>
  <c r="P136"/>
  <c r="P135"/>
  <c r="R136"/>
  <c r="R135"/>
  <c r="T136"/>
  <c r="T135"/>
  <c i="10" r="BK124"/>
  <c r="J124"/>
  <c r="J98"/>
  <c i="21" r="BK157"/>
  <c r="J157"/>
  <c r="J103"/>
  <c i="4" r="BK152"/>
  <c r="J152"/>
  <c r="J102"/>
  <c i="11" r="BK124"/>
  <c r="J124"/>
  <c r="J99"/>
  <c i="21" r="BK127"/>
  <c r="J127"/>
  <c r="J98"/>
  <c r="BK155"/>
  <c r="J155"/>
  <c r="J102"/>
  <c r="BK160"/>
  <c r="J160"/>
  <c r="J105"/>
  <c i="23" r="J119"/>
  <c r="J97"/>
  <c i="24" r="E85"/>
  <c r="J91"/>
  <c r="BF125"/>
  <c r="BF128"/>
  <c r="BF130"/>
  <c r="BF131"/>
  <c r="BF133"/>
  <c i="23" r="J120"/>
  <c r="J98"/>
  <c i="24" r="F92"/>
  <c r="J114"/>
  <c r="BF124"/>
  <c r="BF126"/>
  <c r="BF127"/>
  <c r="BF132"/>
  <c r="BF134"/>
  <c r="BF138"/>
  <c r="F91"/>
  <c r="BF123"/>
  <c r="BF129"/>
  <c r="BF141"/>
  <c r="J92"/>
  <c r="BF137"/>
  <c r="BF139"/>
  <c r="BF140"/>
  <c i="22" r="BK119"/>
  <c r="J119"/>
  <c r="J97"/>
  <c i="23" r="E85"/>
  <c r="J91"/>
  <c r="J112"/>
  <c r="F115"/>
  <c r="BF122"/>
  <c r="BF121"/>
  <c r="F91"/>
  <c r="J115"/>
  <c i="22" r="J92"/>
  <c r="F114"/>
  <c r="BF121"/>
  <c r="E108"/>
  <c r="J114"/>
  <c r="F92"/>
  <c r="J89"/>
  <c r="BF122"/>
  <c r="BF123"/>
  <c i="21" r="J91"/>
  <c r="E115"/>
  <c r="J119"/>
  <c r="F121"/>
  <c r="BF130"/>
  <c r="BF132"/>
  <c r="BF143"/>
  <c r="BF152"/>
  <c r="J92"/>
  <c r="BF131"/>
  <c r="BF134"/>
  <c r="BF135"/>
  <c r="BF138"/>
  <c r="BF139"/>
  <c r="BF141"/>
  <c r="BF144"/>
  <c r="BF150"/>
  <c r="BF153"/>
  <c r="BF158"/>
  <c r="BF161"/>
  <c r="F122"/>
  <c r="BF128"/>
  <c r="BF142"/>
  <c r="BF151"/>
  <c r="BF133"/>
  <c r="BF136"/>
  <c r="BF137"/>
  <c r="BF140"/>
  <c r="BF145"/>
  <c r="BF146"/>
  <c r="BF148"/>
  <c r="BF149"/>
  <c r="BF156"/>
  <c i="19" r="BK133"/>
  <c r="J133"/>
  <c r="J99"/>
  <c i="20" r="F91"/>
  <c r="J92"/>
  <c r="J116"/>
  <c r="BF126"/>
  <c r="BF132"/>
  <c r="BF133"/>
  <c r="BF134"/>
  <c r="BF135"/>
  <c r="BF136"/>
  <c r="BF137"/>
  <c r="BF138"/>
  <c i="19" r="BK122"/>
  <c r="J122"/>
  <c r="J97"/>
  <c i="20" r="E85"/>
  <c r="J89"/>
  <c r="BF131"/>
  <c r="F92"/>
  <c r="BF123"/>
  <c r="BF124"/>
  <c r="BF125"/>
  <c r="BF127"/>
  <c r="BF130"/>
  <c i="19" r="E85"/>
  <c r="F91"/>
  <c r="J92"/>
  <c r="J115"/>
  <c r="J117"/>
  <c r="BF124"/>
  <c r="BF132"/>
  <c r="BF135"/>
  <c r="BF140"/>
  <c r="BF146"/>
  <c r="BF150"/>
  <c r="BF156"/>
  <c r="BF161"/>
  <c r="BF164"/>
  <c r="F92"/>
  <c r="BF126"/>
  <c r="BF130"/>
  <c r="BF138"/>
  <c r="BF144"/>
  <c r="BF147"/>
  <c r="BF151"/>
  <c r="BF152"/>
  <c r="BF153"/>
  <c r="BF157"/>
  <c r="BF162"/>
  <c r="BF163"/>
  <c r="BF125"/>
  <c r="BF128"/>
  <c r="BF131"/>
  <c r="BF136"/>
  <c r="BF137"/>
  <c r="BF139"/>
  <c r="BF141"/>
  <c r="BF142"/>
  <c r="BF143"/>
  <c r="BF154"/>
  <c r="BF127"/>
  <c r="BF129"/>
  <c r="BF145"/>
  <c r="BF148"/>
  <c r="BF149"/>
  <c r="BF158"/>
  <c r="BF159"/>
  <c r="BF160"/>
  <c i="18" r="J91"/>
  <c r="BF125"/>
  <c r="BF128"/>
  <c r="BF129"/>
  <c r="BF130"/>
  <c r="BF132"/>
  <c r="BF135"/>
  <c r="BF138"/>
  <c r="J92"/>
  <c r="F114"/>
  <c r="BF121"/>
  <c r="BF122"/>
  <c r="BF123"/>
  <c r="BF126"/>
  <c r="BF127"/>
  <c r="BF131"/>
  <c r="BF133"/>
  <c r="J89"/>
  <c r="F92"/>
  <c r="BF134"/>
  <c r="BF136"/>
  <c r="BF137"/>
  <c r="E85"/>
  <c r="BF124"/>
  <c i="17" r="F91"/>
  <c r="J115"/>
  <c r="BF125"/>
  <c r="BF130"/>
  <c r="BF132"/>
  <c r="BF134"/>
  <c r="E85"/>
  <c r="F92"/>
  <c r="J112"/>
  <c r="BF123"/>
  <c r="BF128"/>
  <c r="BF129"/>
  <c r="BF131"/>
  <c r="BF133"/>
  <c r="BF135"/>
  <c r="J114"/>
  <c r="BF121"/>
  <c r="BF122"/>
  <c r="BF124"/>
  <c r="BF126"/>
  <c r="BF127"/>
  <c r="BF136"/>
  <c i="16" r="J91"/>
  <c r="E110"/>
  <c r="F116"/>
  <c r="BF133"/>
  <c r="BF134"/>
  <c r="BF135"/>
  <c r="F117"/>
  <c r="BF123"/>
  <c r="BF124"/>
  <c r="BF125"/>
  <c r="BF129"/>
  <c r="BF136"/>
  <c r="BF137"/>
  <c r="BF140"/>
  <c r="J92"/>
  <c r="J114"/>
  <c r="BF126"/>
  <c r="BF128"/>
  <c r="BF132"/>
  <c r="BF138"/>
  <c r="BF127"/>
  <c r="BF139"/>
  <c i="15" r="E85"/>
  <c r="J91"/>
  <c r="J114"/>
  <c r="F117"/>
  <c r="BF123"/>
  <c r="BF124"/>
  <c r="BF125"/>
  <c r="BF126"/>
  <c r="BF139"/>
  <c r="BF140"/>
  <c r="J92"/>
  <c r="BF128"/>
  <c r="BF131"/>
  <c r="BF134"/>
  <c r="F116"/>
  <c r="BF127"/>
  <c r="BF133"/>
  <c r="BF136"/>
  <c r="BF137"/>
  <c r="BF132"/>
  <c r="BF135"/>
  <c r="BF138"/>
  <c i="13" r="BK138"/>
  <c r="J138"/>
  <c r="J99"/>
  <c i="14" r="J89"/>
  <c r="J92"/>
  <c r="F114"/>
  <c r="BF123"/>
  <c r="BF124"/>
  <c r="BF130"/>
  <c i="13" r="BK121"/>
  <c r="J121"/>
  <c r="J97"/>
  <c i="14" r="E85"/>
  <c r="F115"/>
  <c r="BF128"/>
  <c r="J114"/>
  <c r="BF122"/>
  <c r="BF125"/>
  <c r="BF127"/>
  <c r="BF129"/>
  <c r="BF121"/>
  <c r="BF126"/>
  <c i="12" r="J122"/>
  <c r="J98"/>
  <c r="BK134"/>
  <c r="J134"/>
  <c r="J99"/>
  <c i="13" r="E110"/>
  <c r="J114"/>
  <c r="J117"/>
  <c r="BF126"/>
  <c r="BF130"/>
  <c r="BF133"/>
  <c r="BF134"/>
  <c r="BF140"/>
  <c i="12" r="BK120"/>
  <c r="J120"/>
  <c r="J96"/>
  <c i="13" r="F91"/>
  <c r="BF124"/>
  <c r="BF127"/>
  <c r="BF128"/>
  <c r="BF142"/>
  <c r="BF144"/>
  <c r="BF146"/>
  <c r="F92"/>
  <c r="J116"/>
  <c r="BF123"/>
  <c r="BF125"/>
  <c r="BF131"/>
  <c r="BF136"/>
  <c r="BF137"/>
  <c r="BF141"/>
  <c r="BF143"/>
  <c r="BF147"/>
  <c r="BF129"/>
  <c r="BF132"/>
  <c r="BF135"/>
  <c r="BF145"/>
  <c r="BF148"/>
  <c r="BF149"/>
  <c i="11" r="J120"/>
  <c r="J97"/>
  <c i="12" r="F91"/>
  <c r="J114"/>
  <c r="BF123"/>
  <c r="BF127"/>
  <c r="BF130"/>
  <c r="BF132"/>
  <c r="BF133"/>
  <c r="BF140"/>
  <c r="E85"/>
  <c r="F92"/>
  <c r="J116"/>
  <c r="BF139"/>
  <c r="BF141"/>
  <c i="11" r="J121"/>
  <c r="J98"/>
  <c i="12" r="BF124"/>
  <c r="BF125"/>
  <c r="BF126"/>
  <c r="BF128"/>
  <c r="BF137"/>
  <c r="BF142"/>
  <c r="J92"/>
  <c r="BF129"/>
  <c r="BF131"/>
  <c r="BF136"/>
  <c r="BF138"/>
  <c i="10" r="J127"/>
  <c r="J100"/>
  <c r="J137"/>
  <c r="J102"/>
  <c i="11" r="E85"/>
  <c r="J91"/>
  <c r="J113"/>
  <c r="F116"/>
  <c r="BF123"/>
  <c r="F115"/>
  <c r="BF125"/>
  <c r="J116"/>
  <c r="BF122"/>
  <c i="10" r="J91"/>
  <c r="E112"/>
  <c r="J119"/>
  <c r="BF125"/>
  <c r="BF128"/>
  <c r="BF130"/>
  <c r="BF133"/>
  <c r="J89"/>
  <c r="F118"/>
  <c r="BF138"/>
  <c r="F92"/>
  <c r="BF131"/>
  <c r="BF134"/>
  <c r="BF139"/>
  <c r="BF141"/>
  <c r="BF129"/>
  <c r="BF132"/>
  <c r="BF135"/>
  <c r="BF140"/>
  <c i="8" r="J123"/>
  <c r="J98"/>
  <c r="J142"/>
  <c r="J100"/>
  <c i="9" r="E85"/>
  <c r="F91"/>
  <c r="J92"/>
  <c r="J115"/>
  <c r="BF126"/>
  <c r="BF129"/>
  <c r="BF136"/>
  <c r="BF142"/>
  <c r="BF143"/>
  <c r="BF144"/>
  <c i="8" r="J122"/>
  <c r="J97"/>
  <c i="9" r="J91"/>
  <c r="BF124"/>
  <c r="BF128"/>
  <c r="BF130"/>
  <c r="BF135"/>
  <c r="BF137"/>
  <c r="BF138"/>
  <c r="BF147"/>
  <c r="BF148"/>
  <c r="F92"/>
  <c r="BF125"/>
  <c r="BF132"/>
  <c r="BF141"/>
  <c r="BF145"/>
  <c r="BF127"/>
  <c r="BF131"/>
  <c r="BF140"/>
  <c r="BF146"/>
  <c r="BF149"/>
  <c i="8" r="J89"/>
  <c r="J92"/>
  <c r="F118"/>
  <c r="BF130"/>
  <c r="BF146"/>
  <c r="BF147"/>
  <c r="BF158"/>
  <c r="J117"/>
  <c r="BF124"/>
  <c r="BF125"/>
  <c r="BF128"/>
  <c r="BF133"/>
  <c r="BF134"/>
  <c r="BF137"/>
  <c r="BF138"/>
  <c r="BF143"/>
  <c r="BF145"/>
  <c r="BF148"/>
  <c r="BF149"/>
  <c r="BF150"/>
  <c r="BF153"/>
  <c r="BF154"/>
  <c r="BF155"/>
  <c r="BF156"/>
  <c r="F91"/>
  <c r="E111"/>
  <c r="BF129"/>
  <c r="BF132"/>
  <c r="BF135"/>
  <c r="BF136"/>
  <c r="BF139"/>
  <c r="BF140"/>
  <c r="BF144"/>
  <c r="BF151"/>
  <c r="BF152"/>
  <c r="BF160"/>
  <c r="BF161"/>
  <c i="7" r="BK122"/>
  <c r="J122"/>
  <c r="J97"/>
  <c i="8" r="BF126"/>
  <c r="BF127"/>
  <c r="BF131"/>
  <c r="BF159"/>
  <c i="7" r="J91"/>
  <c r="BF125"/>
  <c r="BF130"/>
  <c r="BF135"/>
  <c r="BF142"/>
  <c r="BF144"/>
  <c r="J89"/>
  <c r="F92"/>
  <c r="BF126"/>
  <c r="BF146"/>
  <c r="J92"/>
  <c r="BF128"/>
  <c r="BF129"/>
  <c r="BF131"/>
  <c r="BF132"/>
  <c r="BF138"/>
  <c r="BF147"/>
  <c r="E85"/>
  <c r="F91"/>
  <c r="BF124"/>
  <c r="BF127"/>
  <c r="BF133"/>
  <c r="BF134"/>
  <c r="BF136"/>
  <c r="BF137"/>
  <c r="BF141"/>
  <c r="BF145"/>
  <c i="6" r="F91"/>
  <c r="E111"/>
  <c r="BF125"/>
  <c r="BF134"/>
  <c r="BF138"/>
  <c i="5" r="BK122"/>
  <c i="6" r="J89"/>
  <c r="J92"/>
  <c r="BF130"/>
  <c r="BF146"/>
  <c r="BF147"/>
  <c r="J91"/>
  <c r="F118"/>
  <c r="BF124"/>
  <c r="BF132"/>
  <c r="BF133"/>
  <c r="BF136"/>
  <c r="BF137"/>
  <c r="BF141"/>
  <c r="BF142"/>
  <c r="BF126"/>
  <c r="BF127"/>
  <c r="BF128"/>
  <c r="BF129"/>
  <c r="BF131"/>
  <c r="BF135"/>
  <c r="BF144"/>
  <c r="BF145"/>
  <c i="5" r="E85"/>
  <c r="J89"/>
  <c r="F117"/>
  <c r="BF127"/>
  <c r="BF136"/>
  <c r="BF140"/>
  <c r="BF143"/>
  <c r="BF144"/>
  <c r="J92"/>
  <c r="BF124"/>
  <c r="BF133"/>
  <c r="BF134"/>
  <c r="F92"/>
  <c r="J117"/>
  <c r="BF132"/>
  <c r="BF145"/>
  <c r="BF125"/>
  <c r="BF126"/>
  <c r="BF128"/>
  <c r="BF129"/>
  <c r="BF130"/>
  <c r="BF131"/>
  <c r="BF135"/>
  <c r="BF139"/>
  <c r="BF142"/>
  <c i="4" r="E85"/>
  <c r="J91"/>
  <c r="BF129"/>
  <c r="BF130"/>
  <c r="BF131"/>
  <c r="BF134"/>
  <c r="BF135"/>
  <c r="BF148"/>
  <c r="BF153"/>
  <c r="BF126"/>
  <c r="BF137"/>
  <c r="BF138"/>
  <c r="BF139"/>
  <c r="BF145"/>
  <c r="J89"/>
  <c r="F92"/>
  <c r="F118"/>
  <c r="J119"/>
  <c r="BF127"/>
  <c r="BF128"/>
  <c r="BF132"/>
  <c r="BF140"/>
  <c r="BF143"/>
  <c r="BF146"/>
  <c r="BF147"/>
  <c r="BF151"/>
  <c r="BF125"/>
  <c r="BF133"/>
  <c r="BF136"/>
  <c r="BF144"/>
  <c r="BF150"/>
  <c i="3" r="J91"/>
  <c r="J92"/>
  <c r="F114"/>
  <c r="J89"/>
  <c r="F92"/>
  <c r="E108"/>
  <c r="BF121"/>
  <c r="BF122"/>
  <c r="BF123"/>
  <c r="BF124"/>
  <c i="2" r="F91"/>
  <c r="F92"/>
  <c r="J114"/>
  <c r="E85"/>
  <c r="J89"/>
  <c r="J92"/>
  <c r="BF121"/>
  <c r="BF122"/>
  <c r="F33"/>
  <c i="1" r="AZ95"/>
  <c i="2" r="F37"/>
  <c i="1" r="BD95"/>
  <c i="3" r="J33"/>
  <c i="1" r="AV96"/>
  <c i="4" r="F33"/>
  <c i="1" r="AZ97"/>
  <c i="5" r="F36"/>
  <c i="1" r="BC98"/>
  <c i="5" r="F35"/>
  <c i="1" r="BB98"/>
  <c i="6" r="F37"/>
  <c i="1" r="BD99"/>
  <c i="7" r="F37"/>
  <c i="1" r="BD100"/>
  <c i="8" r="F35"/>
  <c i="1" r="BB101"/>
  <c i="9" r="F35"/>
  <c i="1" r="BB102"/>
  <c i="9" r="F36"/>
  <c i="1" r="BC102"/>
  <c i="10" r="F35"/>
  <c i="1" r="BB103"/>
  <c i="11" r="F33"/>
  <c i="1" r="AZ104"/>
  <c i="11" r="F36"/>
  <c i="1" r="BC104"/>
  <c i="12" r="F33"/>
  <c i="1" r="AZ105"/>
  <c i="13" r="F37"/>
  <c i="1" r="BD106"/>
  <c i="13" r="J33"/>
  <c i="1" r="AV106"/>
  <c i="14" r="F37"/>
  <c i="1" r="BD107"/>
  <c i="14" r="F35"/>
  <c i="1" r="BB107"/>
  <c i="15" r="F37"/>
  <c i="1" r="BD108"/>
  <c i="16" r="J33"/>
  <c i="1" r="AV109"/>
  <c i="16" r="F33"/>
  <c i="1" r="AZ109"/>
  <c i="17" r="J33"/>
  <c i="1" r="AV110"/>
  <c i="17" r="F33"/>
  <c i="1" r="AZ110"/>
  <c i="18" r="F36"/>
  <c i="1" r="BC111"/>
  <c i="18" r="J33"/>
  <c i="1" r="AV111"/>
  <c i="19" r="F36"/>
  <c i="1" r="BC112"/>
  <c i="19" r="J33"/>
  <c i="1" r="AV112"/>
  <c i="20" r="F37"/>
  <c i="1" r="BD113"/>
  <c i="20" r="F36"/>
  <c i="1" r="BC113"/>
  <c i="20" r="J33"/>
  <c i="1" r="AV113"/>
  <c i="20" r="F35"/>
  <c i="1" r="BB113"/>
  <c i="20" r="F33"/>
  <c i="1" r="AZ113"/>
  <c i="21" r="F33"/>
  <c i="1" r="AZ114"/>
  <c i="21" r="F37"/>
  <c i="1" r="BD114"/>
  <c i="21" r="F36"/>
  <c i="1" r="BC114"/>
  <c i="21" r="F35"/>
  <c i="1" r="BB114"/>
  <c i="21" r="J33"/>
  <c i="1" r="AV114"/>
  <c i="22" r="J33"/>
  <c i="1" r="AV115"/>
  <c i="22" r="F35"/>
  <c i="1" r="BB115"/>
  <c i="22" r="F37"/>
  <c i="1" r="BD115"/>
  <c i="22" r="F36"/>
  <c i="1" r="BC115"/>
  <c i="22" r="F33"/>
  <c i="1" r="AZ115"/>
  <c i="23" r="J33"/>
  <c i="1" r="AV116"/>
  <c i="23" r="F35"/>
  <c i="1" r="BB116"/>
  <c i="23" r="F37"/>
  <c i="1" r="BD116"/>
  <c i="23" r="F36"/>
  <c i="1" r="BC116"/>
  <c i="23" r="F33"/>
  <c i="1" r="AZ116"/>
  <c i="24" r="J33"/>
  <c i="1" r="AV117"/>
  <c i="24" r="F33"/>
  <c i="1" r="AZ117"/>
  <c i="24" r="F36"/>
  <c i="1" r="BC117"/>
  <c i="24" r="F37"/>
  <c i="1" r="BD117"/>
  <c i="23" r="J30"/>
  <c i="24" r="F35"/>
  <c i="1" r="BB117"/>
  <c i="2" r="F36"/>
  <c i="1" r="BC95"/>
  <c i="3" r="F37"/>
  <c i="1" r="BD96"/>
  <c i="4" r="J33"/>
  <c i="1" r="AV97"/>
  <c i="5" r="F33"/>
  <c i="1" r="AZ98"/>
  <c i="6" r="J33"/>
  <c i="1" r="AV99"/>
  <c i="7" r="F33"/>
  <c i="1" r="AZ100"/>
  <c i="8" r="J33"/>
  <c i="1" r="AV101"/>
  <c i="9" r="F33"/>
  <c i="1" r="AZ102"/>
  <c i="9" r="J33"/>
  <c i="1" r="AV102"/>
  <c i="10" r="F33"/>
  <c i="1" r="AZ103"/>
  <c i="10" r="F36"/>
  <c i="1" r="BC103"/>
  <c i="11" r="F35"/>
  <c i="1" r="BB104"/>
  <c i="12" r="F36"/>
  <c i="1" r="BC105"/>
  <c i="12" r="F37"/>
  <c i="1" r="BD105"/>
  <c i="13" r="F33"/>
  <c i="1" r="AZ106"/>
  <c i="14" r="F33"/>
  <c i="1" r="AZ107"/>
  <c i="14" r="J33"/>
  <c i="1" r="AV107"/>
  <c i="15" r="F35"/>
  <c i="1" r="BB108"/>
  <c i="15" r="F33"/>
  <c i="1" r="AZ108"/>
  <c i="16" r="F36"/>
  <c i="1" r="BC109"/>
  <c i="16" r="F37"/>
  <c i="1" r="BD109"/>
  <c i="17" r="F36"/>
  <c i="1" r="BC110"/>
  <c i="18" r="F35"/>
  <c i="1" r="BB111"/>
  <c i="18" r="F37"/>
  <c i="1" r="BD111"/>
  <c i="19" r="F33"/>
  <c i="1" r="AZ112"/>
  <c i="2" r="J33"/>
  <c i="1" r="AV95"/>
  <c i="3" r="F35"/>
  <c i="1" r="BB96"/>
  <c i="3" r="F33"/>
  <c i="1" r="AZ96"/>
  <c i="4" r="F35"/>
  <c i="1" r="BB97"/>
  <c i="5" r="F37"/>
  <c i="1" r="BD98"/>
  <c i="6" r="F36"/>
  <c i="1" r="BC99"/>
  <c i="7" r="F36"/>
  <c i="1" r="BC100"/>
  <c i="7" r="J33"/>
  <c i="1" r="AV100"/>
  <c i="8" r="F37"/>
  <c i="1" r="BD101"/>
  <c i="2" r="F35"/>
  <c i="1" r="BB95"/>
  <c i="3" r="F36"/>
  <c i="1" r="BC96"/>
  <c i="4" r="F37"/>
  <c i="1" r="BD97"/>
  <c i="4" r="F36"/>
  <c i="1" r="BC97"/>
  <c i="5" r="J33"/>
  <c i="1" r="AV98"/>
  <c i="6" r="F35"/>
  <c i="1" r="BB99"/>
  <c i="6" r="F33"/>
  <c i="1" r="AZ99"/>
  <c i="7" r="F35"/>
  <c i="1" r="BB100"/>
  <c i="8" r="F36"/>
  <c i="1" r="BC101"/>
  <c i="8" r="F33"/>
  <c i="1" r="AZ101"/>
  <c i="9" r="F37"/>
  <c i="1" r="BD102"/>
  <c i="10" r="J33"/>
  <c i="1" r="AV103"/>
  <c i="10" r="F37"/>
  <c i="1" r="BD103"/>
  <c i="11" r="J33"/>
  <c i="1" r="AV104"/>
  <c i="11" r="F37"/>
  <c i="1" r="BD104"/>
  <c i="12" r="F35"/>
  <c i="1" r="BB105"/>
  <c i="12" r="J33"/>
  <c i="1" r="AV105"/>
  <c i="13" r="F35"/>
  <c i="1" r="BB106"/>
  <c i="13" r="F36"/>
  <c i="1" r="BC106"/>
  <c i="14" r="F36"/>
  <c i="1" r="BC107"/>
  <c i="15" r="J33"/>
  <c i="1" r="AV108"/>
  <c i="15" r="F36"/>
  <c i="1" r="BC108"/>
  <c i="16" r="F35"/>
  <c i="1" r="BB109"/>
  <c i="17" r="F37"/>
  <c i="1" r="BD110"/>
  <c i="17" r="F35"/>
  <c i="1" r="BB110"/>
  <c i="18" r="F33"/>
  <c i="1" r="AZ111"/>
  <c i="19" r="F35"/>
  <c i="1" r="BB112"/>
  <c i="19" r="F37"/>
  <c i="1" r="BD112"/>
  <c i="24" l="1" r="P120"/>
  <c i="1" r="AU117"/>
  <c i="16" r="R120"/>
  <c r="P120"/>
  <c i="1" r="AU109"/>
  <c i="13" r="T120"/>
  <c i="8" r="T141"/>
  <c i="5" r="P121"/>
  <c i="1" r="AU98"/>
  <c i="9" r="R133"/>
  <c r="R121"/>
  <c i="7" r="R139"/>
  <c r="R121"/>
  <c i="20" r="T120"/>
  <c i="12" r="P120"/>
  <c i="1" r="AU105"/>
  <c i="11" r="BK119"/>
  <c r="J119"/>
  <c r="J96"/>
  <c i="5" r="R121"/>
  <c i="8" r="BK141"/>
  <c r="J141"/>
  <c r="J99"/>
  <c i="7" r="T121"/>
  <c i="6" r="R139"/>
  <c i="19" r="R121"/>
  <c i="15" r="R120"/>
  <c i="8" r="T121"/>
  <c i="5" r="T137"/>
  <c r="T121"/>
  <c i="4" r="T141"/>
  <c r="T122"/>
  <c i="24" r="R120"/>
  <c i="9" r="T133"/>
  <c i="24" r="T120"/>
  <c i="12" r="T120"/>
  <c i="15" r="P120"/>
  <c i="1" r="AU108"/>
  <c i="8" r="P121"/>
  <c i="1" r="AU101"/>
  <c i="6" r="R121"/>
  <c i="4" r="P122"/>
  <c i="1" r="AU97"/>
  <c i="9" r="T121"/>
  <c i="8" r="R141"/>
  <c r="R121"/>
  <c i="7" r="P121"/>
  <c i="1" r="AU100"/>
  <c i="6" r="T139"/>
  <c r="T121"/>
  <c i="2" r="BK119"/>
  <c r="J119"/>
  <c r="J97"/>
  <c i="5" r="BK137"/>
  <c r="J137"/>
  <c r="J99"/>
  <c i="7" r="BK139"/>
  <c r="J139"/>
  <c r="J99"/>
  <c i="20" r="BK128"/>
  <c r="J128"/>
  <c r="J99"/>
  <c i="21" r="BK154"/>
  <c r="J154"/>
  <c r="J101"/>
  <c r="BK159"/>
  <c r="J159"/>
  <c r="J104"/>
  <c i="6" r="BK139"/>
  <c r="J139"/>
  <c r="J99"/>
  <c i="10" r="BK123"/>
  <c r="J123"/>
  <c r="J97"/>
  <c i="14" r="BK119"/>
  <c r="J119"/>
  <c r="J97"/>
  <c i="15" r="BK121"/>
  <c r="J121"/>
  <c r="J97"/>
  <c i="16" r="BK130"/>
  <c r="J130"/>
  <c r="J99"/>
  <c i="21" r="BK126"/>
  <c r="J126"/>
  <c r="J97"/>
  <c i="4" r="BK141"/>
  <c r="J141"/>
  <c r="J99"/>
  <c i="6" r="BK122"/>
  <c r="J122"/>
  <c r="J97"/>
  <c i="9" r="BK122"/>
  <c r="J122"/>
  <c r="J97"/>
  <c r="BK133"/>
  <c r="J133"/>
  <c r="J99"/>
  <c i="15" r="BK129"/>
  <c r="J129"/>
  <c r="J99"/>
  <c i="17" r="BK119"/>
  <c r="J119"/>
  <c r="J97"/>
  <c i="20" r="BK121"/>
  <c r="J121"/>
  <c r="J97"/>
  <c i="24" r="BK121"/>
  <c r="J121"/>
  <c r="J97"/>
  <c i="3" r="BK119"/>
  <c r="J119"/>
  <c r="J97"/>
  <c i="4" r="BK123"/>
  <c r="J123"/>
  <c r="J97"/>
  <c i="16" r="BK121"/>
  <c r="J121"/>
  <c r="J97"/>
  <c i="18" r="BK119"/>
  <c r="J119"/>
  <c r="J97"/>
  <c i="24" r="BK135"/>
  <c r="J135"/>
  <c r="J99"/>
  <c i="1" r="AG116"/>
  <c i="22" r="BK118"/>
  <c r="J118"/>
  <c r="J96"/>
  <c i="19" r="BK121"/>
  <c r="J121"/>
  <c r="J96"/>
  <c i="13" r="BK120"/>
  <c r="J120"/>
  <c r="J96"/>
  <c i="7" r="BK121"/>
  <c r="J121"/>
  <c r="J96"/>
  <c i="5" r="J122"/>
  <c r="J97"/>
  <c i="2" r="J34"/>
  <c i="1" r="AW95"/>
  <c r="AT95"/>
  <c i="4" r="F34"/>
  <c i="1" r="BA97"/>
  <c i="7" r="J34"/>
  <c i="1" r="AW100"/>
  <c r="AT100"/>
  <c i="9" r="F34"/>
  <c i="1" r="BA102"/>
  <c i="10" r="J34"/>
  <c i="1" r="AW103"/>
  <c r="AT103"/>
  <c i="13" r="J34"/>
  <c i="1" r="AW106"/>
  <c r="AT106"/>
  <c i="15" r="F34"/>
  <c i="1" r="BA108"/>
  <c i="17" r="J34"/>
  <c i="1" r="AW110"/>
  <c r="AT110"/>
  <c i="19" r="F34"/>
  <c i="1" r="BA112"/>
  <c i="22" r="F34"/>
  <c i="1" r="BA115"/>
  <c i="23" r="J34"/>
  <c i="1" r="AW116"/>
  <c r="AT116"/>
  <c r="AN116"/>
  <c r="AZ94"/>
  <c r="W29"/>
  <c i="3" r="F34"/>
  <c i="1" r="BA96"/>
  <c i="5" r="J34"/>
  <c i="1" r="AW98"/>
  <c r="AT98"/>
  <c i="6" r="J34"/>
  <c i="1" r="AW99"/>
  <c r="AT99"/>
  <c i="9" r="J34"/>
  <c i="1" r="AW102"/>
  <c r="AT102"/>
  <c i="10" r="F34"/>
  <c i="1" r="BA103"/>
  <c i="12" r="F34"/>
  <c i="1" r="BA105"/>
  <c i="14" r="F34"/>
  <c i="1" r="BA107"/>
  <c i="16" r="J34"/>
  <c i="1" r="AW109"/>
  <c r="AT109"/>
  <c i="18" r="J34"/>
  <c i="1" r="AW111"/>
  <c r="AT111"/>
  <c i="20" r="J34"/>
  <c i="1" r="AW113"/>
  <c r="AT113"/>
  <c i="21" r="F34"/>
  <c i="1" r="BA114"/>
  <c i="24" r="F34"/>
  <c i="1" r="BA117"/>
  <c r="BD94"/>
  <c r="W33"/>
  <c i="3" r="J34"/>
  <c i="1" r="AW96"/>
  <c r="AT96"/>
  <c i="5" r="F34"/>
  <c i="1" r="BA98"/>
  <c i="6" r="F34"/>
  <c i="1" r="BA99"/>
  <c i="8" r="J34"/>
  <c i="1" r="AW101"/>
  <c r="AT101"/>
  <c i="11" r="F34"/>
  <c i="1" r="BA104"/>
  <c i="12" r="J34"/>
  <c i="1" r="AW105"/>
  <c r="AT105"/>
  <c i="14" r="J34"/>
  <c i="1" r="AW107"/>
  <c r="AT107"/>
  <c i="16" r="F34"/>
  <c i="1" r="BA109"/>
  <c i="18" r="F34"/>
  <c i="1" r="BA111"/>
  <c i="20" r="F34"/>
  <c i="1" r="BA113"/>
  <c i="21" r="J34"/>
  <c i="1" r="AW114"/>
  <c r="AT114"/>
  <c r="BC94"/>
  <c r="W32"/>
  <c i="2" r="F34"/>
  <c i="1" r="BA95"/>
  <c i="4" r="J34"/>
  <c i="1" r="AW97"/>
  <c r="AT97"/>
  <c i="7" r="F34"/>
  <c i="1" r="BA100"/>
  <c i="8" r="F34"/>
  <c i="1" r="BA101"/>
  <c i="11" r="J34"/>
  <c i="1" r="AW104"/>
  <c r="AT104"/>
  <c i="12" r="J30"/>
  <c i="1" r="AG105"/>
  <c i="13" r="F34"/>
  <c i="1" r="BA106"/>
  <c i="15" r="J34"/>
  <c i="1" r="AW108"/>
  <c r="AT108"/>
  <c i="17" r="F34"/>
  <c i="1" r="BA110"/>
  <c i="19" r="J34"/>
  <c i="1" r="AW112"/>
  <c r="AT112"/>
  <c i="22" r="J34"/>
  <c i="1" r="AW115"/>
  <c r="AT115"/>
  <c i="23" r="F34"/>
  <c i="1" r="BA116"/>
  <c i="24" r="J34"/>
  <c i="1" r="AW117"/>
  <c r="AT117"/>
  <c r="BB94"/>
  <c r="W31"/>
  <c i="4" l="1" r="BK122"/>
  <c r="J122"/>
  <c i="10" r="BK122"/>
  <c r="J122"/>
  <c r="J96"/>
  <c i="3" r="BK118"/>
  <c r="J118"/>
  <c r="J96"/>
  <c i="8" r="BK121"/>
  <c r="J121"/>
  <c i="14" r="BK118"/>
  <c r="J118"/>
  <c r="J96"/>
  <c i="15" r="BK120"/>
  <c r="J120"/>
  <c r="J96"/>
  <c i="17" r="BK118"/>
  <c r="J118"/>
  <c i="18" r="BK118"/>
  <c r="J118"/>
  <c i="21" r="BK125"/>
  <c r="J125"/>
  <c r="J96"/>
  <c i="6" r="BK121"/>
  <c r="J121"/>
  <c i="9" r="BK121"/>
  <c r="J121"/>
  <c r="J96"/>
  <c i="5" r="BK121"/>
  <c r="J121"/>
  <c i="24" r="BK120"/>
  <c r="J120"/>
  <c r="J96"/>
  <c i="2" r="BK118"/>
  <c r="J118"/>
  <c r="J96"/>
  <c i="16" r="BK120"/>
  <c r="J120"/>
  <c r="J96"/>
  <c i="20" r="BK120"/>
  <c r="J120"/>
  <c i="23" r="J39"/>
  <c i="1" r="AN105"/>
  <c i="12" r="J39"/>
  <c i="1" r="AU94"/>
  <c i="22" r="J30"/>
  <c i="1" r="AG115"/>
  <c r="AN115"/>
  <c r="AV94"/>
  <c r="AK29"/>
  <c i="4" r="J30"/>
  <c i="1" r="AG97"/>
  <c i="8" r="J30"/>
  <c i="1" r="AG101"/>
  <c i="17" r="J30"/>
  <c i="1" r="AG110"/>
  <c i="5" r="J30"/>
  <c i="1" r="AG98"/>
  <c i="20" r="J30"/>
  <c i="1" r="AG113"/>
  <c r="AX94"/>
  <c i="11" r="J30"/>
  <c i="1" r="AG104"/>
  <c i="18" r="J30"/>
  <c i="1" r="AG111"/>
  <c i="7" r="J30"/>
  <c i="1" r="AG100"/>
  <c i="19" r="J30"/>
  <c i="1" r="AG112"/>
  <c r="AN112"/>
  <c r="AY94"/>
  <c i="6" r="J30"/>
  <c i="1" r="AG99"/>
  <c i="13" r="J30"/>
  <c i="1" r="AG106"/>
  <c r="AN106"/>
  <c r="BA94"/>
  <c r="W30"/>
  <c i="4" l="1" r="J39"/>
  <c i="17" r="J39"/>
  <c i="5" r="J39"/>
  <c i="8" r="J39"/>
  <c i="6" r="J39"/>
  <c i="11" r="J39"/>
  <c i="20" r="J39"/>
  <c i="18" r="J39"/>
  <c i="4" r="J96"/>
  <c i="17" r="J96"/>
  <c i="6" r="J96"/>
  <c i="20" r="J96"/>
  <c i="5" r="J96"/>
  <c i="18" r="J96"/>
  <c i="8" r="J96"/>
  <c i="22" r="J39"/>
  <c i="19" r="J39"/>
  <c i="13" r="J39"/>
  <c i="7" r="J39"/>
  <c i="1" r="AN100"/>
  <c r="AN110"/>
  <c r="AN98"/>
  <c r="AN99"/>
  <c r="AN111"/>
  <c r="AN113"/>
  <c r="AN101"/>
  <c r="AN97"/>
  <c r="AN104"/>
  <c i="24" r="J30"/>
  <c i="1" r="AG117"/>
  <c i="3" r="J30"/>
  <c i="1" r="AG96"/>
  <c i="10" r="J30"/>
  <c i="1" r="AG103"/>
  <c r="AN103"/>
  <c i="14" r="J30"/>
  <c i="1" r="AG107"/>
  <c r="AW94"/>
  <c r="AK30"/>
  <c i="9" r="J30"/>
  <c i="1" r="AG102"/>
  <c i="16" r="J30"/>
  <c i="1" r="AG109"/>
  <c i="15" r="J30"/>
  <c i="1" r="AG108"/>
  <c i="2" r="J30"/>
  <c i="1" r="AG95"/>
  <c i="21" r="J30"/>
  <c i="1" r="AG114"/>
  <c i="24" l="1" r="J39"/>
  <c i="9" r="J39"/>
  <c i="2" r="J39"/>
  <c i="3" r="J39"/>
  <c i="15" r="J39"/>
  <c i="21" r="J39"/>
  <c i="16" r="J39"/>
  <c i="10" r="J39"/>
  <c i="14" r="J39"/>
  <c i="1" r="AN95"/>
  <c r="AN102"/>
  <c r="AN109"/>
  <c r="AN96"/>
  <c r="AN107"/>
  <c r="AN114"/>
  <c r="AN108"/>
  <c r="AN117"/>
  <c r="AG94"/>
  <c r="AK26"/>
  <c r="AT94"/>
  <c r="AN94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<sst xmlns="http://schemas.openxmlformats.org/spreadsheetml/2006/main">
  <si>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</si>
  <si>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</si>
  <si>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</si>
  <si>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</si>
  <si>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{3a0bf2b9-5d49-4fad-8d41-e362b1d4ecb9}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</si>
  <si>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</si>
  <si>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</si>
  <si>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</si>
  <si>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</si>
  <si>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</si>
  <si>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</si>
  <si>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</si>
  <si>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</si>
  <si>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</si>
  <si>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133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</si>
  <si>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</si>
  <si>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</si>
  <si>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Ostrava, Vaňkova 46</t>
  </si>
  <si>
    <t>KSO:</t>
  </si>
  <si>
    <t>CC-CZ:</t>
  </si>
  <si>
    <t>Místo:</t>
  </si>
  <si>
    <t xml:space="preserve"> </t>
  </si>
  <si>
    <t>Datum:</t>
  </si>
  <si>
    <t>21. 3. 2025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</si>
  <si>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</si>
  <si>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</si>
  <si>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</si>
  <si>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</si>
  <si>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</si>
  <si>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</si>
  <si>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</si>
  <si>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</si>
  <si>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</si>
  <si>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</si>
  <si>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</si>
  <si>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</si>
  <si>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</si>
  <si>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</si>
  <si>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</si>
  <si>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</si>
  <si>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</si>
  <si>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</si>
  <si>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</si>
  <si>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</si>
  <si>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</si>
  <si>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</si>
  <si>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</si>
  <si>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</si>
  <si>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</si>
  <si>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</si>
  <si>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</si>
  <si>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</si>
  <si>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</si>
  <si>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</si>
  <si>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</si>
  <si>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</si>
  <si>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</si>
  <si>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</si>
  <si>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</si>
  <si>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</si>
  <si>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</si>
  <si>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</si>
  <si>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</si>
  <si>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</si>
  <si>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</si>
  <si>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</si>
  <si>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</si>
  <si>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</si>
  <si>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</si>
  <si>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</si>
  <si>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</si>
  <si>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</si>
  <si>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</si>
  <si>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</si>
  <si>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</si>
  <si>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</si>
  <si>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</si>
  <si>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</si>
  <si>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A1</t>
  </si>
  <si>
    <t>Hlavní přívod</t>
  </si>
  <si>
    <t>STA</t>
  </si>
  <si>
    <t>1</t>
  </si>
  <si>
    <t>{3669f52c-a8d8-4ef5-b614-e8d50a595b30}</t>
  </si>
  <si>
    <t>A2</t>
  </si>
  <si>
    <t>Hlavní pospojování</t>
  </si>
  <si>
    <t>{d40a03bf-f1da-4f6a-9426-5fdd824f09b6}</t>
  </si>
  <si>
    <t>A3</t>
  </si>
  <si>
    <t>Hlavní domovní vedení</t>
  </si>
  <si>
    <t>{264a133e-af33-4134-a251-ecf10b4f9faa}</t>
  </si>
  <si>
    <t>A4 - 4.1</t>
  </si>
  <si>
    <t>Rozvaděč RE 0</t>
  </si>
  <si>
    <t>{fca604e1-4199-4611-b7b9-a903497b8853}</t>
  </si>
  <si>
    <t>A4 - 4.2</t>
  </si>
  <si>
    <t>Rozvaděč RE 1</t>
  </si>
  <si>
    <t>{050caf5e-7b94-4d3d-b357-0b0003722cb4}</t>
  </si>
  <si>
    <t>A4 - 4.3</t>
  </si>
  <si>
    <t>Rozvaděče RE 2, 3, 4, 5, 6 ,7, 8</t>
  </si>
  <si>
    <t>{130dc905-a5be-4c1a-906e-bf0695d5ac03}</t>
  </si>
  <si>
    <t>A4 - 4.4</t>
  </si>
  <si>
    <t>Rozvaděč VK-43 spol.prostory</t>
  </si>
  <si>
    <t>{db07302f-50c3-4a24-9fd9-c548dd49b718}</t>
  </si>
  <si>
    <t>A4 - 4.5</t>
  </si>
  <si>
    <t>Rozvaděč ROV ovl.ventilace</t>
  </si>
  <si>
    <t>{3f698717-8bf2-44b1-b2a1-65daefb9ed85}</t>
  </si>
  <si>
    <t>A4 - 4.6</t>
  </si>
  <si>
    <t>Rozvaděč ROPP ochr. proti přepětí</t>
  </si>
  <si>
    <t>{cab106bb-d594-4b6f-a066-3b20d748a4eb}</t>
  </si>
  <si>
    <t>A4 - 4.7</t>
  </si>
  <si>
    <t>Rozvaděč RV výtah</t>
  </si>
  <si>
    <t>{dc445b93-b2e2-45d0-9405-6475e775ab28}</t>
  </si>
  <si>
    <t>A5 - 5.1</t>
  </si>
  <si>
    <t>Osvětlení před byty (1 - 8NP)</t>
  </si>
  <si>
    <t>{8a2d4885-ae9b-48ab-b0b4-5f8411ed86bf}</t>
  </si>
  <si>
    <t>A5 - 5.2</t>
  </si>
  <si>
    <t>Osvětlení mezipater a zadního vstupu</t>
  </si>
  <si>
    <t>{0bb1b47a-af24-4ddf-854d-fdfa503bdb0f}</t>
  </si>
  <si>
    <t>A5 - 5.3</t>
  </si>
  <si>
    <t>Osvětlení - stálé svícení (1PP - 8NP)</t>
  </si>
  <si>
    <t>{5b45abca-adf9-4194-8c52-81a7ab3d4851}</t>
  </si>
  <si>
    <t>A5 - 5.4</t>
  </si>
  <si>
    <t>Osvětlení vestibulu a před vstupem</t>
  </si>
  <si>
    <t>{8555e5ea-5001-48c8-a903-7687e2bdd74c}</t>
  </si>
  <si>
    <t>A5 - 5.5</t>
  </si>
  <si>
    <t>Nouzové osvětlení (1PP - 8NP)</t>
  </si>
  <si>
    <t>{321ba3c5-4379-4ea0-b8a4-5e0876669427}</t>
  </si>
  <si>
    <t>A5 - 5.6</t>
  </si>
  <si>
    <t>Osvětlení strojovny výtahu</t>
  </si>
  <si>
    <t>{0e94b44a-a483-44a8-8255-70188ead41fb}</t>
  </si>
  <si>
    <t>A5 - 5.7</t>
  </si>
  <si>
    <t>Osvětlení suterénu 1PP</t>
  </si>
  <si>
    <t>{125a35e5-9b6b-4ffd-9fda-b37a27855789}</t>
  </si>
  <si>
    <t>A5 - 5.8</t>
  </si>
  <si>
    <t>Oprava systému domácích telefonů (hlavní vstup)</t>
  </si>
  <si>
    <t>{41697513-df15-4abb-a6e9-bf003eafad73}</t>
  </si>
  <si>
    <t>A6</t>
  </si>
  <si>
    <t>Přívodní vedení do bytů</t>
  </si>
  <si>
    <t>{63e86b50-4f41-42b3-8241-244ddaf8f641}</t>
  </si>
  <si>
    <t>A7</t>
  </si>
  <si>
    <t>Opravy omítek a malby</t>
  </si>
  <si>
    <t>{ddb3641b-7dd2-4b82-a1d0-5b6c6cff9b2f}</t>
  </si>
  <si>
    <t>A8</t>
  </si>
  <si>
    <t>8.1 - Požární zatěsnění rozvaděčů</t>
  </si>
  <si>
    <t>{77543c2f-031e-41d5-8993-5ba3a5a1275a}</t>
  </si>
  <si>
    <t>A8 - 8.2</t>
  </si>
  <si>
    <t>Požární zatěsnění stoupaček</t>
  </si>
  <si>
    <t>{e9fd5c21-6e87-4541-997e-54dcb21c437b}</t>
  </si>
  <si>
    <t>A9</t>
  </si>
  <si>
    <t>Demontáže</t>
  </si>
  <si>
    <t>{ac6803fe-2502-4a34-ab1b-f58ef6ed4b2d}</t>
  </si>
  <si>
    <t>KRYCÍ LIST SOUPISU PRACÍ</t>
  </si>
  <si>
    <t>Objekt:</t>
  </si>
  <si>
    <t>A1 - Hlavní přívod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</si>
  <si>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</si>
  <si>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</si>
  <si>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</si>
  <si>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</si>
  <si>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</si>
  <si>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</si>
  <si>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741 - Elektroinstalace - silnoproud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</si>
  <si>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</si>
  <si>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</si>
  <si>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</si>
  <si>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</si>
  <si>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</si>
  <si>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</si>
  <si>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</si>
  <si>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</si>
  <si>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</si>
  <si>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</si>
  <si>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</si>
  <si>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</si>
  <si>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</si>
  <si>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</si>
  <si>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</si>
  <si>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</si>
  <si>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</si>
  <si>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741</t>
  </si>
  <si>
    <t>Elektroinstalace - silnoproud</t>
  </si>
  <si>
    <t>K</t>
  </si>
  <si>
    <t>741320931</t>
  </si>
  <si>
    <t>Výměna pojistkových vložek nožových velikosti do 400 A</t>
  </si>
  <si>
    <t>kus</t>
  </si>
  <si>
    <t>16</t>
  </si>
  <si>
    <t>1860203780</t>
  </si>
  <si>
    <t>M</t>
  </si>
  <si>
    <t>35825266</t>
  </si>
  <si>
    <t>pojistka nožová 125A nízkoztrátová 9,80W, provedení normální, charakteristika gG PH1</t>
  </si>
  <si>
    <t>32</t>
  </si>
  <si>
    <t>580510807</t>
  </si>
  <si>
    <t>A2 - Hlavní pospojování</t>
  </si>
  <si>
    <t>741120005</t>
  </si>
  <si>
    <t>Montáž vodič Cu izolovaný plný a laněný žíla 25-35 mm2 pod omítku (např. CY)</t>
  </si>
  <si>
    <t>m</t>
  </si>
  <si>
    <t>1678697621</t>
  </si>
  <si>
    <t>34141030</t>
  </si>
  <si>
    <t>vodič propojovací flexibilní jádro Cu lanované izolace PVC 450/750V (H07V-K) 1x25mm2</t>
  </si>
  <si>
    <t>-1147315859</t>
  </si>
  <si>
    <t>3</t>
  </si>
  <si>
    <t>741127001.D</t>
  </si>
  <si>
    <t>Montáž přípojnice potenciálového vyrovnání (MET)</t>
  </si>
  <si>
    <t>748347427</t>
  </si>
  <si>
    <t>4</t>
  </si>
  <si>
    <t>35410102.D</t>
  </si>
  <si>
    <t>přípojnice potenciálového vyrovnání (MET)</t>
  </si>
  <si>
    <t>-1055593158</t>
  </si>
  <si>
    <t>A3 - Hlavní domovní vedení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</si>
  <si>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</si>
  <si>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</si>
  <si>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</si>
  <si>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46-M - Zemní práce při extr.mont.pracích</t>
  </si>
  <si>
    <t>741110003</t>
  </si>
  <si>
    <t>Montáž trubka plastová tuhá D přes 35 mm uložená pevně</t>
  </si>
  <si>
    <t>2129024218</t>
  </si>
  <si>
    <t>34571352</t>
  </si>
  <si>
    <t>trubka elektroinstalační ohebná dvouplášťová korugovaná (chránička) D 52/63mm, HDPE+LDPE</t>
  </si>
  <si>
    <t>-1963179260</t>
  </si>
  <si>
    <t>741120001</t>
  </si>
  <si>
    <t>Montáž vodič Cu izolovaný plný a laněný žíla 0,35-6 mm2 pod omítku (např. CY)</t>
  </si>
  <si>
    <t>-292023247</t>
  </si>
  <si>
    <t>34141027</t>
  </si>
  <si>
    <t>vodič propojovací flexibilní jádro Cu lanované izolace PVC 450/750V (H07V-K) 1x6mm2</t>
  </si>
  <si>
    <t>1647800766</t>
  </si>
  <si>
    <t>7</t>
  </si>
  <si>
    <t>-819128690</t>
  </si>
  <si>
    <t>8</t>
  </si>
  <si>
    <t>-1529628639</t>
  </si>
  <si>
    <t>9</t>
  </si>
  <si>
    <t>741120010</t>
  </si>
  <si>
    <t>Montáž vodič Cu izolovaný plný a laněný žíla 70 mm2 pod omítku (např. CY)</t>
  </si>
  <si>
    <t>816708136</t>
  </si>
  <si>
    <t>10</t>
  </si>
  <si>
    <t>34141033</t>
  </si>
  <si>
    <t>vodič propojovací flexibilní jádro Cu lanované izolace PVC 450/750V (H07V-K) 1x70mm2</t>
  </si>
  <si>
    <t>1945527208</t>
  </si>
  <si>
    <t>11</t>
  </si>
  <si>
    <t>741122611</t>
  </si>
  <si>
    <t>Montáž kabel Cu plný kulatý žíla 3x1,5 až 6 mm2 uložený pevně (např. CYKY)</t>
  </si>
  <si>
    <t>-56279861</t>
  </si>
  <si>
    <t>34111036</t>
  </si>
  <si>
    <t>kabel instalační jádro Cu plné izolace PVC plášť PVC 450/750V (CYKY) 3x2,5mm2</t>
  </si>
  <si>
    <t>1673578645</t>
  </si>
  <si>
    <t>13</t>
  </si>
  <si>
    <t>741122642</t>
  </si>
  <si>
    <t>Montáž kabel Cu plný kulatý žíla 5x4 až 6 mm2 uložený pevně (např. CYKY)</t>
  </si>
  <si>
    <t>544905620</t>
  </si>
  <si>
    <t>14</t>
  </si>
  <si>
    <t>34111100</t>
  </si>
  <si>
    <t>kabel instalační jádro Cu plné izolace PVC plášť PVC 450/750V (CYKY) 5x6mm2</t>
  </si>
  <si>
    <t>1486366846</t>
  </si>
  <si>
    <t>1735438825</t>
  </si>
  <si>
    <t>33</t>
  </si>
  <si>
    <t>34111098</t>
  </si>
  <si>
    <t>kabel instalační jádro Cu plné izolace PVC plášť PVC 450/750V (CYKY) 5x4mm2</t>
  </si>
  <si>
    <t>-1846207248</t>
  </si>
  <si>
    <t>15</t>
  </si>
  <si>
    <t>741122643</t>
  </si>
  <si>
    <t>Montáž kabel Cu plný kulatý žíla 5x10 mm2 uložený pevně (např. CYKY)</t>
  </si>
  <si>
    <t>1220780309</t>
  </si>
  <si>
    <t>34113034</t>
  </si>
  <si>
    <t>kabel instalační jádro Cu plné izolace PVC plášť PVC 450/750V (CYKY) 5x10mm2</t>
  </si>
  <si>
    <t>-220590220</t>
  </si>
  <si>
    <t>Práce a dodávky M</t>
  </si>
  <si>
    <t>21-M</t>
  </si>
  <si>
    <t>Elektromontáže</t>
  </si>
  <si>
    <t>210021364.R</t>
  </si>
  <si>
    <t>Utěsnění prostupů</t>
  </si>
  <si>
    <t>64</t>
  </si>
  <si>
    <t>-320501427</t>
  </si>
  <si>
    <t>22</t>
  </si>
  <si>
    <t>59081010.R</t>
  </si>
  <si>
    <t>Tmel požárně ochranný protipožární zpěňující, 750 ml, B-s1, d0 dle EN 13501-1, např. DEN BRAVEN</t>
  </si>
  <si>
    <t>128</t>
  </si>
  <si>
    <t>1720162567</t>
  </si>
  <si>
    <t>23</t>
  </si>
  <si>
    <t>210220321</t>
  </si>
  <si>
    <t>Montáž svorek hromosvodných na potrubí typ Bernard se zhotovením pásku</t>
  </si>
  <si>
    <t>779534656</t>
  </si>
  <si>
    <t>24</t>
  </si>
  <si>
    <t>35441997.Z</t>
  </si>
  <si>
    <t>Zemnící svorka ZSA 16 ZSMB 16, vč. pásku</t>
  </si>
  <si>
    <t>-1254535746</t>
  </si>
  <si>
    <t>25</t>
  </si>
  <si>
    <t>210813043</t>
  </si>
  <si>
    <t>Montáž kabelu Cu plného nebo laněného do 1 kV žíly 4x70 mm2 (např. CYKY) bez ukončení uloženého pevně</t>
  </si>
  <si>
    <t>319318010</t>
  </si>
  <si>
    <t>26</t>
  </si>
  <si>
    <t>34113128</t>
  </si>
  <si>
    <t>kabel silový jádro Cu izolace PVC plášť PVC 0,6/1kV (1-CYKY) 4x70mm2</t>
  </si>
  <si>
    <t>-422022730</t>
  </si>
  <si>
    <t>22-M</t>
  </si>
  <si>
    <t>Montáže technologických zařízení pro dopravní stavby</t>
  </si>
  <si>
    <t>27</t>
  </si>
  <si>
    <t>220880057.R</t>
  </si>
  <si>
    <t>Montáž svorkovnice pro stoupací vedení</t>
  </si>
  <si>
    <t>-1405936570</t>
  </si>
  <si>
    <t>28</t>
  </si>
  <si>
    <t>34562905.R</t>
  </si>
  <si>
    <t>Stoupací svorkovnice s krytem IP20</t>
  </si>
  <si>
    <t>-1697733671</t>
  </si>
  <si>
    <t>46-M</t>
  </si>
  <si>
    <t>Zemní práce při extr.mont.pracích</t>
  </si>
  <si>
    <t>29</t>
  </si>
  <si>
    <t>460952212.SD</t>
  </si>
  <si>
    <t>SDK obklad ve tvaru L 350 x 200 mm PO odolnost, vč. rastru (2x deska Rigips RF 12,5x1250x2000mm), mat. vč. zhotovení</t>
  </si>
  <si>
    <t>-1656942939</t>
  </si>
  <si>
    <t>A4 - 4.1 - Rozvaděč RE 0</t>
  </si>
  <si>
    <t>1058873811</t>
  </si>
  <si>
    <t>34141025</t>
  </si>
  <si>
    <t>vodič propojovací flexibilní jádro Cu lanované izolace PVC 450/750V (H07V-K) 1x2,5mm2</t>
  </si>
  <si>
    <t>-1371081788</t>
  </si>
  <si>
    <t>741120003</t>
  </si>
  <si>
    <t>Montáž vodič Cu izolovaný plný a laněný žíla 10-16 mm2 pod omítku (např. CY)</t>
  </si>
  <si>
    <t>1797753361</t>
  </si>
  <si>
    <t>34141028</t>
  </si>
  <si>
    <t>vodič propojovací flexibilní jádro Cu lanované izolace PVC 450/750V (H07V-K) 1x10mm2</t>
  </si>
  <si>
    <t>-536323058</t>
  </si>
  <si>
    <t>5</t>
  </si>
  <si>
    <t>-1757524176</t>
  </si>
  <si>
    <t>6</t>
  </si>
  <si>
    <t>34141029</t>
  </si>
  <si>
    <t>vodič propojovací flexibilní jádro Cu lanované izolace PVC 450/750V (H07V-K) 1x16mm2</t>
  </si>
  <si>
    <t>-823894242</t>
  </si>
  <si>
    <t>741211817.R</t>
  </si>
  <si>
    <t>Repase rozvaděče, demontáž stávajícího zařízení, montáž nového vybavení, vyčištění, nátěry i venkovní, úprava krycího plechu, označení rozv.nálepkami a popisy</t>
  </si>
  <si>
    <t>kpl</t>
  </si>
  <si>
    <t>-2101540151</t>
  </si>
  <si>
    <t>741231011</t>
  </si>
  <si>
    <t>Montáž svorkovnice do rozvaděčů - stoupačková</t>
  </si>
  <si>
    <t>333926052</t>
  </si>
  <si>
    <t>34561667.S</t>
  </si>
  <si>
    <t>svornice pro HDV SV 35</t>
  </si>
  <si>
    <t>1010975101</t>
  </si>
  <si>
    <t>741231014</t>
  </si>
  <si>
    <t>Montáž svorkovnice do rozvaděčů - nulová</t>
  </si>
  <si>
    <t>-2013568340</t>
  </si>
  <si>
    <t>34562692.P</t>
  </si>
  <si>
    <t>svorkovnice 7x16 PE zelená / modrá</t>
  </si>
  <si>
    <t>-1729782337</t>
  </si>
  <si>
    <t>741322141.D</t>
  </si>
  <si>
    <t>Montáž lišta DIN</t>
  </si>
  <si>
    <t>-1740506335</t>
  </si>
  <si>
    <t>34572252</t>
  </si>
  <si>
    <t>lišta elektroinstalační nosná kovová holá DIN TS35 D děrovaná</t>
  </si>
  <si>
    <t>-1502069474</t>
  </si>
  <si>
    <t>210120501</t>
  </si>
  <si>
    <t>Montáž jističů deionových vestavných do 100 A se zapojením vodičů</t>
  </si>
  <si>
    <t>17778077</t>
  </si>
  <si>
    <t>35822109.R</t>
  </si>
  <si>
    <t>jistič 3pólový-charakteristika B 40A, 10kA</t>
  </si>
  <si>
    <t>1154566785</t>
  </si>
  <si>
    <t>220300961</t>
  </si>
  <si>
    <t>Montáž svorka řadová RS 2,5-4</t>
  </si>
  <si>
    <t>324606694</t>
  </si>
  <si>
    <t>17</t>
  </si>
  <si>
    <t>34561660</t>
  </si>
  <si>
    <t>svornice řadová šroubovací s nosnou lištou a průřezem vodiče 4mm2</t>
  </si>
  <si>
    <t>-87479472</t>
  </si>
  <si>
    <t>18</t>
  </si>
  <si>
    <t>220300962</t>
  </si>
  <si>
    <t>Montáž svorka řadová RS 6-10</t>
  </si>
  <si>
    <t>-890734409</t>
  </si>
  <si>
    <t>19</t>
  </si>
  <si>
    <t>34561666</t>
  </si>
  <si>
    <t>svornice řadová šroubovací s nosnou lištou a průřezem vodiče 16mm2</t>
  </si>
  <si>
    <t>-1069221631</t>
  </si>
  <si>
    <t>A4 - 4.2 - Rozvaděč RE 1</t>
  </si>
  <si>
    <t>1005999311</t>
  </si>
  <si>
    <t>471953902</t>
  </si>
  <si>
    <t>20</t>
  </si>
  <si>
    <t>-197482391</t>
  </si>
  <si>
    <t>1135895970</t>
  </si>
  <si>
    <t>-493954302</t>
  </si>
  <si>
    <t>-1050758875</t>
  </si>
  <si>
    <t>1550127114</t>
  </si>
  <si>
    <t>1215896413</t>
  </si>
  <si>
    <t>681108685</t>
  </si>
  <si>
    <t>1082858063</t>
  </si>
  <si>
    <t>-1294058615</t>
  </si>
  <si>
    <t>1354080140</t>
  </si>
  <si>
    <t>34562692.P2</t>
  </si>
  <si>
    <t>svorkovnice 12x16 PE zelená / modrá</t>
  </si>
  <si>
    <t>1915315758</t>
  </si>
  <si>
    <t>1629946929</t>
  </si>
  <si>
    <t>-798516057</t>
  </si>
  <si>
    <t>1540525475</t>
  </si>
  <si>
    <t>35822109.R2</t>
  </si>
  <si>
    <t>jistič 3pólový-charakteristika B 25A, 10kA</t>
  </si>
  <si>
    <t>-864638028</t>
  </si>
  <si>
    <t>1695677787</t>
  </si>
  <si>
    <t>1226338298</t>
  </si>
  <si>
    <t>-1836149355</t>
  </si>
  <si>
    <t>4157078</t>
  </si>
  <si>
    <t>A4 - 4.3 - Rozvaděče RE 2, 3, 4, 5, 6 ,7, 8</t>
  </si>
  <si>
    <t>-603860474</t>
  </si>
  <si>
    <t>-1084920919</t>
  </si>
  <si>
    <t>-331610094</t>
  </si>
  <si>
    <t>-1958265422</t>
  </si>
  <si>
    <t>-1392974877</t>
  </si>
  <si>
    <t>1044337886</t>
  </si>
  <si>
    <t>945426851</t>
  </si>
  <si>
    <t>1261424585</t>
  </si>
  <si>
    <t>1188277867</t>
  </si>
  <si>
    <t>-81707459</t>
  </si>
  <si>
    <t>-1106276076</t>
  </si>
  <si>
    <t>431558395</t>
  </si>
  <si>
    <t>-1252344919</t>
  </si>
  <si>
    <t>1206159528</t>
  </si>
  <si>
    <t>-260714693</t>
  </si>
  <si>
    <t>1869825854</t>
  </si>
  <si>
    <t>35822109.R3</t>
  </si>
  <si>
    <t>jistič 1pólový-charakteristika B 16-25A, 10kA</t>
  </si>
  <si>
    <t>-996746495</t>
  </si>
  <si>
    <t>279984850</t>
  </si>
  <si>
    <t>490749548</t>
  </si>
  <si>
    <t>1251081616</t>
  </si>
  <si>
    <t>209255717</t>
  </si>
  <si>
    <t>A4 - 4.4 - Rozvaděč VK-43 spol.prostory</t>
  </si>
  <si>
    <t>1640284608</t>
  </si>
  <si>
    <t>-839091338</t>
  </si>
  <si>
    <t>-132718951</t>
  </si>
  <si>
    <t>884518485</t>
  </si>
  <si>
    <t>1266931412</t>
  </si>
  <si>
    <t>34141026</t>
  </si>
  <si>
    <t>vodič propojovací flexibilní jádro Cu lanované izolace PVC 450/750V (H07V-K) 1x4mm2</t>
  </si>
  <si>
    <t>-1232837584</t>
  </si>
  <si>
    <t>Repase rozvaděče, demontáž stávajícího zařízení, montáž nového vybavení, vyčištění, nátěry i venkovní, nový krycí plech, označení rozv.nálepkami a popisy</t>
  </si>
  <si>
    <t>-244374488</t>
  </si>
  <si>
    <t>1685647426</t>
  </si>
  <si>
    <t>-1092188116</t>
  </si>
  <si>
    <t>741321001</t>
  </si>
  <si>
    <t>Montáž proudových chráničů dvoupólových nn do 25 A bez krytu se zapojením vodičů</t>
  </si>
  <si>
    <t>584458269</t>
  </si>
  <si>
    <t>35889206.P</t>
  </si>
  <si>
    <t>chránič proudový 2pólový 16A pracovního proudu 0,03A</t>
  </si>
  <si>
    <t>-978058948</t>
  </si>
  <si>
    <t>1011094496</t>
  </si>
  <si>
    <t>35889206.R</t>
  </si>
  <si>
    <t>chránič proudový jednomodulový s nadpr. ochr. B10A, 30mA, na DIN</t>
  </si>
  <si>
    <t>-1178358267</t>
  </si>
  <si>
    <t>-1679919283</t>
  </si>
  <si>
    <t>720997631</t>
  </si>
  <si>
    <t>741322142.D</t>
  </si>
  <si>
    <t>Montáž lišta Cu propojovací s kontakty u kraje lišty</t>
  </si>
  <si>
    <t>154375492</t>
  </si>
  <si>
    <t>35713115.D</t>
  </si>
  <si>
    <t>lišta Cu propojovací s kontakty u kraje lišty</t>
  </si>
  <si>
    <t>571964643</t>
  </si>
  <si>
    <t>482011034</t>
  </si>
  <si>
    <t>jistič 1pólový-charakteristika B 6A, 10kA</t>
  </si>
  <si>
    <t>-869399872</t>
  </si>
  <si>
    <t>746226294</t>
  </si>
  <si>
    <t>35822109.P</t>
  </si>
  <si>
    <t>jistič 1pólový-charakteristika B 10A, 10kA</t>
  </si>
  <si>
    <t>-642808530</t>
  </si>
  <si>
    <t>-1905088596</t>
  </si>
  <si>
    <t>35822111</t>
  </si>
  <si>
    <t>jistič 1pólový-charakteristika B 16A, 10kA</t>
  </si>
  <si>
    <t>2137490293</t>
  </si>
  <si>
    <t>-845975969</t>
  </si>
  <si>
    <t>35822111.P</t>
  </si>
  <si>
    <t>jistič 3pólový-charakteristika B 32A, 10kA</t>
  </si>
  <si>
    <t>1210154297</t>
  </si>
  <si>
    <t>34</t>
  </si>
  <si>
    <t>450088761</t>
  </si>
  <si>
    <t>35</t>
  </si>
  <si>
    <t>35822111.R</t>
  </si>
  <si>
    <t>jistič 3pólový-charakteristika B 16A, 10kA</t>
  </si>
  <si>
    <t>158589014</t>
  </si>
  <si>
    <t>210120501.V</t>
  </si>
  <si>
    <t>Montáž vypínačů vestavných do 100 A se zapojením vodičů</t>
  </si>
  <si>
    <t>-284308768</t>
  </si>
  <si>
    <t>35822107</t>
  </si>
  <si>
    <t>vypínač 3pólový 63A</t>
  </si>
  <si>
    <t>-1268082036</t>
  </si>
  <si>
    <t>210120507.P</t>
  </si>
  <si>
    <t>Montáž páčkového spínače se zapojením vodičů</t>
  </si>
  <si>
    <t>963509691</t>
  </si>
  <si>
    <t>34535098</t>
  </si>
  <si>
    <t>spínač páčkový, 16A, signalizace, barva zelená</t>
  </si>
  <si>
    <t>1172193951</t>
  </si>
  <si>
    <t>-1198421854</t>
  </si>
  <si>
    <t>1346054780</t>
  </si>
  <si>
    <t>30</t>
  </si>
  <si>
    <t>1968364461</t>
  </si>
  <si>
    <t>31</t>
  </si>
  <si>
    <t>658056011</t>
  </si>
  <si>
    <t>A4 - 4.5 - Rozvaděč ROV ovl.ventilace</t>
  </si>
  <si>
    <t>-192634262</t>
  </si>
  <si>
    <t>2141781777</t>
  </si>
  <si>
    <t>407676762</t>
  </si>
  <si>
    <t>34141024</t>
  </si>
  <si>
    <t>vodič propojovací flexibilní jádro Cu lanované izolace PVC 450/750V (H07V-K) 1x1,5mm2</t>
  </si>
  <si>
    <t>2145898845</t>
  </si>
  <si>
    <t>Repase rozvaděče, demontáž stávajícího zařízení, montáž nového vybavení, vyčištění, nátěry i venkovní, úprava krycího plechu, označení rozv.nálepkami a popisy, odpojení přívodu, připojení nového kabelu</t>
  </si>
  <si>
    <t>-801080245</t>
  </si>
  <si>
    <t>-2134212282</t>
  </si>
  <si>
    <t>svorkovnice 15x16 PE zelená / modrá</t>
  </si>
  <si>
    <t>-745659805</t>
  </si>
  <si>
    <t>-1093191098</t>
  </si>
  <si>
    <t>1194127470</t>
  </si>
  <si>
    <t>-131535886</t>
  </si>
  <si>
    <t>35822107.R</t>
  </si>
  <si>
    <t>vypínač 3pólový 32A</t>
  </si>
  <si>
    <t>-1751559051</t>
  </si>
  <si>
    <t>36</t>
  </si>
  <si>
    <t>210120511</t>
  </si>
  <si>
    <t>Montáž jističů do 100 A se zapojením vodičů</t>
  </si>
  <si>
    <t>-917442009</t>
  </si>
  <si>
    <t>37</t>
  </si>
  <si>
    <t>35822105</t>
  </si>
  <si>
    <t>jistič 1pólový-charakteristika B 2A</t>
  </si>
  <si>
    <t>1488080595</t>
  </si>
  <si>
    <t>-1950078129</t>
  </si>
  <si>
    <t>823136333</t>
  </si>
  <si>
    <t>-222115684</t>
  </si>
  <si>
    <t>504457153</t>
  </si>
  <si>
    <t>40</t>
  </si>
  <si>
    <t>220880052.R</t>
  </si>
  <si>
    <t>Montáž stykače</t>
  </si>
  <si>
    <t>-1489253180</t>
  </si>
  <si>
    <t>41</t>
  </si>
  <si>
    <t>35821001.R</t>
  </si>
  <si>
    <t>stykač třífázový LC1 D09 P7 (ovl. 230V)</t>
  </si>
  <si>
    <t>1863313427</t>
  </si>
  <si>
    <t>42</t>
  </si>
  <si>
    <t>220880058.M</t>
  </si>
  <si>
    <t>Montáž spouštěče motoru</t>
  </si>
  <si>
    <t>1481757835</t>
  </si>
  <si>
    <t>43</t>
  </si>
  <si>
    <t>42917652</t>
  </si>
  <si>
    <t>spouštěč motorový SM1E-4, OEZ</t>
  </si>
  <si>
    <t>145669530</t>
  </si>
  <si>
    <t>38</t>
  </si>
  <si>
    <t>220880061.R</t>
  </si>
  <si>
    <t>Montáž relé</t>
  </si>
  <si>
    <t>1421195554</t>
  </si>
  <si>
    <t>39</t>
  </si>
  <si>
    <t>35826000.R</t>
  </si>
  <si>
    <t>časové relé ELCON UKBN 2</t>
  </si>
  <si>
    <t>1829064705</t>
  </si>
  <si>
    <t>A4 - 4.6 - Rozvaděč ROPP ochr. proti přepětí</t>
  </si>
  <si>
    <t>HSV - Práce a dodávky HSV</t>
  </si>
  <si>
    <t xml:space="preserve">    9 - Ostatní konstrukce a práce, bourání</t>
  </si>
  <si>
    <t>HSV</t>
  </si>
  <si>
    <t>Práce a dodávky HSV</t>
  </si>
  <si>
    <t>Ostatní konstrukce a práce, bourání</t>
  </si>
  <si>
    <t>973042341</t>
  </si>
  <si>
    <t>Vysekání kapes ve zdivu z betonu pl do 0,16 m2 hl do 150 mm</t>
  </si>
  <si>
    <t>316047730</t>
  </si>
  <si>
    <t>741312501</t>
  </si>
  <si>
    <t>Montáž odpínače výkonového pojistkového do 500 V do 160 A bez zapojení vodičů</t>
  </si>
  <si>
    <t>-1923430919</t>
  </si>
  <si>
    <t>34535094</t>
  </si>
  <si>
    <t>odpínač 3fázový</t>
  </si>
  <si>
    <t>1398708678</t>
  </si>
  <si>
    <t>741320913</t>
  </si>
  <si>
    <t>Výměna pojistkových vložek velikosti do 200 A</t>
  </si>
  <si>
    <t>-1440181252</t>
  </si>
  <si>
    <t>35825256</t>
  </si>
  <si>
    <t>pojistka válcová 125A, provedení normální, charakteristika gG</t>
  </si>
  <si>
    <t>1230487618</t>
  </si>
  <si>
    <t>741322012</t>
  </si>
  <si>
    <t>Montáž svodiče bleskových proudů nn typ 1 třípólových impulzní proud do 100 kA se zapojením vodičů</t>
  </si>
  <si>
    <t>-1696771594</t>
  </si>
  <si>
    <t>35889521.SV</t>
  </si>
  <si>
    <t>svodič přepětí SPD I.</t>
  </si>
  <si>
    <t>891946280</t>
  </si>
  <si>
    <t>1635532636</t>
  </si>
  <si>
    <t>-1860521055</t>
  </si>
  <si>
    <t>210191530.NV</t>
  </si>
  <si>
    <t>Montáž skříní plastových typ SP100, SP200, SP182, SP282 bez zapojení vodičů</t>
  </si>
  <si>
    <t>-434158458</t>
  </si>
  <si>
    <t>35711715.NV</t>
  </si>
  <si>
    <t>skříň přípojková na omítku celoplastové provedení výzbroj (SP100/NV)</t>
  </si>
  <si>
    <t>1799379484</t>
  </si>
  <si>
    <t>1706704639</t>
  </si>
  <si>
    <t>642284515</t>
  </si>
  <si>
    <t>A4 - 4.7 - Rozvaděč RV výtah</t>
  </si>
  <si>
    <t>HZS - Hodinové zúčtovací sazby</t>
  </si>
  <si>
    <t>741110511</t>
  </si>
  <si>
    <t>Montáž lišta a kanálek vkládací šířky do 60 mm s víčkem</t>
  </si>
  <si>
    <t>15536869</t>
  </si>
  <si>
    <t>34571008</t>
  </si>
  <si>
    <t>lišta elektroinstalační hranatá PVC 40x40mm</t>
  </si>
  <si>
    <t>1914580109</t>
  </si>
  <si>
    <t>HZS</t>
  </si>
  <si>
    <t>Hodinové zúčtovací sazby</t>
  </si>
  <si>
    <t>HZS2232.R</t>
  </si>
  <si>
    <t>Hodinová zúčtovací sazba elektrikář odborný (odpojení stávajícího vedení a napojení vedení nového)</t>
  </si>
  <si>
    <t>hod</t>
  </si>
  <si>
    <t>512</t>
  </si>
  <si>
    <t>206436736</t>
  </si>
  <si>
    <t>A5 - 5.1 - Osvětlení před byty (1 - 8NP)</t>
  </si>
  <si>
    <t>741112001</t>
  </si>
  <si>
    <t>Montáž krabice zapuštěná plastová kruhová</t>
  </si>
  <si>
    <t>-1372204449</t>
  </si>
  <si>
    <t>34571521</t>
  </si>
  <si>
    <t>krabice pod omítku PVC odbočná kruhová D 70mm s víčkem a svorkovnicí</t>
  </si>
  <si>
    <t>-1380924357</t>
  </si>
  <si>
    <t>741112021</t>
  </si>
  <si>
    <t>Montáž krabice nástěnná plastová čtyřhranná do 100x100 mm</t>
  </si>
  <si>
    <t>1609136406</t>
  </si>
  <si>
    <t>34571478</t>
  </si>
  <si>
    <t>krabice panelová přístrojová, víčko VLK80</t>
  </si>
  <si>
    <t>481108187</t>
  </si>
  <si>
    <t>741112353</t>
  </si>
  <si>
    <t>Otevření nebo uzavření krabice pancéřové víčkem na 4 šrouby</t>
  </si>
  <si>
    <t>-233418565</t>
  </si>
  <si>
    <t>1506799807</t>
  </si>
  <si>
    <t>34111030</t>
  </si>
  <si>
    <t>kabel instalační jádro Cu plné izolace PVC plášť PVC 450/750V (CYKY) 3x1,5mm2</t>
  </si>
  <si>
    <t>-2003028491</t>
  </si>
  <si>
    <t>741332845.P</t>
  </si>
  <si>
    <t>Pomocný instalační materiál</t>
  </si>
  <si>
    <t>-1320080379</t>
  </si>
  <si>
    <t>741333823</t>
  </si>
  <si>
    <t>Demontáž ovladač tlačítkový vestavný-spínací jednotka 1/1</t>
  </si>
  <si>
    <t>-579132933</t>
  </si>
  <si>
    <t>741370003</t>
  </si>
  <si>
    <t>Montáž svítidlo žárovkové bytové stropní přisazené 2 zdroje</t>
  </si>
  <si>
    <t>-907579935</t>
  </si>
  <si>
    <t>34825002.S</t>
  </si>
  <si>
    <t>svítidlo interiérové stropní přisazené kruhové 2x 40W, E27, s int.čidlem pohybu, vč. zdroje 2x LED 6W, 3000K, 510lm</t>
  </si>
  <si>
    <t>1220665491</t>
  </si>
  <si>
    <t>460941112</t>
  </si>
  <si>
    <t>Vyplnění a omítnutí rýh při elektroinstalacích ve stropech hl do 3 cm a š přes 3 do 5 cm</t>
  </si>
  <si>
    <t>1497873614</t>
  </si>
  <si>
    <t>468112311</t>
  </si>
  <si>
    <t>Frézování drážek pro vodiče ve stropech z betonu do 3x3 cm</t>
  </si>
  <si>
    <t>-882769495</t>
  </si>
  <si>
    <t>469971111</t>
  </si>
  <si>
    <t>Svislá doprava suti a vybouraných hmot při elektromontážích za první podlaží</t>
  </si>
  <si>
    <t>t</t>
  </si>
  <si>
    <t>287550151</t>
  </si>
  <si>
    <t>469971121</t>
  </si>
  <si>
    <t>Příplatek ke svislé dopravě suti a vybouraných hmot při elektromontážích za každé další podlaží</t>
  </si>
  <si>
    <t>-810249236</t>
  </si>
  <si>
    <t>469972111</t>
  </si>
  <si>
    <t>Odvoz suti a vybouraných hmot při elektromontážích do 1 km</t>
  </si>
  <si>
    <t>-1130746251</t>
  </si>
  <si>
    <t>469972121</t>
  </si>
  <si>
    <t>Příplatek k odvozu suti a vybouraných hmot při elektromontážích za každý další 1 km</t>
  </si>
  <si>
    <t>-1783453</t>
  </si>
  <si>
    <t>469973114</t>
  </si>
  <si>
    <t>Poplatek za uložení na skládce (skládkovné) stavebního odpadu ze směsí nebo oddělených frakcí betonu, cihel a keramických výrobků kód odpadu 17 01 07</t>
  </si>
  <si>
    <t>-1353779134</t>
  </si>
  <si>
    <t>A5 - 5.2 - Osvětlení mezipater a zadního vstupu</t>
  </si>
  <si>
    <t>-860555920</t>
  </si>
  <si>
    <t>34571007</t>
  </si>
  <si>
    <t>lišta elektroinstalační hranatá PVC 40x20mm</t>
  </si>
  <si>
    <t>651386950</t>
  </si>
  <si>
    <t>-1195748493</t>
  </si>
  <si>
    <t>-2029389160</t>
  </si>
  <si>
    <t>1653312638</t>
  </si>
  <si>
    <t>-2113934484</t>
  </si>
  <si>
    <t>158702434</t>
  </si>
  <si>
    <t>-1034558935</t>
  </si>
  <si>
    <t>625199681</t>
  </si>
  <si>
    <t>-505283628</t>
  </si>
  <si>
    <t>-1992474898</t>
  </si>
  <si>
    <t>1323401051</t>
  </si>
  <si>
    <t>-584373362</t>
  </si>
  <si>
    <t>741372061</t>
  </si>
  <si>
    <t>Montáž svítidlo LED interiérové přisazené stropní hranaté nebo kruhové do 0,09 m2 se zapojením vodičů</t>
  </si>
  <si>
    <t>1232945753</t>
  </si>
  <si>
    <t>34825004</t>
  </si>
  <si>
    <t>svítidlo interiérové přisazené s vysok.frekvenčním pohyb.čidlem, IP44, 9,5W, 1010 lm</t>
  </si>
  <si>
    <t>22382398</t>
  </si>
  <si>
    <t>460941122</t>
  </si>
  <si>
    <t>Vyplnění a omítnutí rýh při elektroinstalacích ve stropech hl přes 3 do 5 cm a š přes 5 do 7 cm</t>
  </si>
  <si>
    <t>-192300243</t>
  </si>
  <si>
    <t>460951112</t>
  </si>
  <si>
    <t>Zabetonování otvorů při elektroinstalacích ve stropech pl do 0,09 m2 a tl přes 10 do 20 cm</t>
  </si>
  <si>
    <t>1454003988</t>
  </si>
  <si>
    <t>460952121</t>
  </si>
  <si>
    <t>Zazdívka otvorů při elektroinstalacích cihlami pálenými pl přes 0,0225 do 0,09 m2 a tl do 15 cm</t>
  </si>
  <si>
    <t>1262205097</t>
  </si>
  <si>
    <t>468082112</t>
  </si>
  <si>
    <t>Vybourání otvorů pro elektroinstalace stropech a klenbách keramických pl do 0,09 m2 tl přes 10 do 20 cm</t>
  </si>
  <si>
    <t>-796517527</t>
  </si>
  <si>
    <t>468101112</t>
  </si>
  <si>
    <t>Vysekání rýh pro montáž trubek a kabelů ve zdivu betonovém hl do 3 cm a š přes 3 do 5 cm</t>
  </si>
  <si>
    <t>-2010733036</t>
  </si>
  <si>
    <t>-1662000286</t>
  </si>
  <si>
    <t>-963752924</t>
  </si>
  <si>
    <t>681098378</t>
  </si>
  <si>
    <t>538675681</t>
  </si>
  <si>
    <t>-50977299</t>
  </si>
  <si>
    <t>A5 - 5.3 - Osvětlení - stálé svícení (1PP - 8NP)</t>
  </si>
  <si>
    <t>-526191550</t>
  </si>
  <si>
    <t>34571010</t>
  </si>
  <si>
    <t>lišta elektroinstalační vkládací 18x13mm</t>
  </si>
  <si>
    <t>561549924</t>
  </si>
  <si>
    <t>1338527637</t>
  </si>
  <si>
    <t>875417284</t>
  </si>
  <si>
    <t>-2123352884</t>
  </si>
  <si>
    <t>-654053797</t>
  </si>
  <si>
    <t>2030195193</t>
  </si>
  <si>
    <t>-1820673015</t>
  </si>
  <si>
    <t>-866479626</t>
  </si>
  <si>
    <t>svítidlo interiérové LED, ovál, 12W, 4000K, 230V</t>
  </si>
  <si>
    <t>-467697706</t>
  </si>
  <si>
    <t>A5 - 5.4 - Osvětlení vestibulu a před vstupem</t>
  </si>
  <si>
    <t>-505380871</t>
  </si>
  <si>
    <t>-931553087</t>
  </si>
  <si>
    <t>-836220089</t>
  </si>
  <si>
    <t>305081571</t>
  </si>
  <si>
    <t>1442656623</t>
  </si>
  <si>
    <t>-1527665611</t>
  </si>
  <si>
    <t>-1824899478</t>
  </si>
  <si>
    <t>460952111</t>
  </si>
  <si>
    <t>Zazdívka otvorů při elektroinstalacích cihlami pálenými pl do 0,0225 m2 a tl do 15 cm</t>
  </si>
  <si>
    <t>2114757708</t>
  </si>
  <si>
    <t>2067812015</t>
  </si>
  <si>
    <t>468081312</t>
  </si>
  <si>
    <t>Vybourání otvorů pro elektroinstalace ve zdivu cihelném pl do 0,0225 m2 tl přes 15 do 30 cm</t>
  </si>
  <si>
    <t>1907284230</t>
  </si>
  <si>
    <t>1376551279</t>
  </si>
  <si>
    <t>-1542257865</t>
  </si>
  <si>
    <t>468757591</t>
  </si>
  <si>
    <t>-1923166780</t>
  </si>
  <si>
    <t>1542391439</t>
  </si>
  <si>
    <t>1470723029</t>
  </si>
  <si>
    <t>A5 - 5.5 - Nouzové osvětlení (1PP - 8NP)</t>
  </si>
  <si>
    <t>-2088167385</t>
  </si>
  <si>
    <t>689008582</t>
  </si>
  <si>
    <t>-1404720361</t>
  </si>
  <si>
    <t>1941525157</t>
  </si>
  <si>
    <t>-933928611</t>
  </si>
  <si>
    <t>1453762048</t>
  </si>
  <si>
    <t>34825004.NO</t>
  </si>
  <si>
    <t>svítidlo nouzové LED, 8W, IP65, AKU 3h, s piktogramem</t>
  </si>
  <si>
    <t>-56545533</t>
  </si>
  <si>
    <t>689581323</t>
  </si>
  <si>
    <t>13169206</t>
  </si>
  <si>
    <t>468082212</t>
  </si>
  <si>
    <t>Vybourání otvorů pro elektroinstalace stropech a klenbách železobetonových pl do 0,09 m2 tl přes 10 do 20 cm</t>
  </si>
  <si>
    <t>-1655298502</t>
  </si>
  <si>
    <t>1613337938</t>
  </si>
  <si>
    <t>1518895415</t>
  </si>
  <si>
    <t>-161939474</t>
  </si>
  <si>
    <t>7936147</t>
  </si>
  <si>
    <t>1408206170</t>
  </si>
  <si>
    <t>-218760564</t>
  </si>
  <si>
    <t>A5 - 5.6 - Osvětlení strojovny výtahu</t>
  </si>
  <si>
    <t>-1729890510</t>
  </si>
  <si>
    <t>-734026634</t>
  </si>
  <si>
    <t>1295629319</t>
  </si>
  <si>
    <t>-933850562</t>
  </si>
  <si>
    <t>741120811</t>
  </si>
  <si>
    <t>Demontáž vodič Cu izolovaný plný a laněný žíla 0,35-16 mm2 pod omítkou</t>
  </si>
  <si>
    <t>1744704522</t>
  </si>
  <si>
    <t>-124671428</t>
  </si>
  <si>
    <t>436820727</t>
  </si>
  <si>
    <t>741310251</t>
  </si>
  <si>
    <t>Montáž vypínač (polo)zapuštěný šroubové připojení 1-jednopólových prostředí venkovní/mokré se zapojením vodičů</t>
  </si>
  <si>
    <t>1250434217</t>
  </si>
  <si>
    <t>34535015</t>
  </si>
  <si>
    <t>spínač nástěnný jednopólový, řazení 1, IP44, šroubové svorky</t>
  </si>
  <si>
    <t>1461872375</t>
  </si>
  <si>
    <t>-1514744863</t>
  </si>
  <si>
    <t>741370101</t>
  </si>
  <si>
    <t>Montáž svítidlo žárovkové průmyslové stropní přisazené 1 zdroj bez koše</t>
  </si>
  <si>
    <t>1189768212</t>
  </si>
  <si>
    <t>34835000.S</t>
  </si>
  <si>
    <t>svítidlo průmyslové přisazené, IP44, 1xE27, 60W, vč. zdroje LED 10W, E27, 3000K, 510lm</t>
  </si>
  <si>
    <t>1499399879</t>
  </si>
  <si>
    <t>741371104</t>
  </si>
  <si>
    <t>Montáž svítidlo zářivkové průmyslové stropní přisazené 2 zdroje s krytem</t>
  </si>
  <si>
    <t>2025827106</t>
  </si>
  <si>
    <t>34833106.S</t>
  </si>
  <si>
    <t>svítidlo zářivkové průmyslové IP65, 2xG13W, 2x36W, vč. zdroje LED 18-20W</t>
  </si>
  <si>
    <t>522326354</t>
  </si>
  <si>
    <t>741910611</t>
  </si>
  <si>
    <t>Montáž příchytka kovová pro kabelové lávky a žebříky kabel D do 40 mm</t>
  </si>
  <si>
    <t>108122340</t>
  </si>
  <si>
    <t>35432541</t>
  </si>
  <si>
    <t>příchytka kabelová 14-28mm</t>
  </si>
  <si>
    <t>-1195959431</t>
  </si>
  <si>
    <t>A5 - 5.7 - Osvětlení suterénu 1PP</t>
  </si>
  <si>
    <t>741110001</t>
  </si>
  <si>
    <t>Montáž trubka plastová tuhá D přes 16 do 23 mm uložená pevně</t>
  </si>
  <si>
    <t>-76079228</t>
  </si>
  <si>
    <t>34571093</t>
  </si>
  <si>
    <t>trubka elektroinstalační tuhá z PVC D 22,1/25 mm, délka 3m, vč. příslušenství, příchytek, kolen, spojek</t>
  </si>
  <si>
    <t>-895964178</t>
  </si>
  <si>
    <t>741110041</t>
  </si>
  <si>
    <t>Montáž trubka plastová ohebná D přes 11 do 23 mm uložená pevně</t>
  </si>
  <si>
    <t>-1341356673</t>
  </si>
  <si>
    <t>34571152</t>
  </si>
  <si>
    <t>trubka elektroinstalační ohebná z PH, D 16/21,2mm</t>
  </si>
  <si>
    <t>1769119633</t>
  </si>
  <si>
    <t>-1389956376</t>
  </si>
  <si>
    <t>-158298668</t>
  </si>
  <si>
    <t>1329660210</t>
  </si>
  <si>
    <t>34571479</t>
  </si>
  <si>
    <t>krabice v uzavřeném provedení PP s krytím IP 66 čtvercová 100x100mm</t>
  </si>
  <si>
    <t>320112361</t>
  </si>
  <si>
    <t>-8677693</t>
  </si>
  <si>
    <t>2002597071</t>
  </si>
  <si>
    <t>648968429</t>
  </si>
  <si>
    <t>1258725568</t>
  </si>
  <si>
    <t>-1130487001</t>
  </si>
  <si>
    <t>-210990504</t>
  </si>
  <si>
    <t>741370102</t>
  </si>
  <si>
    <t>Montáž svítidlo žárovkové průmyslové stropní přisazené 1 zdroj s košem</t>
  </si>
  <si>
    <t>731104816</t>
  </si>
  <si>
    <t>svítidlo průmyslové přisazené, 1x E27, 60W, IP44, vč. zdroje</t>
  </si>
  <si>
    <t>-1805998159</t>
  </si>
  <si>
    <t>-1276592715</t>
  </si>
  <si>
    <t>34825004.2</t>
  </si>
  <si>
    <t>svítidlo interiérové přisazené s pohyb.čidlem, 2x 40W, E27, např. FOGLER DL 2400, 2x 40W, Kanlux</t>
  </si>
  <si>
    <t>2106768791</t>
  </si>
  <si>
    <t>A5 - 5.8 - Oprava systému domácích telefonů (hlavní vstup)</t>
  </si>
  <si>
    <t>-1202376364</t>
  </si>
  <si>
    <t>34571472</t>
  </si>
  <si>
    <t>krabice do dutých stěn PVC přístrojová čtvercová 120x120mm s víčkem</t>
  </si>
  <si>
    <t>-1674483685</t>
  </si>
  <si>
    <t>741112023</t>
  </si>
  <si>
    <t>Montáž krabice nástěnná plastová čtyřhranná do 250x250 mm</t>
  </si>
  <si>
    <t>1120752390</t>
  </si>
  <si>
    <t>34571481.K</t>
  </si>
  <si>
    <t>krabice v uzavřeném provedení PP s krytím IP 55 obdélníková 220x170x80mm</t>
  </si>
  <si>
    <t>-1753106749</t>
  </si>
  <si>
    <t>741112061</t>
  </si>
  <si>
    <t>Montáž krabice přístrojová zapuštěná plastová kruhová</t>
  </si>
  <si>
    <t>-1131813761</t>
  </si>
  <si>
    <t>34571450</t>
  </si>
  <si>
    <t>krabice pod omítku PVC přístrojová kruhová D 70mm</t>
  </si>
  <si>
    <t>1170484933</t>
  </si>
  <si>
    <t>741310112</t>
  </si>
  <si>
    <t>Montáž ovladač (polo)zapuštěný bezšroubové připojení 1/0-tlačítkový zapínací se zapojením vodičů</t>
  </si>
  <si>
    <t>881644388</t>
  </si>
  <si>
    <t>34535005.T</t>
  </si>
  <si>
    <t>tlačítko zvonkové celoplošné</t>
  </si>
  <si>
    <t>-401399296</t>
  </si>
  <si>
    <t>1746501267</t>
  </si>
  <si>
    <t>220280221</t>
  </si>
  <si>
    <t>Montáž kabely bytové uložené v trubkách nebo lištách SYKFY 5 x 2 x 0,5 mm</t>
  </si>
  <si>
    <t>-1544712552</t>
  </si>
  <si>
    <t>34121050.D</t>
  </si>
  <si>
    <t>kabel datový Cu drátem jádro Cu plné izolace PVC plášť PVC 100V 4x2x0,8mm2</t>
  </si>
  <si>
    <t>2021887752</t>
  </si>
  <si>
    <t>220322007.D1</t>
  </si>
  <si>
    <t>Montáž komunikačního modulu (tablo pro bezkont. čipy, třídrátový systém, audio)</t>
  </si>
  <si>
    <t>-251234375</t>
  </si>
  <si>
    <t>38226132.D1</t>
  </si>
  <si>
    <t>tablo s elektronickým vrátným</t>
  </si>
  <si>
    <t>-1635070248</t>
  </si>
  <si>
    <t>220322007.D2</t>
  </si>
  <si>
    <t>Montáž jednotky elektroniky</t>
  </si>
  <si>
    <t>24372759</t>
  </si>
  <si>
    <t>38226132.D2</t>
  </si>
  <si>
    <t>jednotka elektroniky</t>
  </si>
  <si>
    <t>-102078675</t>
  </si>
  <si>
    <t>220322007.D3</t>
  </si>
  <si>
    <t>Montáž napáječe 6-12V</t>
  </si>
  <si>
    <t>1625900717</t>
  </si>
  <si>
    <t>38226132.D3</t>
  </si>
  <si>
    <t>-149894764</t>
  </si>
  <si>
    <t>220322007.D4</t>
  </si>
  <si>
    <t>Montáž modulu pro jmenovky</t>
  </si>
  <si>
    <t>-613031675</t>
  </si>
  <si>
    <t>38226132.D4</t>
  </si>
  <si>
    <t>modul jmenovek</t>
  </si>
  <si>
    <t>1904429884</t>
  </si>
  <si>
    <t>220322007.D5</t>
  </si>
  <si>
    <t>Montáž stříška třímodulová</t>
  </si>
  <si>
    <t>-1962501287</t>
  </si>
  <si>
    <t>38226132.D5</t>
  </si>
  <si>
    <t>stříška třímodulová</t>
  </si>
  <si>
    <t>-626044138</t>
  </si>
  <si>
    <t>220322007.D6</t>
  </si>
  <si>
    <t>Montáž domácí telefon bílý s dvojím zvoněním</t>
  </si>
  <si>
    <t>-2114042038</t>
  </si>
  <si>
    <t>38226132.D6</t>
  </si>
  <si>
    <t>domácí telefon s dvojím zvoněním</t>
  </si>
  <si>
    <t>-875509493</t>
  </si>
  <si>
    <t>220322007.D7</t>
  </si>
  <si>
    <t>Bezkontaktní čip</t>
  </si>
  <si>
    <t>-1205583623</t>
  </si>
  <si>
    <t>38226132.D7</t>
  </si>
  <si>
    <t>bezkontaktní čip</t>
  </si>
  <si>
    <t>-673893056</t>
  </si>
  <si>
    <t>220322007.D8</t>
  </si>
  <si>
    <t>Montáž zámku elektrického</t>
  </si>
  <si>
    <t>-1704200769</t>
  </si>
  <si>
    <t>38226132.D8</t>
  </si>
  <si>
    <t>elektrický zámek</t>
  </si>
  <si>
    <t>1818927320</t>
  </si>
  <si>
    <t>220322007.D9</t>
  </si>
  <si>
    <t>Montáž generátoru druhého zvonění</t>
  </si>
  <si>
    <t>546964680</t>
  </si>
  <si>
    <t>38226132.D9</t>
  </si>
  <si>
    <t>generátor druhého zvonění</t>
  </si>
  <si>
    <t>1660194526</t>
  </si>
  <si>
    <t>429047315</t>
  </si>
  <si>
    <t>1052060309</t>
  </si>
  <si>
    <t>337933834</t>
  </si>
  <si>
    <t>1157336240</t>
  </si>
  <si>
    <t>419864895</t>
  </si>
  <si>
    <t>253382827</t>
  </si>
  <si>
    <t>911198242</t>
  </si>
  <si>
    <t>555167886</t>
  </si>
  <si>
    <t>1962321467</t>
  </si>
  <si>
    <t>A6 - Přívodní vedení do bytů</t>
  </si>
  <si>
    <t>741120301</t>
  </si>
  <si>
    <t>Montáž vodič Cu izolovaný plný a laněný s PVC pláštěm žíla 0,55-16 mm2 pevně (např. CY, CHAH-V)</t>
  </si>
  <si>
    <t>-749572219</t>
  </si>
  <si>
    <t>1693060514</t>
  </si>
  <si>
    <t>741122743</t>
  </si>
  <si>
    <t>Montáž kabel Cu plný kulatý pancéřovaný žíla 5x6 až 10 mm2 uložený pevně (např. CYKYDY)</t>
  </si>
  <si>
    <t>1441064121</t>
  </si>
  <si>
    <t>256</t>
  </si>
  <si>
    <t>-1192559405</t>
  </si>
  <si>
    <t>804273368</t>
  </si>
  <si>
    <t>1728700390</t>
  </si>
  <si>
    <t>264066031</t>
  </si>
  <si>
    <t>1878910037</t>
  </si>
  <si>
    <t>-573430662</t>
  </si>
  <si>
    <t>-1866190325</t>
  </si>
  <si>
    <t>1590385784</t>
  </si>
  <si>
    <t>-2034773175</t>
  </si>
  <si>
    <t>-601623532</t>
  </si>
  <si>
    <t>-1750193846</t>
  </si>
  <si>
    <t>A7 - Opravy omítek a malby</t>
  </si>
  <si>
    <t xml:space="preserve">    3 - Svislé a kompletní konstrukce</t>
  </si>
  <si>
    <t xml:space="preserve">    6 - Úpravy povrchů, podlahy a osazování výplní</t>
  </si>
  <si>
    <t>VRN - Vedlejší rozpočtové náklady</t>
  </si>
  <si>
    <t xml:space="preserve">    VRN4 - Inženýrská činnost</t>
  </si>
  <si>
    <t>Svislé a kompletní konstrukce</t>
  </si>
  <si>
    <t>340235211</t>
  </si>
  <si>
    <t>Zazdívka otvorů v příčkách nebo stěnách pl do 0,0225 m2 cihlami plnými tl do 100 mm</t>
  </si>
  <si>
    <t>-744771307</t>
  </si>
  <si>
    <t>Úpravy povrchů, podlahy a osazování výplní</t>
  </si>
  <si>
    <t>611315102</t>
  </si>
  <si>
    <t>Vápenná hrubá omítka rýh ve stropech š přes 150 do 300 mm</t>
  </si>
  <si>
    <t>m2</t>
  </si>
  <si>
    <t>-570324259</t>
  </si>
  <si>
    <t>611315112</t>
  </si>
  <si>
    <t>Vápenná hladká omítka rýh ve stropech š přes 150 do 300 mm</t>
  </si>
  <si>
    <t>-810239915</t>
  </si>
  <si>
    <t>611995102</t>
  </si>
  <si>
    <t>Příplatek k cenám oprav povrchů za omítání stropu na pletivu v rozsahu opravované pl přes 10 do 30 %</t>
  </si>
  <si>
    <t>127556397</t>
  </si>
  <si>
    <t>612315102</t>
  </si>
  <si>
    <t>Vápenná hrubá omítka rýh ve stěnách š přes 150 do 300 mm</t>
  </si>
  <si>
    <t>248436906</t>
  </si>
  <si>
    <t>612315112</t>
  </si>
  <si>
    <t>Vápenná hladká omítka rýh ve stěnách š přes 150 do 300 mm</t>
  </si>
  <si>
    <t>-1256836670</t>
  </si>
  <si>
    <t>612995102</t>
  </si>
  <si>
    <t>Příplatek k cenám oprav povrchů za omítání stěn na pletivu v rozsahu opravované pl přes 10 do 30 %</t>
  </si>
  <si>
    <t>-1580929130</t>
  </si>
  <si>
    <t>621125100.P1</t>
  </si>
  <si>
    <t>Keramický obklad (sokl) po obvodu stěn, do výšky 0,08 m, barva bude upřesněna inv., veškeré spol.prost. mimo sklep</t>
  </si>
  <si>
    <t>-756331301</t>
  </si>
  <si>
    <t>621125100.P2</t>
  </si>
  <si>
    <t>Lišta k PVC podlaze u bytů</t>
  </si>
  <si>
    <t>1193387919</t>
  </si>
  <si>
    <t>622258001.P3</t>
  </si>
  <si>
    <t>Lepidlo flexibilní 25 kg</t>
  </si>
  <si>
    <t>757417855</t>
  </si>
  <si>
    <t>622258001.P4</t>
  </si>
  <si>
    <t>Akrylátový tmel</t>
  </si>
  <si>
    <t>-1641669682</t>
  </si>
  <si>
    <t>624635201.M1</t>
  </si>
  <si>
    <t>Dvojnásobné bílé malby ze směsi za sucha dobře otěruvzdorných na chodbách, schodištích a ve sklepě do 3,80 m vč. dodávky barvy</t>
  </si>
  <si>
    <t>-411867387</t>
  </si>
  <si>
    <t>624635201.M2</t>
  </si>
  <si>
    <t>Sokl do výšky 1,3 m podmalování barevnou barvou + válečkování barvou jednoduchým válečkem na schodišti - barva bude upřesněna inv., vč. barvy</t>
  </si>
  <si>
    <t>-1656868528</t>
  </si>
  <si>
    <t>624635201.M3</t>
  </si>
  <si>
    <t>Dvojnásobné omyvatelné barvy na hraně schodiště (zrcadlo) +lem 0,1m dle TZ, barva bude upřesněna inv., vč. barvy</t>
  </si>
  <si>
    <t>1606153574</t>
  </si>
  <si>
    <t>624635201.M4</t>
  </si>
  <si>
    <t>Jednoduché linkování o výšce podlaží do 3,80 m, vč. barvy</t>
  </si>
  <si>
    <t>615663788</t>
  </si>
  <si>
    <t>624635201.M5</t>
  </si>
  <si>
    <t>Nátěr krytí střešního svodu (napojeno na rozv.), vč. barvy</t>
  </si>
  <si>
    <t>694365388</t>
  </si>
  <si>
    <t>624635201.M6</t>
  </si>
  <si>
    <t>Dvojnásobné bílé malby ze směsi za sucha dobře otěruvzdorných SDK kufrů, vč. dodávky barvy</t>
  </si>
  <si>
    <t>-627658920</t>
  </si>
  <si>
    <t>624635211.R</t>
  </si>
  <si>
    <t>Oprášení (ometení) podkladu v místnostech do výšky 3,80 m</t>
  </si>
  <si>
    <t>-1879662123</t>
  </si>
  <si>
    <t>952901105</t>
  </si>
  <si>
    <t>Čištění budov omytí dvojitých nebo zdvojených oken nebo balkonových dveří pl do 0,6 m2</t>
  </si>
  <si>
    <t>50593464</t>
  </si>
  <si>
    <t>952901121</t>
  </si>
  <si>
    <t>Čištění budov omytí dveří nebo vrat pl do 1,5 m2</t>
  </si>
  <si>
    <t>254897744</t>
  </si>
  <si>
    <t>952902021</t>
  </si>
  <si>
    <t>Čištění budov zametení hladkých podlah</t>
  </si>
  <si>
    <t>-988771835</t>
  </si>
  <si>
    <t>952902031</t>
  </si>
  <si>
    <t>Čištění budov omytí hladkých podlah</t>
  </si>
  <si>
    <t>1048018751</t>
  </si>
  <si>
    <t>952902221</t>
  </si>
  <si>
    <t>Čištění budov zametení schodišť</t>
  </si>
  <si>
    <t>-1036421454</t>
  </si>
  <si>
    <t>952902231</t>
  </si>
  <si>
    <t>Čištění budov omytí schodišť</t>
  </si>
  <si>
    <t>1280711803</t>
  </si>
  <si>
    <t>882634618</t>
  </si>
  <si>
    <t>HZS4212.R</t>
  </si>
  <si>
    <t>Hodinová zúčtovací sazba revizní technik specialista, vč. dodání 2ks revizní zprávy</t>
  </si>
  <si>
    <t>1761369857</t>
  </si>
  <si>
    <t>VRN</t>
  </si>
  <si>
    <t>Vedlejší rozpočtové náklady</t>
  </si>
  <si>
    <t>VRN4</t>
  </si>
  <si>
    <t>Inženýrská činnost</t>
  </si>
  <si>
    <t>045303000</t>
  </si>
  <si>
    <t>Koordinační činnost</t>
  </si>
  <si>
    <t>1024</t>
  </si>
  <si>
    <t>-1846126132</t>
  </si>
  <si>
    <t>A8 - 8.1 - Požární zatěsnění rozvaděčů</t>
  </si>
  <si>
    <t>Utěsnění skříňových rozváděčů a řídících skříní</t>
  </si>
  <si>
    <t>1984986855</t>
  </si>
  <si>
    <t>165261845</t>
  </si>
  <si>
    <t>RGS.KB620027.R</t>
  </si>
  <si>
    <t xml:space="preserve">Rigips - protipožární deska RF (DF) (GKF) 12,5  1250 x 2000 (18 ks *0,2*0,3 m)</t>
  </si>
  <si>
    <t>-738508861</t>
  </si>
  <si>
    <t>A8 - 8.2 - Požární zatěsnění stoupaček</t>
  </si>
  <si>
    <t>Utěsnění skříňových rozváděčů - stoupačka</t>
  </si>
  <si>
    <t>-524926619</t>
  </si>
  <si>
    <t>-145536043</t>
  </si>
  <si>
    <t>A9 - Demontáže</t>
  </si>
  <si>
    <t>741112803</t>
  </si>
  <si>
    <t>Demontáž elektroinstalačních lišt nástěnných protahovacích uložených pevně</t>
  </si>
  <si>
    <t>852279497</t>
  </si>
  <si>
    <t>951965322</t>
  </si>
  <si>
    <t>741120813</t>
  </si>
  <si>
    <t>Demontáž vodič Cu izolovaný plný a laněný žíla 25-50 mm2 pod omítkou</t>
  </si>
  <si>
    <t>628340404</t>
  </si>
  <si>
    <t>741120815</t>
  </si>
  <si>
    <t>Demontáž vodič Cu izolovaný plný a laněný žíla 70 a 95 mm2 pod omítkou</t>
  </si>
  <si>
    <t>1629796579</t>
  </si>
  <si>
    <t>741120851</t>
  </si>
  <si>
    <t>Demontáž vodič Cu izolovaný drátovací plný žíla 0,35-16 mm2 v rozváděči</t>
  </si>
  <si>
    <t>-1613857835</t>
  </si>
  <si>
    <t>741120853</t>
  </si>
  <si>
    <t>Demontáž vodič Cu izolovaný drátovací plný žíla 25-70 mm2 v rozváděči</t>
  </si>
  <si>
    <t>-716167893</t>
  </si>
  <si>
    <t>741213811</t>
  </si>
  <si>
    <t>Demontáž kabelu silového z rozvodnice průřezu žil do 4 mm2 bez zachování funkčnosti</t>
  </si>
  <si>
    <t>1656924924</t>
  </si>
  <si>
    <t>741213813</t>
  </si>
  <si>
    <t>Demontáž kabelu silového z rozvodnice průřezu žil přes 4 do 10 mm2 bez zachování funkčnosti</t>
  </si>
  <si>
    <t>-1629845739</t>
  </si>
  <si>
    <t>741213817</t>
  </si>
  <si>
    <t>Demontáž kabelu silového z rozvodnice průřezu žil přes 25 mm2 bez zachování funkčnosti</t>
  </si>
  <si>
    <t>1888067457</t>
  </si>
  <si>
    <t>741311815</t>
  </si>
  <si>
    <t>Demontáž spínačů nástěnných normálních do 10 A šroubových bez zachování funkčnosti přes 2 do 4 svorek</t>
  </si>
  <si>
    <t>-1528808458</t>
  </si>
  <si>
    <t>741322825</t>
  </si>
  <si>
    <t>Demontáž jistič jednopólový nn do 63 A ze skříně</t>
  </si>
  <si>
    <t>-895692226</t>
  </si>
  <si>
    <t>741371844</t>
  </si>
  <si>
    <t>Demontáž svítidla interiérového se standardní paticí nebo int. zdrojem LED přisazeného nástěnného do 0,09 m2 bez zachování funkčnosti</t>
  </si>
  <si>
    <t>905689729</t>
  </si>
  <si>
    <t>1448796886</t>
  </si>
  <si>
    <t>1866866014</t>
  </si>
  <si>
    <t>1804424530</t>
  </si>
  <si>
    <t>1881004019</t>
  </si>
  <si>
    <t>-1092906340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</si>
</sst>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0" fontId="25" fillId="0" borderId="0" xfId="0" applyFont="1" applyAlignment="1">
      <alignment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5" borderId="0" xfId="0" applyFont="1" applyFill="1" applyAlignment="1">
      <alignment horizontal="left" vertical="center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styles" Target="styles.xml" /><Relationship Id="rId26" Type="http://schemas.openxmlformats.org/officeDocument/2006/relationships/theme" Target="theme/theme1.xml" /><Relationship Id="rId27" Type="http://schemas.openxmlformats.org/officeDocument/2006/relationships/calcChain" Target="calcChain.xml" /><Relationship Id="rId2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24.xml.rels>&#65279;<?xml version="1.0" encoding="utf-8"?><Relationships xmlns="http://schemas.openxmlformats.org/package/2006/relationships"><Relationship Id="rId1" Type="http://schemas.openxmlformats.org/officeDocument/2006/relationships/drawing" Target="../drawings/drawing24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8"/>
      <c r="D4" s="19" t="s">
        <v>9</v>
      </c>
      <c r="AR4" s="18"/>
      <c r="AS4" s="20" t="s">
        <v>10</v>
      </c>
      <c r="BE4" s="21" t="s">
        <v>11</v>
      </c>
      <c r="BS4" s="15" t="s">
        <v>12</v>
      </c>
    </row>
    <row r="5" s="1" customFormat="1" ht="12" customHeight="1">
      <c r="B5" s="18"/>
      <c r="D5" s="22" t="s">
        <v>13</v>
      </c>
      <c r="K5" s="23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15</v>
      </c>
      <c r="BS5" s="15" t="s">
        <v>6</v>
      </c>
    </row>
    <row r="6" s="1" customFormat="1" ht="36.96" customHeight="1">
      <c r="B6" s="18"/>
      <c r="D6" s="25" t="s">
        <v>16</v>
      </c>
      <c r="K6" s="26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18</v>
      </c>
      <c r="K7" s="23" t="s">
        <v>1</v>
      </c>
      <c r="AK7" s="28" t="s">
        <v>19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20</v>
      </c>
      <c r="K8" s="23" t="s">
        <v>21</v>
      </c>
      <c r="AK8" s="28" t="s">
        <v>22</v>
      </c>
      <c r="AN8" s="29" t="s">
        <v>23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24</v>
      </c>
      <c r="AK10" s="28" t="s">
        <v>25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21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25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25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21</v>
      </c>
      <c r="AK17" s="28" t="s">
        <v>26</v>
      </c>
      <c r="AN17" s="23" t="s">
        <v>1</v>
      </c>
      <c r="AR17" s="18"/>
      <c r="BE17" s="27"/>
      <c r="BS17" s="15" t="s">
        <v>30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31</v>
      </c>
      <c r="AK19" s="28" t="s">
        <v>25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21</v>
      </c>
      <c r="AK20" s="28" t="s">
        <v>26</v>
      </c>
      <c r="AN20" s="23" t="s">
        <v>1</v>
      </c>
      <c r="AR20" s="18"/>
      <c r="BE20" s="27"/>
      <c r="BS20" s="15" t="s">
        <v>30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32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34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35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36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37</v>
      </c>
      <c r="E29" s="3"/>
      <c r="F29" s="28" t="s">
        <v>38</v>
      </c>
      <c r="G29" s="3"/>
      <c r="H29" s="3"/>
      <c r="I29" s="3"/>
      <c r="J29" s="3"/>
      <c r="K29" s="3"/>
      <c r="L29" s="41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2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2">
        <f>ROUND(AV94, 2)</f>
        <v>0</v>
      </c>
      <c r="AL29" s="3"/>
      <c r="AM29" s="3"/>
      <c r="AN29" s="3"/>
      <c r="AO29" s="3"/>
      <c r="AP29" s="3"/>
      <c r="AQ29" s="3"/>
      <c r="AR29" s="40"/>
      <c r="BE29" s="43"/>
    </row>
    <row r="30" s="3" customFormat="1" ht="14.4" customHeight="1">
      <c r="A30" s="3"/>
      <c r="B30" s="40"/>
      <c r="C30" s="3"/>
      <c r="D30" s="3"/>
      <c r="E30" s="3"/>
      <c r="F30" s="28" t="s">
        <v>39</v>
      </c>
      <c r="G30" s="3"/>
      <c r="H30" s="3"/>
      <c r="I30" s="3"/>
      <c r="J30" s="3"/>
      <c r="K30" s="3"/>
      <c r="L30" s="41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2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2">
        <f>ROUND(AW94, 2)</f>
        <v>0</v>
      </c>
      <c r="AL30" s="3"/>
      <c r="AM30" s="3"/>
      <c r="AN30" s="3"/>
      <c r="AO30" s="3"/>
      <c r="AP30" s="3"/>
      <c r="AQ30" s="3"/>
      <c r="AR30" s="40"/>
      <c r="BE30" s="43"/>
    </row>
    <row r="31" hidden="1" s="3" customFormat="1" ht="14.4" customHeight="1">
      <c r="A31" s="3"/>
      <c r="B31" s="40"/>
      <c r="C31" s="3"/>
      <c r="D31" s="3"/>
      <c r="E31" s="3"/>
      <c r="F31" s="28" t="s">
        <v>40</v>
      </c>
      <c r="G31" s="3"/>
      <c r="H31" s="3"/>
      <c r="I31" s="3"/>
      <c r="J31" s="3"/>
      <c r="K31" s="3"/>
      <c r="L31" s="41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2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2">
        <v>0</v>
      </c>
      <c r="AL31" s="3"/>
      <c r="AM31" s="3"/>
      <c r="AN31" s="3"/>
      <c r="AO31" s="3"/>
      <c r="AP31" s="3"/>
      <c r="AQ31" s="3"/>
      <c r="AR31" s="40"/>
      <c r="BE31" s="43"/>
    </row>
    <row r="32" hidden="1" s="3" customFormat="1" ht="14.4" customHeight="1">
      <c r="A32" s="3"/>
      <c r="B32" s="40"/>
      <c r="C32" s="3"/>
      <c r="D32" s="3"/>
      <c r="E32" s="3"/>
      <c r="F32" s="28" t="s">
        <v>41</v>
      </c>
      <c r="G32" s="3"/>
      <c r="H32" s="3"/>
      <c r="I32" s="3"/>
      <c r="J32" s="3"/>
      <c r="K32" s="3"/>
      <c r="L32" s="41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2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2">
        <v>0</v>
      </c>
      <c r="AL32" s="3"/>
      <c r="AM32" s="3"/>
      <c r="AN32" s="3"/>
      <c r="AO32" s="3"/>
      <c r="AP32" s="3"/>
      <c r="AQ32" s="3"/>
      <c r="AR32" s="40"/>
      <c r="BE32" s="43"/>
    </row>
    <row r="33" hidden="1" s="3" customFormat="1" ht="14.4" customHeight="1">
      <c r="A33" s="3"/>
      <c r="B33" s="40"/>
      <c r="C33" s="3"/>
      <c r="D33" s="3"/>
      <c r="E33" s="3"/>
      <c r="F33" s="28" t="s">
        <v>42</v>
      </c>
      <c r="G33" s="3"/>
      <c r="H33" s="3"/>
      <c r="I33" s="3"/>
      <c r="J33" s="3"/>
      <c r="K33" s="3"/>
      <c r="L33" s="41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2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2">
        <v>0</v>
      </c>
      <c r="AL33" s="3"/>
      <c r="AM33" s="3"/>
      <c r="AN33" s="3"/>
      <c r="AO33" s="3"/>
      <c r="AP33" s="3"/>
      <c r="AQ33" s="3"/>
      <c r="AR33" s="40"/>
      <c r="BE33" s="43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4"/>
      <c r="D35" s="45" t="s">
        <v>43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44</v>
      </c>
      <c r="U35" s="46"/>
      <c r="V35" s="46"/>
      <c r="W35" s="46"/>
      <c r="X35" s="48" t="s">
        <v>45</v>
      </c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9">
        <f>SUM(AK26:AK33)</f>
        <v>0</v>
      </c>
      <c r="AL35" s="46"/>
      <c r="AM35" s="46"/>
      <c r="AN35" s="46"/>
      <c r="AO35" s="50"/>
      <c r="AP35" s="44"/>
      <c r="AQ35" s="44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1"/>
      <c r="D49" s="52" t="s">
        <v>46</v>
      </c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  <c r="R49" s="53"/>
      <c r="S49" s="53"/>
      <c r="T49" s="53"/>
      <c r="U49" s="53"/>
      <c r="V49" s="53"/>
      <c r="W49" s="53"/>
      <c r="X49" s="53"/>
      <c r="Y49" s="53"/>
      <c r="Z49" s="53"/>
      <c r="AA49" s="53"/>
      <c r="AB49" s="53"/>
      <c r="AC49" s="53"/>
      <c r="AD49" s="53"/>
      <c r="AE49" s="53"/>
      <c r="AF49" s="53"/>
      <c r="AG49" s="53"/>
      <c r="AH49" s="52" t="s">
        <v>47</v>
      </c>
      <c r="AI49" s="53"/>
      <c r="AJ49" s="53"/>
      <c r="AK49" s="53"/>
      <c r="AL49" s="53"/>
      <c r="AM49" s="53"/>
      <c r="AN49" s="53"/>
      <c r="AO49" s="53"/>
      <c r="AR49" s="51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4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4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4" t="s">
        <v>48</v>
      </c>
      <c r="AI60" s="37"/>
      <c r="AJ60" s="37"/>
      <c r="AK60" s="37"/>
      <c r="AL60" s="37"/>
      <c r="AM60" s="54" t="s">
        <v>49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2" t="s">
        <v>50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2" t="s">
        <v>51</v>
      </c>
      <c r="AI64" s="55"/>
      <c r="AJ64" s="55"/>
      <c r="AK64" s="55"/>
      <c r="AL64" s="55"/>
      <c r="AM64" s="55"/>
      <c r="AN64" s="55"/>
      <c r="AO64" s="55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4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4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4" t="s">
        <v>48</v>
      </c>
      <c r="AI75" s="37"/>
      <c r="AJ75" s="37"/>
      <c r="AK75" s="37"/>
      <c r="AL75" s="37"/>
      <c r="AM75" s="54" t="s">
        <v>49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5"/>
      <c r="B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5"/>
      <c r="BE81" s="34"/>
    </row>
    <row r="82" s="2" customFormat="1" ht="24.96" customHeight="1">
      <c r="A82" s="34"/>
      <c r="B82" s="35"/>
      <c r="C82" s="19" t="s">
        <v>52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0"/>
      <c r="C84" s="28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133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0"/>
      <c r="BE84" s="4"/>
    </row>
    <row r="85" s="5" customFormat="1" ht="36.96" customHeight="1">
      <c r="A85" s="5"/>
      <c r="B85" s="61"/>
      <c r="C85" s="62" t="s">
        <v>16</v>
      </c>
      <c r="D85" s="5"/>
      <c r="E85" s="5"/>
      <c r="F85" s="5"/>
      <c r="G85" s="5"/>
      <c r="H85" s="5"/>
      <c r="I85" s="5"/>
      <c r="J85" s="5"/>
      <c r="K85" s="5"/>
      <c r="L85" s="63" t="str">
        <f>K6</f>
        <v>Ostrava, Vaňkova 46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1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20</v>
      </c>
      <c r="D87" s="34"/>
      <c r="E87" s="34"/>
      <c r="F87" s="34"/>
      <c r="G87" s="34"/>
      <c r="H87" s="34"/>
      <c r="I87" s="34"/>
      <c r="J87" s="34"/>
      <c r="K87" s="34"/>
      <c r="L87" s="64" t="str">
        <f>IF(K8="","",K8)</f>
        <v xml:space="preserve"> 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22</v>
      </c>
      <c r="AJ87" s="34"/>
      <c r="AK87" s="34"/>
      <c r="AL87" s="34"/>
      <c r="AM87" s="65" t="str">
        <f>IF(AN8= "","",AN8)</f>
        <v>21. 3. 2025</v>
      </c>
      <c r="AN87" s="65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24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66" t="str">
        <f>IF(E17="","",E17)</f>
        <v xml:space="preserve"> </v>
      </c>
      <c r="AN89" s="4"/>
      <c r="AO89" s="4"/>
      <c r="AP89" s="4"/>
      <c r="AQ89" s="34"/>
      <c r="AR89" s="35"/>
      <c r="AS89" s="67" t="s">
        <v>53</v>
      </c>
      <c r="AT89" s="68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31</v>
      </c>
      <c r="AJ90" s="34"/>
      <c r="AK90" s="34"/>
      <c r="AL90" s="34"/>
      <c r="AM90" s="66" t="str">
        <f>IF(E20="","",E20)</f>
        <v xml:space="preserve"> </v>
      </c>
      <c r="AN90" s="4"/>
      <c r="AO90" s="4"/>
      <c r="AP90" s="4"/>
      <c r="AQ90" s="34"/>
      <c r="AR90" s="35"/>
      <c r="AS90" s="71"/>
      <c r="AT90" s="72"/>
      <c r="AU90" s="73"/>
      <c r="AV90" s="73"/>
      <c r="AW90" s="73"/>
      <c r="AX90" s="73"/>
      <c r="AY90" s="73"/>
      <c r="AZ90" s="73"/>
      <c r="BA90" s="73"/>
      <c r="BB90" s="73"/>
      <c r="BC90" s="73"/>
      <c r="BD90" s="74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1"/>
      <c r="AT91" s="72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4"/>
    </row>
    <row r="92" s="2" customFormat="1" ht="29.28" customHeight="1">
      <c r="A92" s="34"/>
      <c r="B92" s="35"/>
      <c r="C92" s="75" t="s">
        <v>54</v>
      </c>
      <c r="D92" s="76"/>
      <c r="E92" s="76"/>
      <c r="F92" s="76"/>
      <c r="G92" s="76"/>
      <c r="H92" s="77"/>
      <c r="I92" s="78" t="s">
        <v>55</v>
      </c>
      <c r="J92" s="76"/>
      <c r="K92" s="76"/>
      <c r="L92" s="76"/>
      <c r="M92" s="76"/>
      <c r="N92" s="76"/>
      <c r="O92" s="76"/>
      <c r="P92" s="76"/>
      <c r="Q92" s="76"/>
      <c r="R92" s="76"/>
      <c r="S92" s="76"/>
      <c r="T92" s="76"/>
      <c r="U92" s="76"/>
      <c r="V92" s="76"/>
      <c r="W92" s="76"/>
      <c r="X92" s="76"/>
      <c r="Y92" s="76"/>
      <c r="Z92" s="76"/>
      <c r="AA92" s="76"/>
      <c r="AB92" s="76"/>
      <c r="AC92" s="76"/>
      <c r="AD92" s="76"/>
      <c r="AE92" s="76"/>
      <c r="AF92" s="76"/>
      <c r="AG92" s="79" t="s">
        <v>56</v>
      </c>
      <c r="AH92" s="76"/>
      <c r="AI92" s="76"/>
      <c r="AJ92" s="76"/>
      <c r="AK92" s="76"/>
      <c r="AL92" s="76"/>
      <c r="AM92" s="76"/>
      <c r="AN92" s="78" t="s">
        <v>57</v>
      </c>
      <c r="AO92" s="76"/>
      <c r="AP92" s="80"/>
      <c r="AQ92" s="81" t="s">
        <v>58</v>
      </c>
      <c r="AR92" s="35"/>
      <c r="AS92" s="82" t="s">
        <v>59</v>
      </c>
      <c r="AT92" s="83" t="s">
        <v>60</v>
      </c>
      <c r="AU92" s="83" t="s">
        <v>61</v>
      </c>
      <c r="AV92" s="83" t="s">
        <v>62</v>
      </c>
      <c r="AW92" s="83" t="s">
        <v>63</v>
      </c>
      <c r="AX92" s="83" t="s">
        <v>64</v>
      </c>
      <c r="AY92" s="83" t="s">
        <v>65</v>
      </c>
      <c r="AZ92" s="83" t="s">
        <v>66</v>
      </c>
      <c r="BA92" s="83" t="s">
        <v>67</v>
      </c>
      <c r="BB92" s="83" t="s">
        <v>68</v>
      </c>
      <c r="BC92" s="83" t="s">
        <v>69</v>
      </c>
      <c r="BD92" s="84" t="s">
        <v>70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85"/>
      <c r="AT93" s="86"/>
      <c r="AU93" s="86"/>
      <c r="AV93" s="86"/>
      <c r="AW93" s="86"/>
      <c r="AX93" s="86"/>
      <c r="AY93" s="86"/>
      <c r="AZ93" s="86"/>
      <c r="BA93" s="86"/>
      <c r="BB93" s="86"/>
      <c r="BC93" s="86"/>
      <c r="BD93" s="87"/>
      <c r="BE93" s="34"/>
    </row>
    <row r="94" s="6" customFormat="1" ht="32.4" customHeight="1">
      <c r="A94" s="6"/>
      <c r="B94" s="88"/>
      <c r="C94" s="89" t="s">
        <v>71</v>
      </c>
      <c r="D94" s="90"/>
      <c r="E94" s="90"/>
      <c r="F94" s="90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  <c r="AA94" s="90"/>
      <c r="AB94" s="90"/>
      <c r="AC94" s="90"/>
      <c r="AD94" s="90"/>
      <c r="AE94" s="90"/>
      <c r="AF94" s="90"/>
      <c r="AG94" s="91">
        <f>ROUND(SUM(AG95:AG117),2)</f>
        <v>0</v>
      </c>
      <c r="AH94" s="91"/>
      <c r="AI94" s="91"/>
      <c r="AJ94" s="91"/>
      <c r="AK94" s="91"/>
      <c r="AL94" s="91"/>
      <c r="AM94" s="91"/>
      <c r="AN94" s="92">
        <f>SUM(AG94,AT94)</f>
        <v>0</v>
      </c>
      <c r="AO94" s="92"/>
      <c r="AP94" s="92"/>
      <c r="AQ94" s="93" t="s">
        <v>1</v>
      </c>
      <c r="AR94" s="88"/>
      <c r="AS94" s="94">
        <f>ROUND(SUM(AS95:AS117),2)</f>
        <v>0</v>
      </c>
      <c r="AT94" s="95">
        <f>ROUND(SUM(AV94:AW94),2)</f>
        <v>0</v>
      </c>
      <c r="AU94" s="96">
        <f>ROUND(SUM(AU95:AU117),5)</f>
        <v>0</v>
      </c>
      <c r="AV94" s="95">
        <f>ROUND(AZ94*L29,2)</f>
        <v>0</v>
      </c>
      <c r="AW94" s="95">
        <f>ROUND(BA94*L30,2)</f>
        <v>0</v>
      </c>
      <c r="AX94" s="95">
        <f>ROUND(BB94*L29,2)</f>
        <v>0</v>
      </c>
      <c r="AY94" s="95">
        <f>ROUND(BC94*L30,2)</f>
        <v>0</v>
      </c>
      <c r="AZ94" s="95">
        <f>ROUND(SUM(AZ95:AZ117),2)</f>
        <v>0</v>
      </c>
      <c r="BA94" s="95">
        <f>ROUND(SUM(BA95:BA117),2)</f>
        <v>0</v>
      </c>
      <c r="BB94" s="95">
        <f>ROUND(SUM(BB95:BB117),2)</f>
        <v>0</v>
      </c>
      <c r="BC94" s="95">
        <f>ROUND(SUM(BC95:BC117),2)</f>
        <v>0</v>
      </c>
      <c r="BD94" s="97">
        <f>ROUND(SUM(BD95:BD117),2)</f>
        <v>0</v>
      </c>
      <c r="BE94" s="6"/>
      <c r="BS94" s="98" t="s">
        <v>72</v>
      </c>
      <c r="BT94" s="98" t="s">
        <v>73</v>
      </c>
      <c r="BU94" s="99" t="s">
        <v>74</v>
      </c>
      <c r="BV94" s="98" t="s">
        <v>75</v>
      </c>
      <c r="BW94" s="98" t="s">
        <v>4</v>
      </c>
      <c r="BX94" s="98" t="s">
        <v>76</v>
      </c>
      <c r="CL94" s="98" t="s">
        <v>1</v>
      </c>
    </row>
    <row r="95" s="7" customFormat="1" ht="16.5" customHeight="1">
      <c r="A95" s="100" t="s">
        <v>77</v>
      </c>
      <c r="B95" s="101"/>
      <c r="C95" s="102"/>
      <c r="D95" s="103" t="s">
        <v>78</v>
      </c>
      <c r="E95" s="103"/>
      <c r="F95" s="103"/>
      <c r="G95" s="103"/>
      <c r="H95" s="103"/>
      <c r="I95" s="104"/>
      <c r="J95" s="103" t="s">
        <v>79</v>
      </c>
      <c r="K95" s="103"/>
      <c r="L95" s="103"/>
      <c r="M95" s="103"/>
      <c r="N95" s="103"/>
      <c r="O95" s="103"/>
      <c r="P95" s="103"/>
      <c r="Q95" s="103"/>
      <c r="R95" s="103"/>
      <c r="S95" s="103"/>
      <c r="T95" s="103"/>
      <c r="U95" s="103"/>
      <c r="V95" s="103"/>
      <c r="W95" s="103"/>
      <c r="X95" s="103"/>
      <c r="Y95" s="103"/>
      <c r="Z95" s="103"/>
      <c r="AA95" s="103"/>
      <c r="AB95" s="103"/>
      <c r="AC95" s="103"/>
      <c r="AD95" s="103"/>
      <c r="AE95" s="103"/>
      <c r="AF95" s="103"/>
      <c r="AG95" s="105">
        <f>'A1 - Hlavní přívod'!J30</f>
        <v>0</v>
      </c>
      <c r="AH95" s="104"/>
      <c r="AI95" s="104"/>
      <c r="AJ95" s="104"/>
      <c r="AK95" s="104"/>
      <c r="AL95" s="104"/>
      <c r="AM95" s="104"/>
      <c r="AN95" s="105">
        <f>SUM(AG95,AT95)</f>
        <v>0</v>
      </c>
      <c r="AO95" s="104"/>
      <c r="AP95" s="104"/>
      <c r="AQ95" s="106" t="s">
        <v>80</v>
      </c>
      <c r="AR95" s="101"/>
      <c r="AS95" s="107">
        <v>0</v>
      </c>
      <c r="AT95" s="108">
        <f>ROUND(SUM(AV95:AW95),2)</f>
        <v>0</v>
      </c>
      <c r="AU95" s="109">
        <f>'A1 - Hlavní přívod'!P118</f>
        <v>0</v>
      </c>
      <c r="AV95" s="108">
        <f>'A1 - Hlavní přívod'!J33</f>
        <v>0</v>
      </c>
      <c r="AW95" s="108">
        <f>'A1 - Hlavní přívod'!J34</f>
        <v>0</v>
      </c>
      <c r="AX95" s="108">
        <f>'A1 - Hlavní přívod'!J35</f>
        <v>0</v>
      </c>
      <c r="AY95" s="108">
        <f>'A1 - Hlavní přívod'!J36</f>
        <v>0</v>
      </c>
      <c r="AZ95" s="108">
        <f>'A1 - Hlavní přívod'!F33</f>
        <v>0</v>
      </c>
      <c r="BA95" s="108">
        <f>'A1 - Hlavní přívod'!F34</f>
        <v>0</v>
      </c>
      <c r="BB95" s="108">
        <f>'A1 - Hlavní přívod'!F35</f>
        <v>0</v>
      </c>
      <c r="BC95" s="108">
        <f>'A1 - Hlavní přívod'!F36</f>
        <v>0</v>
      </c>
      <c r="BD95" s="110">
        <f>'A1 - Hlavní přívod'!F37</f>
        <v>0</v>
      </c>
      <c r="BE95" s="7"/>
      <c r="BT95" s="111" t="s">
        <v>81</v>
      </c>
      <c r="BV95" s="111" t="s">
        <v>75</v>
      </c>
      <c r="BW95" s="111" t="s">
        <v>82</v>
      </c>
      <c r="BX95" s="111" t="s">
        <v>4</v>
      </c>
      <c r="CL95" s="111" t="s">
        <v>1</v>
      </c>
      <c r="CM95" s="111" t="s">
        <v>81</v>
      </c>
    </row>
    <row r="96" s="7" customFormat="1" ht="16.5" customHeight="1">
      <c r="A96" s="100" t="s">
        <v>77</v>
      </c>
      <c r="B96" s="101"/>
      <c r="C96" s="102"/>
      <c r="D96" s="103" t="s">
        <v>83</v>
      </c>
      <c r="E96" s="103"/>
      <c r="F96" s="103"/>
      <c r="G96" s="103"/>
      <c r="H96" s="103"/>
      <c r="I96" s="104"/>
      <c r="J96" s="103" t="s">
        <v>84</v>
      </c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3"/>
      <c r="AD96" s="103"/>
      <c r="AE96" s="103"/>
      <c r="AF96" s="103"/>
      <c r="AG96" s="105">
        <f>'A2 - Hlavní pospojování'!J30</f>
        <v>0</v>
      </c>
      <c r="AH96" s="104"/>
      <c r="AI96" s="104"/>
      <c r="AJ96" s="104"/>
      <c r="AK96" s="104"/>
      <c r="AL96" s="104"/>
      <c r="AM96" s="104"/>
      <c r="AN96" s="105">
        <f>SUM(AG96,AT96)</f>
        <v>0</v>
      </c>
      <c r="AO96" s="104"/>
      <c r="AP96" s="104"/>
      <c r="AQ96" s="106" t="s">
        <v>80</v>
      </c>
      <c r="AR96" s="101"/>
      <c r="AS96" s="107">
        <v>0</v>
      </c>
      <c r="AT96" s="108">
        <f>ROUND(SUM(AV96:AW96),2)</f>
        <v>0</v>
      </c>
      <c r="AU96" s="109">
        <f>'A2 - Hlavní pospojování'!P118</f>
        <v>0</v>
      </c>
      <c r="AV96" s="108">
        <f>'A2 - Hlavní pospojování'!J33</f>
        <v>0</v>
      </c>
      <c r="AW96" s="108">
        <f>'A2 - Hlavní pospojování'!J34</f>
        <v>0</v>
      </c>
      <c r="AX96" s="108">
        <f>'A2 - Hlavní pospojování'!J35</f>
        <v>0</v>
      </c>
      <c r="AY96" s="108">
        <f>'A2 - Hlavní pospojování'!J36</f>
        <v>0</v>
      </c>
      <c r="AZ96" s="108">
        <f>'A2 - Hlavní pospojování'!F33</f>
        <v>0</v>
      </c>
      <c r="BA96" s="108">
        <f>'A2 - Hlavní pospojování'!F34</f>
        <v>0</v>
      </c>
      <c r="BB96" s="108">
        <f>'A2 - Hlavní pospojování'!F35</f>
        <v>0</v>
      </c>
      <c r="BC96" s="108">
        <f>'A2 - Hlavní pospojování'!F36</f>
        <v>0</v>
      </c>
      <c r="BD96" s="110">
        <f>'A2 - Hlavní pospojování'!F37</f>
        <v>0</v>
      </c>
      <c r="BE96" s="7"/>
      <c r="BT96" s="111" t="s">
        <v>81</v>
      </c>
      <c r="BV96" s="111" t="s">
        <v>75</v>
      </c>
      <c r="BW96" s="111" t="s">
        <v>85</v>
      </c>
      <c r="BX96" s="111" t="s">
        <v>4</v>
      </c>
      <c r="CL96" s="111" t="s">
        <v>1</v>
      </c>
      <c r="CM96" s="111" t="s">
        <v>81</v>
      </c>
    </row>
    <row r="97" s="7" customFormat="1" ht="16.5" customHeight="1">
      <c r="A97" s="100" t="s">
        <v>77</v>
      </c>
      <c r="B97" s="101"/>
      <c r="C97" s="102"/>
      <c r="D97" s="103" t="s">
        <v>86</v>
      </c>
      <c r="E97" s="103"/>
      <c r="F97" s="103"/>
      <c r="G97" s="103"/>
      <c r="H97" s="103"/>
      <c r="I97" s="104"/>
      <c r="J97" s="103" t="s">
        <v>87</v>
      </c>
      <c r="K97" s="103"/>
      <c r="L97" s="103"/>
      <c r="M97" s="103"/>
      <c r="N97" s="103"/>
      <c r="O97" s="103"/>
      <c r="P97" s="103"/>
      <c r="Q97" s="103"/>
      <c r="R97" s="103"/>
      <c r="S97" s="103"/>
      <c r="T97" s="103"/>
      <c r="U97" s="103"/>
      <c r="V97" s="103"/>
      <c r="W97" s="103"/>
      <c r="X97" s="103"/>
      <c r="Y97" s="103"/>
      <c r="Z97" s="103"/>
      <c r="AA97" s="103"/>
      <c r="AB97" s="103"/>
      <c r="AC97" s="103"/>
      <c r="AD97" s="103"/>
      <c r="AE97" s="103"/>
      <c r="AF97" s="103"/>
      <c r="AG97" s="105">
        <f>'A3 - Hlavní domovní vedení'!J30</f>
        <v>0</v>
      </c>
      <c r="AH97" s="104"/>
      <c r="AI97" s="104"/>
      <c r="AJ97" s="104"/>
      <c r="AK97" s="104"/>
      <c r="AL97" s="104"/>
      <c r="AM97" s="104"/>
      <c r="AN97" s="105">
        <f>SUM(AG97,AT97)</f>
        <v>0</v>
      </c>
      <c r="AO97" s="104"/>
      <c r="AP97" s="104"/>
      <c r="AQ97" s="106" t="s">
        <v>80</v>
      </c>
      <c r="AR97" s="101"/>
      <c r="AS97" s="107">
        <v>0</v>
      </c>
      <c r="AT97" s="108">
        <f>ROUND(SUM(AV97:AW97),2)</f>
        <v>0</v>
      </c>
      <c r="AU97" s="109">
        <f>'A3 - Hlavní domovní vedení'!P122</f>
        <v>0</v>
      </c>
      <c r="AV97" s="108">
        <f>'A3 - Hlavní domovní vedení'!J33</f>
        <v>0</v>
      </c>
      <c r="AW97" s="108">
        <f>'A3 - Hlavní domovní vedení'!J34</f>
        <v>0</v>
      </c>
      <c r="AX97" s="108">
        <f>'A3 - Hlavní domovní vedení'!J35</f>
        <v>0</v>
      </c>
      <c r="AY97" s="108">
        <f>'A3 - Hlavní domovní vedení'!J36</f>
        <v>0</v>
      </c>
      <c r="AZ97" s="108">
        <f>'A3 - Hlavní domovní vedení'!F33</f>
        <v>0</v>
      </c>
      <c r="BA97" s="108">
        <f>'A3 - Hlavní domovní vedení'!F34</f>
        <v>0</v>
      </c>
      <c r="BB97" s="108">
        <f>'A3 - Hlavní domovní vedení'!F35</f>
        <v>0</v>
      </c>
      <c r="BC97" s="108">
        <f>'A3 - Hlavní domovní vedení'!F36</f>
        <v>0</v>
      </c>
      <c r="BD97" s="110">
        <f>'A3 - Hlavní domovní vedení'!F37</f>
        <v>0</v>
      </c>
      <c r="BE97" s="7"/>
      <c r="BT97" s="111" t="s">
        <v>81</v>
      </c>
      <c r="BV97" s="111" t="s">
        <v>75</v>
      </c>
      <c r="BW97" s="111" t="s">
        <v>88</v>
      </c>
      <c r="BX97" s="111" t="s">
        <v>4</v>
      </c>
      <c r="CL97" s="111" t="s">
        <v>1</v>
      </c>
      <c r="CM97" s="111" t="s">
        <v>81</v>
      </c>
    </row>
    <row r="98" s="7" customFormat="1" ht="24.75" customHeight="1">
      <c r="A98" s="100" t="s">
        <v>77</v>
      </c>
      <c r="B98" s="101"/>
      <c r="C98" s="102"/>
      <c r="D98" s="103" t="s">
        <v>89</v>
      </c>
      <c r="E98" s="103"/>
      <c r="F98" s="103"/>
      <c r="G98" s="103"/>
      <c r="H98" s="103"/>
      <c r="I98" s="104"/>
      <c r="J98" s="103" t="s">
        <v>90</v>
      </c>
      <c r="K98" s="103"/>
      <c r="L98" s="103"/>
      <c r="M98" s="103"/>
      <c r="N98" s="103"/>
      <c r="O98" s="103"/>
      <c r="P98" s="103"/>
      <c r="Q98" s="103"/>
      <c r="R98" s="103"/>
      <c r="S98" s="103"/>
      <c r="T98" s="103"/>
      <c r="U98" s="103"/>
      <c r="V98" s="103"/>
      <c r="W98" s="103"/>
      <c r="X98" s="103"/>
      <c r="Y98" s="103"/>
      <c r="Z98" s="103"/>
      <c r="AA98" s="103"/>
      <c r="AB98" s="103"/>
      <c r="AC98" s="103"/>
      <c r="AD98" s="103"/>
      <c r="AE98" s="103"/>
      <c r="AF98" s="103"/>
      <c r="AG98" s="105">
        <f>'A4 - 4.1 - Rozvaděč RE 0'!J30</f>
        <v>0</v>
      </c>
      <c r="AH98" s="104"/>
      <c r="AI98" s="104"/>
      <c r="AJ98" s="104"/>
      <c r="AK98" s="104"/>
      <c r="AL98" s="104"/>
      <c r="AM98" s="104"/>
      <c r="AN98" s="105">
        <f>SUM(AG98,AT98)</f>
        <v>0</v>
      </c>
      <c r="AO98" s="104"/>
      <c r="AP98" s="104"/>
      <c r="AQ98" s="106" t="s">
        <v>80</v>
      </c>
      <c r="AR98" s="101"/>
      <c r="AS98" s="107">
        <v>0</v>
      </c>
      <c r="AT98" s="108">
        <f>ROUND(SUM(AV98:AW98),2)</f>
        <v>0</v>
      </c>
      <c r="AU98" s="109">
        <f>'A4 - 4.1 - Rozvaděč RE 0'!P121</f>
        <v>0</v>
      </c>
      <c r="AV98" s="108">
        <f>'A4 - 4.1 - Rozvaděč RE 0'!J33</f>
        <v>0</v>
      </c>
      <c r="AW98" s="108">
        <f>'A4 - 4.1 - Rozvaděč RE 0'!J34</f>
        <v>0</v>
      </c>
      <c r="AX98" s="108">
        <f>'A4 - 4.1 - Rozvaděč RE 0'!J35</f>
        <v>0</v>
      </c>
      <c r="AY98" s="108">
        <f>'A4 - 4.1 - Rozvaděč RE 0'!J36</f>
        <v>0</v>
      </c>
      <c r="AZ98" s="108">
        <f>'A4 - 4.1 - Rozvaděč RE 0'!F33</f>
        <v>0</v>
      </c>
      <c r="BA98" s="108">
        <f>'A4 - 4.1 - Rozvaděč RE 0'!F34</f>
        <v>0</v>
      </c>
      <c r="BB98" s="108">
        <f>'A4 - 4.1 - Rozvaděč RE 0'!F35</f>
        <v>0</v>
      </c>
      <c r="BC98" s="108">
        <f>'A4 - 4.1 - Rozvaděč RE 0'!F36</f>
        <v>0</v>
      </c>
      <c r="BD98" s="110">
        <f>'A4 - 4.1 - Rozvaděč RE 0'!F37</f>
        <v>0</v>
      </c>
      <c r="BE98" s="7"/>
      <c r="BT98" s="111" t="s">
        <v>81</v>
      </c>
      <c r="BV98" s="111" t="s">
        <v>75</v>
      </c>
      <c r="BW98" s="111" t="s">
        <v>91</v>
      </c>
      <c r="BX98" s="111" t="s">
        <v>4</v>
      </c>
      <c r="CL98" s="111" t="s">
        <v>1</v>
      </c>
      <c r="CM98" s="111" t="s">
        <v>81</v>
      </c>
    </row>
    <row r="99" s="7" customFormat="1" ht="24.75" customHeight="1">
      <c r="A99" s="100" t="s">
        <v>77</v>
      </c>
      <c r="B99" s="101"/>
      <c r="C99" s="102"/>
      <c r="D99" s="103" t="s">
        <v>92</v>
      </c>
      <c r="E99" s="103"/>
      <c r="F99" s="103"/>
      <c r="G99" s="103"/>
      <c r="H99" s="103"/>
      <c r="I99" s="104"/>
      <c r="J99" s="103" t="s">
        <v>93</v>
      </c>
      <c r="K99" s="103"/>
      <c r="L99" s="103"/>
      <c r="M99" s="103"/>
      <c r="N99" s="103"/>
      <c r="O99" s="103"/>
      <c r="P99" s="103"/>
      <c r="Q99" s="103"/>
      <c r="R99" s="103"/>
      <c r="S99" s="103"/>
      <c r="T99" s="103"/>
      <c r="U99" s="103"/>
      <c r="V99" s="103"/>
      <c r="W99" s="103"/>
      <c r="X99" s="103"/>
      <c r="Y99" s="103"/>
      <c r="Z99" s="103"/>
      <c r="AA99" s="103"/>
      <c r="AB99" s="103"/>
      <c r="AC99" s="103"/>
      <c r="AD99" s="103"/>
      <c r="AE99" s="103"/>
      <c r="AF99" s="103"/>
      <c r="AG99" s="105">
        <f>'A4 - 4.2 - Rozvaděč RE 1'!J30</f>
        <v>0</v>
      </c>
      <c r="AH99" s="104"/>
      <c r="AI99" s="104"/>
      <c r="AJ99" s="104"/>
      <c r="AK99" s="104"/>
      <c r="AL99" s="104"/>
      <c r="AM99" s="104"/>
      <c r="AN99" s="105">
        <f>SUM(AG99,AT99)</f>
        <v>0</v>
      </c>
      <c r="AO99" s="104"/>
      <c r="AP99" s="104"/>
      <c r="AQ99" s="106" t="s">
        <v>80</v>
      </c>
      <c r="AR99" s="101"/>
      <c r="AS99" s="107">
        <v>0</v>
      </c>
      <c r="AT99" s="108">
        <f>ROUND(SUM(AV99:AW99),2)</f>
        <v>0</v>
      </c>
      <c r="AU99" s="109">
        <f>'A4 - 4.2 - Rozvaděč RE 1'!P121</f>
        <v>0</v>
      </c>
      <c r="AV99" s="108">
        <f>'A4 - 4.2 - Rozvaděč RE 1'!J33</f>
        <v>0</v>
      </c>
      <c r="AW99" s="108">
        <f>'A4 - 4.2 - Rozvaděč RE 1'!J34</f>
        <v>0</v>
      </c>
      <c r="AX99" s="108">
        <f>'A4 - 4.2 - Rozvaděč RE 1'!J35</f>
        <v>0</v>
      </c>
      <c r="AY99" s="108">
        <f>'A4 - 4.2 - Rozvaděč RE 1'!J36</f>
        <v>0</v>
      </c>
      <c r="AZ99" s="108">
        <f>'A4 - 4.2 - Rozvaděč RE 1'!F33</f>
        <v>0</v>
      </c>
      <c r="BA99" s="108">
        <f>'A4 - 4.2 - Rozvaděč RE 1'!F34</f>
        <v>0</v>
      </c>
      <c r="BB99" s="108">
        <f>'A4 - 4.2 - Rozvaděč RE 1'!F35</f>
        <v>0</v>
      </c>
      <c r="BC99" s="108">
        <f>'A4 - 4.2 - Rozvaděč RE 1'!F36</f>
        <v>0</v>
      </c>
      <c r="BD99" s="110">
        <f>'A4 - 4.2 - Rozvaděč RE 1'!F37</f>
        <v>0</v>
      </c>
      <c r="BE99" s="7"/>
      <c r="BT99" s="111" t="s">
        <v>81</v>
      </c>
      <c r="BV99" s="111" t="s">
        <v>75</v>
      </c>
      <c r="BW99" s="111" t="s">
        <v>94</v>
      </c>
      <c r="BX99" s="111" t="s">
        <v>4</v>
      </c>
      <c r="CL99" s="111" t="s">
        <v>1</v>
      </c>
      <c r="CM99" s="111" t="s">
        <v>81</v>
      </c>
    </row>
    <row r="100" s="7" customFormat="1" ht="24.75" customHeight="1">
      <c r="A100" s="100" t="s">
        <v>77</v>
      </c>
      <c r="B100" s="101"/>
      <c r="C100" s="102"/>
      <c r="D100" s="103" t="s">
        <v>95</v>
      </c>
      <c r="E100" s="103"/>
      <c r="F100" s="103"/>
      <c r="G100" s="103"/>
      <c r="H100" s="103"/>
      <c r="I100" s="104"/>
      <c r="J100" s="103" t="s">
        <v>96</v>
      </c>
      <c r="K100" s="103"/>
      <c r="L100" s="103"/>
      <c r="M100" s="103"/>
      <c r="N100" s="103"/>
      <c r="O100" s="103"/>
      <c r="P100" s="103"/>
      <c r="Q100" s="103"/>
      <c r="R100" s="103"/>
      <c r="S100" s="103"/>
      <c r="T100" s="103"/>
      <c r="U100" s="103"/>
      <c r="V100" s="103"/>
      <c r="W100" s="103"/>
      <c r="X100" s="103"/>
      <c r="Y100" s="103"/>
      <c r="Z100" s="103"/>
      <c r="AA100" s="103"/>
      <c r="AB100" s="103"/>
      <c r="AC100" s="103"/>
      <c r="AD100" s="103"/>
      <c r="AE100" s="103"/>
      <c r="AF100" s="103"/>
      <c r="AG100" s="105">
        <f>'A4 - 4.3 - Rozvaděče RE 2...'!J30</f>
        <v>0</v>
      </c>
      <c r="AH100" s="104"/>
      <c r="AI100" s="104"/>
      <c r="AJ100" s="104"/>
      <c r="AK100" s="104"/>
      <c r="AL100" s="104"/>
      <c r="AM100" s="104"/>
      <c r="AN100" s="105">
        <f>SUM(AG100,AT100)</f>
        <v>0</v>
      </c>
      <c r="AO100" s="104"/>
      <c r="AP100" s="104"/>
      <c r="AQ100" s="106" t="s">
        <v>80</v>
      </c>
      <c r="AR100" s="101"/>
      <c r="AS100" s="107">
        <v>0</v>
      </c>
      <c r="AT100" s="108">
        <f>ROUND(SUM(AV100:AW100),2)</f>
        <v>0</v>
      </c>
      <c r="AU100" s="109">
        <f>'A4 - 4.3 - Rozvaděče RE 2...'!P121</f>
        <v>0</v>
      </c>
      <c r="AV100" s="108">
        <f>'A4 - 4.3 - Rozvaděče RE 2...'!J33</f>
        <v>0</v>
      </c>
      <c r="AW100" s="108">
        <f>'A4 - 4.3 - Rozvaděče RE 2...'!J34</f>
        <v>0</v>
      </c>
      <c r="AX100" s="108">
        <f>'A4 - 4.3 - Rozvaděče RE 2...'!J35</f>
        <v>0</v>
      </c>
      <c r="AY100" s="108">
        <f>'A4 - 4.3 - Rozvaděče RE 2...'!J36</f>
        <v>0</v>
      </c>
      <c r="AZ100" s="108">
        <f>'A4 - 4.3 - Rozvaděče RE 2...'!F33</f>
        <v>0</v>
      </c>
      <c r="BA100" s="108">
        <f>'A4 - 4.3 - Rozvaděče RE 2...'!F34</f>
        <v>0</v>
      </c>
      <c r="BB100" s="108">
        <f>'A4 - 4.3 - Rozvaděče RE 2...'!F35</f>
        <v>0</v>
      </c>
      <c r="BC100" s="108">
        <f>'A4 - 4.3 - Rozvaděče RE 2...'!F36</f>
        <v>0</v>
      </c>
      <c r="BD100" s="110">
        <f>'A4 - 4.3 - Rozvaděče RE 2...'!F37</f>
        <v>0</v>
      </c>
      <c r="BE100" s="7"/>
      <c r="BT100" s="111" t="s">
        <v>81</v>
      </c>
      <c r="BV100" s="111" t="s">
        <v>75</v>
      </c>
      <c r="BW100" s="111" t="s">
        <v>97</v>
      </c>
      <c r="BX100" s="111" t="s">
        <v>4</v>
      </c>
      <c r="CL100" s="111" t="s">
        <v>1</v>
      </c>
      <c r="CM100" s="111" t="s">
        <v>81</v>
      </c>
    </row>
    <row r="101" s="7" customFormat="1" ht="24.75" customHeight="1">
      <c r="A101" s="100" t="s">
        <v>77</v>
      </c>
      <c r="B101" s="101"/>
      <c r="C101" s="102"/>
      <c r="D101" s="103" t="s">
        <v>98</v>
      </c>
      <c r="E101" s="103"/>
      <c r="F101" s="103"/>
      <c r="G101" s="103"/>
      <c r="H101" s="103"/>
      <c r="I101" s="104"/>
      <c r="J101" s="103" t="s">
        <v>99</v>
      </c>
      <c r="K101" s="103"/>
      <c r="L101" s="103"/>
      <c r="M101" s="103"/>
      <c r="N101" s="103"/>
      <c r="O101" s="103"/>
      <c r="P101" s="103"/>
      <c r="Q101" s="103"/>
      <c r="R101" s="103"/>
      <c r="S101" s="103"/>
      <c r="T101" s="103"/>
      <c r="U101" s="103"/>
      <c r="V101" s="103"/>
      <c r="W101" s="103"/>
      <c r="X101" s="103"/>
      <c r="Y101" s="103"/>
      <c r="Z101" s="103"/>
      <c r="AA101" s="103"/>
      <c r="AB101" s="103"/>
      <c r="AC101" s="103"/>
      <c r="AD101" s="103"/>
      <c r="AE101" s="103"/>
      <c r="AF101" s="103"/>
      <c r="AG101" s="105">
        <f>'A4 - 4.4 - Rozvaděč VK-43...'!J30</f>
        <v>0</v>
      </c>
      <c r="AH101" s="104"/>
      <c r="AI101" s="104"/>
      <c r="AJ101" s="104"/>
      <c r="AK101" s="104"/>
      <c r="AL101" s="104"/>
      <c r="AM101" s="104"/>
      <c r="AN101" s="105">
        <f>SUM(AG101,AT101)</f>
        <v>0</v>
      </c>
      <c r="AO101" s="104"/>
      <c r="AP101" s="104"/>
      <c r="AQ101" s="106" t="s">
        <v>80</v>
      </c>
      <c r="AR101" s="101"/>
      <c r="AS101" s="107">
        <v>0</v>
      </c>
      <c r="AT101" s="108">
        <f>ROUND(SUM(AV101:AW101),2)</f>
        <v>0</v>
      </c>
      <c r="AU101" s="109">
        <f>'A4 - 4.4 - Rozvaděč VK-43...'!P121</f>
        <v>0</v>
      </c>
      <c r="AV101" s="108">
        <f>'A4 - 4.4 - Rozvaděč VK-43...'!J33</f>
        <v>0</v>
      </c>
      <c r="AW101" s="108">
        <f>'A4 - 4.4 - Rozvaděč VK-43...'!J34</f>
        <v>0</v>
      </c>
      <c r="AX101" s="108">
        <f>'A4 - 4.4 - Rozvaděč VK-43...'!J35</f>
        <v>0</v>
      </c>
      <c r="AY101" s="108">
        <f>'A4 - 4.4 - Rozvaděč VK-43...'!J36</f>
        <v>0</v>
      </c>
      <c r="AZ101" s="108">
        <f>'A4 - 4.4 - Rozvaděč VK-43...'!F33</f>
        <v>0</v>
      </c>
      <c r="BA101" s="108">
        <f>'A4 - 4.4 - Rozvaděč VK-43...'!F34</f>
        <v>0</v>
      </c>
      <c r="BB101" s="108">
        <f>'A4 - 4.4 - Rozvaděč VK-43...'!F35</f>
        <v>0</v>
      </c>
      <c r="BC101" s="108">
        <f>'A4 - 4.4 - Rozvaděč VK-43...'!F36</f>
        <v>0</v>
      </c>
      <c r="BD101" s="110">
        <f>'A4 - 4.4 - Rozvaděč VK-43...'!F37</f>
        <v>0</v>
      </c>
      <c r="BE101" s="7"/>
      <c r="BT101" s="111" t="s">
        <v>81</v>
      </c>
      <c r="BV101" s="111" t="s">
        <v>75</v>
      </c>
      <c r="BW101" s="111" t="s">
        <v>100</v>
      </c>
      <c r="BX101" s="111" t="s">
        <v>4</v>
      </c>
      <c r="CL101" s="111" t="s">
        <v>1</v>
      </c>
      <c r="CM101" s="111" t="s">
        <v>81</v>
      </c>
    </row>
    <row r="102" s="7" customFormat="1" ht="24.75" customHeight="1">
      <c r="A102" s="100" t="s">
        <v>77</v>
      </c>
      <c r="B102" s="101"/>
      <c r="C102" s="102"/>
      <c r="D102" s="103" t="s">
        <v>101</v>
      </c>
      <c r="E102" s="103"/>
      <c r="F102" s="103"/>
      <c r="G102" s="103"/>
      <c r="H102" s="103"/>
      <c r="I102" s="104"/>
      <c r="J102" s="103" t="s">
        <v>102</v>
      </c>
      <c r="K102" s="103"/>
      <c r="L102" s="103"/>
      <c r="M102" s="103"/>
      <c r="N102" s="103"/>
      <c r="O102" s="103"/>
      <c r="P102" s="103"/>
      <c r="Q102" s="103"/>
      <c r="R102" s="103"/>
      <c r="S102" s="103"/>
      <c r="T102" s="103"/>
      <c r="U102" s="103"/>
      <c r="V102" s="103"/>
      <c r="W102" s="103"/>
      <c r="X102" s="103"/>
      <c r="Y102" s="103"/>
      <c r="Z102" s="103"/>
      <c r="AA102" s="103"/>
      <c r="AB102" s="103"/>
      <c r="AC102" s="103"/>
      <c r="AD102" s="103"/>
      <c r="AE102" s="103"/>
      <c r="AF102" s="103"/>
      <c r="AG102" s="105">
        <f>'A4 - 4.5 - Rozvaděč ROV o...'!J30</f>
        <v>0</v>
      </c>
      <c r="AH102" s="104"/>
      <c r="AI102" s="104"/>
      <c r="AJ102" s="104"/>
      <c r="AK102" s="104"/>
      <c r="AL102" s="104"/>
      <c r="AM102" s="104"/>
      <c r="AN102" s="105">
        <f>SUM(AG102,AT102)</f>
        <v>0</v>
      </c>
      <c r="AO102" s="104"/>
      <c r="AP102" s="104"/>
      <c r="AQ102" s="106" t="s">
        <v>80</v>
      </c>
      <c r="AR102" s="101"/>
      <c r="AS102" s="107">
        <v>0</v>
      </c>
      <c r="AT102" s="108">
        <f>ROUND(SUM(AV102:AW102),2)</f>
        <v>0</v>
      </c>
      <c r="AU102" s="109">
        <f>'A4 - 4.5 - Rozvaděč ROV o...'!P121</f>
        <v>0</v>
      </c>
      <c r="AV102" s="108">
        <f>'A4 - 4.5 - Rozvaděč ROV o...'!J33</f>
        <v>0</v>
      </c>
      <c r="AW102" s="108">
        <f>'A4 - 4.5 - Rozvaděč ROV o...'!J34</f>
        <v>0</v>
      </c>
      <c r="AX102" s="108">
        <f>'A4 - 4.5 - Rozvaděč ROV o...'!J35</f>
        <v>0</v>
      </c>
      <c r="AY102" s="108">
        <f>'A4 - 4.5 - Rozvaděč ROV o...'!J36</f>
        <v>0</v>
      </c>
      <c r="AZ102" s="108">
        <f>'A4 - 4.5 - Rozvaděč ROV o...'!F33</f>
        <v>0</v>
      </c>
      <c r="BA102" s="108">
        <f>'A4 - 4.5 - Rozvaděč ROV o...'!F34</f>
        <v>0</v>
      </c>
      <c r="BB102" s="108">
        <f>'A4 - 4.5 - Rozvaděč ROV o...'!F35</f>
        <v>0</v>
      </c>
      <c r="BC102" s="108">
        <f>'A4 - 4.5 - Rozvaděč ROV o...'!F36</f>
        <v>0</v>
      </c>
      <c r="BD102" s="110">
        <f>'A4 - 4.5 - Rozvaděč ROV o...'!F37</f>
        <v>0</v>
      </c>
      <c r="BE102" s="7"/>
      <c r="BT102" s="111" t="s">
        <v>81</v>
      </c>
      <c r="BV102" s="111" t="s">
        <v>75</v>
      </c>
      <c r="BW102" s="111" t="s">
        <v>103</v>
      </c>
      <c r="BX102" s="111" t="s">
        <v>4</v>
      </c>
      <c r="CL102" s="111" t="s">
        <v>1</v>
      </c>
      <c r="CM102" s="111" t="s">
        <v>81</v>
      </c>
    </row>
    <row r="103" s="7" customFormat="1" ht="24.75" customHeight="1">
      <c r="A103" s="100" t="s">
        <v>77</v>
      </c>
      <c r="B103" s="101"/>
      <c r="C103" s="102"/>
      <c r="D103" s="103" t="s">
        <v>104</v>
      </c>
      <c r="E103" s="103"/>
      <c r="F103" s="103"/>
      <c r="G103" s="103"/>
      <c r="H103" s="103"/>
      <c r="I103" s="104"/>
      <c r="J103" s="103" t="s">
        <v>105</v>
      </c>
      <c r="K103" s="103"/>
      <c r="L103" s="103"/>
      <c r="M103" s="103"/>
      <c r="N103" s="103"/>
      <c r="O103" s="103"/>
      <c r="P103" s="103"/>
      <c r="Q103" s="103"/>
      <c r="R103" s="103"/>
      <c r="S103" s="103"/>
      <c r="T103" s="103"/>
      <c r="U103" s="103"/>
      <c r="V103" s="103"/>
      <c r="W103" s="103"/>
      <c r="X103" s="103"/>
      <c r="Y103" s="103"/>
      <c r="Z103" s="103"/>
      <c r="AA103" s="103"/>
      <c r="AB103" s="103"/>
      <c r="AC103" s="103"/>
      <c r="AD103" s="103"/>
      <c r="AE103" s="103"/>
      <c r="AF103" s="103"/>
      <c r="AG103" s="105">
        <f>'A4 - 4.6 - Rozvaděč ROPP ...'!J30</f>
        <v>0</v>
      </c>
      <c r="AH103" s="104"/>
      <c r="AI103" s="104"/>
      <c r="AJ103" s="104"/>
      <c r="AK103" s="104"/>
      <c r="AL103" s="104"/>
      <c r="AM103" s="104"/>
      <c r="AN103" s="105">
        <f>SUM(AG103,AT103)</f>
        <v>0</v>
      </c>
      <c r="AO103" s="104"/>
      <c r="AP103" s="104"/>
      <c r="AQ103" s="106" t="s">
        <v>80</v>
      </c>
      <c r="AR103" s="101"/>
      <c r="AS103" s="107">
        <v>0</v>
      </c>
      <c r="AT103" s="108">
        <f>ROUND(SUM(AV103:AW103),2)</f>
        <v>0</v>
      </c>
      <c r="AU103" s="109">
        <f>'A4 - 4.6 - Rozvaděč ROPP ...'!P122</f>
        <v>0</v>
      </c>
      <c r="AV103" s="108">
        <f>'A4 - 4.6 - Rozvaděč ROPP ...'!J33</f>
        <v>0</v>
      </c>
      <c r="AW103" s="108">
        <f>'A4 - 4.6 - Rozvaděč ROPP ...'!J34</f>
        <v>0</v>
      </c>
      <c r="AX103" s="108">
        <f>'A4 - 4.6 - Rozvaděč ROPP ...'!J35</f>
        <v>0</v>
      </c>
      <c r="AY103" s="108">
        <f>'A4 - 4.6 - Rozvaděč ROPP ...'!J36</f>
        <v>0</v>
      </c>
      <c r="AZ103" s="108">
        <f>'A4 - 4.6 - Rozvaděč ROPP ...'!F33</f>
        <v>0</v>
      </c>
      <c r="BA103" s="108">
        <f>'A4 - 4.6 - Rozvaděč ROPP ...'!F34</f>
        <v>0</v>
      </c>
      <c r="BB103" s="108">
        <f>'A4 - 4.6 - Rozvaděč ROPP ...'!F35</f>
        <v>0</v>
      </c>
      <c r="BC103" s="108">
        <f>'A4 - 4.6 - Rozvaděč ROPP ...'!F36</f>
        <v>0</v>
      </c>
      <c r="BD103" s="110">
        <f>'A4 - 4.6 - Rozvaděč ROPP ...'!F37</f>
        <v>0</v>
      </c>
      <c r="BE103" s="7"/>
      <c r="BT103" s="111" t="s">
        <v>81</v>
      </c>
      <c r="BV103" s="111" t="s">
        <v>75</v>
      </c>
      <c r="BW103" s="111" t="s">
        <v>106</v>
      </c>
      <c r="BX103" s="111" t="s">
        <v>4</v>
      </c>
      <c r="CL103" s="111" t="s">
        <v>1</v>
      </c>
      <c r="CM103" s="111" t="s">
        <v>81</v>
      </c>
    </row>
    <row r="104" s="7" customFormat="1" ht="24.75" customHeight="1">
      <c r="A104" s="100" t="s">
        <v>77</v>
      </c>
      <c r="B104" s="101"/>
      <c r="C104" s="102"/>
      <c r="D104" s="103" t="s">
        <v>107</v>
      </c>
      <c r="E104" s="103"/>
      <c r="F104" s="103"/>
      <c r="G104" s="103"/>
      <c r="H104" s="103"/>
      <c r="I104" s="104"/>
      <c r="J104" s="103" t="s">
        <v>108</v>
      </c>
      <c r="K104" s="103"/>
      <c r="L104" s="103"/>
      <c r="M104" s="103"/>
      <c r="N104" s="103"/>
      <c r="O104" s="103"/>
      <c r="P104" s="103"/>
      <c r="Q104" s="103"/>
      <c r="R104" s="103"/>
      <c r="S104" s="103"/>
      <c r="T104" s="103"/>
      <c r="U104" s="103"/>
      <c r="V104" s="103"/>
      <c r="W104" s="103"/>
      <c r="X104" s="103"/>
      <c r="Y104" s="103"/>
      <c r="Z104" s="103"/>
      <c r="AA104" s="103"/>
      <c r="AB104" s="103"/>
      <c r="AC104" s="103"/>
      <c r="AD104" s="103"/>
      <c r="AE104" s="103"/>
      <c r="AF104" s="103"/>
      <c r="AG104" s="105">
        <f>'A4 - 4.7 - Rozvaděč RV výtah'!J30</f>
        <v>0</v>
      </c>
      <c r="AH104" s="104"/>
      <c r="AI104" s="104"/>
      <c r="AJ104" s="104"/>
      <c r="AK104" s="104"/>
      <c r="AL104" s="104"/>
      <c r="AM104" s="104"/>
      <c r="AN104" s="105">
        <f>SUM(AG104,AT104)</f>
        <v>0</v>
      </c>
      <c r="AO104" s="104"/>
      <c r="AP104" s="104"/>
      <c r="AQ104" s="106" t="s">
        <v>80</v>
      </c>
      <c r="AR104" s="101"/>
      <c r="AS104" s="107">
        <v>0</v>
      </c>
      <c r="AT104" s="108">
        <f>ROUND(SUM(AV104:AW104),2)</f>
        <v>0</v>
      </c>
      <c r="AU104" s="109">
        <f>'A4 - 4.7 - Rozvaděč RV výtah'!P119</f>
        <v>0</v>
      </c>
      <c r="AV104" s="108">
        <f>'A4 - 4.7 - Rozvaděč RV výtah'!J33</f>
        <v>0</v>
      </c>
      <c r="AW104" s="108">
        <f>'A4 - 4.7 - Rozvaděč RV výtah'!J34</f>
        <v>0</v>
      </c>
      <c r="AX104" s="108">
        <f>'A4 - 4.7 - Rozvaděč RV výtah'!J35</f>
        <v>0</v>
      </c>
      <c r="AY104" s="108">
        <f>'A4 - 4.7 - Rozvaděč RV výtah'!J36</f>
        <v>0</v>
      </c>
      <c r="AZ104" s="108">
        <f>'A4 - 4.7 - Rozvaděč RV výtah'!F33</f>
        <v>0</v>
      </c>
      <c r="BA104" s="108">
        <f>'A4 - 4.7 - Rozvaděč RV výtah'!F34</f>
        <v>0</v>
      </c>
      <c r="BB104" s="108">
        <f>'A4 - 4.7 - Rozvaděč RV výtah'!F35</f>
        <v>0</v>
      </c>
      <c r="BC104" s="108">
        <f>'A4 - 4.7 - Rozvaděč RV výtah'!F36</f>
        <v>0</v>
      </c>
      <c r="BD104" s="110">
        <f>'A4 - 4.7 - Rozvaděč RV výtah'!F37</f>
        <v>0</v>
      </c>
      <c r="BE104" s="7"/>
      <c r="BT104" s="111" t="s">
        <v>81</v>
      </c>
      <c r="BV104" s="111" t="s">
        <v>75</v>
      </c>
      <c r="BW104" s="111" t="s">
        <v>109</v>
      </c>
      <c r="BX104" s="111" t="s">
        <v>4</v>
      </c>
      <c r="CL104" s="111" t="s">
        <v>1</v>
      </c>
      <c r="CM104" s="111" t="s">
        <v>81</v>
      </c>
    </row>
    <row r="105" s="7" customFormat="1" ht="24.75" customHeight="1">
      <c r="A105" s="100" t="s">
        <v>77</v>
      </c>
      <c r="B105" s="101"/>
      <c r="C105" s="102"/>
      <c r="D105" s="103" t="s">
        <v>110</v>
      </c>
      <c r="E105" s="103"/>
      <c r="F105" s="103"/>
      <c r="G105" s="103"/>
      <c r="H105" s="103"/>
      <c r="I105" s="104"/>
      <c r="J105" s="103" t="s">
        <v>111</v>
      </c>
      <c r="K105" s="103"/>
      <c r="L105" s="103"/>
      <c r="M105" s="103"/>
      <c r="N105" s="103"/>
      <c r="O105" s="103"/>
      <c r="P105" s="103"/>
      <c r="Q105" s="103"/>
      <c r="R105" s="103"/>
      <c r="S105" s="103"/>
      <c r="T105" s="103"/>
      <c r="U105" s="103"/>
      <c r="V105" s="103"/>
      <c r="W105" s="103"/>
      <c r="X105" s="103"/>
      <c r="Y105" s="103"/>
      <c r="Z105" s="103"/>
      <c r="AA105" s="103"/>
      <c r="AB105" s="103"/>
      <c r="AC105" s="103"/>
      <c r="AD105" s="103"/>
      <c r="AE105" s="103"/>
      <c r="AF105" s="103"/>
      <c r="AG105" s="105">
        <f>'A5 - 5.1 - Osvětlení před...'!J30</f>
        <v>0</v>
      </c>
      <c r="AH105" s="104"/>
      <c r="AI105" s="104"/>
      <c r="AJ105" s="104"/>
      <c r="AK105" s="104"/>
      <c r="AL105" s="104"/>
      <c r="AM105" s="104"/>
      <c r="AN105" s="105">
        <f>SUM(AG105,AT105)</f>
        <v>0</v>
      </c>
      <c r="AO105" s="104"/>
      <c r="AP105" s="104"/>
      <c r="AQ105" s="106" t="s">
        <v>80</v>
      </c>
      <c r="AR105" s="101"/>
      <c r="AS105" s="107">
        <v>0</v>
      </c>
      <c r="AT105" s="108">
        <f>ROUND(SUM(AV105:AW105),2)</f>
        <v>0</v>
      </c>
      <c r="AU105" s="109">
        <f>'A5 - 5.1 - Osvětlení před...'!P120</f>
        <v>0</v>
      </c>
      <c r="AV105" s="108">
        <f>'A5 - 5.1 - Osvětlení před...'!J33</f>
        <v>0</v>
      </c>
      <c r="AW105" s="108">
        <f>'A5 - 5.1 - Osvětlení před...'!J34</f>
        <v>0</v>
      </c>
      <c r="AX105" s="108">
        <f>'A5 - 5.1 - Osvětlení před...'!J35</f>
        <v>0</v>
      </c>
      <c r="AY105" s="108">
        <f>'A5 - 5.1 - Osvětlení před...'!J36</f>
        <v>0</v>
      </c>
      <c r="AZ105" s="108">
        <f>'A5 - 5.1 - Osvětlení před...'!F33</f>
        <v>0</v>
      </c>
      <c r="BA105" s="108">
        <f>'A5 - 5.1 - Osvětlení před...'!F34</f>
        <v>0</v>
      </c>
      <c r="BB105" s="108">
        <f>'A5 - 5.1 - Osvětlení před...'!F35</f>
        <v>0</v>
      </c>
      <c r="BC105" s="108">
        <f>'A5 - 5.1 - Osvětlení před...'!F36</f>
        <v>0</v>
      </c>
      <c r="BD105" s="110">
        <f>'A5 - 5.1 - Osvětlení před...'!F37</f>
        <v>0</v>
      </c>
      <c r="BE105" s="7"/>
      <c r="BT105" s="111" t="s">
        <v>81</v>
      </c>
      <c r="BV105" s="111" t="s">
        <v>75</v>
      </c>
      <c r="BW105" s="111" t="s">
        <v>112</v>
      </c>
      <c r="BX105" s="111" t="s">
        <v>4</v>
      </c>
      <c r="CL105" s="111" t="s">
        <v>1</v>
      </c>
      <c r="CM105" s="111" t="s">
        <v>81</v>
      </c>
    </row>
    <row r="106" s="7" customFormat="1" ht="24.75" customHeight="1">
      <c r="A106" s="100" t="s">
        <v>77</v>
      </c>
      <c r="B106" s="101"/>
      <c r="C106" s="102"/>
      <c r="D106" s="103" t="s">
        <v>113</v>
      </c>
      <c r="E106" s="103"/>
      <c r="F106" s="103"/>
      <c r="G106" s="103"/>
      <c r="H106" s="103"/>
      <c r="I106" s="104"/>
      <c r="J106" s="103" t="s">
        <v>114</v>
      </c>
      <c r="K106" s="103"/>
      <c r="L106" s="103"/>
      <c r="M106" s="103"/>
      <c r="N106" s="103"/>
      <c r="O106" s="103"/>
      <c r="P106" s="103"/>
      <c r="Q106" s="103"/>
      <c r="R106" s="103"/>
      <c r="S106" s="103"/>
      <c r="T106" s="103"/>
      <c r="U106" s="103"/>
      <c r="V106" s="103"/>
      <c r="W106" s="103"/>
      <c r="X106" s="103"/>
      <c r="Y106" s="103"/>
      <c r="Z106" s="103"/>
      <c r="AA106" s="103"/>
      <c r="AB106" s="103"/>
      <c r="AC106" s="103"/>
      <c r="AD106" s="103"/>
      <c r="AE106" s="103"/>
      <c r="AF106" s="103"/>
      <c r="AG106" s="105">
        <f>'A5 - 5.2 - Osvětlení mezi...'!J30</f>
        <v>0</v>
      </c>
      <c r="AH106" s="104"/>
      <c r="AI106" s="104"/>
      <c r="AJ106" s="104"/>
      <c r="AK106" s="104"/>
      <c r="AL106" s="104"/>
      <c r="AM106" s="104"/>
      <c r="AN106" s="105">
        <f>SUM(AG106,AT106)</f>
        <v>0</v>
      </c>
      <c r="AO106" s="104"/>
      <c r="AP106" s="104"/>
      <c r="AQ106" s="106" t="s">
        <v>80</v>
      </c>
      <c r="AR106" s="101"/>
      <c r="AS106" s="107">
        <v>0</v>
      </c>
      <c r="AT106" s="108">
        <f>ROUND(SUM(AV106:AW106),2)</f>
        <v>0</v>
      </c>
      <c r="AU106" s="109">
        <f>'A5 - 5.2 - Osvětlení mezi...'!P120</f>
        <v>0</v>
      </c>
      <c r="AV106" s="108">
        <f>'A5 - 5.2 - Osvětlení mezi...'!J33</f>
        <v>0</v>
      </c>
      <c r="AW106" s="108">
        <f>'A5 - 5.2 - Osvětlení mezi...'!J34</f>
        <v>0</v>
      </c>
      <c r="AX106" s="108">
        <f>'A5 - 5.2 - Osvětlení mezi...'!J35</f>
        <v>0</v>
      </c>
      <c r="AY106" s="108">
        <f>'A5 - 5.2 - Osvětlení mezi...'!J36</f>
        <v>0</v>
      </c>
      <c r="AZ106" s="108">
        <f>'A5 - 5.2 - Osvětlení mezi...'!F33</f>
        <v>0</v>
      </c>
      <c r="BA106" s="108">
        <f>'A5 - 5.2 - Osvětlení mezi...'!F34</f>
        <v>0</v>
      </c>
      <c r="BB106" s="108">
        <f>'A5 - 5.2 - Osvětlení mezi...'!F35</f>
        <v>0</v>
      </c>
      <c r="BC106" s="108">
        <f>'A5 - 5.2 - Osvětlení mezi...'!F36</f>
        <v>0</v>
      </c>
      <c r="BD106" s="110">
        <f>'A5 - 5.2 - Osvětlení mezi...'!F37</f>
        <v>0</v>
      </c>
      <c r="BE106" s="7"/>
      <c r="BT106" s="111" t="s">
        <v>81</v>
      </c>
      <c r="BV106" s="111" t="s">
        <v>75</v>
      </c>
      <c r="BW106" s="111" t="s">
        <v>115</v>
      </c>
      <c r="BX106" s="111" t="s">
        <v>4</v>
      </c>
      <c r="CL106" s="111" t="s">
        <v>1</v>
      </c>
      <c r="CM106" s="111" t="s">
        <v>81</v>
      </c>
    </row>
    <row r="107" s="7" customFormat="1" ht="24.75" customHeight="1">
      <c r="A107" s="100" t="s">
        <v>77</v>
      </c>
      <c r="B107" s="101"/>
      <c r="C107" s="102"/>
      <c r="D107" s="103" t="s">
        <v>116</v>
      </c>
      <c r="E107" s="103"/>
      <c r="F107" s="103"/>
      <c r="G107" s="103"/>
      <c r="H107" s="103"/>
      <c r="I107" s="104"/>
      <c r="J107" s="103" t="s">
        <v>117</v>
      </c>
      <c r="K107" s="103"/>
      <c r="L107" s="103"/>
      <c r="M107" s="103"/>
      <c r="N107" s="103"/>
      <c r="O107" s="103"/>
      <c r="P107" s="103"/>
      <c r="Q107" s="103"/>
      <c r="R107" s="103"/>
      <c r="S107" s="103"/>
      <c r="T107" s="103"/>
      <c r="U107" s="103"/>
      <c r="V107" s="103"/>
      <c r="W107" s="103"/>
      <c r="X107" s="103"/>
      <c r="Y107" s="103"/>
      <c r="Z107" s="103"/>
      <c r="AA107" s="103"/>
      <c r="AB107" s="103"/>
      <c r="AC107" s="103"/>
      <c r="AD107" s="103"/>
      <c r="AE107" s="103"/>
      <c r="AF107" s="103"/>
      <c r="AG107" s="105">
        <f>'A5 - 5.3 - Osvětlení - st...'!J30</f>
        <v>0</v>
      </c>
      <c r="AH107" s="104"/>
      <c r="AI107" s="104"/>
      <c r="AJ107" s="104"/>
      <c r="AK107" s="104"/>
      <c r="AL107" s="104"/>
      <c r="AM107" s="104"/>
      <c r="AN107" s="105">
        <f>SUM(AG107,AT107)</f>
        <v>0</v>
      </c>
      <c r="AO107" s="104"/>
      <c r="AP107" s="104"/>
      <c r="AQ107" s="106" t="s">
        <v>80</v>
      </c>
      <c r="AR107" s="101"/>
      <c r="AS107" s="107">
        <v>0</v>
      </c>
      <c r="AT107" s="108">
        <f>ROUND(SUM(AV107:AW107),2)</f>
        <v>0</v>
      </c>
      <c r="AU107" s="109">
        <f>'A5 - 5.3 - Osvětlení - st...'!P118</f>
        <v>0</v>
      </c>
      <c r="AV107" s="108">
        <f>'A5 - 5.3 - Osvětlení - st...'!J33</f>
        <v>0</v>
      </c>
      <c r="AW107" s="108">
        <f>'A5 - 5.3 - Osvětlení - st...'!J34</f>
        <v>0</v>
      </c>
      <c r="AX107" s="108">
        <f>'A5 - 5.3 - Osvětlení - st...'!J35</f>
        <v>0</v>
      </c>
      <c r="AY107" s="108">
        <f>'A5 - 5.3 - Osvětlení - st...'!J36</f>
        <v>0</v>
      </c>
      <c r="AZ107" s="108">
        <f>'A5 - 5.3 - Osvětlení - st...'!F33</f>
        <v>0</v>
      </c>
      <c r="BA107" s="108">
        <f>'A5 - 5.3 - Osvětlení - st...'!F34</f>
        <v>0</v>
      </c>
      <c r="BB107" s="108">
        <f>'A5 - 5.3 - Osvětlení - st...'!F35</f>
        <v>0</v>
      </c>
      <c r="BC107" s="108">
        <f>'A5 - 5.3 - Osvětlení - st...'!F36</f>
        <v>0</v>
      </c>
      <c r="BD107" s="110">
        <f>'A5 - 5.3 - Osvětlení - st...'!F37</f>
        <v>0</v>
      </c>
      <c r="BE107" s="7"/>
      <c r="BT107" s="111" t="s">
        <v>81</v>
      </c>
      <c r="BV107" s="111" t="s">
        <v>75</v>
      </c>
      <c r="BW107" s="111" t="s">
        <v>118</v>
      </c>
      <c r="BX107" s="111" t="s">
        <v>4</v>
      </c>
      <c r="CL107" s="111" t="s">
        <v>1</v>
      </c>
      <c r="CM107" s="111" t="s">
        <v>81</v>
      </c>
    </row>
    <row r="108" s="7" customFormat="1" ht="24.75" customHeight="1">
      <c r="A108" s="100" t="s">
        <v>77</v>
      </c>
      <c r="B108" s="101"/>
      <c r="C108" s="102"/>
      <c r="D108" s="103" t="s">
        <v>119</v>
      </c>
      <c r="E108" s="103"/>
      <c r="F108" s="103"/>
      <c r="G108" s="103"/>
      <c r="H108" s="103"/>
      <c r="I108" s="104"/>
      <c r="J108" s="103" t="s">
        <v>120</v>
      </c>
      <c r="K108" s="103"/>
      <c r="L108" s="103"/>
      <c r="M108" s="103"/>
      <c r="N108" s="103"/>
      <c r="O108" s="103"/>
      <c r="P108" s="103"/>
      <c r="Q108" s="103"/>
      <c r="R108" s="103"/>
      <c r="S108" s="103"/>
      <c r="T108" s="103"/>
      <c r="U108" s="103"/>
      <c r="V108" s="103"/>
      <c r="W108" s="103"/>
      <c r="X108" s="103"/>
      <c r="Y108" s="103"/>
      <c r="Z108" s="103"/>
      <c r="AA108" s="103"/>
      <c r="AB108" s="103"/>
      <c r="AC108" s="103"/>
      <c r="AD108" s="103"/>
      <c r="AE108" s="103"/>
      <c r="AF108" s="103"/>
      <c r="AG108" s="105">
        <f>'A5 - 5.4 - Osvětlení vest...'!J30</f>
        <v>0</v>
      </c>
      <c r="AH108" s="104"/>
      <c r="AI108" s="104"/>
      <c r="AJ108" s="104"/>
      <c r="AK108" s="104"/>
      <c r="AL108" s="104"/>
      <c r="AM108" s="104"/>
      <c r="AN108" s="105">
        <f>SUM(AG108,AT108)</f>
        <v>0</v>
      </c>
      <c r="AO108" s="104"/>
      <c r="AP108" s="104"/>
      <c r="AQ108" s="106" t="s">
        <v>80</v>
      </c>
      <c r="AR108" s="101"/>
      <c r="AS108" s="107">
        <v>0</v>
      </c>
      <c r="AT108" s="108">
        <f>ROUND(SUM(AV108:AW108),2)</f>
        <v>0</v>
      </c>
      <c r="AU108" s="109">
        <f>'A5 - 5.4 - Osvětlení vest...'!P120</f>
        <v>0</v>
      </c>
      <c r="AV108" s="108">
        <f>'A5 - 5.4 - Osvětlení vest...'!J33</f>
        <v>0</v>
      </c>
      <c r="AW108" s="108">
        <f>'A5 - 5.4 - Osvětlení vest...'!J34</f>
        <v>0</v>
      </c>
      <c r="AX108" s="108">
        <f>'A5 - 5.4 - Osvětlení vest...'!J35</f>
        <v>0</v>
      </c>
      <c r="AY108" s="108">
        <f>'A5 - 5.4 - Osvětlení vest...'!J36</f>
        <v>0</v>
      </c>
      <c r="AZ108" s="108">
        <f>'A5 - 5.4 - Osvětlení vest...'!F33</f>
        <v>0</v>
      </c>
      <c r="BA108" s="108">
        <f>'A5 - 5.4 - Osvětlení vest...'!F34</f>
        <v>0</v>
      </c>
      <c r="BB108" s="108">
        <f>'A5 - 5.4 - Osvětlení vest...'!F35</f>
        <v>0</v>
      </c>
      <c r="BC108" s="108">
        <f>'A5 - 5.4 - Osvětlení vest...'!F36</f>
        <v>0</v>
      </c>
      <c r="BD108" s="110">
        <f>'A5 - 5.4 - Osvětlení vest...'!F37</f>
        <v>0</v>
      </c>
      <c r="BE108" s="7"/>
      <c r="BT108" s="111" t="s">
        <v>81</v>
      </c>
      <c r="BV108" s="111" t="s">
        <v>75</v>
      </c>
      <c r="BW108" s="111" t="s">
        <v>121</v>
      </c>
      <c r="BX108" s="111" t="s">
        <v>4</v>
      </c>
      <c r="CL108" s="111" t="s">
        <v>1</v>
      </c>
      <c r="CM108" s="111" t="s">
        <v>81</v>
      </c>
    </row>
    <row r="109" s="7" customFormat="1" ht="24.75" customHeight="1">
      <c r="A109" s="100" t="s">
        <v>77</v>
      </c>
      <c r="B109" s="101"/>
      <c r="C109" s="102"/>
      <c r="D109" s="103" t="s">
        <v>122</v>
      </c>
      <c r="E109" s="103"/>
      <c r="F109" s="103"/>
      <c r="G109" s="103"/>
      <c r="H109" s="103"/>
      <c r="I109" s="104"/>
      <c r="J109" s="103" t="s">
        <v>123</v>
      </c>
      <c r="K109" s="103"/>
      <c r="L109" s="103"/>
      <c r="M109" s="103"/>
      <c r="N109" s="103"/>
      <c r="O109" s="103"/>
      <c r="P109" s="103"/>
      <c r="Q109" s="103"/>
      <c r="R109" s="103"/>
      <c r="S109" s="103"/>
      <c r="T109" s="103"/>
      <c r="U109" s="103"/>
      <c r="V109" s="103"/>
      <c r="W109" s="103"/>
      <c r="X109" s="103"/>
      <c r="Y109" s="103"/>
      <c r="Z109" s="103"/>
      <c r="AA109" s="103"/>
      <c r="AB109" s="103"/>
      <c r="AC109" s="103"/>
      <c r="AD109" s="103"/>
      <c r="AE109" s="103"/>
      <c r="AF109" s="103"/>
      <c r="AG109" s="105">
        <f>'A5 - 5.5 - Nouzové osvětl...'!J30</f>
        <v>0</v>
      </c>
      <c r="AH109" s="104"/>
      <c r="AI109" s="104"/>
      <c r="AJ109" s="104"/>
      <c r="AK109" s="104"/>
      <c r="AL109" s="104"/>
      <c r="AM109" s="104"/>
      <c r="AN109" s="105">
        <f>SUM(AG109,AT109)</f>
        <v>0</v>
      </c>
      <c r="AO109" s="104"/>
      <c r="AP109" s="104"/>
      <c r="AQ109" s="106" t="s">
        <v>80</v>
      </c>
      <c r="AR109" s="101"/>
      <c r="AS109" s="107">
        <v>0</v>
      </c>
      <c r="AT109" s="108">
        <f>ROUND(SUM(AV109:AW109),2)</f>
        <v>0</v>
      </c>
      <c r="AU109" s="109">
        <f>'A5 - 5.5 - Nouzové osvětl...'!P120</f>
        <v>0</v>
      </c>
      <c r="AV109" s="108">
        <f>'A5 - 5.5 - Nouzové osvětl...'!J33</f>
        <v>0</v>
      </c>
      <c r="AW109" s="108">
        <f>'A5 - 5.5 - Nouzové osvětl...'!J34</f>
        <v>0</v>
      </c>
      <c r="AX109" s="108">
        <f>'A5 - 5.5 - Nouzové osvětl...'!J35</f>
        <v>0</v>
      </c>
      <c r="AY109" s="108">
        <f>'A5 - 5.5 - Nouzové osvětl...'!J36</f>
        <v>0</v>
      </c>
      <c r="AZ109" s="108">
        <f>'A5 - 5.5 - Nouzové osvětl...'!F33</f>
        <v>0</v>
      </c>
      <c r="BA109" s="108">
        <f>'A5 - 5.5 - Nouzové osvětl...'!F34</f>
        <v>0</v>
      </c>
      <c r="BB109" s="108">
        <f>'A5 - 5.5 - Nouzové osvětl...'!F35</f>
        <v>0</v>
      </c>
      <c r="BC109" s="108">
        <f>'A5 - 5.5 - Nouzové osvětl...'!F36</f>
        <v>0</v>
      </c>
      <c r="BD109" s="110">
        <f>'A5 - 5.5 - Nouzové osvětl...'!F37</f>
        <v>0</v>
      </c>
      <c r="BE109" s="7"/>
      <c r="BT109" s="111" t="s">
        <v>81</v>
      </c>
      <c r="BV109" s="111" t="s">
        <v>75</v>
      </c>
      <c r="BW109" s="111" t="s">
        <v>124</v>
      </c>
      <c r="BX109" s="111" t="s">
        <v>4</v>
      </c>
      <c r="CL109" s="111" t="s">
        <v>1</v>
      </c>
      <c r="CM109" s="111" t="s">
        <v>81</v>
      </c>
    </row>
    <row r="110" s="7" customFormat="1" ht="24.75" customHeight="1">
      <c r="A110" s="100" t="s">
        <v>77</v>
      </c>
      <c r="B110" s="101"/>
      <c r="C110" s="102"/>
      <c r="D110" s="103" t="s">
        <v>125</v>
      </c>
      <c r="E110" s="103"/>
      <c r="F110" s="103"/>
      <c r="G110" s="103"/>
      <c r="H110" s="103"/>
      <c r="I110" s="104"/>
      <c r="J110" s="103" t="s">
        <v>126</v>
      </c>
      <c r="K110" s="103"/>
      <c r="L110" s="103"/>
      <c r="M110" s="103"/>
      <c r="N110" s="103"/>
      <c r="O110" s="103"/>
      <c r="P110" s="103"/>
      <c r="Q110" s="103"/>
      <c r="R110" s="103"/>
      <c r="S110" s="103"/>
      <c r="T110" s="103"/>
      <c r="U110" s="103"/>
      <c r="V110" s="103"/>
      <c r="W110" s="103"/>
      <c r="X110" s="103"/>
      <c r="Y110" s="103"/>
      <c r="Z110" s="103"/>
      <c r="AA110" s="103"/>
      <c r="AB110" s="103"/>
      <c r="AC110" s="103"/>
      <c r="AD110" s="103"/>
      <c r="AE110" s="103"/>
      <c r="AF110" s="103"/>
      <c r="AG110" s="105">
        <f>'A5 - 5.6 - Osvětlení stro...'!J30</f>
        <v>0</v>
      </c>
      <c r="AH110" s="104"/>
      <c r="AI110" s="104"/>
      <c r="AJ110" s="104"/>
      <c r="AK110" s="104"/>
      <c r="AL110" s="104"/>
      <c r="AM110" s="104"/>
      <c r="AN110" s="105">
        <f>SUM(AG110,AT110)</f>
        <v>0</v>
      </c>
      <c r="AO110" s="104"/>
      <c r="AP110" s="104"/>
      <c r="AQ110" s="106" t="s">
        <v>80</v>
      </c>
      <c r="AR110" s="101"/>
      <c r="AS110" s="107">
        <v>0</v>
      </c>
      <c r="AT110" s="108">
        <f>ROUND(SUM(AV110:AW110),2)</f>
        <v>0</v>
      </c>
      <c r="AU110" s="109">
        <f>'A5 - 5.6 - Osvětlení stro...'!P118</f>
        <v>0</v>
      </c>
      <c r="AV110" s="108">
        <f>'A5 - 5.6 - Osvětlení stro...'!J33</f>
        <v>0</v>
      </c>
      <c r="AW110" s="108">
        <f>'A5 - 5.6 - Osvětlení stro...'!J34</f>
        <v>0</v>
      </c>
      <c r="AX110" s="108">
        <f>'A5 - 5.6 - Osvětlení stro...'!J35</f>
        <v>0</v>
      </c>
      <c r="AY110" s="108">
        <f>'A5 - 5.6 - Osvětlení stro...'!J36</f>
        <v>0</v>
      </c>
      <c r="AZ110" s="108">
        <f>'A5 - 5.6 - Osvětlení stro...'!F33</f>
        <v>0</v>
      </c>
      <c r="BA110" s="108">
        <f>'A5 - 5.6 - Osvětlení stro...'!F34</f>
        <v>0</v>
      </c>
      <c r="BB110" s="108">
        <f>'A5 - 5.6 - Osvětlení stro...'!F35</f>
        <v>0</v>
      </c>
      <c r="BC110" s="108">
        <f>'A5 - 5.6 - Osvětlení stro...'!F36</f>
        <v>0</v>
      </c>
      <c r="BD110" s="110">
        <f>'A5 - 5.6 - Osvětlení stro...'!F37</f>
        <v>0</v>
      </c>
      <c r="BE110" s="7"/>
      <c r="BT110" s="111" t="s">
        <v>81</v>
      </c>
      <c r="BV110" s="111" t="s">
        <v>75</v>
      </c>
      <c r="BW110" s="111" t="s">
        <v>127</v>
      </c>
      <c r="BX110" s="111" t="s">
        <v>4</v>
      </c>
      <c r="CL110" s="111" t="s">
        <v>1</v>
      </c>
      <c r="CM110" s="111" t="s">
        <v>81</v>
      </c>
    </row>
    <row r="111" s="7" customFormat="1" ht="24.75" customHeight="1">
      <c r="A111" s="100" t="s">
        <v>77</v>
      </c>
      <c r="B111" s="101"/>
      <c r="C111" s="102"/>
      <c r="D111" s="103" t="s">
        <v>128</v>
      </c>
      <c r="E111" s="103"/>
      <c r="F111" s="103"/>
      <c r="G111" s="103"/>
      <c r="H111" s="103"/>
      <c r="I111" s="104"/>
      <c r="J111" s="103" t="s">
        <v>129</v>
      </c>
      <c r="K111" s="103"/>
      <c r="L111" s="103"/>
      <c r="M111" s="103"/>
      <c r="N111" s="103"/>
      <c r="O111" s="103"/>
      <c r="P111" s="103"/>
      <c r="Q111" s="103"/>
      <c r="R111" s="103"/>
      <c r="S111" s="103"/>
      <c r="T111" s="103"/>
      <c r="U111" s="103"/>
      <c r="V111" s="103"/>
      <c r="W111" s="103"/>
      <c r="X111" s="103"/>
      <c r="Y111" s="103"/>
      <c r="Z111" s="103"/>
      <c r="AA111" s="103"/>
      <c r="AB111" s="103"/>
      <c r="AC111" s="103"/>
      <c r="AD111" s="103"/>
      <c r="AE111" s="103"/>
      <c r="AF111" s="103"/>
      <c r="AG111" s="105">
        <f>'A5 - 5.7 - Osvětlení sute...'!J30</f>
        <v>0</v>
      </c>
      <c r="AH111" s="104"/>
      <c r="AI111" s="104"/>
      <c r="AJ111" s="104"/>
      <c r="AK111" s="104"/>
      <c r="AL111" s="104"/>
      <c r="AM111" s="104"/>
      <c r="AN111" s="105">
        <f>SUM(AG111,AT111)</f>
        <v>0</v>
      </c>
      <c r="AO111" s="104"/>
      <c r="AP111" s="104"/>
      <c r="AQ111" s="106" t="s">
        <v>80</v>
      </c>
      <c r="AR111" s="101"/>
      <c r="AS111" s="107">
        <v>0</v>
      </c>
      <c r="AT111" s="108">
        <f>ROUND(SUM(AV111:AW111),2)</f>
        <v>0</v>
      </c>
      <c r="AU111" s="109">
        <f>'A5 - 5.7 - Osvětlení sute...'!P118</f>
        <v>0</v>
      </c>
      <c r="AV111" s="108">
        <f>'A5 - 5.7 - Osvětlení sute...'!J33</f>
        <v>0</v>
      </c>
      <c r="AW111" s="108">
        <f>'A5 - 5.7 - Osvětlení sute...'!J34</f>
        <v>0</v>
      </c>
      <c r="AX111" s="108">
        <f>'A5 - 5.7 - Osvětlení sute...'!J35</f>
        <v>0</v>
      </c>
      <c r="AY111" s="108">
        <f>'A5 - 5.7 - Osvětlení sute...'!J36</f>
        <v>0</v>
      </c>
      <c r="AZ111" s="108">
        <f>'A5 - 5.7 - Osvětlení sute...'!F33</f>
        <v>0</v>
      </c>
      <c r="BA111" s="108">
        <f>'A5 - 5.7 - Osvětlení sute...'!F34</f>
        <v>0</v>
      </c>
      <c r="BB111" s="108">
        <f>'A5 - 5.7 - Osvětlení sute...'!F35</f>
        <v>0</v>
      </c>
      <c r="BC111" s="108">
        <f>'A5 - 5.7 - Osvětlení sute...'!F36</f>
        <v>0</v>
      </c>
      <c r="BD111" s="110">
        <f>'A5 - 5.7 - Osvětlení sute...'!F37</f>
        <v>0</v>
      </c>
      <c r="BE111" s="7"/>
      <c r="BT111" s="111" t="s">
        <v>81</v>
      </c>
      <c r="BV111" s="111" t="s">
        <v>75</v>
      </c>
      <c r="BW111" s="111" t="s">
        <v>130</v>
      </c>
      <c r="BX111" s="111" t="s">
        <v>4</v>
      </c>
      <c r="CL111" s="111" t="s">
        <v>1</v>
      </c>
      <c r="CM111" s="111" t="s">
        <v>81</v>
      </c>
    </row>
    <row r="112" s="7" customFormat="1" ht="24.75" customHeight="1">
      <c r="A112" s="100" t="s">
        <v>77</v>
      </c>
      <c r="B112" s="101"/>
      <c r="C112" s="102"/>
      <c r="D112" s="103" t="s">
        <v>131</v>
      </c>
      <c r="E112" s="103"/>
      <c r="F112" s="103"/>
      <c r="G112" s="103"/>
      <c r="H112" s="103"/>
      <c r="I112" s="104"/>
      <c r="J112" s="103" t="s">
        <v>132</v>
      </c>
      <c r="K112" s="103"/>
      <c r="L112" s="103"/>
      <c r="M112" s="103"/>
      <c r="N112" s="103"/>
      <c r="O112" s="103"/>
      <c r="P112" s="103"/>
      <c r="Q112" s="103"/>
      <c r="R112" s="103"/>
      <c r="S112" s="103"/>
      <c r="T112" s="103"/>
      <c r="U112" s="103"/>
      <c r="V112" s="103"/>
      <c r="W112" s="103"/>
      <c r="X112" s="103"/>
      <c r="Y112" s="103"/>
      <c r="Z112" s="103"/>
      <c r="AA112" s="103"/>
      <c r="AB112" s="103"/>
      <c r="AC112" s="103"/>
      <c r="AD112" s="103"/>
      <c r="AE112" s="103"/>
      <c r="AF112" s="103"/>
      <c r="AG112" s="105">
        <f>'A5 - 5.8 - Oprava systému...'!J30</f>
        <v>0</v>
      </c>
      <c r="AH112" s="104"/>
      <c r="AI112" s="104"/>
      <c r="AJ112" s="104"/>
      <c r="AK112" s="104"/>
      <c r="AL112" s="104"/>
      <c r="AM112" s="104"/>
      <c r="AN112" s="105">
        <f>SUM(AG112,AT112)</f>
        <v>0</v>
      </c>
      <c r="AO112" s="104"/>
      <c r="AP112" s="104"/>
      <c r="AQ112" s="106" t="s">
        <v>80</v>
      </c>
      <c r="AR112" s="101"/>
      <c r="AS112" s="107">
        <v>0</v>
      </c>
      <c r="AT112" s="108">
        <f>ROUND(SUM(AV112:AW112),2)</f>
        <v>0</v>
      </c>
      <c r="AU112" s="109">
        <f>'A5 - 5.8 - Oprava systému...'!P121</f>
        <v>0</v>
      </c>
      <c r="AV112" s="108">
        <f>'A5 - 5.8 - Oprava systému...'!J33</f>
        <v>0</v>
      </c>
      <c r="AW112" s="108">
        <f>'A5 - 5.8 - Oprava systému...'!J34</f>
        <v>0</v>
      </c>
      <c r="AX112" s="108">
        <f>'A5 - 5.8 - Oprava systému...'!J35</f>
        <v>0</v>
      </c>
      <c r="AY112" s="108">
        <f>'A5 - 5.8 - Oprava systému...'!J36</f>
        <v>0</v>
      </c>
      <c r="AZ112" s="108">
        <f>'A5 - 5.8 - Oprava systému...'!F33</f>
        <v>0</v>
      </c>
      <c r="BA112" s="108">
        <f>'A5 - 5.8 - Oprava systému...'!F34</f>
        <v>0</v>
      </c>
      <c r="BB112" s="108">
        <f>'A5 - 5.8 - Oprava systému...'!F35</f>
        <v>0</v>
      </c>
      <c r="BC112" s="108">
        <f>'A5 - 5.8 - Oprava systému...'!F36</f>
        <v>0</v>
      </c>
      <c r="BD112" s="110">
        <f>'A5 - 5.8 - Oprava systému...'!F37</f>
        <v>0</v>
      </c>
      <c r="BE112" s="7"/>
      <c r="BT112" s="111" t="s">
        <v>81</v>
      </c>
      <c r="BV112" s="111" t="s">
        <v>75</v>
      </c>
      <c r="BW112" s="111" t="s">
        <v>133</v>
      </c>
      <c r="BX112" s="111" t="s">
        <v>4</v>
      </c>
      <c r="CL112" s="111" t="s">
        <v>1</v>
      </c>
      <c r="CM112" s="111" t="s">
        <v>81</v>
      </c>
    </row>
    <row r="113" s="7" customFormat="1" ht="16.5" customHeight="1">
      <c r="A113" s="100" t="s">
        <v>77</v>
      </c>
      <c r="B113" s="101"/>
      <c r="C113" s="102"/>
      <c r="D113" s="103" t="s">
        <v>134</v>
      </c>
      <c r="E113" s="103"/>
      <c r="F113" s="103"/>
      <c r="G113" s="103"/>
      <c r="H113" s="103"/>
      <c r="I113" s="104"/>
      <c r="J113" s="103" t="s">
        <v>135</v>
      </c>
      <c r="K113" s="103"/>
      <c r="L113" s="103"/>
      <c r="M113" s="103"/>
      <c r="N113" s="103"/>
      <c r="O113" s="103"/>
      <c r="P113" s="103"/>
      <c r="Q113" s="103"/>
      <c r="R113" s="103"/>
      <c r="S113" s="103"/>
      <c r="T113" s="103"/>
      <c r="U113" s="103"/>
      <c r="V113" s="103"/>
      <c r="W113" s="103"/>
      <c r="X113" s="103"/>
      <c r="Y113" s="103"/>
      <c r="Z113" s="103"/>
      <c r="AA113" s="103"/>
      <c r="AB113" s="103"/>
      <c r="AC113" s="103"/>
      <c r="AD113" s="103"/>
      <c r="AE113" s="103"/>
      <c r="AF113" s="103"/>
      <c r="AG113" s="105">
        <f>'A6 - Přívodní vedení do bytů'!J30</f>
        <v>0</v>
      </c>
      <c r="AH113" s="104"/>
      <c r="AI113" s="104"/>
      <c r="AJ113" s="104"/>
      <c r="AK113" s="104"/>
      <c r="AL113" s="104"/>
      <c r="AM113" s="104"/>
      <c r="AN113" s="105">
        <f>SUM(AG113,AT113)</f>
        <v>0</v>
      </c>
      <c r="AO113" s="104"/>
      <c r="AP113" s="104"/>
      <c r="AQ113" s="106" t="s">
        <v>80</v>
      </c>
      <c r="AR113" s="101"/>
      <c r="AS113" s="107">
        <v>0</v>
      </c>
      <c r="AT113" s="108">
        <f>ROUND(SUM(AV113:AW113),2)</f>
        <v>0</v>
      </c>
      <c r="AU113" s="109">
        <f>'A6 - Přívodní vedení do bytů'!P120</f>
        <v>0</v>
      </c>
      <c r="AV113" s="108">
        <f>'A6 - Přívodní vedení do bytů'!J33</f>
        <v>0</v>
      </c>
      <c r="AW113" s="108">
        <f>'A6 - Přívodní vedení do bytů'!J34</f>
        <v>0</v>
      </c>
      <c r="AX113" s="108">
        <f>'A6 - Přívodní vedení do bytů'!J35</f>
        <v>0</v>
      </c>
      <c r="AY113" s="108">
        <f>'A6 - Přívodní vedení do bytů'!J36</f>
        <v>0</v>
      </c>
      <c r="AZ113" s="108">
        <f>'A6 - Přívodní vedení do bytů'!F33</f>
        <v>0</v>
      </c>
      <c r="BA113" s="108">
        <f>'A6 - Přívodní vedení do bytů'!F34</f>
        <v>0</v>
      </c>
      <c r="BB113" s="108">
        <f>'A6 - Přívodní vedení do bytů'!F35</f>
        <v>0</v>
      </c>
      <c r="BC113" s="108">
        <f>'A6 - Přívodní vedení do bytů'!F36</f>
        <v>0</v>
      </c>
      <c r="BD113" s="110">
        <f>'A6 - Přívodní vedení do bytů'!F37</f>
        <v>0</v>
      </c>
      <c r="BE113" s="7"/>
      <c r="BT113" s="111" t="s">
        <v>81</v>
      </c>
      <c r="BV113" s="111" t="s">
        <v>75</v>
      </c>
      <c r="BW113" s="111" t="s">
        <v>136</v>
      </c>
      <c r="BX113" s="111" t="s">
        <v>4</v>
      </c>
      <c r="CL113" s="111" t="s">
        <v>1</v>
      </c>
      <c r="CM113" s="111" t="s">
        <v>81</v>
      </c>
    </row>
    <row r="114" s="7" customFormat="1" ht="16.5" customHeight="1">
      <c r="A114" s="100" t="s">
        <v>77</v>
      </c>
      <c r="B114" s="101"/>
      <c r="C114" s="102"/>
      <c r="D114" s="103" t="s">
        <v>137</v>
      </c>
      <c r="E114" s="103"/>
      <c r="F114" s="103"/>
      <c r="G114" s="103"/>
      <c r="H114" s="103"/>
      <c r="I114" s="104"/>
      <c r="J114" s="103" t="s">
        <v>138</v>
      </c>
      <c r="K114" s="103"/>
      <c r="L114" s="103"/>
      <c r="M114" s="103"/>
      <c r="N114" s="103"/>
      <c r="O114" s="103"/>
      <c r="P114" s="103"/>
      <c r="Q114" s="103"/>
      <c r="R114" s="103"/>
      <c r="S114" s="103"/>
      <c r="T114" s="103"/>
      <c r="U114" s="103"/>
      <c r="V114" s="103"/>
      <c r="W114" s="103"/>
      <c r="X114" s="103"/>
      <c r="Y114" s="103"/>
      <c r="Z114" s="103"/>
      <c r="AA114" s="103"/>
      <c r="AB114" s="103"/>
      <c r="AC114" s="103"/>
      <c r="AD114" s="103"/>
      <c r="AE114" s="103"/>
      <c r="AF114" s="103"/>
      <c r="AG114" s="105">
        <f>'A7 - Opravy omítek a malby'!J30</f>
        <v>0</v>
      </c>
      <c r="AH114" s="104"/>
      <c r="AI114" s="104"/>
      <c r="AJ114" s="104"/>
      <c r="AK114" s="104"/>
      <c r="AL114" s="104"/>
      <c r="AM114" s="104"/>
      <c r="AN114" s="105">
        <f>SUM(AG114,AT114)</f>
        <v>0</v>
      </c>
      <c r="AO114" s="104"/>
      <c r="AP114" s="104"/>
      <c r="AQ114" s="106" t="s">
        <v>80</v>
      </c>
      <c r="AR114" s="101"/>
      <c r="AS114" s="107">
        <v>0</v>
      </c>
      <c r="AT114" s="108">
        <f>ROUND(SUM(AV114:AW114),2)</f>
        <v>0</v>
      </c>
      <c r="AU114" s="109">
        <f>'A7 - Opravy omítek a malby'!P125</f>
        <v>0</v>
      </c>
      <c r="AV114" s="108">
        <f>'A7 - Opravy omítek a malby'!J33</f>
        <v>0</v>
      </c>
      <c r="AW114" s="108">
        <f>'A7 - Opravy omítek a malby'!J34</f>
        <v>0</v>
      </c>
      <c r="AX114" s="108">
        <f>'A7 - Opravy omítek a malby'!J35</f>
        <v>0</v>
      </c>
      <c r="AY114" s="108">
        <f>'A7 - Opravy omítek a malby'!J36</f>
        <v>0</v>
      </c>
      <c r="AZ114" s="108">
        <f>'A7 - Opravy omítek a malby'!F33</f>
        <v>0</v>
      </c>
      <c r="BA114" s="108">
        <f>'A7 - Opravy omítek a malby'!F34</f>
        <v>0</v>
      </c>
      <c r="BB114" s="108">
        <f>'A7 - Opravy omítek a malby'!F35</f>
        <v>0</v>
      </c>
      <c r="BC114" s="108">
        <f>'A7 - Opravy omítek a malby'!F36</f>
        <v>0</v>
      </c>
      <c r="BD114" s="110">
        <f>'A7 - Opravy omítek a malby'!F37</f>
        <v>0</v>
      </c>
      <c r="BE114" s="7"/>
      <c r="BT114" s="111" t="s">
        <v>81</v>
      </c>
      <c r="BV114" s="111" t="s">
        <v>75</v>
      </c>
      <c r="BW114" s="111" t="s">
        <v>139</v>
      </c>
      <c r="BX114" s="111" t="s">
        <v>4</v>
      </c>
      <c r="CL114" s="111" t="s">
        <v>1</v>
      </c>
      <c r="CM114" s="111" t="s">
        <v>81</v>
      </c>
    </row>
    <row r="115" s="7" customFormat="1" ht="16.5" customHeight="1">
      <c r="A115" s="100" t="s">
        <v>77</v>
      </c>
      <c r="B115" s="101"/>
      <c r="C115" s="102"/>
      <c r="D115" s="103" t="s">
        <v>140</v>
      </c>
      <c r="E115" s="103"/>
      <c r="F115" s="103"/>
      <c r="G115" s="103"/>
      <c r="H115" s="103"/>
      <c r="I115" s="104"/>
      <c r="J115" s="103" t="s">
        <v>141</v>
      </c>
      <c r="K115" s="103"/>
      <c r="L115" s="103"/>
      <c r="M115" s="103"/>
      <c r="N115" s="103"/>
      <c r="O115" s="103"/>
      <c r="P115" s="103"/>
      <c r="Q115" s="103"/>
      <c r="R115" s="103"/>
      <c r="S115" s="103"/>
      <c r="T115" s="103"/>
      <c r="U115" s="103"/>
      <c r="V115" s="103"/>
      <c r="W115" s="103"/>
      <c r="X115" s="103"/>
      <c r="Y115" s="103"/>
      <c r="Z115" s="103"/>
      <c r="AA115" s="103"/>
      <c r="AB115" s="103"/>
      <c r="AC115" s="103"/>
      <c r="AD115" s="103"/>
      <c r="AE115" s="103"/>
      <c r="AF115" s="103"/>
      <c r="AG115" s="105">
        <f>'A8 - 8.1 - Požární zatěsn...'!J30</f>
        <v>0</v>
      </c>
      <c r="AH115" s="104"/>
      <c r="AI115" s="104"/>
      <c r="AJ115" s="104"/>
      <c r="AK115" s="104"/>
      <c r="AL115" s="104"/>
      <c r="AM115" s="104"/>
      <c r="AN115" s="105">
        <f>SUM(AG115,AT115)</f>
        <v>0</v>
      </c>
      <c r="AO115" s="104"/>
      <c r="AP115" s="104"/>
      <c r="AQ115" s="106" t="s">
        <v>80</v>
      </c>
      <c r="AR115" s="101"/>
      <c r="AS115" s="107">
        <v>0</v>
      </c>
      <c r="AT115" s="108">
        <f>ROUND(SUM(AV115:AW115),2)</f>
        <v>0</v>
      </c>
      <c r="AU115" s="109">
        <f>'A8 - 8.1 - Požární zatěsn...'!P118</f>
        <v>0</v>
      </c>
      <c r="AV115" s="108">
        <f>'A8 - 8.1 - Požární zatěsn...'!J33</f>
        <v>0</v>
      </c>
      <c r="AW115" s="108">
        <f>'A8 - 8.1 - Požární zatěsn...'!J34</f>
        <v>0</v>
      </c>
      <c r="AX115" s="108">
        <f>'A8 - 8.1 - Požární zatěsn...'!J35</f>
        <v>0</v>
      </c>
      <c r="AY115" s="108">
        <f>'A8 - 8.1 - Požární zatěsn...'!J36</f>
        <v>0</v>
      </c>
      <c r="AZ115" s="108">
        <f>'A8 - 8.1 - Požární zatěsn...'!F33</f>
        <v>0</v>
      </c>
      <c r="BA115" s="108">
        <f>'A8 - 8.1 - Požární zatěsn...'!F34</f>
        <v>0</v>
      </c>
      <c r="BB115" s="108">
        <f>'A8 - 8.1 - Požární zatěsn...'!F35</f>
        <v>0</v>
      </c>
      <c r="BC115" s="108">
        <f>'A8 - 8.1 - Požární zatěsn...'!F36</f>
        <v>0</v>
      </c>
      <c r="BD115" s="110">
        <f>'A8 - 8.1 - Požární zatěsn...'!F37</f>
        <v>0</v>
      </c>
      <c r="BE115" s="7"/>
      <c r="BT115" s="111" t="s">
        <v>81</v>
      </c>
      <c r="BV115" s="111" t="s">
        <v>75</v>
      </c>
      <c r="BW115" s="111" t="s">
        <v>142</v>
      </c>
      <c r="BX115" s="111" t="s">
        <v>4</v>
      </c>
      <c r="CL115" s="111" t="s">
        <v>1</v>
      </c>
      <c r="CM115" s="111" t="s">
        <v>81</v>
      </c>
    </row>
    <row r="116" s="7" customFormat="1" ht="24.75" customHeight="1">
      <c r="A116" s="100" t="s">
        <v>77</v>
      </c>
      <c r="B116" s="101"/>
      <c r="C116" s="102"/>
      <c r="D116" s="103" t="s">
        <v>143</v>
      </c>
      <c r="E116" s="103"/>
      <c r="F116" s="103"/>
      <c r="G116" s="103"/>
      <c r="H116" s="103"/>
      <c r="I116" s="104"/>
      <c r="J116" s="103" t="s">
        <v>144</v>
      </c>
      <c r="K116" s="103"/>
      <c r="L116" s="103"/>
      <c r="M116" s="103"/>
      <c r="N116" s="103"/>
      <c r="O116" s="103"/>
      <c r="P116" s="103"/>
      <c r="Q116" s="103"/>
      <c r="R116" s="103"/>
      <c r="S116" s="103"/>
      <c r="T116" s="103"/>
      <c r="U116" s="103"/>
      <c r="V116" s="103"/>
      <c r="W116" s="103"/>
      <c r="X116" s="103"/>
      <c r="Y116" s="103"/>
      <c r="Z116" s="103"/>
      <c r="AA116" s="103"/>
      <c r="AB116" s="103"/>
      <c r="AC116" s="103"/>
      <c r="AD116" s="103"/>
      <c r="AE116" s="103"/>
      <c r="AF116" s="103"/>
      <c r="AG116" s="105">
        <f>'A8 - 8.2 - Požární zatěsn...'!J30</f>
        <v>0</v>
      </c>
      <c r="AH116" s="104"/>
      <c r="AI116" s="104"/>
      <c r="AJ116" s="104"/>
      <c r="AK116" s="104"/>
      <c r="AL116" s="104"/>
      <c r="AM116" s="104"/>
      <c r="AN116" s="105">
        <f>SUM(AG116,AT116)</f>
        <v>0</v>
      </c>
      <c r="AO116" s="104"/>
      <c r="AP116" s="104"/>
      <c r="AQ116" s="106" t="s">
        <v>80</v>
      </c>
      <c r="AR116" s="101"/>
      <c r="AS116" s="107">
        <v>0</v>
      </c>
      <c r="AT116" s="108">
        <f>ROUND(SUM(AV116:AW116),2)</f>
        <v>0</v>
      </c>
      <c r="AU116" s="109">
        <f>'A8 - 8.2 - Požární zatěsn...'!P118</f>
        <v>0</v>
      </c>
      <c r="AV116" s="108">
        <f>'A8 - 8.2 - Požární zatěsn...'!J33</f>
        <v>0</v>
      </c>
      <c r="AW116" s="108">
        <f>'A8 - 8.2 - Požární zatěsn...'!J34</f>
        <v>0</v>
      </c>
      <c r="AX116" s="108">
        <f>'A8 - 8.2 - Požární zatěsn...'!J35</f>
        <v>0</v>
      </c>
      <c r="AY116" s="108">
        <f>'A8 - 8.2 - Požární zatěsn...'!J36</f>
        <v>0</v>
      </c>
      <c r="AZ116" s="108">
        <f>'A8 - 8.2 - Požární zatěsn...'!F33</f>
        <v>0</v>
      </c>
      <c r="BA116" s="108">
        <f>'A8 - 8.2 - Požární zatěsn...'!F34</f>
        <v>0</v>
      </c>
      <c r="BB116" s="108">
        <f>'A8 - 8.2 - Požární zatěsn...'!F35</f>
        <v>0</v>
      </c>
      <c r="BC116" s="108">
        <f>'A8 - 8.2 - Požární zatěsn...'!F36</f>
        <v>0</v>
      </c>
      <c r="BD116" s="110">
        <f>'A8 - 8.2 - Požární zatěsn...'!F37</f>
        <v>0</v>
      </c>
      <c r="BE116" s="7"/>
      <c r="BT116" s="111" t="s">
        <v>81</v>
      </c>
      <c r="BV116" s="111" t="s">
        <v>75</v>
      </c>
      <c r="BW116" s="111" t="s">
        <v>145</v>
      </c>
      <c r="BX116" s="111" t="s">
        <v>4</v>
      </c>
      <c r="CL116" s="111" t="s">
        <v>1</v>
      </c>
      <c r="CM116" s="111" t="s">
        <v>81</v>
      </c>
    </row>
    <row r="117" s="7" customFormat="1" ht="16.5" customHeight="1">
      <c r="A117" s="100" t="s">
        <v>77</v>
      </c>
      <c r="B117" s="101"/>
      <c r="C117" s="102"/>
      <c r="D117" s="103" t="s">
        <v>146</v>
      </c>
      <c r="E117" s="103"/>
      <c r="F117" s="103"/>
      <c r="G117" s="103"/>
      <c r="H117" s="103"/>
      <c r="I117" s="104"/>
      <c r="J117" s="103" t="s">
        <v>147</v>
      </c>
      <c r="K117" s="103"/>
      <c r="L117" s="103"/>
      <c r="M117" s="103"/>
      <c r="N117" s="103"/>
      <c r="O117" s="103"/>
      <c r="P117" s="103"/>
      <c r="Q117" s="103"/>
      <c r="R117" s="103"/>
      <c r="S117" s="103"/>
      <c r="T117" s="103"/>
      <c r="U117" s="103"/>
      <c r="V117" s="103"/>
      <c r="W117" s="103"/>
      <c r="X117" s="103"/>
      <c r="Y117" s="103"/>
      <c r="Z117" s="103"/>
      <c r="AA117" s="103"/>
      <c r="AB117" s="103"/>
      <c r="AC117" s="103"/>
      <c r="AD117" s="103"/>
      <c r="AE117" s="103"/>
      <c r="AF117" s="103"/>
      <c r="AG117" s="105">
        <f>'A9 - Demontáže'!J30</f>
        <v>0</v>
      </c>
      <c r="AH117" s="104"/>
      <c r="AI117" s="104"/>
      <c r="AJ117" s="104"/>
      <c r="AK117" s="104"/>
      <c r="AL117" s="104"/>
      <c r="AM117" s="104"/>
      <c r="AN117" s="105">
        <f>SUM(AG117,AT117)</f>
        <v>0</v>
      </c>
      <c r="AO117" s="104"/>
      <c r="AP117" s="104"/>
      <c r="AQ117" s="106" t="s">
        <v>80</v>
      </c>
      <c r="AR117" s="101"/>
      <c r="AS117" s="112">
        <v>0</v>
      </c>
      <c r="AT117" s="113">
        <f>ROUND(SUM(AV117:AW117),2)</f>
        <v>0</v>
      </c>
      <c r="AU117" s="114">
        <f>'A9 - Demontáže'!P120</f>
        <v>0</v>
      </c>
      <c r="AV117" s="113">
        <f>'A9 - Demontáže'!J33</f>
        <v>0</v>
      </c>
      <c r="AW117" s="113">
        <f>'A9 - Demontáže'!J34</f>
        <v>0</v>
      </c>
      <c r="AX117" s="113">
        <f>'A9 - Demontáže'!J35</f>
        <v>0</v>
      </c>
      <c r="AY117" s="113">
        <f>'A9 - Demontáže'!J36</f>
        <v>0</v>
      </c>
      <c r="AZ117" s="113">
        <f>'A9 - Demontáže'!F33</f>
        <v>0</v>
      </c>
      <c r="BA117" s="113">
        <f>'A9 - Demontáže'!F34</f>
        <v>0</v>
      </c>
      <c r="BB117" s="113">
        <f>'A9 - Demontáže'!F35</f>
        <v>0</v>
      </c>
      <c r="BC117" s="113">
        <f>'A9 - Demontáže'!F36</f>
        <v>0</v>
      </c>
      <c r="BD117" s="115">
        <f>'A9 - Demontáže'!F37</f>
        <v>0</v>
      </c>
      <c r="BE117" s="7"/>
      <c r="BT117" s="111" t="s">
        <v>81</v>
      </c>
      <c r="BV117" s="111" t="s">
        <v>75</v>
      </c>
      <c r="BW117" s="111" t="s">
        <v>148</v>
      </c>
      <c r="BX117" s="111" t="s">
        <v>4</v>
      </c>
      <c r="CL117" s="111" t="s">
        <v>1</v>
      </c>
      <c r="CM117" s="111" t="s">
        <v>81</v>
      </c>
    </row>
    <row r="118" s="2" customFormat="1" ht="30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34"/>
      <c r="M118" s="34"/>
      <c r="N118" s="34"/>
      <c r="O118" s="34"/>
      <c r="P118" s="34"/>
      <c r="Q118" s="34"/>
      <c r="R118" s="34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F118" s="34"/>
      <c r="AG118" s="34"/>
      <c r="AH118" s="34"/>
      <c r="AI118" s="34"/>
      <c r="AJ118" s="34"/>
      <c r="AK118" s="34"/>
      <c r="AL118" s="34"/>
      <c r="AM118" s="34"/>
      <c r="AN118" s="34"/>
      <c r="AO118" s="34"/>
      <c r="AP118" s="34"/>
      <c r="AQ118" s="34"/>
      <c r="AR118" s="35"/>
      <c r="AS118" s="34"/>
      <c r="AT118" s="34"/>
      <c r="AU118" s="34"/>
      <c r="AV118" s="34"/>
      <c r="AW118" s="34"/>
      <c r="AX118" s="34"/>
      <c r="AY118" s="34"/>
      <c r="AZ118" s="34"/>
      <c r="BA118" s="34"/>
      <c r="BB118" s="34"/>
      <c r="BC118" s="34"/>
      <c r="BD118" s="34"/>
      <c r="BE118" s="34"/>
    </row>
    <row r="119" s="2" customFormat="1" ht="6.96" customHeight="1">
      <c r="A119" s="34"/>
      <c r="B119" s="56"/>
      <c r="C119" s="57"/>
      <c r="D119" s="57"/>
      <c r="E119" s="57"/>
      <c r="F119" s="57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7"/>
      <c r="AQ119" s="57"/>
      <c r="AR119" s="35"/>
      <c r="AS119" s="34"/>
      <c r="AT119" s="34"/>
      <c r="AU119" s="34"/>
      <c r="AV119" s="34"/>
      <c r="AW119" s="34"/>
      <c r="AX119" s="34"/>
      <c r="AY119" s="34"/>
      <c r="AZ119" s="34"/>
      <c r="BA119" s="34"/>
      <c r="BB119" s="34"/>
      <c r="BC119" s="34"/>
      <c r="BD119" s="34"/>
      <c r="BE119" s="34"/>
    </row>
  </sheetData>
  <mergeCells count="130">
    <mergeCell ref="C92:G92"/>
    <mergeCell ref="D105:H105"/>
    <mergeCell ref="D103:H103"/>
    <mergeCell ref="D104:H104"/>
    <mergeCell ref="D106:H106"/>
    <mergeCell ref="D107:H107"/>
    <mergeCell ref="D108:H108"/>
    <mergeCell ref="D109:H109"/>
    <mergeCell ref="D110:H110"/>
    <mergeCell ref="D111:H111"/>
    <mergeCell ref="D112:H112"/>
    <mergeCell ref="D113:H113"/>
    <mergeCell ref="D114:H114"/>
    <mergeCell ref="D115:H115"/>
    <mergeCell ref="D116:H116"/>
    <mergeCell ref="D102:H102"/>
    <mergeCell ref="D101:H101"/>
    <mergeCell ref="D117:H117"/>
    <mergeCell ref="D100:H100"/>
    <mergeCell ref="D97:H97"/>
    <mergeCell ref="D99:H99"/>
    <mergeCell ref="D98:H98"/>
    <mergeCell ref="D95:H95"/>
    <mergeCell ref="D96:H96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101:AM101"/>
    <mergeCell ref="AN101:AP101"/>
    <mergeCell ref="AG102:AM102"/>
    <mergeCell ref="AN102:AP102"/>
    <mergeCell ref="AN103:AP103"/>
    <mergeCell ref="AG103:AM103"/>
    <mergeCell ref="AG104:AM104"/>
    <mergeCell ref="AN104:AP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I92:AF92"/>
    <mergeCell ref="J110:AF110"/>
    <mergeCell ref="J111:AF111"/>
    <mergeCell ref="J112:AF112"/>
    <mergeCell ref="J96:AF96"/>
    <mergeCell ref="J113:AF113"/>
    <mergeCell ref="J114:AF114"/>
    <mergeCell ref="J115:AF115"/>
    <mergeCell ref="J116:AF116"/>
    <mergeCell ref="J95:AF95"/>
    <mergeCell ref="J101:AF101"/>
    <mergeCell ref="J109:AF109"/>
    <mergeCell ref="J108:AF108"/>
    <mergeCell ref="J107:AF107"/>
    <mergeCell ref="J106:AF106"/>
    <mergeCell ref="J98:AF98"/>
    <mergeCell ref="J105:AF105"/>
    <mergeCell ref="J117:AF117"/>
    <mergeCell ref="J104:AF104"/>
    <mergeCell ref="J99:AF99"/>
    <mergeCell ref="J103:AF103"/>
    <mergeCell ref="J100:AF100"/>
    <mergeCell ref="J102:AF102"/>
    <mergeCell ref="J97:AF97"/>
    <mergeCell ref="L85:AO85"/>
    <mergeCell ref="AM89:AP89"/>
    <mergeCell ref="AM87:AN87"/>
    <mergeCell ref="AS89:AT91"/>
    <mergeCell ref="AM90:AP90"/>
    <mergeCell ref="AN92:AP92"/>
    <mergeCell ref="AG92:AM92"/>
    <mergeCell ref="AN95:AP95"/>
    <mergeCell ref="AG95:AM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G100:AM100"/>
    <mergeCell ref="AG94:AM94"/>
    <mergeCell ref="AN94:AP94"/>
  </mergeCells>
  <hyperlinks>
    <hyperlink ref="A95" location="'A1 - Hlavní přívod'!C2" display="/"/>
    <hyperlink ref="A96" location="'A2 - Hlavní pospojování'!C2" display="/"/>
    <hyperlink ref="A97" location="'A3 - Hlavní domovní vedení'!C2" display="/"/>
    <hyperlink ref="A98" location="'A4 - 4.1 - Rozvaděč RE 0'!C2" display="/"/>
    <hyperlink ref="A99" location="'A4 - 4.2 - Rozvaděč RE 1'!C2" display="/"/>
    <hyperlink ref="A100" location="'A4 - 4.3 - Rozvaděče RE 2...'!C2" display="/"/>
    <hyperlink ref="A101" location="'A4 - 4.4 - Rozvaděč VK-43...'!C2" display="/"/>
    <hyperlink ref="A102" location="'A4 - 4.5 - Rozvaděč ROV o...'!C2" display="/"/>
    <hyperlink ref="A103" location="'A4 - 4.6 - Rozvaděč ROPP ...'!C2" display="/"/>
    <hyperlink ref="A104" location="'A4 - 4.7 - Rozvaděč RV výtah'!C2" display="/"/>
    <hyperlink ref="A105" location="'A5 - 5.1 - Osvětlení před...'!C2" display="/"/>
    <hyperlink ref="A106" location="'A5 - 5.2 - Osvětlení mezi...'!C2" display="/"/>
    <hyperlink ref="A107" location="'A5 - 5.3 - Osvětlení - st...'!C2" display="/"/>
    <hyperlink ref="A108" location="'A5 - 5.4 - Osvětlení vest...'!C2" display="/"/>
    <hyperlink ref="A109" location="'A5 - 5.5 - Nouzové osvětl...'!C2" display="/"/>
    <hyperlink ref="A110" location="'A5 - 5.6 - Osvětlení stro...'!C2" display="/"/>
    <hyperlink ref="A111" location="'A5 - 5.7 - Osvětlení sute...'!C2" display="/"/>
    <hyperlink ref="A112" location="'A5 - 5.8 - Oprava systému...'!C2" display="/"/>
    <hyperlink ref="A113" location="'A6 - Přívodní vedení do bytů'!C2" display="/"/>
    <hyperlink ref="A114" location="'A7 - Opravy omítek a malby'!C2" display="/"/>
    <hyperlink ref="A115" location="'A8 - 8.1 - Požární zatěsn...'!C2" display="/"/>
    <hyperlink ref="A116" location="'A8 - 8.2 - Požární zatěsn...'!C2" display="/"/>
    <hyperlink ref="A117" location="'A9 - Demontáž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540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ROUND((SUM(BE122:BE141)),  2)</f>
        <v>0</v>
      </c>
      <c r="G33" s="34"/>
      <c r="H33" s="34"/>
      <c r="I33" s="124">
        <v>0.20999999999999999</v>
      </c>
      <c r="J33" s="123">
        <f>ROUND(((SUM(BE122:BE141))*I33),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ROUND((SUM(BF122:BF141)),  2)</f>
        <v>0</v>
      </c>
      <c r="G34" s="34"/>
      <c r="H34" s="34"/>
      <c r="I34" s="124">
        <v>0.12</v>
      </c>
      <c r="J34" s="123">
        <f>ROUND(((SUM(BF122:BF141))*I34),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ROUND((SUM(BG122:BG141)),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ROUND((SUM(BH122:BH141)),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ROUND((SUM(BI122:BI141)),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A4 - 4.6 - Rozvaděč ROPP ochr. proti přepětí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J122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541</v>
      </c>
      <c r="E97" s="138"/>
      <c r="F97" s="138"/>
      <c r="G97" s="138"/>
      <c r="H97" s="138"/>
      <c r="I97" s="138"/>
      <c r="J97" s="139">
        <f>J123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542</v>
      </c>
      <c r="E98" s="142"/>
      <c r="F98" s="142"/>
      <c r="G98" s="142"/>
      <c r="H98" s="142"/>
      <c r="I98" s="142"/>
      <c r="J98" s="143">
        <f>J124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157</v>
      </c>
      <c r="E99" s="138"/>
      <c r="F99" s="138"/>
      <c r="G99" s="138"/>
      <c r="H99" s="138"/>
      <c r="I99" s="138"/>
      <c r="J99" s="139">
        <f>J126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158</v>
      </c>
      <c r="E100" s="142"/>
      <c r="F100" s="142"/>
      <c r="G100" s="142"/>
      <c r="H100" s="142"/>
      <c r="I100" s="142"/>
      <c r="J100" s="143">
        <f>J127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206</v>
      </c>
      <c r="E101" s="138"/>
      <c r="F101" s="138"/>
      <c r="G101" s="138"/>
      <c r="H101" s="138"/>
      <c r="I101" s="138"/>
      <c r="J101" s="139">
        <f>J136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0"/>
      <c r="C102" s="10"/>
      <c r="D102" s="141" t="s">
        <v>207</v>
      </c>
      <c r="E102" s="142"/>
      <c r="F102" s="142"/>
      <c r="G102" s="142"/>
      <c r="H102" s="142"/>
      <c r="I102" s="142"/>
      <c r="J102" s="143">
        <f>J137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159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17" t="str">
        <f>E7</f>
        <v>Ostrava, Vaňkova 46</v>
      </c>
      <c r="F112" s="28"/>
      <c r="G112" s="28"/>
      <c r="H112" s="28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150</v>
      </c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3" t="str">
        <f>E9</f>
        <v>A4 - 4.6 - Rozvaděč ROPP ochr. proti přepětí</v>
      </c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4"/>
      <c r="E116" s="34"/>
      <c r="F116" s="23" t="str">
        <f>F12</f>
        <v xml:space="preserve"> </v>
      </c>
      <c r="G116" s="34"/>
      <c r="H116" s="34"/>
      <c r="I116" s="28" t="s">
        <v>22</v>
      </c>
      <c r="J116" s="65" t="str">
        <f>IF(J12="","",J12)</f>
        <v>21. 3. 2025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4"/>
      <c r="E118" s="34"/>
      <c r="F118" s="23" t="str">
        <f>E15</f>
        <v xml:space="preserve"> </v>
      </c>
      <c r="G118" s="34"/>
      <c r="H118" s="34"/>
      <c r="I118" s="28" t="s">
        <v>29</v>
      </c>
      <c r="J118" s="32" t="str">
        <f>E21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IF(E18="","",E18)</f>
        <v>Vyplň údaj</v>
      </c>
      <c r="G119" s="34"/>
      <c r="H119" s="34"/>
      <c r="I119" s="28" t="s">
        <v>31</v>
      </c>
      <c r="J119" s="32" t="str">
        <f>E24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44"/>
      <c r="B121" s="145"/>
      <c r="C121" s="146" t="s">
        <v>160</v>
      </c>
      <c r="D121" s="147" t="s">
        <v>58</v>
      </c>
      <c r="E121" s="147" t="s">
        <v>54</v>
      </c>
      <c r="F121" s="147" t="s">
        <v>55</v>
      </c>
      <c r="G121" s="147" t="s">
        <v>161</v>
      </c>
      <c r="H121" s="147" t="s">
        <v>162</v>
      </c>
      <c r="I121" s="147" t="s">
        <v>163</v>
      </c>
      <c r="J121" s="148" t="s">
        <v>154</v>
      </c>
      <c r="K121" s="149" t="s">
        <v>164</v>
      </c>
      <c r="L121" s="150"/>
      <c r="M121" s="82" t="s">
        <v>1</v>
      </c>
      <c r="N121" s="83" t="s">
        <v>37</v>
      </c>
      <c r="O121" s="83" t="s">
        <v>165</v>
      </c>
      <c r="P121" s="83" t="s">
        <v>166</v>
      </c>
      <c r="Q121" s="83" t="s">
        <v>167</v>
      </c>
      <c r="R121" s="83" t="s">
        <v>168</v>
      </c>
      <c r="S121" s="83" t="s">
        <v>169</v>
      </c>
      <c r="T121" s="84" t="s">
        <v>170</v>
      </c>
      <c r="U121" s="144"/>
      <c r="V121" s="144"/>
      <c r="W121" s="144"/>
      <c r="X121" s="144"/>
      <c r="Y121" s="144"/>
      <c r="Z121" s="144"/>
      <c r="AA121" s="144"/>
      <c r="AB121" s="144"/>
      <c r="AC121" s="144"/>
      <c r="AD121" s="144"/>
      <c r="AE121" s="144"/>
    </row>
    <row r="122" s="2" customFormat="1" ht="22.8" customHeight="1">
      <c r="A122" s="34"/>
      <c r="B122" s="35"/>
      <c r="C122" s="89" t="s">
        <v>171</v>
      </c>
      <c r="D122" s="34"/>
      <c r="E122" s="34"/>
      <c r="F122" s="34"/>
      <c r="G122" s="34"/>
      <c r="H122" s="34"/>
      <c r="I122" s="34"/>
      <c r="J122" s="151">
        <f>BK122</f>
        <v>0</v>
      </c>
      <c r="K122" s="34"/>
      <c r="L122" s="35"/>
      <c r="M122" s="85"/>
      <c r="N122" s="69"/>
      <c r="O122" s="86"/>
      <c r="P122" s="152">
        <f>P123+P126+P136</f>
        <v>0</v>
      </c>
      <c r="Q122" s="86"/>
      <c r="R122" s="152">
        <f>R123+R126+R136</f>
        <v>0.021385999999999999</v>
      </c>
      <c r="S122" s="86"/>
      <c r="T122" s="153">
        <f>T123+T126+T136</f>
        <v>0.036999999999999998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72</v>
      </c>
      <c r="AU122" s="15" t="s">
        <v>156</v>
      </c>
      <c r="BK122" s="154">
        <f>BK123+BK126+BK136</f>
        <v>0</v>
      </c>
    </row>
    <row r="123" s="12" customFormat="1" ht="25.92" customHeight="1">
      <c r="A123" s="12"/>
      <c r="B123" s="155"/>
      <c r="C123" s="12"/>
      <c r="D123" s="156" t="s">
        <v>72</v>
      </c>
      <c r="E123" s="157" t="s">
        <v>543</v>
      </c>
      <c r="F123" s="157" t="s">
        <v>544</v>
      </c>
      <c r="G123" s="12"/>
      <c r="H123" s="12"/>
      <c r="I123" s="158"/>
      <c r="J123" s="159">
        <f>BK123</f>
        <v>0</v>
      </c>
      <c r="K123" s="12"/>
      <c r="L123" s="155"/>
      <c r="M123" s="160"/>
      <c r="N123" s="161"/>
      <c r="O123" s="161"/>
      <c r="P123" s="162">
        <f>P124</f>
        <v>0</v>
      </c>
      <c r="Q123" s="161"/>
      <c r="R123" s="162">
        <f>R124</f>
        <v>0</v>
      </c>
      <c r="S123" s="161"/>
      <c r="T123" s="163">
        <f>T124</f>
        <v>0.036999999999999998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81</v>
      </c>
      <c r="AT123" s="164" t="s">
        <v>72</v>
      </c>
      <c r="AU123" s="164" t="s">
        <v>73</v>
      </c>
      <c r="AY123" s="156" t="s">
        <v>175</v>
      </c>
      <c r="BK123" s="165">
        <f>BK124</f>
        <v>0</v>
      </c>
    </row>
    <row r="124" s="12" customFormat="1" ht="22.8" customHeight="1">
      <c r="A124" s="12"/>
      <c r="B124" s="155"/>
      <c r="C124" s="12"/>
      <c r="D124" s="156" t="s">
        <v>72</v>
      </c>
      <c r="E124" s="166" t="s">
        <v>226</v>
      </c>
      <c r="F124" s="166" t="s">
        <v>545</v>
      </c>
      <c r="G124" s="12"/>
      <c r="H124" s="12"/>
      <c r="I124" s="158"/>
      <c r="J124" s="167">
        <f>BK124</f>
        <v>0</v>
      </c>
      <c r="K124" s="12"/>
      <c r="L124" s="155"/>
      <c r="M124" s="160"/>
      <c r="N124" s="161"/>
      <c r="O124" s="161"/>
      <c r="P124" s="162">
        <f>P125</f>
        <v>0</v>
      </c>
      <c r="Q124" s="161"/>
      <c r="R124" s="162">
        <f>R125</f>
        <v>0</v>
      </c>
      <c r="S124" s="161"/>
      <c r="T124" s="163">
        <f>T125</f>
        <v>0.036999999999999998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81</v>
      </c>
      <c r="AT124" s="164" t="s">
        <v>72</v>
      </c>
      <c r="AU124" s="164" t="s">
        <v>81</v>
      </c>
      <c r="AY124" s="156" t="s">
        <v>175</v>
      </c>
      <c r="BK124" s="165">
        <f>BK125</f>
        <v>0</v>
      </c>
    </row>
    <row r="125" s="2" customFormat="1" ht="24.15" customHeight="1">
      <c r="A125" s="34"/>
      <c r="B125" s="168"/>
      <c r="C125" s="169" t="s">
        <v>81</v>
      </c>
      <c r="D125" s="169" t="s">
        <v>178</v>
      </c>
      <c r="E125" s="170" t="s">
        <v>546</v>
      </c>
      <c r="F125" s="171" t="s">
        <v>547</v>
      </c>
      <c r="G125" s="172" t="s">
        <v>181</v>
      </c>
      <c r="H125" s="173">
        <v>1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0.036999999999999998</v>
      </c>
      <c r="T125" s="180">
        <f>S125*H125</f>
        <v>0.036999999999999998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201</v>
      </c>
      <c r="AT125" s="181" t="s">
        <v>178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201</v>
      </c>
      <c r="BM125" s="181" t="s">
        <v>548</v>
      </c>
    </row>
    <row r="126" s="12" customFormat="1" ht="25.92" customHeight="1">
      <c r="A126" s="12"/>
      <c r="B126" s="155"/>
      <c r="C126" s="12"/>
      <c r="D126" s="156" t="s">
        <v>72</v>
      </c>
      <c r="E126" s="157" t="s">
        <v>172</v>
      </c>
      <c r="F126" s="157" t="s">
        <v>173</v>
      </c>
      <c r="G126" s="12"/>
      <c r="H126" s="12"/>
      <c r="I126" s="158"/>
      <c r="J126" s="159">
        <f>BK126</f>
        <v>0</v>
      </c>
      <c r="K126" s="12"/>
      <c r="L126" s="155"/>
      <c r="M126" s="160"/>
      <c r="N126" s="161"/>
      <c r="O126" s="161"/>
      <c r="P126" s="162">
        <f>P127</f>
        <v>0</v>
      </c>
      <c r="Q126" s="161"/>
      <c r="R126" s="162">
        <f>R127</f>
        <v>0.0018499999999999999</v>
      </c>
      <c r="S126" s="161"/>
      <c r="T126" s="163">
        <f>T127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174</v>
      </c>
      <c r="AT126" s="164" t="s">
        <v>72</v>
      </c>
      <c r="AU126" s="164" t="s">
        <v>73</v>
      </c>
      <c r="AY126" s="156" t="s">
        <v>175</v>
      </c>
      <c r="BK126" s="165">
        <f>BK127</f>
        <v>0</v>
      </c>
    </row>
    <row r="127" s="12" customFormat="1" ht="22.8" customHeight="1">
      <c r="A127" s="12"/>
      <c r="B127" s="155"/>
      <c r="C127" s="12"/>
      <c r="D127" s="156" t="s">
        <v>72</v>
      </c>
      <c r="E127" s="166" t="s">
        <v>176</v>
      </c>
      <c r="F127" s="166" t="s">
        <v>177</v>
      </c>
      <c r="G127" s="12"/>
      <c r="H127" s="12"/>
      <c r="I127" s="158"/>
      <c r="J127" s="167">
        <f>BK127</f>
        <v>0</v>
      </c>
      <c r="K127" s="12"/>
      <c r="L127" s="155"/>
      <c r="M127" s="160"/>
      <c r="N127" s="161"/>
      <c r="O127" s="161"/>
      <c r="P127" s="162">
        <f>SUM(P128:P135)</f>
        <v>0</v>
      </c>
      <c r="Q127" s="161"/>
      <c r="R127" s="162">
        <f>SUM(R128:R135)</f>
        <v>0.0018499999999999999</v>
      </c>
      <c r="S127" s="161"/>
      <c r="T127" s="163">
        <f>SUM(T128:T135)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6" t="s">
        <v>174</v>
      </c>
      <c r="AT127" s="164" t="s">
        <v>72</v>
      </c>
      <c r="AU127" s="164" t="s">
        <v>81</v>
      </c>
      <c r="AY127" s="156" t="s">
        <v>175</v>
      </c>
      <c r="BK127" s="165">
        <f>SUM(BK128:BK135)</f>
        <v>0</v>
      </c>
    </row>
    <row r="128" s="2" customFormat="1" ht="24.15" customHeight="1">
      <c r="A128" s="34"/>
      <c r="B128" s="168"/>
      <c r="C128" s="169" t="s">
        <v>174</v>
      </c>
      <c r="D128" s="169" t="s">
        <v>178</v>
      </c>
      <c r="E128" s="170" t="s">
        <v>549</v>
      </c>
      <c r="F128" s="171" t="s">
        <v>550</v>
      </c>
      <c r="G128" s="172" t="s">
        <v>181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551</v>
      </c>
    </row>
    <row r="129" s="2" customFormat="1" ht="16.5" customHeight="1">
      <c r="A129" s="34"/>
      <c r="B129" s="168"/>
      <c r="C129" s="183" t="s">
        <v>197</v>
      </c>
      <c r="D129" s="183" t="s">
        <v>184</v>
      </c>
      <c r="E129" s="184" t="s">
        <v>552</v>
      </c>
      <c r="F129" s="185" t="s">
        <v>553</v>
      </c>
      <c r="G129" s="186" t="s">
        <v>181</v>
      </c>
      <c r="H129" s="187">
        <v>1</v>
      </c>
      <c r="I129" s="188"/>
      <c r="J129" s="189">
        <f>ROUND(I129*H129,2)</f>
        <v>0</v>
      </c>
      <c r="K129" s="190"/>
      <c r="L129" s="191"/>
      <c r="M129" s="197" t="s">
        <v>1</v>
      </c>
      <c r="N129" s="198" t="s">
        <v>39</v>
      </c>
      <c r="O129" s="73"/>
      <c r="P129" s="179">
        <f>O129*H129</f>
        <v>0</v>
      </c>
      <c r="Q129" s="179">
        <v>0.00023000000000000001</v>
      </c>
      <c r="R129" s="179">
        <f>Q129*H129</f>
        <v>0.00023000000000000001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187</v>
      </c>
      <c r="AT129" s="181" t="s">
        <v>184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554</v>
      </c>
    </row>
    <row r="130" s="2" customFormat="1" ht="16.5" customHeight="1">
      <c r="A130" s="34"/>
      <c r="B130" s="168"/>
      <c r="C130" s="169" t="s">
        <v>201</v>
      </c>
      <c r="D130" s="169" t="s">
        <v>178</v>
      </c>
      <c r="E130" s="170" t="s">
        <v>555</v>
      </c>
      <c r="F130" s="171" t="s">
        <v>556</v>
      </c>
      <c r="G130" s="172" t="s">
        <v>181</v>
      </c>
      <c r="H130" s="173">
        <v>3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182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557</v>
      </c>
    </row>
    <row r="131" s="2" customFormat="1" ht="24.15" customHeight="1">
      <c r="A131" s="34"/>
      <c r="B131" s="168"/>
      <c r="C131" s="183" t="s">
        <v>316</v>
      </c>
      <c r="D131" s="183" t="s">
        <v>184</v>
      </c>
      <c r="E131" s="184" t="s">
        <v>558</v>
      </c>
      <c r="F131" s="185" t="s">
        <v>559</v>
      </c>
      <c r="G131" s="186" t="s">
        <v>181</v>
      </c>
      <c r="H131" s="187">
        <v>3</v>
      </c>
      <c r="I131" s="188"/>
      <c r="J131" s="189">
        <f>ROUND(I131*H131,2)</f>
        <v>0</v>
      </c>
      <c r="K131" s="190"/>
      <c r="L131" s="191"/>
      <c r="M131" s="197" t="s">
        <v>1</v>
      </c>
      <c r="N131" s="198" t="s">
        <v>39</v>
      </c>
      <c r="O131" s="73"/>
      <c r="P131" s="179">
        <f>O131*H131</f>
        <v>0</v>
      </c>
      <c r="Q131" s="179">
        <v>0.00029999999999999997</v>
      </c>
      <c r="R131" s="179">
        <f>Q131*H131</f>
        <v>0.00089999999999999998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187</v>
      </c>
      <c r="AT131" s="181" t="s">
        <v>184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560</v>
      </c>
    </row>
    <row r="132" s="2" customFormat="1" ht="33" customHeight="1">
      <c r="A132" s="34"/>
      <c r="B132" s="168"/>
      <c r="C132" s="169" t="s">
        <v>318</v>
      </c>
      <c r="D132" s="169" t="s">
        <v>178</v>
      </c>
      <c r="E132" s="170" t="s">
        <v>561</v>
      </c>
      <c r="F132" s="171" t="s">
        <v>562</v>
      </c>
      <c r="G132" s="172" t="s">
        <v>181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182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563</v>
      </c>
    </row>
    <row r="133" s="2" customFormat="1" ht="16.5" customHeight="1">
      <c r="A133" s="34"/>
      <c r="B133" s="168"/>
      <c r="C133" s="183" t="s">
        <v>222</v>
      </c>
      <c r="D133" s="183" t="s">
        <v>184</v>
      </c>
      <c r="E133" s="184" t="s">
        <v>564</v>
      </c>
      <c r="F133" s="185" t="s">
        <v>565</v>
      </c>
      <c r="G133" s="186" t="s">
        <v>181</v>
      </c>
      <c r="H133" s="187">
        <v>1</v>
      </c>
      <c r="I133" s="188"/>
      <c r="J133" s="189">
        <f>ROUND(I133*H133,2)</f>
        <v>0</v>
      </c>
      <c r="K133" s="190"/>
      <c r="L133" s="191"/>
      <c r="M133" s="197" t="s">
        <v>1</v>
      </c>
      <c r="N133" s="198" t="s">
        <v>39</v>
      </c>
      <c r="O133" s="73"/>
      <c r="P133" s="179">
        <f>O133*H133</f>
        <v>0</v>
      </c>
      <c r="Q133" s="179">
        <v>0.00013999999999999999</v>
      </c>
      <c r="R133" s="179">
        <f>Q133*H133</f>
        <v>0.00013999999999999999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187</v>
      </c>
      <c r="AT133" s="181" t="s">
        <v>184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182</v>
      </c>
      <c r="BM133" s="181" t="s">
        <v>566</v>
      </c>
    </row>
    <row r="134" s="2" customFormat="1" ht="16.5" customHeight="1">
      <c r="A134" s="34"/>
      <c r="B134" s="168"/>
      <c r="C134" s="169" t="s">
        <v>224</v>
      </c>
      <c r="D134" s="169" t="s">
        <v>178</v>
      </c>
      <c r="E134" s="170" t="s">
        <v>338</v>
      </c>
      <c r="F134" s="171" t="s">
        <v>339</v>
      </c>
      <c r="G134" s="172" t="s">
        <v>181</v>
      </c>
      <c r="H134" s="173">
        <v>1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182</v>
      </c>
      <c r="AT134" s="181" t="s">
        <v>178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182</v>
      </c>
      <c r="BM134" s="181" t="s">
        <v>567</v>
      </c>
    </row>
    <row r="135" s="2" customFormat="1" ht="24.15" customHeight="1">
      <c r="A135" s="34"/>
      <c r="B135" s="168"/>
      <c r="C135" s="183" t="s">
        <v>226</v>
      </c>
      <c r="D135" s="183" t="s">
        <v>184</v>
      </c>
      <c r="E135" s="184" t="s">
        <v>341</v>
      </c>
      <c r="F135" s="185" t="s">
        <v>342</v>
      </c>
      <c r="G135" s="186" t="s">
        <v>192</v>
      </c>
      <c r="H135" s="187">
        <v>1</v>
      </c>
      <c r="I135" s="188"/>
      <c r="J135" s="189">
        <f>ROUND(I135*H135,2)</f>
        <v>0</v>
      </c>
      <c r="K135" s="190"/>
      <c r="L135" s="191"/>
      <c r="M135" s="197" t="s">
        <v>1</v>
      </c>
      <c r="N135" s="198" t="s">
        <v>39</v>
      </c>
      <c r="O135" s="73"/>
      <c r="P135" s="179">
        <f>O135*H135</f>
        <v>0</v>
      </c>
      <c r="Q135" s="179">
        <v>0.00058</v>
      </c>
      <c r="R135" s="179">
        <f>Q135*H135</f>
        <v>0.00058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187</v>
      </c>
      <c r="AT135" s="181" t="s">
        <v>184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182</v>
      </c>
      <c r="BM135" s="181" t="s">
        <v>568</v>
      </c>
    </row>
    <row r="136" s="12" customFormat="1" ht="25.92" customHeight="1">
      <c r="A136" s="12"/>
      <c r="B136" s="155"/>
      <c r="C136" s="12"/>
      <c r="D136" s="156" t="s">
        <v>72</v>
      </c>
      <c r="E136" s="157" t="s">
        <v>184</v>
      </c>
      <c r="F136" s="157" t="s">
        <v>261</v>
      </c>
      <c r="G136" s="12"/>
      <c r="H136" s="12"/>
      <c r="I136" s="158"/>
      <c r="J136" s="159">
        <f>BK136</f>
        <v>0</v>
      </c>
      <c r="K136" s="12"/>
      <c r="L136" s="155"/>
      <c r="M136" s="160"/>
      <c r="N136" s="161"/>
      <c r="O136" s="161"/>
      <c r="P136" s="162">
        <f>P137</f>
        <v>0</v>
      </c>
      <c r="Q136" s="161"/>
      <c r="R136" s="162">
        <f>R137</f>
        <v>0.019535999999999998</v>
      </c>
      <c r="S136" s="161"/>
      <c r="T136" s="163">
        <f>T137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197</v>
      </c>
      <c r="AT136" s="164" t="s">
        <v>72</v>
      </c>
      <c r="AU136" s="164" t="s">
        <v>73</v>
      </c>
      <c r="AY136" s="156" t="s">
        <v>175</v>
      </c>
      <c r="BK136" s="165">
        <f>BK137</f>
        <v>0</v>
      </c>
    </row>
    <row r="137" s="12" customFormat="1" ht="22.8" customHeight="1">
      <c r="A137" s="12"/>
      <c r="B137" s="155"/>
      <c r="C137" s="12"/>
      <c r="D137" s="156" t="s">
        <v>72</v>
      </c>
      <c r="E137" s="166" t="s">
        <v>262</v>
      </c>
      <c r="F137" s="166" t="s">
        <v>263</v>
      </c>
      <c r="G137" s="12"/>
      <c r="H137" s="12"/>
      <c r="I137" s="158"/>
      <c r="J137" s="167">
        <f>BK137</f>
        <v>0</v>
      </c>
      <c r="K137" s="12"/>
      <c r="L137" s="155"/>
      <c r="M137" s="160"/>
      <c r="N137" s="161"/>
      <c r="O137" s="161"/>
      <c r="P137" s="162">
        <f>SUM(P138:P141)</f>
        <v>0</v>
      </c>
      <c r="Q137" s="161"/>
      <c r="R137" s="162">
        <f>SUM(R138:R141)</f>
        <v>0.019535999999999998</v>
      </c>
      <c r="S137" s="161"/>
      <c r="T137" s="163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6" t="s">
        <v>197</v>
      </c>
      <c r="AT137" s="164" t="s">
        <v>72</v>
      </c>
      <c r="AU137" s="164" t="s">
        <v>81</v>
      </c>
      <c r="AY137" s="156" t="s">
        <v>175</v>
      </c>
      <c r="BK137" s="165">
        <f>SUM(BK138:BK141)</f>
        <v>0</v>
      </c>
    </row>
    <row r="138" s="2" customFormat="1" ht="24.15" customHeight="1">
      <c r="A138" s="34"/>
      <c r="B138" s="168"/>
      <c r="C138" s="169" t="s">
        <v>230</v>
      </c>
      <c r="D138" s="169" t="s">
        <v>178</v>
      </c>
      <c r="E138" s="170" t="s">
        <v>569</v>
      </c>
      <c r="F138" s="171" t="s">
        <v>570</v>
      </c>
      <c r="G138" s="172" t="s">
        <v>181</v>
      </c>
      <c r="H138" s="173">
        <v>1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266</v>
      </c>
      <c r="AT138" s="181" t="s">
        <v>178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266</v>
      </c>
      <c r="BM138" s="181" t="s">
        <v>571</v>
      </c>
    </row>
    <row r="139" s="2" customFormat="1" ht="24.15" customHeight="1">
      <c r="A139" s="34"/>
      <c r="B139" s="168"/>
      <c r="C139" s="183" t="s">
        <v>234</v>
      </c>
      <c r="D139" s="183" t="s">
        <v>184</v>
      </c>
      <c r="E139" s="184" t="s">
        <v>572</v>
      </c>
      <c r="F139" s="185" t="s">
        <v>573</v>
      </c>
      <c r="G139" s="186" t="s">
        <v>181</v>
      </c>
      <c r="H139" s="187">
        <v>1</v>
      </c>
      <c r="I139" s="188"/>
      <c r="J139" s="189">
        <f>ROUND(I139*H139,2)</f>
        <v>0</v>
      </c>
      <c r="K139" s="190"/>
      <c r="L139" s="191"/>
      <c r="M139" s="197" t="s">
        <v>1</v>
      </c>
      <c r="N139" s="198" t="s">
        <v>39</v>
      </c>
      <c r="O139" s="73"/>
      <c r="P139" s="179">
        <f>O139*H139</f>
        <v>0</v>
      </c>
      <c r="Q139" s="179">
        <v>0.0050000000000000001</v>
      </c>
      <c r="R139" s="179">
        <f>Q139*H139</f>
        <v>0.0050000000000000001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271</v>
      </c>
      <c r="AT139" s="181" t="s">
        <v>184</v>
      </c>
      <c r="AU139" s="181" t="s">
        <v>174</v>
      </c>
      <c r="AY139" s="15" t="s">
        <v>175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174</v>
      </c>
      <c r="BK139" s="182">
        <f>ROUND(I139*H139,2)</f>
        <v>0</v>
      </c>
      <c r="BL139" s="15" t="s">
        <v>271</v>
      </c>
      <c r="BM139" s="181" t="s">
        <v>574</v>
      </c>
    </row>
    <row r="140" s="2" customFormat="1" ht="37.8" customHeight="1">
      <c r="A140" s="34"/>
      <c r="B140" s="168"/>
      <c r="C140" s="169" t="s">
        <v>8</v>
      </c>
      <c r="D140" s="169" t="s">
        <v>178</v>
      </c>
      <c r="E140" s="170" t="s">
        <v>282</v>
      </c>
      <c r="F140" s="171" t="s">
        <v>283</v>
      </c>
      <c r="G140" s="172" t="s">
        <v>192</v>
      </c>
      <c r="H140" s="173">
        <v>4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266</v>
      </c>
      <c r="AT140" s="181" t="s">
        <v>178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266</v>
      </c>
      <c r="BM140" s="181" t="s">
        <v>575</v>
      </c>
    </row>
    <row r="141" s="2" customFormat="1" ht="24.15" customHeight="1">
      <c r="A141" s="34"/>
      <c r="B141" s="168"/>
      <c r="C141" s="183" t="s">
        <v>241</v>
      </c>
      <c r="D141" s="183" t="s">
        <v>184</v>
      </c>
      <c r="E141" s="184" t="s">
        <v>286</v>
      </c>
      <c r="F141" s="185" t="s">
        <v>287</v>
      </c>
      <c r="G141" s="186" t="s">
        <v>192</v>
      </c>
      <c r="H141" s="187">
        <v>4.5999999999999996</v>
      </c>
      <c r="I141" s="188"/>
      <c r="J141" s="189">
        <f>ROUND(I141*H141,2)</f>
        <v>0</v>
      </c>
      <c r="K141" s="190"/>
      <c r="L141" s="191"/>
      <c r="M141" s="192" t="s">
        <v>1</v>
      </c>
      <c r="N141" s="193" t="s">
        <v>39</v>
      </c>
      <c r="O141" s="194"/>
      <c r="P141" s="195">
        <f>O141*H141</f>
        <v>0</v>
      </c>
      <c r="Q141" s="195">
        <v>0.00316</v>
      </c>
      <c r="R141" s="195">
        <f>Q141*H141</f>
        <v>0.014535999999999999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271</v>
      </c>
      <c r="AT141" s="181" t="s">
        <v>184</v>
      </c>
      <c r="AU141" s="181" t="s">
        <v>174</v>
      </c>
      <c r="AY141" s="15" t="s">
        <v>175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174</v>
      </c>
      <c r="BK141" s="182">
        <f>ROUND(I141*H141,2)</f>
        <v>0</v>
      </c>
      <c r="BL141" s="15" t="s">
        <v>271</v>
      </c>
      <c r="BM141" s="181" t="s">
        <v>576</v>
      </c>
    </row>
    <row r="142" s="2" customFormat="1" ht="6.96" customHeight="1">
      <c r="A142" s="34"/>
      <c r="B142" s="56"/>
      <c r="C142" s="57"/>
      <c r="D142" s="57"/>
      <c r="E142" s="57"/>
      <c r="F142" s="57"/>
      <c r="G142" s="57"/>
      <c r="H142" s="57"/>
      <c r="I142" s="57"/>
      <c r="J142" s="57"/>
      <c r="K142" s="57"/>
      <c r="L142" s="35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autoFilter ref="C121:K14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577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ROUND(J119,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ROUND((SUM(BE119:BE125)),  2)</f>
        <v>0</v>
      </c>
      <c r="G33" s="34"/>
      <c r="H33" s="34"/>
      <c r="I33" s="124">
        <v>0.20999999999999999</v>
      </c>
      <c r="J33" s="123">
        <f>ROUND(((SUM(BE119:BE125))*I33),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ROUND((SUM(BF119:BF125)),  2)</f>
        <v>0</v>
      </c>
      <c r="G34" s="34"/>
      <c r="H34" s="34"/>
      <c r="I34" s="124">
        <v>0.12</v>
      </c>
      <c r="J34" s="123">
        <f>ROUND(((SUM(BF119:BF125))*I34),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ROUND((SUM(BG119:BG125)),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ROUND((SUM(BH119:BH125)),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ROUND((SUM(BI119:BI125)),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A4 - 4.7 - Rozvaděč RV výtah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J119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J120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J121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578</v>
      </c>
      <c r="E99" s="138"/>
      <c r="F99" s="138"/>
      <c r="G99" s="138"/>
      <c r="H99" s="138"/>
      <c r="I99" s="138"/>
      <c r="J99" s="139">
        <f>J124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6.96" customHeight="1">
      <c r="A101" s="34"/>
      <c r="B101" s="56"/>
      <c r="C101" s="57"/>
      <c r="D101" s="57"/>
      <c r="E101" s="57"/>
      <c r="F101" s="57"/>
      <c r="G101" s="57"/>
      <c r="H101" s="57"/>
      <c r="I101" s="57"/>
      <c r="J101" s="57"/>
      <c r="K101" s="57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5" s="2" customFormat="1" ht="6.96" customHeight="1">
      <c r="A105" s="34"/>
      <c r="B105" s="58"/>
      <c r="C105" s="59"/>
      <c r="D105" s="59"/>
      <c r="E105" s="59"/>
      <c r="F105" s="59"/>
      <c r="G105" s="59"/>
      <c r="H105" s="59"/>
      <c r="I105" s="59"/>
      <c r="J105" s="59"/>
      <c r="K105" s="59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24.96" customHeight="1">
      <c r="A106" s="34"/>
      <c r="B106" s="35"/>
      <c r="C106" s="19" t="s">
        <v>159</v>
      </c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2" customHeight="1">
      <c r="A108" s="34"/>
      <c r="B108" s="35"/>
      <c r="C108" s="28" t="s">
        <v>16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6.5" customHeight="1">
      <c r="A109" s="34"/>
      <c r="B109" s="35"/>
      <c r="C109" s="34"/>
      <c r="D109" s="34"/>
      <c r="E109" s="117" t="str">
        <f>E7</f>
        <v>Ostrava, Vaňkova 46</v>
      </c>
      <c r="F109" s="28"/>
      <c r="G109" s="28"/>
      <c r="H109" s="28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150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63" t="str">
        <f>E9</f>
        <v>A4 - 4.7 - Rozvaděč RV výtah</v>
      </c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20</v>
      </c>
      <c r="D113" s="34"/>
      <c r="E113" s="34"/>
      <c r="F113" s="23" t="str">
        <f>F12</f>
        <v xml:space="preserve"> </v>
      </c>
      <c r="G113" s="34"/>
      <c r="H113" s="34"/>
      <c r="I113" s="28" t="s">
        <v>22</v>
      </c>
      <c r="J113" s="65" t="str">
        <f>IF(J12="","",J12)</f>
        <v>21. 3. 2025</v>
      </c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24</v>
      </c>
      <c r="D115" s="34"/>
      <c r="E115" s="34"/>
      <c r="F115" s="23" t="str">
        <f>E15</f>
        <v xml:space="preserve"> </v>
      </c>
      <c r="G115" s="34"/>
      <c r="H115" s="34"/>
      <c r="I115" s="28" t="s">
        <v>29</v>
      </c>
      <c r="J115" s="32" t="str">
        <f>E21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27</v>
      </c>
      <c r="D116" s="34"/>
      <c r="E116" s="34"/>
      <c r="F116" s="23" t="str">
        <f>IF(E18="","",E18)</f>
        <v>Vyplň údaj</v>
      </c>
      <c r="G116" s="34"/>
      <c r="H116" s="34"/>
      <c r="I116" s="28" t="s">
        <v>31</v>
      </c>
      <c r="J116" s="32" t="str">
        <f>E24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0.32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11" customFormat="1" ht="29.28" customHeight="1">
      <c r="A118" s="144"/>
      <c r="B118" s="145"/>
      <c r="C118" s="146" t="s">
        <v>160</v>
      </c>
      <c r="D118" s="147" t="s">
        <v>58</v>
      </c>
      <c r="E118" s="147" t="s">
        <v>54</v>
      </c>
      <c r="F118" s="147" t="s">
        <v>55</v>
      </c>
      <c r="G118" s="147" t="s">
        <v>161</v>
      </c>
      <c r="H118" s="147" t="s">
        <v>162</v>
      </c>
      <c r="I118" s="147" t="s">
        <v>163</v>
      </c>
      <c r="J118" s="148" t="s">
        <v>154</v>
      </c>
      <c r="K118" s="149" t="s">
        <v>164</v>
      </c>
      <c r="L118" s="150"/>
      <c r="M118" s="82" t="s">
        <v>1</v>
      </c>
      <c r="N118" s="83" t="s">
        <v>37</v>
      </c>
      <c r="O118" s="83" t="s">
        <v>165</v>
      </c>
      <c r="P118" s="83" t="s">
        <v>166</v>
      </c>
      <c r="Q118" s="83" t="s">
        <v>167</v>
      </c>
      <c r="R118" s="83" t="s">
        <v>168</v>
      </c>
      <c r="S118" s="83" t="s">
        <v>169</v>
      </c>
      <c r="T118" s="84" t="s">
        <v>170</v>
      </c>
      <c r="U118" s="144"/>
      <c r="V118" s="144"/>
      <c r="W118" s="144"/>
      <c r="X118" s="144"/>
      <c r="Y118" s="144"/>
      <c r="Z118" s="144"/>
      <c r="AA118" s="144"/>
      <c r="AB118" s="144"/>
      <c r="AC118" s="144"/>
      <c r="AD118" s="144"/>
      <c r="AE118" s="144"/>
    </row>
    <row r="119" s="2" customFormat="1" ht="22.8" customHeight="1">
      <c r="A119" s="34"/>
      <c r="B119" s="35"/>
      <c r="C119" s="89" t="s">
        <v>171</v>
      </c>
      <c r="D119" s="34"/>
      <c r="E119" s="34"/>
      <c r="F119" s="34"/>
      <c r="G119" s="34"/>
      <c r="H119" s="34"/>
      <c r="I119" s="34"/>
      <c r="J119" s="151">
        <f>BK119</f>
        <v>0</v>
      </c>
      <c r="K119" s="34"/>
      <c r="L119" s="35"/>
      <c r="M119" s="85"/>
      <c r="N119" s="69"/>
      <c r="O119" s="86"/>
      <c r="P119" s="152">
        <f>P120+P124</f>
        <v>0</v>
      </c>
      <c r="Q119" s="86"/>
      <c r="R119" s="152">
        <f>R120+R124</f>
        <v>0.002457</v>
      </c>
      <c r="S119" s="86"/>
      <c r="T119" s="153">
        <f>T120+T124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5" t="s">
        <v>72</v>
      </c>
      <c r="AU119" s="15" t="s">
        <v>156</v>
      </c>
      <c r="BK119" s="154">
        <f>BK120+BK124</f>
        <v>0</v>
      </c>
    </row>
    <row r="120" s="12" customFormat="1" ht="25.92" customHeight="1">
      <c r="A120" s="12"/>
      <c r="B120" s="155"/>
      <c r="C120" s="12"/>
      <c r="D120" s="156" t="s">
        <v>72</v>
      </c>
      <c r="E120" s="157" t="s">
        <v>172</v>
      </c>
      <c r="F120" s="157" t="s">
        <v>173</v>
      </c>
      <c r="G120" s="12"/>
      <c r="H120" s="12"/>
      <c r="I120" s="158"/>
      <c r="J120" s="159">
        <f>BK120</f>
        <v>0</v>
      </c>
      <c r="K120" s="12"/>
      <c r="L120" s="155"/>
      <c r="M120" s="160"/>
      <c r="N120" s="161"/>
      <c r="O120" s="161"/>
      <c r="P120" s="162">
        <f>P121</f>
        <v>0</v>
      </c>
      <c r="Q120" s="161"/>
      <c r="R120" s="162">
        <f>R121</f>
        <v>0.002457</v>
      </c>
      <c r="S120" s="161"/>
      <c r="T120" s="16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174</v>
      </c>
      <c r="AT120" s="164" t="s">
        <v>72</v>
      </c>
      <c r="AU120" s="164" t="s">
        <v>73</v>
      </c>
      <c r="AY120" s="156" t="s">
        <v>175</v>
      </c>
      <c r="BK120" s="165">
        <f>BK121</f>
        <v>0</v>
      </c>
    </row>
    <row r="121" s="12" customFormat="1" ht="22.8" customHeight="1">
      <c r="A121" s="12"/>
      <c r="B121" s="155"/>
      <c r="C121" s="12"/>
      <c r="D121" s="156" t="s">
        <v>72</v>
      </c>
      <c r="E121" s="166" t="s">
        <v>176</v>
      </c>
      <c r="F121" s="166" t="s">
        <v>177</v>
      </c>
      <c r="G121" s="12"/>
      <c r="H121" s="12"/>
      <c r="I121" s="158"/>
      <c r="J121" s="167">
        <f>BK121</f>
        <v>0</v>
      </c>
      <c r="K121" s="12"/>
      <c r="L121" s="155"/>
      <c r="M121" s="160"/>
      <c r="N121" s="161"/>
      <c r="O121" s="161"/>
      <c r="P121" s="162">
        <f>SUM(P122:P123)</f>
        <v>0</v>
      </c>
      <c r="Q121" s="161"/>
      <c r="R121" s="162">
        <f>SUM(R122:R123)</f>
        <v>0.002457</v>
      </c>
      <c r="S121" s="161"/>
      <c r="T121" s="163">
        <f>SUM(T122:T123)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174</v>
      </c>
      <c r="AT121" s="164" t="s">
        <v>72</v>
      </c>
      <c r="AU121" s="164" t="s">
        <v>81</v>
      </c>
      <c r="AY121" s="156" t="s">
        <v>175</v>
      </c>
      <c r="BK121" s="165">
        <f>SUM(BK122:BK123)</f>
        <v>0</v>
      </c>
    </row>
    <row r="122" s="2" customFormat="1" ht="24.15" customHeight="1">
      <c r="A122" s="34"/>
      <c r="B122" s="168"/>
      <c r="C122" s="169" t="s">
        <v>81</v>
      </c>
      <c r="D122" s="169" t="s">
        <v>178</v>
      </c>
      <c r="E122" s="170" t="s">
        <v>579</v>
      </c>
      <c r="F122" s="171" t="s">
        <v>580</v>
      </c>
      <c r="G122" s="172" t="s">
        <v>192</v>
      </c>
      <c r="H122" s="173">
        <v>6</v>
      </c>
      <c r="I122" s="174"/>
      <c r="J122" s="175">
        <f>ROUND(I122*H122,2)</f>
        <v>0</v>
      </c>
      <c r="K122" s="176"/>
      <c r="L122" s="35"/>
      <c r="M122" s="177" t="s">
        <v>1</v>
      </c>
      <c r="N122" s="178" t="s">
        <v>39</v>
      </c>
      <c r="O122" s="73"/>
      <c r="P122" s="179">
        <f>O122*H122</f>
        <v>0</v>
      </c>
      <c r="Q122" s="179">
        <v>0</v>
      </c>
      <c r="R122" s="179">
        <f>Q122*H122</f>
        <v>0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182</v>
      </c>
      <c r="AT122" s="181" t="s">
        <v>178</v>
      </c>
      <c r="AU122" s="181" t="s">
        <v>174</v>
      </c>
      <c r="AY122" s="15" t="s">
        <v>175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174</v>
      </c>
      <c r="BK122" s="182">
        <f>ROUND(I122*H122,2)</f>
        <v>0</v>
      </c>
      <c r="BL122" s="15" t="s">
        <v>182</v>
      </c>
      <c r="BM122" s="181" t="s">
        <v>581</v>
      </c>
    </row>
    <row r="123" s="2" customFormat="1" ht="16.5" customHeight="1">
      <c r="A123" s="34"/>
      <c r="B123" s="168"/>
      <c r="C123" s="183" t="s">
        <v>174</v>
      </c>
      <c r="D123" s="183" t="s">
        <v>184</v>
      </c>
      <c r="E123" s="184" t="s">
        <v>582</v>
      </c>
      <c r="F123" s="185" t="s">
        <v>583</v>
      </c>
      <c r="G123" s="186" t="s">
        <v>192</v>
      </c>
      <c r="H123" s="187">
        <v>6.2999999999999998</v>
      </c>
      <c r="I123" s="188"/>
      <c r="J123" s="189">
        <f>ROUND(I123*H123,2)</f>
        <v>0</v>
      </c>
      <c r="K123" s="190"/>
      <c r="L123" s="191"/>
      <c r="M123" s="197" t="s">
        <v>1</v>
      </c>
      <c r="N123" s="198" t="s">
        <v>39</v>
      </c>
      <c r="O123" s="73"/>
      <c r="P123" s="179">
        <f>O123*H123</f>
        <v>0</v>
      </c>
      <c r="Q123" s="179">
        <v>0.00038999999999999999</v>
      </c>
      <c r="R123" s="179">
        <f>Q123*H123</f>
        <v>0.002457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187</v>
      </c>
      <c r="AT123" s="181" t="s">
        <v>184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182</v>
      </c>
      <c r="BM123" s="181" t="s">
        <v>584</v>
      </c>
    </row>
    <row r="124" s="12" customFormat="1" ht="25.92" customHeight="1">
      <c r="A124" s="12"/>
      <c r="B124" s="155"/>
      <c r="C124" s="12"/>
      <c r="D124" s="156" t="s">
        <v>72</v>
      </c>
      <c r="E124" s="157" t="s">
        <v>585</v>
      </c>
      <c r="F124" s="157" t="s">
        <v>586</v>
      </c>
      <c r="G124" s="12"/>
      <c r="H124" s="12"/>
      <c r="I124" s="158"/>
      <c r="J124" s="159">
        <f>BK124</f>
        <v>0</v>
      </c>
      <c r="K124" s="12"/>
      <c r="L124" s="155"/>
      <c r="M124" s="160"/>
      <c r="N124" s="161"/>
      <c r="O124" s="161"/>
      <c r="P124" s="162">
        <f>P125</f>
        <v>0</v>
      </c>
      <c r="Q124" s="161"/>
      <c r="R124" s="162">
        <f>R125</f>
        <v>0</v>
      </c>
      <c r="S124" s="161"/>
      <c r="T124" s="163">
        <f>T125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201</v>
      </c>
      <c r="AT124" s="164" t="s">
        <v>72</v>
      </c>
      <c r="AU124" s="164" t="s">
        <v>73</v>
      </c>
      <c r="AY124" s="156" t="s">
        <v>175</v>
      </c>
      <c r="BK124" s="165">
        <f>BK125</f>
        <v>0</v>
      </c>
    </row>
    <row r="125" s="2" customFormat="1" ht="33" customHeight="1">
      <c r="A125" s="34"/>
      <c r="B125" s="168"/>
      <c r="C125" s="169" t="s">
        <v>197</v>
      </c>
      <c r="D125" s="169" t="s">
        <v>178</v>
      </c>
      <c r="E125" s="170" t="s">
        <v>587</v>
      </c>
      <c r="F125" s="171" t="s">
        <v>588</v>
      </c>
      <c r="G125" s="172" t="s">
        <v>589</v>
      </c>
      <c r="H125" s="173">
        <v>3</v>
      </c>
      <c r="I125" s="174"/>
      <c r="J125" s="175">
        <f>ROUND(I125*H125,2)</f>
        <v>0</v>
      </c>
      <c r="K125" s="176"/>
      <c r="L125" s="35"/>
      <c r="M125" s="199" t="s">
        <v>1</v>
      </c>
      <c r="N125" s="200" t="s">
        <v>39</v>
      </c>
      <c r="O125" s="194"/>
      <c r="P125" s="195">
        <f>O125*H125</f>
        <v>0</v>
      </c>
      <c r="Q125" s="195">
        <v>0</v>
      </c>
      <c r="R125" s="195">
        <f>Q125*H125</f>
        <v>0</v>
      </c>
      <c r="S125" s="195">
        <v>0</v>
      </c>
      <c r="T125" s="196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590</v>
      </c>
      <c r="AT125" s="181" t="s">
        <v>178</v>
      </c>
      <c r="AU125" s="181" t="s">
        <v>81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590</v>
      </c>
      <c r="BM125" s="181" t="s">
        <v>591</v>
      </c>
    </row>
    <row r="126" s="2" customFormat="1" ht="6.96" customHeight="1">
      <c r="A126" s="34"/>
      <c r="B126" s="56"/>
      <c r="C126" s="57"/>
      <c r="D126" s="57"/>
      <c r="E126" s="57"/>
      <c r="F126" s="57"/>
      <c r="G126" s="57"/>
      <c r="H126" s="57"/>
      <c r="I126" s="57"/>
      <c r="J126" s="57"/>
      <c r="K126" s="57"/>
      <c r="L126" s="35"/>
      <c r="M126" s="34"/>
      <c r="O126" s="34"/>
      <c r="P126" s="34"/>
      <c r="Q126" s="34"/>
      <c r="R126" s="34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</sheetData>
  <autoFilter ref="C118:K125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592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ROUND((SUM(BE120:BE142)),  2)</f>
        <v>0</v>
      </c>
      <c r="G33" s="34"/>
      <c r="H33" s="34"/>
      <c r="I33" s="124">
        <v>0.20999999999999999</v>
      </c>
      <c r="J33" s="123">
        <f>ROUND(((SUM(BE120:BE142))*I33),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ROUND((SUM(BF120:BF142)),  2)</f>
        <v>0</v>
      </c>
      <c r="G34" s="34"/>
      <c r="H34" s="34"/>
      <c r="I34" s="124">
        <v>0.12</v>
      </c>
      <c r="J34" s="123">
        <f>ROUND(((SUM(BF120:BF142))*I34),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A5 - 5.1 - Osvětlení před byty (1 - 8NP)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J134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209</v>
      </c>
      <c r="E100" s="142"/>
      <c r="F100" s="142"/>
      <c r="G100" s="142"/>
      <c r="H100" s="142"/>
      <c r="I100" s="142"/>
      <c r="J100" s="143">
        <f>J135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159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Ostrava, Vaňkova 46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A5 - 5.1 - Osvětlení před byty (1 - 8NP)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21. 3. 2025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160</v>
      </c>
      <c r="D119" s="147" t="s">
        <v>58</v>
      </c>
      <c r="E119" s="147" t="s">
        <v>54</v>
      </c>
      <c r="F119" s="147" t="s">
        <v>55</v>
      </c>
      <c r="G119" s="147" t="s">
        <v>161</v>
      </c>
      <c r="H119" s="147" t="s">
        <v>162</v>
      </c>
      <c r="I119" s="147" t="s">
        <v>163</v>
      </c>
      <c r="J119" s="148" t="s">
        <v>154</v>
      </c>
      <c r="K119" s="149" t="s">
        <v>164</v>
      </c>
      <c r="L119" s="150"/>
      <c r="M119" s="82" t="s">
        <v>1</v>
      </c>
      <c r="N119" s="83" t="s">
        <v>37</v>
      </c>
      <c r="O119" s="83" t="s">
        <v>165</v>
      </c>
      <c r="P119" s="83" t="s">
        <v>166</v>
      </c>
      <c r="Q119" s="83" t="s">
        <v>167</v>
      </c>
      <c r="R119" s="83" t="s">
        <v>168</v>
      </c>
      <c r="S119" s="83" t="s">
        <v>169</v>
      </c>
      <c r="T119" s="84" t="s">
        <v>170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171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P121+P134</f>
        <v>0</v>
      </c>
      <c r="Q120" s="86"/>
      <c r="R120" s="152">
        <f>R121+R134</f>
        <v>0.023437999999999997</v>
      </c>
      <c r="S120" s="86"/>
      <c r="T120" s="153">
        <f>T121+T134</f>
        <v>0.054120000000000001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156</v>
      </c>
      <c r="BK120" s="154">
        <f>BK121+BK134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172</v>
      </c>
      <c r="F121" s="157" t="s">
        <v>173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0.017857999999999999</v>
      </c>
      <c r="S121" s="161"/>
      <c r="T121" s="163">
        <f>T122</f>
        <v>0.00012000000000000002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174</v>
      </c>
      <c r="AT121" s="164" t="s">
        <v>72</v>
      </c>
      <c r="AU121" s="164" t="s">
        <v>73</v>
      </c>
      <c r="AY121" s="156" t="s">
        <v>175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176</v>
      </c>
      <c r="F122" s="166" t="s">
        <v>177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SUM(P123:P133)</f>
        <v>0</v>
      </c>
      <c r="Q122" s="161"/>
      <c r="R122" s="162">
        <f>SUM(R123:R133)</f>
        <v>0.017857999999999999</v>
      </c>
      <c r="S122" s="161"/>
      <c r="T122" s="163">
        <f>SUM(T123:T133)</f>
        <v>0.00012000000000000002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81</v>
      </c>
      <c r="AY122" s="156" t="s">
        <v>175</v>
      </c>
      <c r="BK122" s="165">
        <f>SUM(BK123:BK133)</f>
        <v>0</v>
      </c>
    </row>
    <row r="123" s="2" customFormat="1" ht="16.5" customHeight="1">
      <c r="A123" s="34"/>
      <c r="B123" s="168"/>
      <c r="C123" s="169" t="s">
        <v>81</v>
      </c>
      <c r="D123" s="169" t="s">
        <v>178</v>
      </c>
      <c r="E123" s="170" t="s">
        <v>593</v>
      </c>
      <c r="F123" s="171" t="s">
        <v>594</v>
      </c>
      <c r="G123" s="172" t="s">
        <v>181</v>
      </c>
      <c r="H123" s="173">
        <v>8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182</v>
      </c>
      <c r="AT123" s="181" t="s">
        <v>178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182</v>
      </c>
      <c r="BM123" s="181" t="s">
        <v>595</v>
      </c>
    </row>
    <row r="124" s="2" customFormat="1" ht="24.15" customHeight="1">
      <c r="A124" s="34"/>
      <c r="B124" s="168"/>
      <c r="C124" s="183" t="s">
        <v>174</v>
      </c>
      <c r="D124" s="183" t="s">
        <v>184</v>
      </c>
      <c r="E124" s="184" t="s">
        <v>596</v>
      </c>
      <c r="F124" s="185" t="s">
        <v>597</v>
      </c>
      <c r="G124" s="186" t="s">
        <v>181</v>
      </c>
      <c r="H124" s="187">
        <v>8</v>
      </c>
      <c r="I124" s="188"/>
      <c r="J124" s="189">
        <f>ROUND(I124*H124,2)</f>
        <v>0</v>
      </c>
      <c r="K124" s="190"/>
      <c r="L124" s="191"/>
      <c r="M124" s="197" t="s">
        <v>1</v>
      </c>
      <c r="N124" s="198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0.00072000000000000005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187</v>
      </c>
      <c r="AT124" s="181" t="s">
        <v>184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598</v>
      </c>
    </row>
    <row r="125" s="2" customFormat="1" ht="24.15" customHeight="1">
      <c r="A125" s="34"/>
      <c r="B125" s="168"/>
      <c r="C125" s="169" t="s">
        <v>197</v>
      </c>
      <c r="D125" s="169" t="s">
        <v>178</v>
      </c>
      <c r="E125" s="170" t="s">
        <v>599</v>
      </c>
      <c r="F125" s="171" t="s">
        <v>600</v>
      </c>
      <c r="G125" s="172" t="s">
        <v>181</v>
      </c>
      <c r="H125" s="173">
        <v>8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182</v>
      </c>
      <c r="AT125" s="181" t="s">
        <v>178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601</v>
      </c>
    </row>
    <row r="126" s="2" customFormat="1" ht="16.5" customHeight="1">
      <c r="A126" s="34"/>
      <c r="B126" s="168"/>
      <c r="C126" s="183" t="s">
        <v>201</v>
      </c>
      <c r="D126" s="183" t="s">
        <v>184</v>
      </c>
      <c r="E126" s="184" t="s">
        <v>602</v>
      </c>
      <c r="F126" s="185" t="s">
        <v>603</v>
      </c>
      <c r="G126" s="186" t="s">
        <v>181</v>
      </c>
      <c r="H126" s="187">
        <v>8</v>
      </c>
      <c r="I126" s="188"/>
      <c r="J126" s="189">
        <f>ROUND(I126*H126,2)</f>
        <v>0</v>
      </c>
      <c r="K126" s="190"/>
      <c r="L126" s="191"/>
      <c r="M126" s="197" t="s">
        <v>1</v>
      </c>
      <c r="N126" s="198" t="s">
        <v>39</v>
      </c>
      <c r="O126" s="73"/>
      <c r="P126" s="179">
        <f>O126*H126</f>
        <v>0</v>
      </c>
      <c r="Q126" s="179">
        <v>9.0000000000000006E-05</v>
      </c>
      <c r="R126" s="179">
        <f>Q126*H126</f>
        <v>0.00072000000000000005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187</v>
      </c>
      <c r="AT126" s="181" t="s">
        <v>184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604</v>
      </c>
    </row>
    <row r="127" s="2" customFormat="1" ht="24.15" customHeight="1">
      <c r="A127" s="34"/>
      <c r="B127" s="168"/>
      <c r="C127" s="169" t="s">
        <v>316</v>
      </c>
      <c r="D127" s="169" t="s">
        <v>178</v>
      </c>
      <c r="E127" s="170" t="s">
        <v>605</v>
      </c>
      <c r="F127" s="171" t="s">
        <v>606</v>
      </c>
      <c r="G127" s="172" t="s">
        <v>181</v>
      </c>
      <c r="H127" s="173">
        <v>8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182</v>
      </c>
      <c r="AT127" s="181" t="s">
        <v>178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607</v>
      </c>
    </row>
    <row r="128" s="2" customFormat="1" ht="24.15" customHeight="1">
      <c r="A128" s="34"/>
      <c r="B128" s="168"/>
      <c r="C128" s="169" t="s">
        <v>318</v>
      </c>
      <c r="D128" s="169" t="s">
        <v>178</v>
      </c>
      <c r="E128" s="170" t="s">
        <v>235</v>
      </c>
      <c r="F128" s="171" t="s">
        <v>236</v>
      </c>
      <c r="G128" s="172" t="s">
        <v>192</v>
      </c>
      <c r="H128" s="173">
        <v>61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608</v>
      </c>
    </row>
    <row r="129" s="2" customFormat="1" ht="24.15" customHeight="1">
      <c r="A129" s="34"/>
      <c r="B129" s="168"/>
      <c r="C129" s="183" t="s">
        <v>222</v>
      </c>
      <c r="D129" s="183" t="s">
        <v>184</v>
      </c>
      <c r="E129" s="184" t="s">
        <v>609</v>
      </c>
      <c r="F129" s="185" t="s">
        <v>610</v>
      </c>
      <c r="G129" s="186" t="s">
        <v>192</v>
      </c>
      <c r="H129" s="187">
        <v>70.150000000000006</v>
      </c>
      <c r="I129" s="188"/>
      <c r="J129" s="189">
        <f>ROUND(I129*H129,2)</f>
        <v>0</v>
      </c>
      <c r="K129" s="190"/>
      <c r="L129" s="191"/>
      <c r="M129" s="197" t="s">
        <v>1</v>
      </c>
      <c r="N129" s="198" t="s">
        <v>39</v>
      </c>
      <c r="O129" s="73"/>
      <c r="P129" s="179">
        <f>O129*H129</f>
        <v>0</v>
      </c>
      <c r="Q129" s="179">
        <v>0.00012</v>
      </c>
      <c r="R129" s="179">
        <f>Q129*H129</f>
        <v>0.0084180000000000001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187</v>
      </c>
      <c r="AT129" s="181" t="s">
        <v>184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611</v>
      </c>
    </row>
    <row r="130" s="2" customFormat="1" ht="16.5" customHeight="1">
      <c r="A130" s="34"/>
      <c r="B130" s="168"/>
      <c r="C130" s="169" t="s">
        <v>224</v>
      </c>
      <c r="D130" s="169" t="s">
        <v>178</v>
      </c>
      <c r="E130" s="170" t="s">
        <v>612</v>
      </c>
      <c r="F130" s="171" t="s">
        <v>613</v>
      </c>
      <c r="G130" s="172" t="s">
        <v>181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4.0000000000000003E-05</v>
      </c>
      <c r="T130" s="180">
        <f>S130*H130</f>
        <v>4.0000000000000003E-05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182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614</v>
      </c>
    </row>
    <row r="131" s="2" customFormat="1" ht="24.15" customHeight="1">
      <c r="A131" s="34"/>
      <c r="B131" s="168"/>
      <c r="C131" s="169" t="s">
        <v>226</v>
      </c>
      <c r="D131" s="169" t="s">
        <v>178</v>
      </c>
      <c r="E131" s="170" t="s">
        <v>615</v>
      </c>
      <c r="F131" s="171" t="s">
        <v>616</v>
      </c>
      <c r="G131" s="172" t="s">
        <v>181</v>
      </c>
      <c r="H131" s="173">
        <v>8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1.0000000000000001E-05</v>
      </c>
      <c r="T131" s="180">
        <f>S131*H131</f>
        <v>8.0000000000000007E-05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182</v>
      </c>
      <c r="AT131" s="181" t="s">
        <v>178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617</v>
      </c>
    </row>
    <row r="132" s="2" customFormat="1" ht="24.15" customHeight="1">
      <c r="A132" s="34"/>
      <c r="B132" s="168"/>
      <c r="C132" s="169" t="s">
        <v>230</v>
      </c>
      <c r="D132" s="169" t="s">
        <v>178</v>
      </c>
      <c r="E132" s="170" t="s">
        <v>618</v>
      </c>
      <c r="F132" s="171" t="s">
        <v>619</v>
      </c>
      <c r="G132" s="172" t="s">
        <v>181</v>
      </c>
      <c r="H132" s="173">
        <v>8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182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620</v>
      </c>
    </row>
    <row r="133" s="2" customFormat="1" ht="37.8" customHeight="1">
      <c r="A133" s="34"/>
      <c r="B133" s="168"/>
      <c r="C133" s="183" t="s">
        <v>234</v>
      </c>
      <c r="D133" s="183" t="s">
        <v>184</v>
      </c>
      <c r="E133" s="184" t="s">
        <v>621</v>
      </c>
      <c r="F133" s="185" t="s">
        <v>622</v>
      </c>
      <c r="G133" s="186" t="s">
        <v>181</v>
      </c>
      <c r="H133" s="187">
        <v>8</v>
      </c>
      <c r="I133" s="188"/>
      <c r="J133" s="189">
        <f>ROUND(I133*H133,2)</f>
        <v>0</v>
      </c>
      <c r="K133" s="190"/>
      <c r="L133" s="191"/>
      <c r="M133" s="197" t="s">
        <v>1</v>
      </c>
      <c r="N133" s="198" t="s">
        <v>39</v>
      </c>
      <c r="O133" s="73"/>
      <c r="P133" s="179">
        <f>O133*H133</f>
        <v>0</v>
      </c>
      <c r="Q133" s="179">
        <v>0.001</v>
      </c>
      <c r="R133" s="179">
        <f>Q133*H133</f>
        <v>0.0080000000000000002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187</v>
      </c>
      <c r="AT133" s="181" t="s">
        <v>184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182</v>
      </c>
      <c r="BM133" s="181" t="s">
        <v>623</v>
      </c>
    </row>
    <row r="134" s="12" customFormat="1" ht="25.92" customHeight="1">
      <c r="A134" s="12"/>
      <c r="B134" s="155"/>
      <c r="C134" s="12"/>
      <c r="D134" s="156" t="s">
        <v>72</v>
      </c>
      <c r="E134" s="157" t="s">
        <v>184</v>
      </c>
      <c r="F134" s="157" t="s">
        <v>261</v>
      </c>
      <c r="G134" s="12"/>
      <c r="H134" s="12"/>
      <c r="I134" s="158"/>
      <c r="J134" s="159">
        <f>BK134</f>
        <v>0</v>
      </c>
      <c r="K134" s="12"/>
      <c r="L134" s="155"/>
      <c r="M134" s="160"/>
      <c r="N134" s="161"/>
      <c r="O134" s="161"/>
      <c r="P134" s="162">
        <f>P135</f>
        <v>0</v>
      </c>
      <c r="Q134" s="161"/>
      <c r="R134" s="162">
        <f>R135</f>
        <v>0.005579999999999999</v>
      </c>
      <c r="S134" s="161"/>
      <c r="T134" s="163">
        <f>T135</f>
        <v>0.053999999999999999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197</v>
      </c>
      <c r="AT134" s="164" t="s">
        <v>72</v>
      </c>
      <c r="AU134" s="164" t="s">
        <v>73</v>
      </c>
      <c r="AY134" s="156" t="s">
        <v>175</v>
      </c>
      <c r="BK134" s="165">
        <f>BK135</f>
        <v>0</v>
      </c>
    </row>
    <row r="135" s="12" customFormat="1" ht="22.8" customHeight="1">
      <c r="A135" s="12"/>
      <c r="B135" s="155"/>
      <c r="C135" s="12"/>
      <c r="D135" s="156" t="s">
        <v>72</v>
      </c>
      <c r="E135" s="166" t="s">
        <v>299</v>
      </c>
      <c r="F135" s="166" t="s">
        <v>300</v>
      </c>
      <c r="G135" s="12"/>
      <c r="H135" s="12"/>
      <c r="I135" s="158"/>
      <c r="J135" s="167">
        <f>BK135</f>
        <v>0</v>
      </c>
      <c r="K135" s="12"/>
      <c r="L135" s="155"/>
      <c r="M135" s="160"/>
      <c r="N135" s="161"/>
      <c r="O135" s="161"/>
      <c r="P135" s="162">
        <f>SUM(P136:P142)</f>
        <v>0</v>
      </c>
      <c r="Q135" s="161"/>
      <c r="R135" s="162">
        <f>SUM(R136:R142)</f>
        <v>0.005579999999999999</v>
      </c>
      <c r="S135" s="161"/>
      <c r="T135" s="163">
        <f>SUM(T136:T142)</f>
        <v>0.053999999999999999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197</v>
      </c>
      <c r="AT135" s="164" t="s">
        <v>72</v>
      </c>
      <c r="AU135" s="164" t="s">
        <v>81</v>
      </c>
      <c r="AY135" s="156" t="s">
        <v>175</v>
      </c>
      <c r="BK135" s="165">
        <f>SUM(BK136:BK142)</f>
        <v>0</v>
      </c>
    </row>
    <row r="136" s="2" customFormat="1" ht="24.15" customHeight="1">
      <c r="A136" s="34"/>
      <c r="B136" s="168"/>
      <c r="C136" s="169" t="s">
        <v>8</v>
      </c>
      <c r="D136" s="169" t="s">
        <v>178</v>
      </c>
      <c r="E136" s="170" t="s">
        <v>624</v>
      </c>
      <c r="F136" s="171" t="s">
        <v>625</v>
      </c>
      <c r="G136" s="172" t="s">
        <v>192</v>
      </c>
      <c r="H136" s="173">
        <v>18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0.00025999999999999998</v>
      </c>
      <c r="R136" s="179">
        <f>Q136*H136</f>
        <v>0.0046799999999999993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266</v>
      </c>
      <c r="AT136" s="181" t="s">
        <v>178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266</v>
      </c>
      <c r="BM136" s="181" t="s">
        <v>626</v>
      </c>
    </row>
    <row r="137" s="2" customFormat="1" ht="24.15" customHeight="1">
      <c r="A137" s="34"/>
      <c r="B137" s="168"/>
      <c r="C137" s="169" t="s">
        <v>241</v>
      </c>
      <c r="D137" s="169" t="s">
        <v>178</v>
      </c>
      <c r="E137" s="170" t="s">
        <v>627</v>
      </c>
      <c r="F137" s="171" t="s">
        <v>628</v>
      </c>
      <c r="G137" s="172" t="s">
        <v>192</v>
      </c>
      <c r="H137" s="173">
        <v>18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5.0000000000000002E-05</v>
      </c>
      <c r="R137" s="179">
        <f>Q137*H137</f>
        <v>0.00090000000000000008</v>
      </c>
      <c r="S137" s="179">
        <v>0.0030000000000000001</v>
      </c>
      <c r="T137" s="180">
        <f>S137*H137</f>
        <v>0.053999999999999999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266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266</v>
      </c>
      <c r="BM137" s="181" t="s">
        <v>629</v>
      </c>
    </row>
    <row r="138" s="2" customFormat="1" ht="24.15" customHeight="1">
      <c r="A138" s="34"/>
      <c r="B138" s="168"/>
      <c r="C138" s="169" t="s">
        <v>245</v>
      </c>
      <c r="D138" s="169" t="s">
        <v>178</v>
      </c>
      <c r="E138" s="170" t="s">
        <v>630</v>
      </c>
      <c r="F138" s="171" t="s">
        <v>631</v>
      </c>
      <c r="G138" s="172" t="s">
        <v>632</v>
      </c>
      <c r="H138" s="173">
        <v>0.053999999999999999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266</v>
      </c>
      <c r="AT138" s="181" t="s">
        <v>178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266</v>
      </c>
      <c r="BM138" s="181" t="s">
        <v>633</v>
      </c>
    </row>
    <row r="139" s="2" customFormat="1" ht="24.15" customHeight="1">
      <c r="A139" s="34"/>
      <c r="B139" s="168"/>
      <c r="C139" s="169" t="s">
        <v>254</v>
      </c>
      <c r="D139" s="169" t="s">
        <v>178</v>
      </c>
      <c r="E139" s="170" t="s">
        <v>634</v>
      </c>
      <c r="F139" s="171" t="s">
        <v>635</v>
      </c>
      <c r="G139" s="172" t="s">
        <v>632</v>
      </c>
      <c r="H139" s="173">
        <v>0.053999999999999999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266</v>
      </c>
      <c r="AT139" s="181" t="s">
        <v>178</v>
      </c>
      <c r="AU139" s="181" t="s">
        <v>174</v>
      </c>
      <c r="AY139" s="15" t="s">
        <v>175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174</v>
      </c>
      <c r="BK139" s="182">
        <f>ROUND(I139*H139,2)</f>
        <v>0</v>
      </c>
      <c r="BL139" s="15" t="s">
        <v>266</v>
      </c>
      <c r="BM139" s="181" t="s">
        <v>636</v>
      </c>
    </row>
    <row r="140" s="2" customFormat="1" ht="24.15" customHeight="1">
      <c r="A140" s="34"/>
      <c r="B140" s="168"/>
      <c r="C140" s="169" t="s">
        <v>182</v>
      </c>
      <c r="D140" s="169" t="s">
        <v>178</v>
      </c>
      <c r="E140" s="170" t="s">
        <v>637</v>
      </c>
      <c r="F140" s="171" t="s">
        <v>638</v>
      </c>
      <c r="G140" s="172" t="s">
        <v>632</v>
      </c>
      <c r="H140" s="173">
        <v>0.053999999999999999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266</v>
      </c>
      <c r="AT140" s="181" t="s">
        <v>178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266</v>
      </c>
      <c r="BM140" s="181" t="s">
        <v>639</v>
      </c>
    </row>
    <row r="141" s="2" customFormat="1" ht="24.15" customHeight="1">
      <c r="A141" s="34"/>
      <c r="B141" s="168"/>
      <c r="C141" s="169" t="s">
        <v>353</v>
      </c>
      <c r="D141" s="169" t="s">
        <v>178</v>
      </c>
      <c r="E141" s="170" t="s">
        <v>640</v>
      </c>
      <c r="F141" s="171" t="s">
        <v>641</v>
      </c>
      <c r="G141" s="172" t="s">
        <v>632</v>
      </c>
      <c r="H141" s="173">
        <v>0.053999999999999999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266</v>
      </c>
      <c r="AT141" s="181" t="s">
        <v>178</v>
      </c>
      <c r="AU141" s="181" t="s">
        <v>174</v>
      </c>
      <c r="AY141" s="15" t="s">
        <v>175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174</v>
      </c>
      <c r="BK141" s="182">
        <f>ROUND(I141*H141,2)</f>
        <v>0</v>
      </c>
      <c r="BL141" s="15" t="s">
        <v>266</v>
      </c>
      <c r="BM141" s="181" t="s">
        <v>642</v>
      </c>
    </row>
    <row r="142" s="2" customFormat="1" ht="49.05" customHeight="1">
      <c r="A142" s="34"/>
      <c r="B142" s="168"/>
      <c r="C142" s="169" t="s">
        <v>357</v>
      </c>
      <c r="D142" s="169" t="s">
        <v>178</v>
      </c>
      <c r="E142" s="170" t="s">
        <v>643</v>
      </c>
      <c r="F142" s="171" t="s">
        <v>644</v>
      </c>
      <c r="G142" s="172" t="s">
        <v>632</v>
      </c>
      <c r="H142" s="173">
        <v>0.053999999999999999</v>
      </c>
      <c r="I142" s="174"/>
      <c r="J142" s="175">
        <f>ROUND(I142*H142,2)</f>
        <v>0</v>
      </c>
      <c r="K142" s="176"/>
      <c r="L142" s="35"/>
      <c r="M142" s="199" t="s">
        <v>1</v>
      </c>
      <c r="N142" s="200" t="s">
        <v>39</v>
      </c>
      <c r="O142" s="194"/>
      <c r="P142" s="195">
        <f>O142*H142</f>
        <v>0</v>
      </c>
      <c r="Q142" s="195">
        <v>0</v>
      </c>
      <c r="R142" s="195">
        <f>Q142*H142</f>
        <v>0</v>
      </c>
      <c r="S142" s="195">
        <v>0</v>
      </c>
      <c r="T142" s="196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266</v>
      </c>
      <c r="AT142" s="181" t="s">
        <v>178</v>
      </c>
      <c r="AU142" s="181" t="s">
        <v>174</v>
      </c>
      <c r="AY142" s="15" t="s">
        <v>175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174</v>
      </c>
      <c r="BK142" s="182">
        <f>ROUND(I142*H142,2)</f>
        <v>0</v>
      </c>
      <c r="BL142" s="15" t="s">
        <v>266</v>
      </c>
      <c r="BM142" s="181" t="s">
        <v>645</v>
      </c>
    </row>
    <row r="143" s="2" customFormat="1" ht="6.96" customHeight="1">
      <c r="A143" s="34"/>
      <c r="B143" s="56"/>
      <c r="C143" s="57"/>
      <c r="D143" s="57"/>
      <c r="E143" s="57"/>
      <c r="F143" s="57"/>
      <c r="G143" s="57"/>
      <c r="H143" s="57"/>
      <c r="I143" s="57"/>
      <c r="J143" s="57"/>
      <c r="K143" s="57"/>
      <c r="L143" s="35"/>
      <c r="M143" s="34"/>
      <c r="O143" s="34"/>
      <c r="P143" s="34"/>
      <c r="Q143" s="34"/>
      <c r="R143" s="34"/>
      <c r="S143" s="34"/>
      <c r="T143" s="34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</row>
  </sheetData>
  <autoFilter ref="C119:K14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646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ROUND((SUM(BE120:BE149)),  2)</f>
        <v>0</v>
      </c>
      <c r="G33" s="34"/>
      <c r="H33" s="34"/>
      <c r="I33" s="124">
        <v>0.20999999999999999</v>
      </c>
      <c r="J33" s="123">
        <f>ROUND(((SUM(BE120:BE149))*I33),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ROUND((SUM(BF120:BF149)),  2)</f>
        <v>0</v>
      </c>
      <c r="G34" s="34"/>
      <c r="H34" s="34"/>
      <c r="I34" s="124">
        <v>0.12</v>
      </c>
      <c r="J34" s="123">
        <f>ROUND(((SUM(BF120:BF149))*I34),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ROUND((SUM(BG120:BG149)),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ROUND((SUM(BH120:BH149)),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A5 - 5.2 - Osvětlení mezipater a zadního vstupu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J138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209</v>
      </c>
      <c r="E100" s="142"/>
      <c r="F100" s="142"/>
      <c r="G100" s="142"/>
      <c r="H100" s="142"/>
      <c r="I100" s="142"/>
      <c r="J100" s="143">
        <f>J139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159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Ostrava, Vaňkova 46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A5 - 5.2 - Osvětlení mezipater a zadního vstupu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21. 3. 2025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160</v>
      </c>
      <c r="D119" s="147" t="s">
        <v>58</v>
      </c>
      <c r="E119" s="147" t="s">
        <v>54</v>
      </c>
      <c r="F119" s="147" t="s">
        <v>55</v>
      </c>
      <c r="G119" s="147" t="s">
        <v>161</v>
      </c>
      <c r="H119" s="147" t="s">
        <v>162</v>
      </c>
      <c r="I119" s="147" t="s">
        <v>163</v>
      </c>
      <c r="J119" s="148" t="s">
        <v>154</v>
      </c>
      <c r="K119" s="149" t="s">
        <v>164</v>
      </c>
      <c r="L119" s="150"/>
      <c r="M119" s="82" t="s">
        <v>1</v>
      </c>
      <c r="N119" s="83" t="s">
        <v>37</v>
      </c>
      <c r="O119" s="83" t="s">
        <v>165</v>
      </c>
      <c r="P119" s="83" t="s">
        <v>166</v>
      </c>
      <c r="Q119" s="83" t="s">
        <v>167</v>
      </c>
      <c r="R119" s="83" t="s">
        <v>168</v>
      </c>
      <c r="S119" s="83" t="s">
        <v>169</v>
      </c>
      <c r="T119" s="84" t="s">
        <v>170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171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P121+P138</f>
        <v>0</v>
      </c>
      <c r="Q120" s="86"/>
      <c r="R120" s="152">
        <f>R121+R138</f>
        <v>0.17794499999999999</v>
      </c>
      <c r="S120" s="86"/>
      <c r="T120" s="153">
        <f>T121+T138</f>
        <v>0.23306000000000002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156</v>
      </c>
      <c r="BK120" s="154">
        <f>BK121+BK138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172</v>
      </c>
      <c r="F121" s="157" t="s">
        <v>173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0.023625000000000004</v>
      </c>
      <c r="S121" s="161"/>
      <c r="T121" s="163">
        <f>T122</f>
        <v>6.0000000000000008E-05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174</v>
      </c>
      <c r="AT121" s="164" t="s">
        <v>72</v>
      </c>
      <c r="AU121" s="164" t="s">
        <v>73</v>
      </c>
      <c r="AY121" s="156" t="s">
        <v>175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176</v>
      </c>
      <c r="F122" s="166" t="s">
        <v>177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SUM(P123:P137)</f>
        <v>0</v>
      </c>
      <c r="Q122" s="161"/>
      <c r="R122" s="162">
        <f>SUM(R123:R137)</f>
        <v>0.023625000000000004</v>
      </c>
      <c r="S122" s="161"/>
      <c r="T122" s="163">
        <f>SUM(T123:T137)</f>
        <v>6.0000000000000008E-05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81</v>
      </c>
      <c r="AY122" s="156" t="s">
        <v>175</v>
      </c>
      <c r="BK122" s="165">
        <f>SUM(BK123:BK137)</f>
        <v>0</v>
      </c>
    </row>
    <row r="123" s="2" customFormat="1" ht="24.15" customHeight="1">
      <c r="A123" s="34"/>
      <c r="B123" s="168"/>
      <c r="C123" s="169" t="s">
        <v>81</v>
      </c>
      <c r="D123" s="169" t="s">
        <v>178</v>
      </c>
      <c r="E123" s="170" t="s">
        <v>579</v>
      </c>
      <c r="F123" s="171" t="s">
        <v>580</v>
      </c>
      <c r="G123" s="172" t="s">
        <v>192</v>
      </c>
      <c r="H123" s="173">
        <v>14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182</v>
      </c>
      <c r="AT123" s="181" t="s">
        <v>178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182</v>
      </c>
      <c r="BM123" s="181" t="s">
        <v>647</v>
      </c>
    </row>
    <row r="124" s="2" customFormat="1" ht="16.5" customHeight="1">
      <c r="A124" s="34"/>
      <c r="B124" s="168"/>
      <c r="C124" s="183" t="s">
        <v>174</v>
      </c>
      <c r="D124" s="183" t="s">
        <v>184</v>
      </c>
      <c r="E124" s="184" t="s">
        <v>648</v>
      </c>
      <c r="F124" s="185" t="s">
        <v>649</v>
      </c>
      <c r="G124" s="186" t="s">
        <v>192</v>
      </c>
      <c r="H124" s="187">
        <v>14.699999999999999</v>
      </c>
      <c r="I124" s="188"/>
      <c r="J124" s="189">
        <f>ROUND(I124*H124,2)</f>
        <v>0</v>
      </c>
      <c r="K124" s="190"/>
      <c r="L124" s="191"/>
      <c r="M124" s="197" t="s">
        <v>1</v>
      </c>
      <c r="N124" s="198" t="s">
        <v>39</v>
      </c>
      <c r="O124" s="73"/>
      <c r="P124" s="179">
        <f>O124*H124</f>
        <v>0</v>
      </c>
      <c r="Q124" s="179">
        <v>0.00021000000000000001</v>
      </c>
      <c r="R124" s="179">
        <f>Q124*H124</f>
        <v>0.0030869999999999999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187</v>
      </c>
      <c r="AT124" s="181" t="s">
        <v>184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650</v>
      </c>
    </row>
    <row r="125" s="2" customFormat="1" ht="16.5" customHeight="1">
      <c r="A125" s="34"/>
      <c r="B125" s="168"/>
      <c r="C125" s="169" t="s">
        <v>197</v>
      </c>
      <c r="D125" s="169" t="s">
        <v>178</v>
      </c>
      <c r="E125" s="170" t="s">
        <v>593</v>
      </c>
      <c r="F125" s="171" t="s">
        <v>594</v>
      </c>
      <c r="G125" s="172" t="s">
        <v>181</v>
      </c>
      <c r="H125" s="173">
        <v>9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182</v>
      </c>
      <c r="AT125" s="181" t="s">
        <v>178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651</v>
      </c>
    </row>
    <row r="126" s="2" customFormat="1" ht="24.15" customHeight="1">
      <c r="A126" s="34"/>
      <c r="B126" s="168"/>
      <c r="C126" s="183" t="s">
        <v>201</v>
      </c>
      <c r="D126" s="183" t="s">
        <v>184</v>
      </c>
      <c r="E126" s="184" t="s">
        <v>596</v>
      </c>
      <c r="F126" s="185" t="s">
        <v>597</v>
      </c>
      <c r="G126" s="186" t="s">
        <v>181</v>
      </c>
      <c r="H126" s="187">
        <v>9</v>
      </c>
      <c r="I126" s="188"/>
      <c r="J126" s="189">
        <f>ROUND(I126*H126,2)</f>
        <v>0</v>
      </c>
      <c r="K126" s="190"/>
      <c r="L126" s="191"/>
      <c r="M126" s="197" t="s">
        <v>1</v>
      </c>
      <c r="N126" s="198" t="s">
        <v>39</v>
      </c>
      <c r="O126" s="73"/>
      <c r="P126" s="179">
        <f>O126*H126</f>
        <v>0</v>
      </c>
      <c r="Q126" s="179">
        <v>9.0000000000000006E-05</v>
      </c>
      <c r="R126" s="179">
        <f>Q126*H126</f>
        <v>0.00081000000000000006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187</v>
      </c>
      <c r="AT126" s="181" t="s">
        <v>184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652</v>
      </c>
    </row>
    <row r="127" s="2" customFormat="1" ht="24.15" customHeight="1">
      <c r="A127" s="34"/>
      <c r="B127" s="168"/>
      <c r="C127" s="169" t="s">
        <v>316</v>
      </c>
      <c r="D127" s="169" t="s">
        <v>178</v>
      </c>
      <c r="E127" s="170" t="s">
        <v>599</v>
      </c>
      <c r="F127" s="171" t="s">
        <v>600</v>
      </c>
      <c r="G127" s="172" t="s">
        <v>181</v>
      </c>
      <c r="H127" s="173">
        <v>2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182</v>
      </c>
      <c r="AT127" s="181" t="s">
        <v>178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653</v>
      </c>
    </row>
    <row r="128" s="2" customFormat="1" ht="16.5" customHeight="1">
      <c r="A128" s="34"/>
      <c r="B128" s="168"/>
      <c r="C128" s="183" t="s">
        <v>318</v>
      </c>
      <c r="D128" s="183" t="s">
        <v>184</v>
      </c>
      <c r="E128" s="184" t="s">
        <v>602</v>
      </c>
      <c r="F128" s="185" t="s">
        <v>603</v>
      </c>
      <c r="G128" s="186" t="s">
        <v>181</v>
      </c>
      <c r="H128" s="187">
        <v>2</v>
      </c>
      <c r="I128" s="188"/>
      <c r="J128" s="189">
        <f>ROUND(I128*H128,2)</f>
        <v>0</v>
      </c>
      <c r="K128" s="190"/>
      <c r="L128" s="191"/>
      <c r="M128" s="197" t="s">
        <v>1</v>
      </c>
      <c r="N128" s="198" t="s">
        <v>39</v>
      </c>
      <c r="O128" s="73"/>
      <c r="P128" s="179">
        <f>O128*H128</f>
        <v>0</v>
      </c>
      <c r="Q128" s="179">
        <v>9.0000000000000006E-05</v>
      </c>
      <c r="R128" s="179">
        <f>Q128*H128</f>
        <v>0.00018000000000000001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187</v>
      </c>
      <c r="AT128" s="181" t="s">
        <v>184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654</v>
      </c>
    </row>
    <row r="129" s="2" customFormat="1" ht="24.15" customHeight="1">
      <c r="A129" s="34"/>
      <c r="B129" s="168"/>
      <c r="C129" s="169" t="s">
        <v>222</v>
      </c>
      <c r="D129" s="169" t="s">
        <v>178</v>
      </c>
      <c r="E129" s="170" t="s">
        <v>605</v>
      </c>
      <c r="F129" s="171" t="s">
        <v>606</v>
      </c>
      <c r="G129" s="172" t="s">
        <v>181</v>
      </c>
      <c r="H129" s="173">
        <v>2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182</v>
      </c>
      <c r="AT129" s="181" t="s">
        <v>178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655</v>
      </c>
    </row>
    <row r="130" s="2" customFormat="1" ht="24.15" customHeight="1">
      <c r="A130" s="34"/>
      <c r="B130" s="168"/>
      <c r="C130" s="169" t="s">
        <v>224</v>
      </c>
      <c r="D130" s="169" t="s">
        <v>178</v>
      </c>
      <c r="E130" s="170" t="s">
        <v>235</v>
      </c>
      <c r="F130" s="171" t="s">
        <v>236</v>
      </c>
      <c r="G130" s="172" t="s">
        <v>192</v>
      </c>
      <c r="H130" s="173">
        <v>71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182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656</v>
      </c>
    </row>
    <row r="131" s="2" customFormat="1" ht="24.15" customHeight="1">
      <c r="A131" s="34"/>
      <c r="B131" s="168"/>
      <c r="C131" s="183" t="s">
        <v>226</v>
      </c>
      <c r="D131" s="183" t="s">
        <v>184</v>
      </c>
      <c r="E131" s="184" t="s">
        <v>609</v>
      </c>
      <c r="F131" s="185" t="s">
        <v>610</v>
      </c>
      <c r="G131" s="186" t="s">
        <v>192</v>
      </c>
      <c r="H131" s="187">
        <v>81.650000000000006</v>
      </c>
      <c r="I131" s="188"/>
      <c r="J131" s="189">
        <f>ROUND(I131*H131,2)</f>
        <v>0</v>
      </c>
      <c r="K131" s="190"/>
      <c r="L131" s="191"/>
      <c r="M131" s="197" t="s">
        <v>1</v>
      </c>
      <c r="N131" s="198" t="s">
        <v>39</v>
      </c>
      <c r="O131" s="73"/>
      <c r="P131" s="179">
        <f>O131*H131</f>
        <v>0</v>
      </c>
      <c r="Q131" s="179">
        <v>0.00012</v>
      </c>
      <c r="R131" s="179">
        <f>Q131*H131</f>
        <v>0.0097980000000000012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187</v>
      </c>
      <c r="AT131" s="181" t="s">
        <v>184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657</v>
      </c>
    </row>
    <row r="132" s="2" customFormat="1" ht="16.5" customHeight="1">
      <c r="A132" s="34"/>
      <c r="B132" s="168"/>
      <c r="C132" s="169" t="s">
        <v>230</v>
      </c>
      <c r="D132" s="169" t="s">
        <v>178</v>
      </c>
      <c r="E132" s="170" t="s">
        <v>612</v>
      </c>
      <c r="F132" s="171" t="s">
        <v>613</v>
      </c>
      <c r="G132" s="172" t="s">
        <v>181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4.0000000000000003E-05</v>
      </c>
      <c r="T132" s="180">
        <f>S132*H132</f>
        <v>4.0000000000000003E-05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182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658</v>
      </c>
    </row>
    <row r="133" s="2" customFormat="1" ht="24.15" customHeight="1">
      <c r="A133" s="34"/>
      <c r="B133" s="168"/>
      <c r="C133" s="169" t="s">
        <v>234</v>
      </c>
      <c r="D133" s="169" t="s">
        <v>178</v>
      </c>
      <c r="E133" s="170" t="s">
        <v>615</v>
      </c>
      <c r="F133" s="171" t="s">
        <v>616</v>
      </c>
      <c r="G133" s="172" t="s">
        <v>181</v>
      </c>
      <c r="H133" s="173">
        <v>2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1.0000000000000001E-05</v>
      </c>
      <c r="T133" s="180">
        <f>S133*H133</f>
        <v>2.0000000000000002E-05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182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182</v>
      </c>
      <c r="BM133" s="181" t="s">
        <v>659</v>
      </c>
    </row>
    <row r="134" s="2" customFormat="1" ht="24.15" customHeight="1">
      <c r="A134" s="34"/>
      <c r="B134" s="168"/>
      <c r="C134" s="169" t="s">
        <v>8</v>
      </c>
      <c r="D134" s="169" t="s">
        <v>178</v>
      </c>
      <c r="E134" s="170" t="s">
        <v>618</v>
      </c>
      <c r="F134" s="171" t="s">
        <v>619</v>
      </c>
      <c r="G134" s="172" t="s">
        <v>181</v>
      </c>
      <c r="H134" s="173">
        <v>9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182</v>
      </c>
      <c r="AT134" s="181" t="s">
        <v>178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182</v>
      </c>
      <c r="BM134" s="181" t="s">
        <v>660</v>
      </c>
    </row>
    <row r="135" s="2" customFormat="1" ht="37.8" customHeight="1">
      <c r="A135" s="34"/>
      <c r="B135" s="168"/>
      <c r="C135" s="183" t="s">
        <v>241</v>
      </c>
      <c r="D135" s="183" t="s">
        <v>184</v>
      </c>
      <c r="E135" s="184" t="s">
        <v>621</v>
      </c>
      <c r="F135" s="185" t="s">
        <v>622</v>
      </c>
      <c r="G135" s="186" t="s">
        <v>181</v>
      </c>
      <c r="H135" s="187">
        <v>9</v>
      </c>
      <c r="I135" s="188"/>
      <c r="J135" s="189">
        <f>ROUND(I135*H135,2)</f>
        <v>0</v>
      </c>
      <c r="K135" s="190"/>
      <c r="L135" s="191"/>
      <c r="M135" s="197" t="s">
        <v>1</v>
      </c>
      <c r="N135" s="198" t="s">
        <v>39</v>
      </c>
      <c r="O135" s="73"/>
      <c r="P135" s="179">
        <f>O135*H135</f>
        <v>0</v>
      </c>
      <c r="Q135" s="179">
        <v>0.001</v>
      </c>
      <c r="R135" s="179">
        <f>Q135*H135</f>
        <v>0.0090000000000000011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187</v>
      </c>
      <c r="AT135" s="181" t="s">
        <v>184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182</v>
      </c>
      <c r="BM135" s="181" t="s">
        <v>661</v>
      </c>
    </row>
    <row r="136" s="2" customFormat="1" ht="33" customHeight="1">
      <c r="A136" s="34"/>
      <c r="B136" s="168"/>
      <c r="C136" s="169" t="s">
        <v>245</v>
      </c>
      <c r="D136" s="169" t="s">
        <v>178</v>
      </c>
      <c r="E136" s="170" t="s">
        <v>662</v>
      </c>
      <c r="F136" s="171" t="s">
        <v>663</v>
      </c>
      <c r="G136" s="172" t="s">
        <v>181</v>
      </c>
      <c r="H136" s="173">
        <v>1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182</v>
      </c>
      <c r="AT136" s="181" t="s">
        <v>178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182</v>
      </c>
      <c r="BM136" s="181" t="s">
        <v>664</v>
      </c>
    </row>
    <row r="137" s="2" customFormat="1" ht="24.15" customHeight="1">
      <c r="A137" s="34"/>
      <c r="B137" s="168"/>
      <c r="C137" s="183" t="s">
        <v>254</v>
      </c>
      <c r="D137" s="183" t="s">
        <v>184</v>
      </c>
      <c r="E137" s="184" t="s">
        <v>665</v>
      </c>
      <c r="F137" s="185" t="s">
        <v>666</v>
      </c>
      <c r="G137" s="186" t="s">
        <v>181</v>
      </c>
      <c r="H137" s="187">
        <v>1</v>
      </c>
      <c r="I137" s="188"/>
      <c r="J137" s="189">
        <f>ROUND(I137*H137,2)</f>
        <v>0</v>
      </c>
      <c r="K137" s="190"/>
      <c r="L137" s="191"/>
      <c r="M137" s="197" t="s">
        <v>1</v>
      </c>
      <c r="N137" s="198" t="s">
        <v>39</v>
      </c>
      <c r="O137" s="73"/>
      <c r="P137" s="179">
        <f>O137*H137</f>
        <v>0</v>
      </c>
      <c r="Q137" s="179">
        <v>0.00075000000000000002</v>
      </c>
      <c r="R137" s="179">
        <f>Q137*H137</f>
        <v>0.00075000000000000002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187</v>
      </c>
      <c r="AT137" s="181" t="s">
        <v>184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182</v>
      </c>
      <c r="BM137" s="181" t="s">
        <v>667</v>
      </c>
    </row>
    <row r="138" s="12" customFormat="1" ht="25.92" customHeight="1">
      <c r="A138" s="12"/>
      <c r="B138" s="155"/>
      <c r="C138" s="12"/>
      <c r="D138" s="156" t="s">
        <v>72</v>
      </c>
      <c r="E138" s="157" t="s">
        <v>184</v>
      </c>
      <c r="F138" s="157" t="s">
        <v>261</v>
      </c>
      <c r="G138" s="12"/>
      <c r="H138" s="12"/>
      <c r="I138" s="158"/>
      <c r="J138" s="159">
        <f>BK138</f>
        <v>0</v>
      </c>
      <c r="K138" s="12"/>
      <c r="L138" s="155"/>
      <c r="M138" s="160"/>
      <c r="N138" s="161"/>
      <c r="O138" s="161"/>
      <c r="P138" s="162">
        <f>P139</f>
        <v>0</v>
      </c>
      <c r="Q138" s="161"/>
      <c r="R138" s="162">
        <f>R139</f>
        <v>0.15431999999999999</v>
      </c>
      <c r="S138" s="161"/>
      <c r="T138" s="163">
        <f>T139</f>
        <v>0.23300000000000001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6" t="s">
        <v>197</v>
      </c>
      <c r="AT138" s="164" t="s">
        <v>72</v>
      </c>
      <c r="AU138" s="164" t="s">
        <v>73</v>
      </c>
      <c r="AY138" s="156" t="s">
        <v>175</v>
      </c>
      <c r="BK138" s="165">
        <f>BK139</f>
        <v>0</v>
      </c>
    </row>
    <row r="139" s="12" customFormat="1" ht="22.8" customHeight="1">
      <c r="A139" s="12"/>
      <c r="B139" s="155"/>
      <c r="C139" s="12"/>
      <c r="D139" s="156" t="s">
        <v>72</v>
      </c>
      <c r="E139" s="166" t="s">
        <v>299</v>
      </c>
      <c r="F139" s="166" t="s">
        <v>300</v>
      </c>
      <c r="G139" s="12"/>
      <c r="H139" s="12"/>
      <c r="I139" s="158"/>
      <c r="J139" s="167">
        <f>BK139</f>
        <v>0</v>
      </c>
      <c r="K139" s="12"/>
      <c r="L139" s="155"/>
      <c r="M139" s="160"/>
      <c r="N139" s="161"/>
      <c r="O139" s="161"/>
      <c r="P139" s="162">
        <f>SUM(P140:P149)</f>
        <v>0</v>
      </c>
      <c r="Q139" s="161"/>
      <c r="R139" s="162">
        <f>SUM(R140:R149)</f>
        <v>0.15431999999999999</v>
      </c>
      <c r="S139" s="161"/>
      <c r="T139" s="163">
        <f>SUM(T140:T149)</f>
        <v>0.23300000000000001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197</v>
      </c>
      <c r="AT139" s="164" t="s">
        <v>72</v>
      </c>
      <c r="AU139" s="164" t="s">
        <v>81</v>
      </c>
      <c r="AY139" s="156" t="s">
        <v>175</v>
      </c>
      <c r="BK139" s="165">
        <f>SUM(BK140:BK149)</f>
        <v>0</v>
      </c>
    </row>
    <row r="140" s="2" customFormat="1" ht="33" customHeight="1">
      <c r="A140" s="34"/>
      <c r="B140" s="168"/>
      <c r="C140" s="169" t="s">
        <v>182</v>
      </c>
      <c r="D140" s="169" t="s">
        <v>178</v>
      </c>
      <c r="E140" s="170" t="s">
        <v>668</v>
      </c>
      <c r="F140" s="171" t="s">
        <v>669</v>
      </c>
      <c r="G140" s="172" t="s">
        <v>192</v>
      </c>
      <c r="H140" s="173">
        <v>58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0.00059999999999999995</v>
      </c>
      <c r="R140" s="179">
        <f>Q140*H140</f>
        <v>0.034799999999999998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266</v>
      </c>
      <c r="AT140" s="181" t="s">
        <v>178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266</v>
      </c>
      <c r="BM140" s="181" t="s">
        <v>670</v>
      </c>
    </row>
    <row r="141" s="2" customFormat="1" ht="33" customHeight="1">
      <c r="A141" s="34"/>
      <c r="B141" s="168"/>
      <c r="C141" s="169" t="s">
        <v>353</v>
      </c>
      <c r="D141" s="169" t="s">
        <v>178</v>
      </c>
      <c r="E141" s="170" t="s">
        <v>671</v>
      </c>
      <c r="F141" s="171" t="s">
        <v>672</v>
      </c>
      <c r="G141" s="172" t="s">
        <v>181</v>
      </c>
      <c r="H141" s="173">
        <v>1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0.042040000000000001</v>
      </c>
      <c r="R141" s="179">
        <f>Q141*H141</f>
        <v>0.042040000000000001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266</v>
      </c>
      <c r="AT141" s="181" t="s">
        <v>178</v>
      </c>
      <c r="AU141" s="181" t="s">
        <v>174</v>
      </c>
      <c r="AY141" s="15" t="s">
        <v>175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174</v>
      </c>
      <c r="BK141" s="182">
        <f>ROUND(I141*H141,2)</f>
        <v>0</v>
      </c>
      <c r="BL141" s="15" t="s">
        <v>266</v>
      </c>
      <c r="BM141" s="181" t="s">
        <v>673</v>
      </c>
    </row>
    <row r="142" s="2" customFormat="1" ht="33" customHeight="1">
      <c r="A142" s="34"/>
      <c r="B142" s="168"/>
      <c r="C142" s="169" t="s">
        <v>357</v>
      </c>
      <c r="D142" s="169" t="s">
        <v>178</v>
      </c>
      <c r="E142" s="170" t="s">
        <v>674</v>
      </c>
      <c r="F142" s="171" t="s">
        <v>675</v>
      </c>
      <c r="G142" s="172" t="s">
        <v>181</v>
      </c>
      <c r="H142" s="173">
        <v>2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0.038739999999999997</v>
      </c>
      <c r="R142" s="179">
        <f>Q142*H142</f>
        <v>0.077479999999999993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266</v>
      </c>
      <c r="AT142" s="181" t="s">
        <v>178</v>
      </c>
      <c r="AU142" s="181" t="s">
        <v>174</v>
      </c>
      <c r="AY142" s="15" t="s">
        <v>175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174</v>
      </c>
      <c r="BK142" s="182">
        <f>ROUND(I142*H142,2)</f>
        <v>0</v>
      </c>
      <c r="BL142" s="15" t="s">
        <v>266</v>
      </c>
      <c r="BM142" s="181" t="s">
        <v>676</v>
      </c>
    </row>
    <row r="143" s="2" customFormat="1" ht="37.8" customHeight="1">
      <c r="A143" s="34"/>
      <c r="B143" s="168"/>
      <c r="C143" s="169" t="s">
        <v>361</v>
      </c>
      <c r="D143" s="169" t="s">
        <v>178</v>
      </c>
      <c r="E143" s="170" t="s">
        <v>677</v>
      </c>
      <c r="F143" s="171" t="s">
        <v>678</v>
      </c>
      <c r="G143" s="172" t="s">
        <v>181</v>
      </c>
      <c r="H143" s="173">
        <v>1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0.029999999999999999</v>
      </c>
      <c r="T143" s="180">
        <f>S143*H143</f>
        <v>0.029999999999999999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266</v>
      </c>
      <c r="AT143" s="181" t="s">
        <v>178</v>
      </c>
      <c r="AU143" s="181" t="s">
        <v>174</v>
      </c>
      <c r="AY143" s="15" t="s">
        <v>175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174</v>
      </c>
      <c r="BK143" s="182">
        <f>ROUND(I143*H143,2)</f>
        <v>0</v>
      </c>
      <c r="BL143" s="15" t="s">
        <v>266</v>
      </c>
      <c r="BM143" s="181" t="s">
        <v>679</v>
      </c>
    </row>
    <row r="144" s="2" customFormat="1" ht="33" customHeight="1">
      <c r="A144" s="34"/>
      <c r="B144" s="168"/>
      <c r="C144" s="169" t="s">
        <v>368</v>
      </c>
      <c r="D144" s="169" t="s">
        <v>178</v>
      </c>
      <c r="E144" s="170" t="s">
        <v>680</v>
      </c>
      <c r="F144" s="171" t="s">
        <v>681</v>
      </c>
      <c r="G144" s="172" t="s">
        <v>192</v>
      </c>
      <c r="H144" s="173">
        <v>58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0.0035000000000000001</v>
      </c>
      <c r="T144" s="180">
        <f>S144*H144</f>
        <v>0.20300000000000001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266</v>
      </c>
      <c r="AT144" s="181" t="s">
        <v>178</v>
      </c>
      <c r="AU144" s="181" t="s">
        <v>174</v>
      </c>
      <c r="AY144" s="15" t="s">
        <v>175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174</v>
      </c>
      <c r="BK144" s="182">
        <f>ROUND(I144*H144,2)</f>
        <v>0</v>
      </c>
      <c r="BL144" s="15" t="s">
        <v>266</v>
      </c>
      <c r="BM144" s="181" t="s">
        <v>682</v>
      </c>
    </row>
    <row r="145" s="2" customFormat="1" ht="24.15" customHeight="1">
      <c r="A145" s="34"/>
      <c r="B145" s="168"/>
      <c r="C145" s="169" t="s">
        <v>7</v>
      </c>
      <c r="D145" s="169" t="s">
        <v>178</v>
      </c>
      <c r="E145" s="170" t="s">
        <v>630</v>
      </c>
      <c r="F145" s="171" t="s">
        <v>631</v>
      </c>
      <c r="G145" s="172" t="s">
        <v>632</v>
      </c>
      <c r="H145" s="173">
        <v>0.23300000000000001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266</v>
      </c>
      <c r="AT145" s="181" t="s">
        <v>178</v>
      </c>
      <c r="AU145" s="181" t="s">
        <v>174</v>
      </c>
      <c r="AY145" s="15" t="s">
        <v>175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174</v>
      </c>
      <c r="BK145" s="182">
        <f>ROUND(I145*H145,2)</f>
        <v>0</v>
      </c>
      <c r="BL145" s="15" t="s">
        <v>266</v>
      </c>
      <c r="BM145" s="181" t="s">
        <v>683</v>
      </c>
    </row>
    <row r="146" s="2" customFormat="1" ht="24.15" customHeight="1">
      <c r="A146" s="34"/>
      <c r="B146" s="168"/>
      <c r="C146" s="169" t="s">
        <v>268</v>
      </c>
      <c r="D146" s="169" t="s">
        <v>178</v>
      </c>
      <c r="E146" s="170" t="s">
        <v>634</v>
      </c>
      <c r="F146" s="171" t="s">
        <v>635</v>
      </c>
      <c r="G146" s="172" t="s">
        <v>632</v>
      </c>
      <c r="H146" s="173">
        <v>0.23300000000000001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266</v>
      </c>
      <c r="AT146" s="181" t="s">
        <v>178</v>
      </c>
      <c r="AU146" s="181" t="s">
        <v>174</v>
      </c>
      <c r="AY146" s="15" t="s">
        <v>175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174</v>
      </c>
      <c r="BK146" s="182">
        <f>ROUND(I146*H146,2)</f>
        <v>0</v>
      </c>
      <c r="BL146" s="15" t="s">
        <v>266</v>
      </c>
      <c r="BM146" s="181" t="s">
        <v>684</v>
      </c>
    </row>
    <row r="147" s="2" customFormat="1" ht="24.15" customHeight="1">
      <c r="A147" s="34"/>
      <c r="B147" s="168"/>
      <c r="C147" s="169" t="s">
        <v>273</v>
      </c>
      <c r="D147" s="169" t="s">
        <v>178</v>
      </c>
      <c r="E147" s="170" t="s">
        <v>637</v>
      </c>
      <c r="F147" s="171" t="s">
        <v>638</v>
      </c>
      <c r="G147" s="172" t="s">
        <v>632</v>
      </c>
      <c r="H147" s="173">
        <v>0.23300000000000001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266</v>
      </c>
      <c r="AT147" s="181" t="s">
        <v>178</v>
      </c>
      <c r="AU147" s="181" t="s">
        <v>174</v>
      </c>
      <c r="AY147" s="15" t="s">
        <v>175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174</v>
      </c>
      <c r="BK147" s="182">
        <f>ROUND(I147*H147,2)</f>
        <v>0</v>
      </c>
      <c r="BL147" s="15" t="s">
        <v>266</v>
      </c>
      <c r="BM147" s="181" t="s">
        <v>685</v>
      </c>
    </row>
    <row r="148" s="2" customFormat="1" ht="24.15" customHeight="1">
      <c r="A148" s="34"/>
      <c r="B148" s="168"/>
      <c r="C148" s="169" t="s">
        <v>277</v>
      </c>
      <c r="D148" s="169" t="s">
        <v>178</v>
      </c>
      <c r="E148" s="170" t="s">
        <v>640</v>
      </c>
      <c r="F148" s="171" t="s">
        <v>641</v>
      </c>
      <c r="G148" s="172" t="s">
        <v>632</v>
      </c>
      <c r="H148" s="173">
        <v>0.23300000000000001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266</v>
      </c>
      <c r="AT148" s="181" t="s">
        <v>178</v>
      </c>
      <c r="AU148" s="181" t="s">
        <v>174</v>
      </c>
      <c r="AY148" s="15" t="s">
        <v>175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174</v>
      </c>
      <c r="BK148" s="182">
        <f>ROUND(I148*H148,2)</f>
        <v>0</v>
      </c>
      <c r="BL148" s="15" t="s">
        <v>266</v>
      </c>
      <c r="BM148" s="181" t="s">
        <v>686</v>
      </c>
    </row>
    <row r="149" s="2" customFormat="1" ht="49.05" customHeight="1">
      <c r="A149" s="34"/>
      <c r="B149" s="168"/>
      <c r="C149" s="169" t="s">
        <v>281</v>
      </c>
      <c r="D149" s="169" t="s">
        <v>178</v>
      </c>
      <c r="E149" s="170" t="s">
        <v>643</v>
      </c>
      <c r="F149" s="171" t="s">
        <v>644</v>
      </c>
      <c r="G149" s="172" t="s">
        <v>632</v>
      </c>
      <c r="H149" s="173">
        <v>0.47299999999999998</v>
      </c>
      <c r="I149" s="174"/>
      <c r="J149" s="175">
        <f>ROUND(I149*H149,2)</f>
        <v>0</v>
      </c>
      <c r="K149" s="176"/>
      <c r="L149" s="35"/>
      <c r="M149" s="199" t="s">
        <v>1</v>
      </c>
      <c r="N149" s="200" t="s">
        <v>39</v>
      </c>
      <c r="O149" s="194"/>
      <c r="P149" s="195">
        <f>O149*H149</f>
        <v>0</v>
      </c>
      <c r="Q149" s="195">
        <v>0</v>
      </c>
      <c r="R149" s="195">
        <f>Q149*H149</f>
        <v>0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266</v>
      </c>
      <c r="AT149" s="181" t="s">
        <v>178</v>
      </c>
      <c r="AU149" s="181" t="s">
        <v>174</v>
      </c>
      <c r="AY149" s="15" t="s">
        <v>175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174</v>
      </c>
      <c r="BK149" s="182">
        <f>ROUND(I149*H149,2)</f>
        <v>0</v>
      </c>
      <c r="BL149" s="15" t="s">
        <v>266</v>
      </c>
      <c r="BM149" s="181" t="s">
        <v>687</v>
      </c>
    </row>
    <row r="150" s="2" customFormat="1" ht="6.96" customHeight="1">
      <c r="A150" s="34"/>
      <c r="B150" s="56"/>
      <c r="C150" s="57"/>
      <c r="D150" s="57"/>
      <c r="E150" s="57"/>
      <c r="F150" s="57"/>
      <c r="G150" s="57"/>
      <c r="H150" s="57"/>
      <c r="I150" s="57"/>
      <c r="J150" s="57"/>
      <c r="K150" s="57"/>
      <c r="L150" s="35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autoFilter ref="C119:K149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118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688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ROUND((SUM(BE118:BE130)),  2)</f>
        <v>0</v>
      </c>
      <c r="G33" s="34"/>
      <c r="H33" s="34"/>
      <c r="I33" s="124">
        <v>0.20999999999999999</v>
      </c>
      <c r="J33" s="123">
        <f>ROUND(((SUM(BE118:BE130))*I33),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ROUND((SUM(BF118:BF130)),  2)</f>
        <v>0</v>
      </c>
      <c r="G34" s="34"/>
      <c r="H34" s="34"/>
      <c r="I34" s="124">
        <v>0.12</v>
      </c>
      <c r="J34" s="123">
        <f>ROUND(((SUM(BF118:BF130))*I34),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ROUND((SUM(BG118:BG130)),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ROUND((SUM(BH118:BH130)),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ROUND((SUM(BI118:BI130)),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A5 - 5.3 - Osvětlení - stálé svícení (1PP - 8NP)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159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Ostrava, Vaňkova 46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A5 - 5.3 - Osvětlení - stálé svícení (1PP - 8NP)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21. 3. 2025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160</v>
      </c>
      <c r="D117" s="147" t="s">
        <v>58</v>
      </c>
      <c r="E117" s="147" t="s">
        <v>54</v>
      </c>
      <c r="F117" s="147" t="s">
        <v>55</v>
      </c>
      <c r="G117" s="147" t="s">
        <v>161</v>
      </c>
      <c r="H117" s="147" t="s">
        <v>162</v>
      </c>
      <c r="I117" s="147" t="s">
        <v>163</v>
      </c>
      <c r="J117" s="148" t="s">
        <v>154</v>
      </c>
      <c r="K117" s="149" t="s">
        <v>164</v>
      </c>
      <c r="L117" s="150"/>
      <c r="M117" s="82" t="s">
        <v>1</v>
      </c>
      <c r="N117" s="83" t="s">
        <v>37</v>
      </c>
      <c r="O117" s="83" t="s">
        <v>165</v>
      </c>
      <c r="P117" s="83" t="s">
        <v>166</v>
      </c>
      <c r="Q117" s="83" t="s">
        <v>167</v>
      </c>
      <c r="R117" s="83" t="s">
        <v>168</v>
      </c>
      <c r="S117" s="83" t="s">
        <v>169</v>
      </c>
      <c r="T117" s="84" t="s">
        <v>170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171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0.024170000000000001</v>
      </c>
      <c r="S118" s="86"/>
      <c r="T118" s="153">
        <f>T119</f>
        <v>4.0000000000000003E-05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156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172</v>
      </c>
      <c r="F119" s="157" t="s">
        <v>173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0.024170000000000001</v>
      </c>
      <c r="S119" s="161"/>
      <c r="T119" s="163">
        <f>T120</f>
        <v>4.0000000000000003E-05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174</v>
      </c>
      <c r="AT119" s="164" t="s">
        <v>72</v>
      </c>
      <c r="AU119" s="164" t="s">
        <v>73</v>
      </c>
      <c r="AY119" s="156" t="s">
        <v>175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176</v>
      </c>
      <c r="F120" s="166" t="s">
        <v>177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SUM(P121:P130)</f>
        <v>0</v>
      </c>
      <c r="Q120" s="161"/>
      <c r="R120" s="162">
        <f>SUM(R121:R130)</f>
        <v>0.024170000000000001</v>
      </c>
      <c r="S120" s="161"/>
      <c r="T120" s="163">
        <f>SUM(T121:T130)</f>
        <v>4.0000000000000003E-05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174</v>
      </c>
      <c r="AT120" s="164" t="s">
        <v>72</v>
      </c>
      <c r="AU120" s="164" t="s">
        <v>81</v>
      </c>
      <c r="AY120" s="156" t="s">
        <v>175</v>
      </c>
      <c r="BK120" s="165">
        <f>SUM(BK121:BK130)</f>
        <v>0</v>
      </c>
    </row>
    <row r="121" s="2" customFormat="1" ht="24.15" customHeight="1">
      <c r="A121" s="34"/>
      <c r="B121" s="168"/>
      <c r="C121" s="169" t="s">
        <v>81</v>
      </c>
      <c r="D121" s="169" t="s">
        <v>178</v>
      </c>
      <c r="E121" s="170" t="s">
        <v>579</v>
      </c>
      <c r="F121" s="171" t="s">
        <v>580</v>
      </c>
      <c r="G121" s="172" t="s">
        <v>192</v>
      </c>
      <c r="H121" s="173">
        <v>6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182</v>
      </c>
      <c r="AT121" s="181" t="s">
        <v>178</v>
      </c>
      <c r="AU121" s="181" t="s">
        <v>174</v>
      </c>
      <c r="AY121" s="15" t="s">
        <v>175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174</v>
      </c>
      <c r="BK121" s="182">
        <f>ROUND(I121*H121,2)</f>
        <v>0</v>
      </c>
      <c r="BL121" s="15" t="s">
        <v>182</v>
      </c>
      <c r="BM121" s="181" t="s">
        <v>689</v>
      </c>
    </row>
    <row r="122" s="2" customFormat="1" ht="16.5" customHeight="1">
      <c r="A122" s="34"/>
      <c r="B122" s="168"/>
      <c r="C122" s="183" t="s">
        <v>174</v>
      </c>
      <c r="D122" s="183" t="s">
        <v>184</v>
      </c>
      <c r="E122" s="184" t="s">
        <v>690</v>
      </c>
      <c r="F122" s="185" t="s">
        <v>691</v>
      </c>
      <c r="G122" s="186" t="s">
        <v>192</v>
      </c>
      <c r="H122" s="187">
        <v>6.2999999999999998</v>
      </c>
      <c r="I122" s="188"/>
      <c r="J122" s="189">
        <f>ROUND(I122*H122,2)</f>
        <v>0</v>
      </c>
      <c r="K122" s="190"/>
      <c r="L122" s="191"/>
      <c r="M122" s="197" t="s">
        <v>1</v>
      </c>
      <c r="N122" s="198" t="s">
        <v>39</v>
      </c>
      <c r="O122" s="73"/>
      <c r="P122" s="179">
        <f>O122*H122</f>
        <v>0</v>
      </c>
      <c r="Q122" s="179">
        <v>0.00010000000000000001</v>
      </c>
      <c r="R122" s="179">
        <f>Q122*H122</f>
        <v>0.00063000000000000003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187</v>
      </c>
      <c r="AT122" s="181" t="s">
        <v>184</v>
      </c>
      <c r="AU122" s="181" t="s">
        <v>174</v>
      </c>
      <c r="AY122" s="15" t="s">
        <v>175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174</v>
      </c>
      <c r="BK122" s="182">
        <f>ROUND(I122*H122,2)</f>
        <v>0</v>
      </c>
      <c r="BL122" s="15" t="s">
        <v>182</v>
      </c>
      <c r="BM122" s="181" t="s">
        <v>692</v>
      </c>
    </row>
    <row r="123" s="2" customFormat="1" ht="16.5" customHeight="1">
      <c r="A123" s="34"/>
      <c r="B123" s="168"/>
      <c r="C123" s="169" t="s">
        <v>197</v>
      </c>
      <c r="D123" s="169" t="s">
        <v>178</v>
      </c>
      <c r="E123" s="170" t="s">
        <v>593</v>
      </c>
      <c r="F123" s="171" t="s">
        <v>594</v>
      </c>
      <c r="G123" s="172" t="s">
        <v>181</v>
      </c>
      <c r="H123" s="173">
        <v>9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182</v>
      </c>
      <c r="AT123" s="181" t="s">
        <v>178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182</v>
      </c>
      <c r="BM123" s="181" t="s">
        <v>693</v>
      </c>
    </row>
    <row r="124" s="2" customFormat="1" ht="24.15" customHeight="1">
      <c r="A124" s="34"/>
      <c r="B124" s="168"/>
      <c r="C124" s="183" t="s">
        <v>201</v>
      </c>
      <c r="D124" s="183" t="s">
        <v>184</v>
      </c>
      <c r="E124" s="184" t="s">
        <v>596</v>
      </c>
      <c r="F124" s="185" t="s">
        <v>597</v>
      </c>
      <c r="G124" s="186" t="s">
        <v>181</v>
      </c>
      <c r="H124" s="187">
        <v>9</v>
      </c>
      <c r="I124" s="188"/>
      <c r="J124" s="189">
        <f>ROUND(I124*H124,2)</f>
        <v>0</v>
      </c>
      <c r="K124" s="190"/>
      <c r="L124" s="191"/>
      <c r="M124" s="197" t="s">
        <v>1</v>
      </c>
      <c r="N124" s="198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0.00081000000000000006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187</v>
      </c>
      <c r="AT124" s="181" t="s">
        <v>184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694</v>
      </c>
    </row>
    <row r="125" s="2" customFormat="1" ht="24.15" customHeight="1">
      <c r="A125" s="34"/>
      <c r="B125" s="168"/>
      <c r="C125" s="169" t="s">
        <v>316</v>
      </c>
      <c r="D125" s="169" t="s">
        <v>178</v>
      </c>
      <c r="E125" s="170" t="s">
        <v>605</v>
      </c>
      <c r="F125" s="171" t="s">
        <v>606</v>
      </c>
      <c r="G125" s="172" t="s">
        <v>181</v>
      </c>
      <c r="H125" s="173">
        <v>9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182</v>
      </c>
      <c r="AT125" s="181" t="s">
        <v>178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695</v>
      </c>
    </row>
    <row r="126" s="2" customFormat="1" ht="24.15" customHeight="1">
      <c r="A126" s="34"/>
      <c r="B126" s="168"/>
      <c r="C126" s="169" t="s">
        <v>318</v>
      </c>
      <c r="D126" s="169" t="s">
        <v>178</v>
      </c>
      <c r="E126" s="170" t="s">
        <v>235</v>
      </c>
      <c r="F126" s="171" t="s">
        <v>236</v>
      </c>
      <c r="G126" s="172" t="s">
        <v>192</v>
      </c>
      <c r="H126" s="173">
        <v>85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182</v>
      </c>
      <c r="AT126" s="181" t="s">
        <v>178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696</v>
      </c>
    </row>
    <row r="127" s="2" customFormat="1" ht="24.15" customHeight="1">
      <c r="A127" s="34"/>
      <c r="B127" s="168"/>
      <c r="C127" s="183" t="s">
        <v>222</v>
      </c>
      <c r="D127" s="183" t="s">
        <v>184</v>
      </c>
      <c r="E127" s="184" t="s">
        <v>609</v>
      </c>
      <c r="F127" s="185" t="s">
        <v>610</v>
      </c>
      <c r="G127" s="186" t="s">
        <v>192</v>
      </c>
      <c r="H127" s="187">
        <v>97.75</v>
      </c>
      <c r="I127" s="188"/>
      <c r="J127" s="189">
        <f>ROUND(I127*H127,2)</f>
        <v>0</v>
      </c>
      <c r="K127" s="190"/>
      <c r="L127" s="191"/>
      <c r="M127" s="197" t="s">
        <v>1</v>
      </c>
      <c r="N127" s="198" t="s">
        <v>39</v>
      </c>
      <c r="O127" s="73"/>
      <c r="P127" s="179">
        <f>O127*H127</f>
        <v>0</v>
      </c>
      <c r="Q127" s="179">
        <v>0.00012</v>
      </c>
      <c r="R127" s="179">
        <f>Q127*H127</f>
        <v>0.011730000000000001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187</v>
      </c>
      <c r="AT127" s="181" t="s">
        <v>184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697</v>
      </c>
    </row>
    <row r="128" s="2" customFormat="1" ht="16.5" customHeight="1">
      <c r="A128" s="34"/>
      <c r="B128" s="168"/>
      <c r="C128" s="169" t="s">
        <v>224</v>
      </c>
      <c r="D128" s="169" t="s">
        <v>178</v>
      </c>
      <c r="E128" s="170" t="s">
        <v>612</v>
      </c>
      <c r="F128" s="171" t="s">
        <v>613</v>
      </c>
      <c r="G128" s="172" t="s">
        <v>181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4.0000000000000003E-05</v>
      </c>
      <c r="T128" s="180">
        <f>S128*H128</f>
        <v>4.0000000000000003E-05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698</v>
      </c>
    </row>
    <row r="129" s="2" customFormat="1" ht="24.15" customHeight="1">
      <c r="A129" s="34"/>
      <c r="B129" s="168"/>
      <c r="C129" s="169" t="s">
        <v>226</v>
      </c>
      <c r="D129" s="169" t="s">
        <v>178</v>
      </c>
      <c r="E129" s="170" t="s">
        <v>618</v>
      </c>
      <c r="F129" s="171" t="s">
        <v>619</v>
      </c>
      <c r="G129" s="172" t="s">
        <v>181</v>
      </c>
      <c r="H129" s="173">
        <v>11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182</v>
      </c>
      <c r="AT129" s="181" t="s">
        <v>178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699</v>
      </c>
    </row>
    <row r="130" s="2" customFormat="1" ht="16.5" customHeight="1">
      <c r="A130" s="34"/>
      <c r="B130" s="168"/>
      <c r="C130" s="183" t="s">
        <v>230</v>
      </c>
      <c r="D130" s="183" t="s">
        <v>184</v>
      </c>
      <c r="E130" s="184" t="s">
        <v>621</v>
      </c>
      <c r="F130" s="185" t="s">
        <v>700</v>
      </c>
      <c r="G130" s="186" t="s">
        <v>181</v>
      </c>
      <c r="H130" s="187">
        <v>11</v>
      </c>
      <c r="I130" s="188"/>
      <c r="J130" s="189">
        <f>ROUND(I130*H130,2)</f>
        <v>0</v>
      </c>
      <c r="K130" s="190"/>
      <c r="L130" s="191"/>
      <c r="M130" s="192" t="s">
        <v>1</v>
      </c>
      <c r="N130" s="193" t="s">
        <v>39</v>
      </c>
      <c r="O130" s="194"/>
      <c r="P130" s="195">
        <f>O130*H130</f>
        <v>0</v>
      </c>
      <c r="Q130" s="195">
        <v>0.001</v>
      </c>
      <c r="R130" s="195">
        <f>Q130*H130</f>
        <v>0.010999999999999999</v>
      </c>
      <c r="S130" s="195">
        <v>0</v>
      </c>
      <c r="T130" s="196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187</v>
      </c>
      <c r="AT130" s="181" t="s">
        <v>184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701</v>
      </c>
    </row>
    <row r="131" s="2" customFormat="1" ht="6.96" customHeight="1">
      <c r="A131" s="34"/>
      <c r="B131" s="56"/>
      <c r="C131" s="57"/>
      <c r="D131" s="57"/>
      <c r="E131" s="57"/>
      <c r="F131" s="57"/>
      <c r="G131" s="57"/>
      <c r="H131" s="57"/>
      <c r="I131" s="57"/>
      <c r="J131" s="57"/>
      <c r="K131" s="57"/>
      <c r="L131" s="35"/>
      <c r="M131" s="34"/>
      <c r="O131" s="34"/>
      <c r="P131" s="34"/>
      <c r="Q131" s="34"/>
      <c r="R131" s="34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</sheetData>
  <autoFilter ref="C117:K130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702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ROUND((SUM(BE120:BE140)),  2)</f>
        <v>0</v>
      </c>
      <c r="G33" s="34"/>
      <c r="H33" s="34"/>
      <c r="I33" s="124">
        <v>0.20999999999999999</v>
      </c>
      <c r="J33" s="123">
        <f>ROUND(((SUM(BE120:BE140))*I33),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ROUND((SUM(BF120:BF140)),  2)</f>
        <v>0</v>
      </c>
      <c r="G34" s="34"/>
      <c r="H34" s="34"/>
      <c r="I34" s="124">
        <v>0.12</v>
      </c>
      <c r="J34" s="123">
        <f>ROUND(((SUM(BF120:BF140))*I34),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ROUND((SUM(BH120:BH140)),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A5 - 5.4 - Osvětlení vestibulu a před vstupem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J129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209</v>
      </c>
      <c r="E100" s="142"/>
      <c r="F100" s="142"/>
      <c r="G100" s="142"/>
      <c r="H100" s="142"/>
      <c r="I100" s="142"/>
      <c r="J100" s="143">
        <f>J130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159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Ostrava, Vaňkova 46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A5 - 5.4 - Osvětlení vestibulu a před vstupem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21. 3. 2025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160</v>
      </c>
      <c r="D119" s="147" t="s">
        <v>58</v>
      </c>
      <c r="E119" s="147" t="s">
        <v>54</v>
      </c>
      <c r="F119" s="147" t="s">
        <v>55</v>
      </c>
      <c r="G119" s="147" t="s">
        <v>161</v>
      </c>
      <c r="H119" s="147" t="s">
        <v>162</v>
      </c>
      <c r="I119" s="147" t="s">
        <v>163</v>
      </c>
      <c r="J119" s="148" t="s">
        <v>154</v>
      </c>
      <c r="K119" s="149" t="s">
        <v>164</v>
      </c>
      <c r="L119" s="150"/>
      <c r="M119" s="82" t="s">
        <v>1</v>
      </c>
      <c r="N119" s="83" t="s">
        <v>37</v>
      </c>
      <c r="O119" s="83" t="s">
        <v>165</v>
      </c>
      <c r="P119" s="83" t="s">
        <v>166</v>
      </c>
      <c r="Q119" s="83" t="s">
        <v>167</v>
      </c>
      <c r="R119" s="83" t="s">
        <v>168</v>
      </c>
      <c r="S119" s="83" t="s">
        <v>169</v>
      </c>
      <c r="T119" s="84" t="s">
        <v>170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171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P121+P129</f>
        <v>0</v>
      </c>
      <c r="Q120" s="86"/>
      <c r="R120" s="152">
        <f>R121+R129</f>
        <v>0.069199999999999998</v>
      </c>
      <c r="S120" s="86"/>
      <c r="T120" s="153">
        <f>T121+T129</f>
        <v>0.043060000000000001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156</v>
      </c>
      <c r="BK120" s="154">
        <f>BK121+BK129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172</v>
      </c>
      <c r="F121" s="157" t="s">
        <v>173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0.0042599999999999999</v>
      </c>
      <c r="S121" s="161"/>
      <c r="T121" s="163">
        <f>T122</f>
        <v>6.0000000000000008E-05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174</v>
      </c>
      <c r="AT121" s="164" t="s">
        <v>72</v>
      </c>
      <c r="AU121" s="164" t="s">
        <v>73</v>
      </c>
      <c r="AY121" s="156" t="s">
        <v>175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176</v>
      </c>
      <c r="F122" s="166" t="s">
        <v>177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SUM(P123:P128)</f>
        <v>0</v>
      </c>
      <c r="Q122" s="161"/>
      <c r="R122" s="162">
        <f>SUM(R123:R128)</f>
        <v>0.0042599999999999999</v>
      </c>
      <c r="S122" s="161"/>
      <c r="T122" s="163">
        <f>SUM(T123:T128)</f>
        <v>6.0000000000000008E-05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81</v>
      </c>
      <c r="AY122" s="156" t="s">
        <v>175</v>
      </c>
      <c r="BK122" s="165">
        <f>SUM(BK123:BK128)</f>
        <v>0</v>
      </c>
    </row>
    <row r="123" s="2" customFormat="1" ht="24.15" customHeight="1">
      <c r="A123" s="34"/>
      <c r="B123" s="168"/>
      <c r="C123" s="169" t="s">
        <v>81</v>
      </c>
      <c r="D123" s="169" t="s">
        <v>178</v>
      </c>
      <c r="E123" s="170" t="s">
        <v>235</v>
      </c>
      <c r="F123" s="171" t="s">
        <v>236</v>
      </c>
      <c r="G123" s="172" t="s">
        <v>192</v>
      </c>
      <c r="H123" s="173">
        <v>20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182</v>
      </c>
      <c r="AT123" s="181" t="s">
        <v>178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182</v>
      </c>
      <c r="BM123" s="181" t="s">
        <v>703</v>
      </c>
    </row>
    <row r="124" s="2" customFormat="1" ht="24.15" customHeight="1">
      <c r="A124" s="34"/>
      <c r="B124" s="168"/>
      <c r="C124" s="183" t="s">
        <v>174</v>
      </c>
      <c r="D124" s="183" t="s">
        <v>184</v>
      </c>
      <c r="E124" s="184" t="s">
        <v>609</v>
      </c>
      <c r="F124" s="185" t="s">
        <v>610</v>
      </c>
      <c r="G124" s="186" t="s">
        <v>192</v>
      </c>
      <c r="H124" s="187">
        <v>23</v>
      </c>
      <c r="I124" s="188"/>
      <c r="J124" s="189">
        <f>ROUND(I124*H124,2)</f>
        <v>0</v>
      </c>
      <c r="K124" s="190"/>
      <c r="L124" s="191"/>
      <c r="M124" s="197" t="s">
        <v>1</v>
      </c>
      <c r="N124" s="198" t="s">
        <v>39</v>
      </c>
      <c r="O124" s="73"/>
      <c r="P124" s="179">
        <f>O124*H124</f>
        <v>0</v>
      </c>
      <c r="Q124" s="179">
        <v>0.00012</v>
      </c>
      <c r="R124" s="179">
        <f>Q124*H124</f>
        <v>0.0027599999999999999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187</v>
      </c>
      <c r="AT124" s="181" t="s">
        <v>184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704</v>
      </c>
    </row>
    <row r="125" s="2" customFormat="1" ht="16.5" customHeight="1">
      <c r="A125" s="34"/>
      <c r="B125" s="168"/>
      <c r="C125" s="169" t="s">
        <v>197</v>
      </c>
      <c r="D125" s="169" t="s">
        <v>178</v>
      </c>
      <c r="E125" s="170" t="s">
        <v>612</v>
      </c>
      <c r="F125" s="171" t="s">
        <v>613</v>
      </c>
      <c r="G125" s="172" t="s">
        <v>181</v>
      </c>
      <c r="H125" s="173">
        <v>1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4.0000000000000003E-05</v>
      </c>
      <c r="T125" s="180">
        <f>S125*H125</f>
        <v>4.0000000000000003E-05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182</v>
      </c>
      <c r="AT125" s="181" t="s">
        <v>178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705</v>
      </c>
    </row>
    <row r="126" s="2" customFormat="1" ht="24.15" customHeight="1">
      <c r="A126" s="34"/>
      <c r="B126" s="168"/>
      <c r="C126" s="169" t="s">
        <v>201</v>
      </c>
      <c r="D126" s="169" t="s">
        <v>178</v>
      </c>
      <c r="E126" s="170" t="s">
        <v>615</v>
      </c>
      <c r="F126" s="171" t="s">
        <v>616</v>
      </c>
      <c r="G126" s="172" t="s">
        <v>181</v>
      </c>
      <c r="H126" s="173">
        <v>2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1.0000000000000001E-05</v>
      </c>
      <c r="T126" s="180">
        <f>S126*H126</f>
        <v>2.0000000000000002E-05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182</v>
      </c>
      <c r="AT126" s="181" t="s">
        <v>178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706</v>
      </c>
    </row>
    <row r="127" s="2" customFormat="1" ht="33" customHeight="1">
      <c r="A127" s="34"/>
      <c r="B127" s="168"/>
      <c r="C127" s="169" t="s">
        <v>316</v>
      </c>
      <c r="D127" s="169" t="s">
        <v>178</v>
      </c>
      <c r="E127" s="170" t="s">
        <v>662</v>
      </c>
      <c r="F127" s="171" t="s">
        <v>663</v>
      </c>
      <c r="G127" s="172" t="s">
        <v>181</v>
      </c>
      <c r="H127" s="173">
        <v>2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182</v>
      </c>
      <c r="AT127" s="181" t="s">
        <v>178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707</v>
      </c>
    </row>
    <row r="128" s="2" customFormat="1" ht="24.15" customHeight="1">
      <c r="A128" s="34"/>
      <c r="B128" s="168"/>
      <c r="C128" s="183" t="s">
        <v>318</v>
      </c>
      <c r="D128" s="183" t="s">
        <v>184</v>
      </c>
      <c r="E128" s="184" t="s">
        <v>665</v>
      </c>
      <c r="F128" s="185" t="s">
        <v>666</v>
      </c>
      <c r="G128" s="186" t="s">
        <v>181</v>
      </c>
      <c r="H128" s="187">
        <v>2</v>
      </c>
      <c r="I128" s="188"/>
      <c r="J128" s="189">
        <f>ROUND(I128*H128,2)</f>
        <v>0</v>
      </c>
      <c r="K128" s="190"/>
      <c r="L128" s="191"/>
      <c r="M128" s="197" t="s">
        <v>1</v>
      </c>
      <c r="N128" s="198" t="s">
        <v>39</v>
      </c>
      <c r="O128" s="73"/>
      <c r="P128" s="179">
        <f>O128*H128</f>
        <v>0</v>
      </c>
      <c r="Q128" s="179">
        <v>0.00075000000000000002</v>
      </c>
      <c r="R128" s="179">
        <f>Q128*H128</f>
        <v>0.0015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187</v>
      </c>
      <c r="AT128" s="181" t="s">
        <v>184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708</v>
      </c>
    </row>
    <row r="129" s="12" customFormat="1" ht="25.92" customHeight="1">
      <c r="A129" s="12"/>
      <c r="B129" s="155"/>
      <c r="C129" s="12"/>
      <c r="D129" s="156" t="s">
        <v>72</v>
      </c>
      <c r="E129" s="157" t="s">
        <v>184</v>
      </c>
      <c r="F129" s="157" t="s">
        <v>261</v>
      </c>
      <c r="G129" s="12"/>
      <c r="H129" s="12"/>
      <c r="I129" s="158"/>
      <c r="J129" s="159">
        <f>BK129</f>
        <v>0</v>
      </c>
      <c r="K129" s="12"/>
      <c r="L129" s="155"/>
      <c r="M129" s="160"/>
      <c r="N129" s="161"/>
      <c r="O129" s="161"/>
      <c r="P129" s="162">
        <f>P130</f>
        <v>0</v>
      </c>
      <c r="Q129" s="161"/>
      <c r="R129" s="162">
        <f>R130</f>
        <v>0.064939999999999998</v>
      </c>
      <c r="S129" s="161"/>
      <c r="T129" s="163">
        <f>T130</f>
        <v>0.043000000000000003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197</v>
      </c>
      <c r="AT129" s="164" t="s">
        <v>72</v>
      </c>
      <c r="AU129" s="164" t="s">
        <v>73</v>
      </c>
      <c r="AY129" s="156" t="s">
        <v>175</v>
      </c>
      <c r="BK129" s="165">
        <f>BK130</f>
        <v>0</v>
      </c>
    </row>
    <row r="130" s="12" customFormat="1" ht="22.8" customHeight="1">
      <c r="A130" s="12"/>
      <c r="B130" s="155"/>
      <c r="C130" s="12"/>
      <c r="D130" s="156" t="s">
        <v>72</v>
      </c>
      <c r="E130" s="166" t="s">
        <v>299</v>
      </c>
      <c r="F130" s="166" t="s">
        <v>300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SUM(P131:P140)</f>
        <v>0</v>
      </c>
      <c r="Q130" s="161"/>
      <c r="R130" s="162">
        <f>SUM(R131:R140)</f>
        <v>0.064939999999999998</v>
      </c>
      <c r="S130" s="161"/>
      <c r="T130" s="163">
        <f>SUM(T131:T140)</f>
        <v>0.043000000000000003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197</v>
      </c>
      <c r="AT130" s="164" t="s">
        <v>72</v>
      </c>
      <c r="AU130" s="164" t="s">
        <v>81</v>
      </c>
      <c r="AY130" s="156" t="s">
        <v>175</v>
      </c>
      <c r="BK130" s="165">
        <f>SUM(BK131:BK140)</f>
        <v>0</v>
      </c>
    </row>
    <row r="131" s="2" customFormat="1" ht="33" customHeight="1">
      <c r="A131" s="34"/>
      <c r="B131" s="168"/>
      <c r="C131" s="169" t="s">
        <v>222</v>
      </c>
      <c r="D131" s="169" t="s">
        <v>178</v>
      </c>
      <c r="E131" s="170" t="s">
        <v>668</v>
      </c>
      <c r="F131" s="171" t="s">
        <v>669</v>
      </c>
      <c r="G131" s="172" t="s">
        <v>192</v>
      </c>
      <c r="H131" s="173">
        <v>10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0.00059999999999999995</v>
      </c>
      <c r="R131" s="179">
        <f>Q131*H131</f>
        <v>0.0059999999999999993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266</v>
      </c>
      <c r="AT131" s="181" t="s">
        <v>178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266</v>
      </c>
      <c r="BM131" s="181" t="s">
        <v>709</v>
      </c>
    </row>
    <row r="132" s="2" customFormat="1" ht="24.15" customHeight="1">
      <c r="A132" s="34"/>
      <c r="B132" s="168"/>
      <c r="C132" s="169" t="s">
        <v>224</v>
      </c>
      <c r="D132" s="169" t="s">
        <v>178</v>
      </c>
      <c r="E132" s="170" t="s">
        <v>710</v>
      </c>
      <c r="F132" s="171" t="s">
        <v>711</v>
      </c>
      <c r="G132" s="172" t="s">
        <v>181</v>
      </c>
      <c r="H132" s="173">
        <v>2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0.0101</v>
      </c>
      <c r="R132" s="179">
        <f>Q132*H132</f>
        <v>0.020199999999999999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266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266</v>
      </c>
      <c r="BM132" s="181" t="s">
        <v>712</v>
      </c>
    </row>
    <row r="133" s="2" customFormat="1" ht="33" customHeight="1">
      <c r="A133" s="34"/>
      <c r="B133" s="168"/>
      <c r="C133" s="169" t="s">
        <v>226</v>
      </c>
      <c r="D133" s="169" t="s">
        <v>178</v>
      </c>
      <c r="E133" s="170" t="s">
        <v>674</v>
      </c>
      <c r="F133" s="171" t="s">
        <v>675</v>
      </c>
      <c r="G133" s="172" t="s">
        <v>181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0.038739999999999997</v>
      </c>
      <c r="R133" s="179">
        <f>Q133*H133</f>
        <v>0.038739999999999997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266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266</v>
      </c>
      <c r="BM133" s="181" t="s">
        <v>713</v>
      </c>
    </row>
    <row r="134" s="2" customFormat="1" ht="33" customHeight="1">
      <c r="A134" s="34"/>
      <c r="B134" s="168"/>
      <c r="C134" s="169" t="s">
        <v>230</v>
      </c>
      <c r="D134" s="169" t="s">
        <v>178</v>
      </c>
      <c r="E134" s="170" t="s">
        <v>714</v>
      </c>
      <c r="F134" s="171" t="s">
        <v>715</v>
      </c>
      <c r="G134" s="172" t="s">
        <v>181</v>
      </c>
      <c r="H134" s="173">
        <v>1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0.0080000000000000002</v>
      </c>
      <c r="T134" s="180">
        <f>S134*H134</f>
        <v>0.0080000000000000002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266</v>
      </c>
      <c r="AT134" s="181" t="s">
        <v>178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266</v>
      </c>
      <c r="BM134" s="181" t="s">
        <v>716</v>
      </c>
    </row>
    <row r="135" s="2" customFormat="1" ht="33" customHeight="1">
      <c r="A135" s="34"/>
      <c r="B135" s="168"/>
      <c r="C135" s="169" t="s">
        <v>234</v>
      </c>
      <c r="D135" s="169" t="s">
        <v>178</v>
      </c>
      <c r="E135" s="170" t="s">
        <v>680</v>
      </c>
      <c r="F135" s="171" t="s">
        <v>681</v>
      </c>
      <c r="G135" s="172" t="s">
        <v>192</v>
      </c>
      <c r="H135" s="173">
        <v>10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0.0035000000000000001</v>
      </c>
      <c r="T135" s="180">
        <f>S135*H135</f>
        <v>0.035000000000000003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266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266</v>
      </c>
      <c r="BM135" s="181" t="s">
        <v>717</v>
      </c>
    </row>
    <row r="136" s="2" customFormat="1" ht="24.15" customHeight="1">
      <c r="A136" s="34"/>
      <c r="B136" s="168"/>
      <c r="C136" s="169" t="s">
        <v>8</v>
      </c>
      <c r="D136" s="169" t="s">
        <v>178</v>
      </c>
      <c r="E136" s="170" t="s">
        <v>630</v>
      </c>
      <c r="F136" s="171" t="s">
        <v>631</v>
      </c>
      <c r="G136" s="172" t="s">
        <v>632</v>
      </c>
      <c r="H136" s="173">
        <v>0.042999999999999997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266</v>
      </c>
      <c r="AT136" s="181" t="s">
        <v>178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266</v>
      </c>
      <c r="BM136" s="181" t="s">
        <v>718</v>
      </c>
    </row>
    <row r="137" s="2" customFormat="1" ht="24.15" customHeight="1">
      <c r="A137" s="34"/>
      <c r="B137" s="168"/>
      <c r="C137" s="169" t="s">
        <v>241</v>
      </c>
      <c r="D137" s="169" t="s">
        <v>178</v>
      </c>
      <c r="E137" s="170" t="s">
        <v>634</v>
      </c>
      <c r="F137" s="171" t="s">
        <v>635</v>
      </c>
      <c r="G137" s="172" t="s">
        <v>632</v>
      </c>
      <c r="H137" s="173">
        <v>0.042999999999999997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266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266</v>
      </c>
      <c r="BM137" s="181" t="s">
        <v>719</v>
      </c>
    </row>
    <row r="138" s="2" customFormat="1" ht="24.15" customHeight="1">
      <c r="A138" s="34"/>
      <c r="B138" s="168"/>
      <c r="C138" s="169" t="s">
        <v>245</v>
      </c>
      <c r="D138" s="169" t="s">
        <v>178</v>
      </c>
      <c r="E138" s="170" t="s">
        <v>637</v>
      </c>
      <c r="F138" s="171" t="s">
        <v>638</v>
      </c>
      <c r="G138" s="172" t="s">
        <v>632</v>
      </c>
      <c r="H138" s="173">
        <v>0.042999999999999997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266</v>
      </c>
      <c r="AT138" s="181" t="s">
        <v>178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266</v>
      </c>
      <c r="BM138" s="181" t="s">
        <v>720</v>
      </c>
    </row>
    <row r="139" s="2" customFormat="1" ht="24.15" customHeight="1">
      <c r="A139" s="34"/>
      <c r="B139" s="168"/>
      <c r="C139" s="169" t="s">
        <v>254</v>
      </c>
      <c r="D139" s="169" t="s">
        <v>178</v>
      </c>
      <c r="E139" s="170" t="s">
        <v>640</v>
      </c>
      <c r="F139" s="171" t="s">
        <v>641</v>
      </c>
      <c r="G139" s="172" t="s">
        <v>632</v>
      </c>
      <c r="H139" s="173">
        <v>0.042999999999999997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266</v>
      </c>
      <c r="AT139" s="181" t="s">
        <v>178</v>
      </c>
      <c r="AU139" s="181" t="s">
        <v>174</v>
      </c>
      <c r="AY139" s="15" t="s">
        <v>175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174</v>
      </c>
      <c r="BK139" s="182">
        <f>ROUND(I139*H139,2)</f>
        <v>0</v>
      </c>
      <c r="BL139" s="15" t="s">
        <v>266</v>
      </c>
      <c r="BM139" s="181" t="s">
        <v>721</v>
      </c>
    </row>
    <row r="140" s="2" customFormat="1" ht="49.05" customHeight="1">
      <c r="A140" s="34"/>
      <c r="B140" s="168"/>
      <c r="C140" s="169" t="s">
        <v>182</v>
      </c>
      <c r="D140" s="169" t="s">
        <v>178</v>
      </c>
      <c r="E140" s="170" t="s">
        <v>643</v>
      </c>
      <c r="F140" s="171" t="s">
        <v>644</v>
      </c>
      <c r="G140" s="172" t="s">
        <v>632</v>
      </c>
      <c r="H140" s="173">
        <v>0.042999999999999997</v>
      </c>
      <c r="I140" s="174"/>
      <c r="J140" s="175">
        <f>ROUND(I140*H140,2)</f>
        <v>0</v>
      </c>
      <c r="K140" s="176"/>
      <c r="L140" s="35"/>
      <c r="M140" s="199" t="s">
        <v>1</v>
      </c>
      <c r="N140" s="200" t="s">
        <v>39</v>
      </c>
      <c r="O140" s="194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266</v>
      </c>
      <c r="AT140" s="181" t="s">
        <v>178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266</v>
      </c>
      <c r="BM140" s="181" t="s">
        <v>722</v>
      </c>
    </row>
    <row r="141" s="2" customFormat="1" ht="6.96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35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723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ROUND((SUM(BE120:BE140)),  2)</f>
        <v>0</v>
      </c>
      <c r="G33" s="34"/>
      <c r="H33" s="34"/>
      <c r="I33" s="124">
        <v>0.20999999999999999</v>
      </c>
      <c r="J33" s="123">
        <f>ROUND(((SUM(BE120:BE140))*I33),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ROUND((SUM(BF120:BF140)),  2)</f>
        <v>0</v>
      </c>
      <c r="G34" s="34"/>
      <c r="H34" s="34"/>
      <c r="I34" s="124">
        <v>0.12</v>
      </c>
      <c r="J34" s="123">
        <f>ROUND(((SUM(BF120:BF140))*I34),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ROUND((SUM(BG120:BG140)),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ROUND((SUM(BH120:BH140)),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ROUND((SUM(BI120:BI140)),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A5 - 5.5 - Nouzové osvětlení (1PP - 8NP)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J130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209</v>
      </c>
      <c r="E100" s="142"/>
      <c r="F100" s="142"/>
      <c r="G100" s="142"/>
      <c r="H100" s="142"/>
      <c r="I100" s="142"/>
      <c r="J100" s="143">
        <f>J131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159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Ostrava, Vaňkova 46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A5 - 5.5 - Nouzové osvětlení (1PP - 8NP)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21. 3. 2025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160</v>
      </c>
      <c r="D119" s="147" t="s">
        <v>58</v>
      </c>
      <c r="E119" s="147" t="s">
        <v>54</v>
      </c>
      <c r="F119" s="147" t="s">
        <v>55</v>
      </c>
      <c r="G119" s="147" t="s">
        <v>161</v>
      </c>
      <c r="H119" s="147" t="s">
        <v>162</v>
      </c>
      <c r="I119" s="147" t="s">
        <v>163</v>
      </c>
      <c r="J119" s="148" t="s">
        <v>154</v>
      </c>
      <c r="K119" s="149" t="s">
        <v>164</v>
      </c>
      <c r="L119" s="150"/>
      <c r="M119" s="82" t="s">
        <v>1</v>
      </c>
      <c r="N119" s="83" t="s">
        <v>37</v>
      </c>
      <c r="O119" s="83" t="s">
        <v>165</v>
      </c>
      <c r="P119" s="83" t="s">
        <v>166</v>
      </c>
      <c r="Q119" s="83" t="s">
        <v>167</v>
      </c>
      <c r="R119" s="83" t="s">
        <v>168</v>
      </c>
      <c r="S119" s="83" t="s">
        <v>169</v>
      </c>
      <c r="T119" s="84" t="s">
        <v>170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171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P121+P130</f>
        <v>0</v>
      </c>
      <c r="Q120" s="86"/>
      <c r="R120" s="152">
        <f>R121+R130</f>
        <v>0.072897999999999991</v>
      </c>
      <c r="S120" s="86"/>
      <c r="T120" s="153">
        <f>T121+T130</f>
        <v>0.12004000000000001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156</v>
      </c>
      <c r="BK120" s="154">
        <f>BK121+BK130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172</v>
      </c>
      <c r="F121" s="157" t="s">
        <v>173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0.018858</v>
      </c>
      <c r="S121" s="161"/>
      <c r="T121" s="163">
        <f>T122</f>
        <v>4.0000000000000003E-05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174</v>
      </c>
      <c r="AT121" s="164" t="s">
        <v>72</v>
      </c>
      <c r="AU121" s="164" t="s">
        <v>73</v>
      </c>
      <c r="AY121" s="156" t="s">
        <v>175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176</v>
      </c>
      <c r="F122" s="166" t="s">
        <v>177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SUM(P123:P129)</f>
        <v>0</v>
      </c>
      <c r="Q122" s="161"/>
      <c r="R122" s="162">
        <f>SUM(R123:R129)</f>
        <v>0.018858</v>
      </c>
      <c r="S122" s="161"/>
      <c r="T122" s="163">
        <f>SUM(T123:T129)</f>
        <v>4.0000000000000003E-05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81</v>
      </c>
      <c r="AY122" s="156" t="s">
        <v>175</v>
      </c>
      <c r="BK122" s="165">
        <f>SUM(BK123:BK129)</f>
        <v>0</v>
      </c>
    </row>
    <row r="123" s="2" customFormat="1" ht="16.5" customHeight="1">
      <c r="A123" s="34"/>
      <c r="B123" s="168"/>
      <c r="C123" s="169" t="s">
        <v>81</v>
      </c>
      <c r="D123" s="169" t="s">
        <v>178</v>
      </c>
      <c r="E123" s="170" t="s">
        <v>593</v>
      </c>
      <c r="F123" s="171" t="s">
        <v>594</v>
      </c>
      <c r="G123" s="172" t="s">
        <v>181</v>
      </c>
      <c r="H123" s="173">
        <v>9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182</v>
      </c>
      <c r="AT123" s="181" t="s">
        <v>178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182</v>
      </c>
      <c r="BM123" s="181" t="s">
        <v>724</v>
      </c>
    </row>
    <row r="124" s="2" customFormat="1" ht="24.15" customHeight="1">
      <c r="A124" s="34"/>
      <c r="B124" s="168"/>
      <c r="C124" s="183" t="s">
        <v>174</v>
      </c>
      <c r="D124" s="183" t="s">
        <v>184</v>
      </c>
      <c r="E124" s="184" t="s">
        <v>596</v>
      </c>
      <c r="F124" s="185" t="s">
        <v>597</v>
      </c>
      <c r="G124" s="186" t="s">
        <v>181</v>
      </c>
      <c r="H124" s="187">
        <v>9</v>
      </c>
      <c r="I124" s="188"/>
      <c r="J124" s="189">
        <f>ROUND(I124*H124,2)</f>
        <v>0</v>
      </c>
      <c r="K124" s="190"/>
      <c r="L124" s="191"/>
      <c r="M124" s="197" t="s">
        <v>1</v>
      </c>
      <c r="N124" s="198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0.00081000000000000006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187</v>
      </c>
      <c r="AT124" s="181" t="s">
        <v>184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725</v>
      </c>
    </row>
    <row r="125" s="2" customFormat="1" ht="24.15" customHeight="1">
      <c r="A125" s="34"/>
      <c r="B125" s="168"/>
      <c r="C125" s="169" t="s">
        <v>197</v>
      </c>
      <c r="D125" s="169" t="s">
        <v>178</v>
      </c>
      <c r="E125" s="170" t="s">
        <v>235</v>
      </c>
      <c r="F125" s="171" t="s">
        <v>236</v>
      </c>
      <c r="G125" s="172" t="s">
        <v>192</v>
      </c>
      <c r="H125" s="173">
        <v>71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182</v>
      </c>
      <c r="AT125" s="181" t="s">
        <v>178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726</v>
      </c>
    </row>
    <row r="126" s="2" customFormat="1" ht="24.15" customHeight="1">
      <c r="A126" s="34"/>
      <c r="B126" s="168"/>
      <c r="C126" s="183" t="s">
        <v>201</v>
      </c>
      <c r="D126" s="183" t="s">
        <v>184</v>
      </c>
      <c r="E126" s="184" t="s">
        <v>609</v>
      </c>
      <c r="F126" s="185" t="s">
        <v>610</v>
      </c>
      <c r="G126" s="186" t="s">
        <v>192</v>
      </c>
      <c r="H126" s="187">
        <v>81.650000000000006</v>
      </c>
      <c r="I126" s="188"/>
      <c r="J126" s="189">
        <f>ROUND(I126*H126,2)</f>
        <v>0</v>
      </c>
      <c r="K126" s="190"/>
      <c r="L126" s="191"/>
      <c r="M126" s="197" t="s">
        <v>1</v>
      </c>
      <c r="N126" s="198" t="s">
        <v>39</v>
      </c>
      <c r="O126" s="73"/>
      <c r="P126" s="179">
        <f>O126*H126</f>
        <v>0</v>
      </c>
      <c r="Q126" s="179">
        <v>0.00012</v>
      </c>
      <c r="R126" s="179">
        <f>Q126*H126</f>
        <v>0.0097980000000000012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187</v>
      </c>
      <c r="AT126" s="181" t="s">
        <v>184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727</v>
      </c>
    </row>
    <row r="127" s="2" customFormat="1" ht="16.5" customHeight="1">
      <c r="A127" s="34"/>
      <c r="B127" s="168"/>
      <c r="C127" s="169" t="s">
        <v>316</v>
      </c>
      <c r="D127" s="169" t="s">
        <v>178</v>
      </c>
      <c r="E127" s="170" t="s">
        <v>612</v>
      </c>
      <c r="F127" s="171" t="s">
        <v>613</v>
      </c>
      <c r="G127" s="172" t="s">
        <v>181</v>
      </c>
      <c r="H127" s="173">
        <v>1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4.0000000000000003E-05</v>
      </c>
      <c r="T127" s="180">
        <f>S127*H127</f>
        <v>4.0000000000000003E-05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182</v>
      </c>
      <c r="AT127" s="181" t="s">
        <v>178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728</v>
      </c>
    </row>
    <row r="128" s="2" customFormat="1" ht="33" customHeight="1">
      <c r="A128" s="34"/>
      <c r="B128" s="168"/>
      <c r="C128" s="169" t="s">
        <v>318</v>
      </c>
      <c r="D128" s="169" t="s">
        <v>178</v>
      </c>
      <c r="E128" s="170" t="s">
        <v>662</v>
      </c>
      <c r="F128" s="171" t="s">
        <v>663</v>
      </c>
      <c r="G128" s="172" t="s">
        <v>181</v>
      </c>
      <c r="H128" s="173">
        <v>11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729</v>
      </c>
    </row>
    <row r="129" s="2" customFormat="1" ht="24.15" customHeight="1">
      <c r="A129" s="34"/>
      <c r="B129" s="168"/>
      <c r="C129" s="183" t="s">
        <v>222</v>
      </c>
      <c r="D129" s="183" t="s">
        <v>184</v>
      </c>
      <c r="E129" s="184" t="s">
        <v>730</v>
      </c>
      <c r="F129" s="185" t="s">
        <v>731</v>
      </c>
      <c r="G129" s="186" t="s">
        <v>181</v>
      </c>
      <c r="H129" s="187">
        <v>11</v>
      </c>
      <c r="I129" s="188"/>
      <c r="J129" s="189">
        <f>ROUND(I129*H129,2)</f>
        <v>0</v>
      </c>
      <c r="K129" s="190"/>
      <c r="L129" s="191"/>
      <c r="M129" s="197" t="s">
        <v>1</v>
      </c>
      <c r="N129" s="198" t="s">
        <v>39</v>
      </c>
      <c r="O129" s="73"/>
      <c r="P129" s="179">
        <f>O129*H129</f>
        <v>0</v>
      </c>
      <c r="Q129" s="179">
        <v>0.00075000000000000002</v>
      </c>
      <c r="R129" s="179">
        <f>Q129*H129</f>
        <v>0.0082500000000000004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187</v>
      </c>
      <c r="AT129" s="181" t="s">
        <v>184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732</v>
      </c>
    </row>
    <row r="130" s="12" customFormat="1" ht="25.92" customHeight="1">
      <c r="A130" s="12"/>
      <c r="B130" s="155"/>
      <c r="C130" s="12"/>
      <c r="D130" s="156" t="s">
        <v>72</v>
      </c>
      <c r="E130" s="157" t="s">
        <v>184</v>
      </c>
      <c r="F130" s="157" t="s">
        <v>261</v>
      </c>
      <c r="G130" s="12"/>
      <c r="H130" s="12"/>
      <c r="I130" s="158"/>
      <c r="J130" s="159">
        <f>BK130</f>
        <v>0</v>
      </c>
      <c r="K130" s="12"/>
      <c r="L130" s="155"/>
      <c r="M130" s="160"/>
      <c r="N130" s="161"/>
      <c r="O130" s="161"/>
      <c r="P130" s="162">
        <f>P131</f>
        <v>0</v>
      </c>
      <c r="Q130" s="161"/>
      <c r="R130" s="162">
        <f>R131</f>
        <v>0.054039999999999998</v>
      </c>
      <c r="S130" s="161"/>
      <c r="T130" s="163">
        <f>T131</f>
        <v>0.12000000000000001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197</v>
      </c>
      <c r="AT130" s="164" t="s">
        <v>72</v>
      </c>
      <c r="AU130" s="164" t="s">
        <v>73</v>
      </c>
      <c r="AY130" s="156" t="s">
        <v>175</v>
      </c>
      <c r="BK130" s="165">
        <f>BK131</f>
        <v>0</v>
      </c>
    </row>
    <row r="131" s="12" customFormat="1" ht="22.8" customHeight="1">
      <c r="A131" s="12"/>
      <c r="B131" s="155"/>
      <c r="C131" s="12"/>
      <c r="D131" s="156" t="s">
        <v>72</v>
      </c>
      <c r="E131" s="166" t="s">
        <v>299</v>
      </c>
      <c r="F131" s="166" t="s">
        <v>300</v>
      </c>
      <c r="G131" s="12"/>
      <c r="H131" s="12"/>
      <c r="I131" s="158"/>
      <c r="J131" s="167">
        <f>BK131</f>
        <v>0</v>
      </c>
      <c r="K131" s="12"/>
      <c r="L131" s="155"/>
      <c r="M131" s="160"/>
      <c r="N131" s="161"/>
      <c r="O131" s="161"/>
      <c r="P131" s="162">
        <f>SUM(P132:P140)</f>
        <v>0</v>
      </c>
      <c r="Q131" s="161"/>
      <c r="R131" s="162">
        <f>SUM(R132:R140)</f>
        <v>0.054039999999999998</v>
      </c>
      <c r="S131" s="161"/>
      <c r="T131" s="163">
        <f>SUM(T132:T140)</f>
        <v>0.12000000000000001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156" t="s">
        <v>197</v>
      </c>
      <c r="AT131" s="164" t="s">
        <v>72</v>
      </c>
      <c r="AU131" s="164" t="s">
        <v>81</v>
      </c>
      <c r="AY131" s="156" t="s">
        <v>175</v>
      </c>
      <c r="BK131" s="165">
        <f>SUM(BK132:BK140)</f>
        <v>0</v>
      </c>
    </row>
    <row r="132" s="2" customFormat="1" ht="33" customHeight="1">
      <c r="A132" s="34"/>
      <c r="B132" s="168"/>
      <c r="C132" s="169" t="s">
        <v>224</v>
      </c>
      <c r="D132" s="169" t="s">
        <v>178</v>
      </c>
      <c r="E132" s="170" t="s">
        <v>668</v>
      </c>
      <c r="F132" s="171" t="s">
        <v>669</v>
      </c>
      <c r="G132" s="172" t="s">
        <v>192</v>
      </c>
      <c r="H132" s="173">
        <v>20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0.00059999999999999995</v>
      </c>
      <c r="R132" s="179">
        <f>Q132*H132</f>
        <v>0.011999999999999999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266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266</v>
      </c>
      <c r="BM132" s="181" t="s">
        <v>733</v>
      </c>
    </row>
    <row r="133" s="2" customFormat="1" ht="33" customHeight="1">
      <c r="A133" s="34"/>
      <c r="B133" s="168"/>
      <c r="C133" s="169" t="s">
        <v>226</v>
      </c>
      <c r="D133" s="169" t="s">
        <v>178</v>
      </c>
      <c r="E133" s="170" t="s">
        <v>671</v>
      </c>
      <c r="F133" s="171" t="s">
        <v>672</v>
      </c>
      <c r="G133" s="172" t="s">
        <v>181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0.042040000000000001</v>
      </c>
      <c r="R133" s="179">
        <f>Q133*H133</f>
        <v>0.042040000000000001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266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266</v>
      </c>
      <c r="BM133" s="181" t="s">
        <v>734</v>
      </c>
    </row>
    <row r="134" s="2" customFormat="1" ht="37.8" customHeight="1">
      <c r="A134" s="34"/>
      <c r="B134" s="168"/>
      <c r="C134" s="169" t="s">
        <v>230</v>
      </c>
      <c r="D134" s="169" t="s">
        <v>178</v>
      </c>
      <c r="E134" s="170" t="s">
        <v>735</v>
      </c>
      <c r="F134" s="171" t="s">
        <v>736</v>
      </c>
      <c r="G134" s="172" t="s">
        <v>181</v>
      </c>
      <c r="H134" s="173">
        <v>1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0.050000000000000003</v>
      </c>
      <c r="T134" s="180">
        <f>S134*H134</f>
        <v>0.050000000000000003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266</v>
      </c>
      <c r="AT134" s="181" t="s">
        <v>178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266</v>
      </c>
      <c r="BM134" s="181" t="s">
        <v>737</v>
      </c>
    </row>
    <row r="135" s="2" customFormat="1" ht="33" customHeight="1">
      <c r="A135" s="34"/>
      <c r="B135" s="168"/>
      <c r="C135" s="169" t="s">
        <v>234</v>
      </c>
      <c r="D135" s="169" t="s">
        <v>178</v>
      </c>
      <c r="E135" s="170" t="s">
        <v>680</v>
      </c>
      <c r="F135" s="171" t="s">
        <v>681</v>
      </c>
      <c r="G135" s="172" t="s">
        <v>192</v>
      </c>
      <c r="H135" s="173">
        <v>20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0.0035000000000000001</v>
      </c>
      <c r="T135" s="180">
        <f>S135*H135</f>
        <v>0.070000000000000007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266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266</v>
      </c>
      <c r="BM135" s="181" t="s">
        <v>738</v>
      </c>
    </row>
    <row r="136" s="2" customFormat="1" ht="24.15" customHeight="1">
      <c r="A136" s="34"/>
      <c r="B136" s="168"/>
      <c r="C136" s="169" t="s">
        <v>8</v>
      </c>
      <c r="D136" s="169" t="s">
        <v>178</v>
      </c>
      <c r="E136" s="170" t="s">
        <v>630</v>
      </c>
      <c r="F136" s="171" t="s">
        <v>631</v>
      </c>
      <c r="G136" s="172" t="s">
        <v>632</v>
      </c>
      <c r="H136" s="173">
        <v>0.12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266</v>
      </c>
      <c r="AT136" s="181" t="s">
        <v>178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266</v>
      </c>
      <c r="BM136" s="181" t="s">
        <v>739</v>
      </c>
    </row>
    <row r="137" s="2" customFormat="1" ht="24.15" customHeight="1">
      <c r="A137" s="34"/>
      <c r="B137" s="168"/>
      <c r="C137" s="169" t="s">
        <v>241</v>
      </c>
      <c r="D137" s="169" t="s">
        <v>178</v>
      </c>
      <c r="E137" s="170" t="s">
        <v>634</v>
      </c>
      <c r="F137" s="171" t="s">
        <v>635</v>
      </c>
      <c r="G137" s="172" t="s">
        <v>632</v>
      </c>
      <c r="H137" s="173">
        <v>0.12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266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266</v>
      </c>
      <c r="BM137" s="181" t="s">
        <v>740</v>
      </c>
    </row>
    <row r="138" s="2" customFormat="1" ht="24.15" customHeight="1">
      <c r="A138" s="34"/>
      <c r="B138" s="168"/>
      <c r="C138" s="169" t="s">
        <v>245</v>
      </c>
      <c r="D138" s="169" t="s">
        <v>178</v>
      </c>
      <c r="E138" s="170" t="s">
        <v>637</v>
      </c>
      <c r="F138" s="171" t="s">
        <v>638</v>
      </c>
      <c r="G138" s="172" t="s">
        <v>632</v>
      </c>
      <c r="H138" s="173">
        <v>0.12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266</v>
      </c>
      <c r="AT138" s="181" t="s">
        <v>178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266</v>
      </c>
      <c r="BM138" s="181" t="s">
        <v>741</v>
      </c>
    </row>
    <row r="139" s="2" customFormat="1" ht="24.15" customHeight="1">
      <c r="A139" s="34"/>
      <c r="B139" s="168"/>
      <c r="C139" s="169" t="s">
        <v>254</v>
      </c>
      <c r="D139" s="169" t="s">
        <v>178</v>
      </c>
      <c r="E139" s="170" t="s">
        <v>640</v>
      </c>
      <c r="F139" s="171" t="s">
        <v>641</v>
      </c>
      <c r="G139" s="172" t="s">
        <v>632</v>
      </c>
      <c r="H139" s="173">
        <v>0.12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266</v>
      </c>
      <c r="AT139" s="181" t="s">
        <v>178</v>
      </c>
      <c r="AU139" s="181" t="s">
        <v>174</v>
      </c>
      <c r="AY139" s="15" t="s">
        <v>175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174</v>
      </c>
      <c r="BK139" s="182">
        <f>ROUND(I139*H139,2)</f>
        <v>0</v>
      </c>
      <c r="BL139" s="15" t="s">
        <v>266</v>
      </c>
      <c r="BM139" s="181" t="s">
        <v>742</v>
      </c>
    </row>
    <row r="140" s="2" customFormat="1" ht="49.05" customHeight="1">
      <c r="A140" s="34"/>
      <c r="B140" s="168"/>
      <c r="C140" s="169" t="s">
        <v>182</v>
      </c>
      <c r="D140" s="169" t="s">
        <v>178</v>
      </c>
      <c r="E140" s="170" t="s">
        <v>643</v>
      </c>
      <c r="F140" s="171" t="s">
        <v>644</v>
      </c>
      <c r="G140" s="172" t="s">
        <v>632</v>
      </c>
      <c r="H140" s="173">
        <v>0.12</v>
      </c>
      <c r="I140" s="174"/>
      <c r="J140" s="175">
        <f>ROUND(I140*H140,2)</f>
        <v>0</v>
      </c>
      <c r="K140" s="176"/>
      <c r="L140" s="35"/>
      <c r="M140" s="199" t="s">
        <v>1</v>
      </c>
      <c r="N140" s="200" t="s">
        <v>39</v>
      </c>
      <c r="O140" s="194"/>
      <c r="P140" s="195">
        <f>O140*H140</f>
        <v>0</v>
      </c>
      <c r="Q140" s="195">
        <v>0</v>
      </c>
      <c r="R140" s="195">
        <f>Q140*H140</f>
        <v>0</v>
      </c>
      <c r="S140" s="195">
        <v>0</v>
      </c>
      <c r="T140" s="196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266</v>
      </c>
      <c r="AT140" s="181" t="s">
        <v>178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266</v>
      </c>
      <c r="BM140" s="181" t="s">
        <v>743</v>
      </c>
    </row>
    <row r="141" s="2" customFormat="1" ht="6.96" customHeight="1">
      <c r="A141" s="34"/>
      <c r="B141" s="56"/>
      <c r="C141" s="57"/>
      <c r="D141" s="57"/>
      <c r="E141" s="57"/>
      <c r="F141" s="57"/>
      <c r="G141" s="57"/>
      <c r="H141" s="57"/>
      <c r="I141" s="57"/>
      <c r="J141" s="57"/>
      <c r="K141" s="57"/>
      <c r="L141" s="35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autoFilter ref="C119:K140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127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744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ROUND((SUM(BE118:BE136)),  2)</f>
        <v>0</v>
      </c>
      <c r="G33" s="34"/>
      <c r="H33" s="34"/>
      <c r="I33" s="124">
        <v>0.20999999999999999</v>
      </c>
      <c r="J33" s="123">
        <f>ROUND(((SUM(BE118:BE136))*I33),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ROUND((SUM(BF118:BF136)),  2)</f>
        <v>0</v>
      </c>
      <c r="G34" s="34"/>
      <c r="H34" s="34"/>
      <c r="I34" s="124">
        <v>0.12</v>
      </c>
      <c r="J34" s="123">
        <f>ROUND(((SUM(BF118:BF136))*I34),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ROUND((SUM(BG118:BG136)),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ROUND((SUM(BH118:BH136)),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ROUND((SUM(BI118:BI136)),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A5 - 5.6 - Osvětlení strojovny výtahu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159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Ostrava, Vaňkova 46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A5 - 5.6 - Osvětlení strojovny výtahu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21. 3. 2025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160</v>
      </c>
      <c r="D117" s="147" t="s">
        <v>58</v>
      </c>
      <c r="E117" s="147" t="s">
        <v>54</v>
      </c>
      <c r="F117" s="147" t="s">
        <v>55</v>
      </c>
      <c r="G117" s="147" t="s">
        <v>161</v>
      </c>
      <c r="H117" s="147" t="s">
        <v>162</v>
      </c>
      <c r="I117" s="147" t="s">
        <v>163</v>
      </c>
      <c r="J117" s="148" t="s">
        <v>154</v>
      </c>
      <c r="K117" s="149" t="s">
        <v>164</v>
      </c>
      <c r="L117" s="150"/>
      <c r="M117" s="82" t="s">
        <v>1</v>
      </c>
      <c r="N117" s="83" t="s">
        <v>37</v>
      </c>
      <c r="O117" s="83" t="s">
        <v>165</v>
      </c>
      <c r="P117" s="83" t="s">
        <v>166</v>
      </c>
      <c r="Q117" s="83" t="s">
        <v>167</v>
      </c>
      <c r="R117" s="83" t="s">
        <v>168</v>
      </c>
      <c r="S117" s="83" t="s">
        <v>169</v>
      </c>
      <c r="T117" s="84" t="s">
        <v>170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171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0.011606</v>
      </c>
      <c r="S118" s="86"/>
      <c r="T118" s="153">
        <f>T119</f>
        <v>0.025839999999999998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156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172</v>
      </c>
      <c r="F119" s="157" t="s">
        <v>173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0.011606</v>
      </c>
      <c r="S119" s="161"/>
      <c r="T119" s="163">
        <f>T120</f>
        <v>0.025839999999999998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174</v>
      </c>
      <c r="AT119" s="164" t="s">
        <v>72</v>
      </c>
      <c r="AU119" s="164" t="s">
        <v>73</v>
      </c>
      <c r="AY119" s="156" t="s">
        <v>175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176</v>
      </c>
      <c r="F120" s="166" t="s">
        <v>177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SUM(P121:P136)</f>
        <v>0</v>
      </c>
      <c r="Q120" s="161"/>
      <c r="R120" s="162">
        <f>SUM(R121:R136)</f>
        <v>0.011606</v>
      </c>
      <c r="S120" s="161"/>
      <c r="T120" s="163">
        <f>SUM(T121:T136)</f>
        <v>0.025839999999999998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174</v>
      </c>
      <c r="AT120" s="164" t="s">
        <v>72</v>
      </c>
      <c r="AU120" s="164" t="s">
        <v>81</v>
      </c>
      <c r="AY120" s="156" t="s">
        <v>175</v>
      </c>
      <c r="BK120" s="165">
        <f>SUM(BK121:BK136)</f>
        <v>0</v>
      </c>
    </row>
    <row r="121" s="2" customFormat="1" ht="24.15" customHeight="1">
      <c r="A121" s="34"/>
      <c r="B121" s="168"/>
      <c r="C121" s="169" t="s">
        <v>81</v>
      </c>
      <c r="D121" s="169" t="s">
        <v>178</v>
      </c>
      <c r="E121" s="170" t="s">
        <v>579</v>
      </c>
      <c r="F121" s="171" t="s">
        <v>580</v>
      </c>
      <c r="G121" s="172" t="s">
        <v>192</v>
      </c>
      <c r="H121" s="173">
        <v>16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182</v>
      </c>
      <c r="AT121" s="181" t="s">
        <v>178</v>
      </c>
      <c r="AU121" s="181" t="s">
        <v>174</v>
      </c>
      <c r="AY121" s="15" t="s">
        <v>175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174</v>
      </c>
      <c r="BK121" s="182">
        <f>ROUND(I121*H121,2)</f>
        <v>0</v>
      </c>
      <c r="BL121" s="15" t="s">
        <v>182</v>
      </c>
      <c r="BM121" s="181" t="s">
        <v>745</v>
      </c>
    </row>
    <row r="122" s="2" customFormat="1" ht="16.5" customHeight="1">
      <c r="A122" s="34"/>
      <c r="B122" s="168"/>
      <c r="C122" s="183" t="s">
        <v>174</v>
      </c>
      <c r="D122" s="183" t="s">
        <v>184</v>
      </c>
      <c r="E122" s="184" t="s">
        <v>690</v>
      </c>
      <c r="F122" s="185" t="s">
        <v>691</v>
      </c>
      <c r="G122" s="186" t="s">
        <v>192</v>
      </c>
      <c r="H122" s="187">
        <v>16.800000000000001</v>
      </c>
      <c r="I122" s="188"/>
      <c r="J122" s="189">
        <f>ROUND(I122*H122,2)</f>
        <v>0</v>
      </c>
      <c r="K122" s="190"/>
      <c r="L122" s="191"/>
      <c r="M122" s="197" t="s">
        <v>1</v>
      </c>
      <c r="N122" s="198" t="s">
        <v>39</v>
      </c>
      <c r="O122" s="73"/>
      <c r="P122" s="179">
        <f>O122*H122</f>
        <v>0</v>
      </c>
      <c r="Q122" s="179">
        <v>0.00010000000000000001</v>
      </c>
      <c r="R122" s="179">
        <f>Q122*H122</f>
        <v>0.0016800000000000001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187</v>
      </c>
      <c r="AT122" s="181" t="s">
        <v>184</v>
      </c>
      <c r="AU122" s="181" t="s">
        <v>174</v>
      </c>
      <c r="AY122" s="15" t="s">
        <v>175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174</v>
      </c>
      <c r="BK122" s="182">
        <f>ROUND(I122*H122,2)</f>
        <v>0</v>
      </c>
      <c r="BL122" s="15" t="s">
        <v>182</v>
      </c>
      <c r="BM122" s="181" t="s">
        <v>746</v>
      </c>
    </row>
    <row r="123" s="2" customFormat="1" ht="24.15" customHeight="1">
      <c r="A123" s="34"/>
      <c r="B123" s="168"/>
      <c r="C123" s="169" t="s">
        <v>197</v>
      </c>
      <c r="D123" s="169" t="s">
        <v>178</v>
      </c>
      <c r="E123" s="170" t="s">
        <v>599</v>
      </c>
      <c r="F123" s="171" t="s">
        <v>600</v>
      </c>
      <c r="G123" s="172" t="s">
        <v>181</v>
      </c>
      <c r="H123" s="173">
        <v>2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182</v>
      </c>
      <c r="AT123" s="181" t="s">
        <v>178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182</v>
      </c>
      <c r="BM123" s="181" t="s">
        <v>747</v>
      </c>
    </row>
    <row r="124" s="2" customFormat="1" ht="16.5" customHeight="1">
      <c r="A124" s="34"/>
      <c r="B124" s="168"/>
      <c r="C124" s="183" t="s">
        <v>201</v>
      </c>
      <c r="D124" s="183" t="s">
        <v>184</v>
      </c>
      <c r="E124" s="184" t="s">
        <v>602</v>
      </c>
      <c r="F124" s="185" t="s">
        <v>603</v>
      </c>
      <c r="G124" s="186" t="s">
        <v>181</v>
      </c>
      <c r="H124" s="187">
        <v>2</v>
      </c>
      <c r="I124" s="188"/>
      <c r="J124" s="189">
        <f>ROUND(I124*H124,2)</f>
        <v>0</v>
      </c>
      <c r="K124" s="190"/>
      <c r="L124" s="191"/>
      <c r="M124" s="197" t="s">
        <v>1</v>
      </c>
      <c r="N124" s="198" t="s">
        <v>39</v>
      </c>
      <c r="O124" s="73"/>
      <c r="P124" s="179">
        <f>O124*H124</f>
        <v>0</v>
      </c>
      <c r="Q124" s="179">
        <v>9.0000000000000006E-05</v>
      </c>
      <c r="R124" s="179">
        <f>Q124*H124</f>
        <v>0.00018000000000000001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187</v>
      </c>
      <c r="AT124" s="181" t="s">
        <v>184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748</v>
      </c>
    </row>
    <row r="125" s="2" customFormat="1" ht="24.15" customHeight="1">
      <c r="A125" s="34"/>
      <c r="B125" s="168"/>
      <c r="C125" s="169" t="s">
        <v>316</v>
      </c>
      <c r="D125" s="169" t="s">
        <v>178</v>
      </c>
      <c r="E125" s="170" t="s">
        <v>749</v>
      </c>
      <c r="F125" s="171" t="s">
        <v>750</v>
      </c>
      <c r="G125" s="172" t="s">
        <v>192</v>
      </c>
      <c r="H125" s="173">
        <v>12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0.00215</v>
      </c>
      <c r="T125" s="180">
        <f>S125*H125</f>
        <v>0.0258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182</v>
      </c>
      <c r="AT125" s="181" t="s">
        <v>178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751</v>
      </c>
    </row>
    <row r="126" s="2" customFormat="1" ht="24.15" customHeight="1">
      <c r="A126" s="34"/>
      <c r="B126" s="168"/>
      <c r="C126" s="169" t="s">
        <v>318</v>
      </c>
      <c r="D126" s="169" t="s">
        <v>178</v>
      </c>
      <c r="E126" s="170" t="s">
        <v>235</v>
      </c>
      <c r="F126" s="171" t="s">
        <v>236</v>
      </c>
      <c r="G126" s="172" t="s">
        <v>192</v>
      </c>
      <c r="H126" s="173">
        <v>12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182</v>
      </c>
      <c r="AT126" s="181" t="s">
        <v>178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752</v>
      </c>
    </row>
    <row r="127" s="2" customFormat="1" ht="24.15" customHeight="1">
      <c r="A127" s="34"/>
      <c r="B127" s="168"/>
      <c r="C127" s="183" t="s">
        <v>222</v>
      </c>
      <c r="D127" s="183" t="s">
        <v>184</v>
      </c>
      <c r="E127" s="184" t="s">
        <v>609</v>
      </c>
      <c r="F127" s="185" t="s">
        <v>610</v>
      </c>
      <c r="G127" s="186" t="s">
        <v>192</v>
      </c>
      <c r="H127" s="187">
        <v>13.800000000000001</v>
      </c>
      <c r="I127" s="188"/>
      <c r="J127" s="189">
        <f>ROUND(I127*H127,2)</f>
        <v>0</v>
      </c>
      <c r="K127" s="190"/>
      <c r="L127" s="191"/>
      <c r="M127" s="197" t="s">
        <v>1</v>
      </c>
      <c r="N127" s="198" t="s">
        <v>39</v>
      </c>
      <c r="O127" s="73"/>
      <c r="P127" s="179">
        <f>O127*H127</f>
        <v>0</v>
      </c>
      <c r="Q127" s="179">
        <v>0.00012</v>
      </c>
      <c r="R127" s="179">
        <f>Q127*H127</f>
        <v>0.0016560000000000001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187</v>
      </c>
      <c r="AT127" s="181" t="s">
        <v>184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753</v>
      </c>
    </row>
    <row r="128" s="2" customFormat="1" ht="37.8" customHeight="1">
      <c r="A128" s="34"/>
      <c r="B128" s="168"/>
      <c r="C128" s="169" t="s">
        <v>224</v>
      </c>
      <c r="D128" s="169" t="s">
        <v>178</v>
      </c>
      <c r="E128" s="170" t="s">
        <v>754</v>
      </c>
      <c r="F128" s="171" t="s">
        <v>755</v>
      </c>
      <c r="G128" s="172" t="s">
        <v>181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756</v>
      </c>
    </row>
    <row r="129" s="2" customFormat="1" ht="24.15" customHeight="1">
      <c r="A129" s="34"/>
      <c r="B129" s="168"/>
      <c r="C129" s="183" t="s">
        <v>226</v>
      </c>
      <c r="D129" s="183" t="s">
        <v>184</v>
      </c>
      <c r="E129" s="184" t="s">
        <v>757</v>
      </c>
      <c r="F129" s="185" t="s">
        <v>758</v>
      </c>
      <c r="G129" s="186" t="s">
        <v>181</v>
      </c>
      <c r="H129" s="187">
        <v>1</v>
      </c>
      <c r="I129" s="188"/>
      <c r="J129" s="189">
        <f>ROUND(I129*H129,2)</f>
        <v>0</v>
      </c>
      <c r="K129" s="190"/>
      <c r="L129" s="191"/>
      <c r="M129" s="197" t="s">
        <v>1</v>
      </c>
      <c r="N129" s="198" t="s">
        <v>39</v>
      </c>
      <c r="O129" s="73"/>
      <c r="P129" s="179">
        <f>O129*H129</f>
        <v>0</v>
      </c>
      <c r="Q129" s="179">
        <v>9.0000000000000006E-05</v>
      </c>
      <c r="R129" s="179">
        <f>Q129*H129</f>
        <v>9.0000000000000006E-05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187</v>
      </c>
      <c r="AT129" s="181" t="s">
        <v>184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759</v>
      </c>
    </row>
    <row r="130" s="2" customFormat="1" ht="16.5" customHeight="1">
      <c r="A130" s="34"/>
      <c r="B130" s="168"/>
      <c r="C130" s="169" t="s">
        <v>230</v>
      </c>
      <c r="D130" s="169" t="s">
        <v>178</v>
      </c>
      <c r="E130" s="170" t="s">
        <v>612</v>
      </c>
      <c r="F130" s="171" t="s">
        <v>613</v>
      </c>
      <c r="G130" s="172" t="s">
        <v>181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4.0000000000000003E-05</v>
      </c>
      <c r="T130" s="180">
        <f>S130*H130</f>
        <v>4.0000000000000003E-05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182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760</v>
      </c>
    </row>
    <row r="131" s="2" customFormat="1" ht="24.15" customHeight="1">
      <c r="A131" s="34"/>
      <c r="B131" s="168"/>
      <c r="C131" s="169" t="s">
        <v>234</v>
      </c>
      <c r="D131" s="169" t="s">
        <v>178</v>
      </c>
      <c r="E131" s="170" t="s">
        <v>761</v>
      </c>
      <c r="F131" s="171" t="s">
        <v>762</v>
      </c>
      <c r="G131" s="172" t="s">
        <v>181</v>
      </c>
      <c r="H131" s="173">
        <v>2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182</v>
      </c>
      <c r="AT131" s="181" t="s">
        <v>178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763</v>
      </c>
    </row>
    <row r="132" s="2" customFormat="1" ht="24.15" customHeight="1">
      <c r="A132" s="34"/>
      <c r="B132" s="168"/>
      <c r="C132" s="183" t="s">
        <v>8</v>
      </c>
      <c r="D132" s="183" t="s">
        <v>184</v>
      </c>
      <c r="E132" s="184" t="s">
        <v>764</v>
      </c>
      <c r="F132" s="185" t="s">
        <v>765</v>
      </c>
      <c r="G132" s="186" t="s">
        <v>181</v>
      </c>
      <c r="H132" s="187">
        <v>2</v>
      </c>
      <c r="I132" s="188"/>
      <c r="J132" s="189">
        <f>ROUND(I132*H132,2)</f>
        <v>0</v>
      </c>
      <c r="K132" s="190"/>
      <c r="L132" s="191"/>
      <c r="M132" s="197" t="s">
        <v>1</v>
      </c>
      <c r="N132" s="198" t="s">
        <v>39</v>
      </c>
      <c r="O132" s="73"/>
      <c r="P132" s="179">
        <f>O132*H132</f>
        <v>0</v>
      </c>
      <c r="Q132" s="179">
        <v>0.0019</v>
      </c>
      <c r="R132" s="179">
        <f>Q132*H132</f>
        <v>0.0038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187</v>
      </c>
      <c r="AT132" s="181" t="s">
        <v>184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766</v>
      </c>
    </row>
    <row r="133" s="2" customFormat="1" ht="24.15" customHeight="1">
      <c r="A133" s="34"/>
      <c r="B133" s="168"/>
      <c r="C133" s="169" t="s">
        <v>241</v>
      </c>
      <c r="D133" s="169" t="s">
        <v>178</v>
      </c>
      <c r="E133" s="170" t="s">
        <v>767</v>
      </c>
      <c r="F133" s="171" t="s">
        <v>768</v>
      </c>
      <c r="G133" s="172" t="s">
        <v>181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182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182</v>
      </c>
      <c r="BM133" s="181" t="s">
        <v>769</v>
      </c>
    </row>
    <row r="134" s="2" customFormat="1" ht="24.15" customHeight="1">
      <c r="A134" s="34"/>
      <c r="B134" s="168"/>
      <c r="C134" s="183" t="s">
        <v>245</v>
      </c>
      <c r="D134" s="183" t="s">
        <v>184</v>
      </c>
      <c r="E134" s="184" t="s">
        <v>770</v>
      </c>
      <c r="F134" s="185" t="s">
        <v>771</v>
      </c>
      <c r="G134" s="186" t="s">
        <v>181</v>
      </c>
      <c r="H134" s="187">
        <v>1</v>
      </c>
      <c r="I134" s="188"/>
      <c r="J134" s="189">
        <f>ROUND(I134*H134,2)</f>
        <v>0</v>
      </c>
      <c r="K134" s="190"/>
      <c r="L134" s="191"/>
      <c r="M134" s="197" t="s">
        <v>1</v>
      </c>
      <c r="N134" s="198" t="s">
        <v>39</v>
      </c>
      <c r="O134" s="73"/>
      <c r="P134" s="179">
        <f>O134*H134</f>
        <v>0</v>
      </c>
      <c r="Q134" s="179">
        <v>0.0015</v>
      </c>
      <c r="R134" s="179">
        <f>Q134*H134</f>
        <v>0.0015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187</v>
      </c>
      <c r="AT134" s="181" t="s">
        <v>184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182</v>
      </c>
      <c r="BM134" s="181" t="s">
        <v>772</v>
      </c>
    </row>
    <row r="135" s="2" customFormat="1" ht="24.15" customHeight="1">
      <c r="A135" s="34"/>
      <c r="B135" s="168"/>
      <c r="C135" s="169" t="s">
        <v>254</v>
      </c>
      <c r="D135" s="169" t="s">
        <v>178</v>
      </c>
      <c r="E135" s="170" t="s">
        <v>773</v>
      </c>
      <c r="F135" s="171" t="s">
        <v>774</v>
      </c>
      <c r="G135" s="172" t="s">
        <v>181</v>
      </c>
      <c r="H135" s="173">
        <v>30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182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182</v>
      </c>
      <c r="BM135" s="181" t="s">
        <v>775</v>
      </c>
    </row>
    <row r="136" s="2" customFormat="1" ht="16.5" customHeight="1">
      <c r="A136" s="34"/>
      <c r="B136" s="168"/>
      <c r="C136" s="183" t="s">
        <v>182</v>
      </c>
      <c r="D136" s="183" t="s">
        <v>184</v>
      </c>
      <c r="E136" s="184" t="s">
        <v>776</v>
      </c>
      <c r="F136" s="185" t="s">
        <v>777</v>
      </c>
      <c r="G136" s="186" t="s">
        <v>181</v>
      </c>
      <c r="H136" s="187">
        <v>30</v>
      </c>
      <c r="I136" s="188"/>
      <c r="J136" s="189">
        <f>ROUND(I136*H136,2)</f>
        <v>0</v>
      </c>
      <c r="K136" s="190"/>
      <c r="L136" s="191"/>
      <c r="M136" s="192" t="s">
        <v>1</v>
      </c>
      <c r="N136" s="193" t="s">
        <v>39</v>
      </c>
      <c r="O136" s="194"/>
      <c r="P136" s="195">
        <f>O136*H136</f>
        <v>0</v>
      </c>
      <c r="Q136" s="195">
        <v>9.0000000000000006E-05</v>
      </c>
      <c r="R136" s="195">
        <f>Q136*H136</f>
        <v>0.0027000000000000001</v>
      </c>
      <c r="S136" s="195">
        <v>0</v>
      </c>
      <c r="T136" s="196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187</v>
      </c>
      <c r="AT136" s="181" t="s">
        <v>184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182</v>
      </c>
      <c r="BM136" s="181" t="s">
        <v>778</v>
      </c>
    </row>
    <row r="137" s="2" customFormat="1" ht="6.96" customHeight="1">
      <c r="A137" s="34"/>
      <c r="B137" s="56"/>
      <c r="C137" s="57"/>
      <c r="D137" s="57"/>
      <c r="E137" s="57"/>
      <c r="F137" s="57"/>
      <c r="G137" s="57"/>
      <c r="H137" s="57"/>
      <c r="I137" s="57"/>
      <c r="J137" s="57"/>
      <c r="K137" s="57"/>
      <c r="L137" s="35"/>
      <c r="M137" s="34"/>
      <c r="O137" s="34"/>
      <c r="P137" s="34"/>
      <c r="Q137" s="34"/>
      <c r="R137" s="34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</sheetData>
  <autoFilter ref="C117:K136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779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ROUND((SUM(BE118:BE138)),  2)</f>
        <v>0</v>
      </c>
      <c r="G33" s="34"/>
      <c r="H33" s="34"/>
      <c r="I33" s="124">
        <v>0.20999999999999999</v>
      </c>
      <c r="J33" s="123">
        <f>ROUND(((SUM(BE118:BE138))*I33),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ROUND((SUM(BF118:BF138)),  2)</f>
        <v>0</v>
      </c>
      <c r="G34" s="34"/>
      <c r="H34" s="34"/>
      <c r="I34" s="124">
        <v>0.12</v>
      </c>
      <c r="J34" s="123">
        <f>ROUND(((SUM(BF118:BF138))*I34),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ROUND((SUM(BG118:BG138)),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ROUND((SUM(BH118:BH138)),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A5 - 5.7 - Osvětlení suterénu 1PP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159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Ostrava, Vaňkova 46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A5 - 5.7 - Osvětlení suterénu 1PP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21. 3. 2025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160</v>
      </c>
      <c r="D117" s="147" t="s">
        <v>58</v>
      </c>
      <c r="E117" s="147" t="s">
        <v>54</v>
      </c>
      <c r="F117" s="147" t="s">
        <v>55</v>
      </c>
      <c r="G117" s="147" t="s">
        <v>161</v>
      </c>
      <c r="H117" s="147" t="s">
        <v>162</v>
      </c>
      <c r="I117" s="147" t="s">
        <v>163</v>
      </c>
      <c r="J117" s="148" t="s">
        <v>154</v>
      </c>
      <c r="K117" s="149" t="s">
        <v>164</v>
      </c>
      <c r="L117" s="150"/>
      <c r="M117" s="82" t="s">
        <v>1</v>
      </c>
      <c r="N117" s="83" t="s">
        <v>37</v>
      </c>
      <c r="O117" s="83" t="s">
        <v>165</v>
      </c>
      <c r="P117" s="83" t="s">
        <v>166</v>
      </c>
      <c r="Q117" s="83" t="s">
        <v>167</v>
      </c>
      <c r="R117" s="83" t="s">
        <v>168</v>
      </c>
      <c r="S117" s="83" t="s">
        <v>169</v>
      </c>
      <c r="T117" s="84" t="s">
        <v>170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171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0.14097100000000001</v>
      </c>
      <c r="S118" s="86"/>
      <c r="T118" s="153">
        <f>T119</f>
        <v>0.06454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156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172</v>
      </c>
      <c r="F119" s="157" t="s">
        <v>173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0.14097100000000001</v>
      </c>
      <c r="S119" s="161"/>
      <c r="T119" s="163">
        <f>T120</f>
        <v>0.06454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174</v>
      </c>
      <c r="AT119" s="164" t="s">
        <v>72</v>
      </c>
      <c r="AU119" s="164" t="s">
        <v>73</v>
      </c>
      <c r="AY119" s="156" t="s">
        <v>175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176</v>
      </c>
      <c r="F120" s="166" t="s">
        <v>177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SUM(P121:P138)</f>
        <v>0</v>
      </c>
      <c r="Q120" s="161"/>
      <c r="R120" s="162">
        <f>SUM(R121:R138)</f>
        <v>0.14097100000000001</v>
      </c>
      <c r="S120" s="161"/>
      <c r="T120" s="163">
        <f>SUM(T121:T138)</f>
        <v>0.06454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174</v>
      </c>
      <c r="AT120" s="164" t="s">
        <v>72</v>
      </c>
      <c r="AU120" s="164" t="s">
        <v>81</v>
      </c>
      <c r="AY120" s="156" t="s">
        <v>175</v>
      </c>
      <c r="BK120" s="165">
        <f>SUM(BK121:BK138)</f>
        <v>0</v>
      </c>
    </row>
    <row r="121" s="2" customFormat="1" ht="24.15" customHeight="1">
      <c r="A121" s="34"/>
      <c r="B121" s="168"/>
      <c r="C121" s="169" t="s">
        <v>81</v>
      </c>
      <c r="D121" s="169" t="s">
        <v>178</v>
      </c>
      <c r="E121" s="170" t="s">
        <v>780</v>
      </c>
      <c r="F121" s="171" t="s">
        <v>781</v>
      </c>
      <c r="G121" s="172" t="s">
        <v>192</v>
      </c>
      <c r="H121" s="173">
        <v>128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182</v>
      </c>
      <c r="AT121" s="181" t="s">
        <v>178</v>
      </c>
      <c r="AU121" s="181" t="s">
        <v>174</v>
      </c>
      <c r="AY121" s="15" t="s">
        <v>175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174</v>
      </c>
      <c r="BK121" s="182">
        <f>ROUND(I121*H121,2)</f>
        <v>0</v>
      </c>
      <c r="BL121" s="15" t="s">
        <v>182</v>
      </c>
      <c r="BM121" s="181" t="s">
        <v>782</v>
      </c>
    </row>
    <row r="122" s="2" customFormat="1" ht="33" customHeight="1">
      <c r="A122" s="34"/>
      <c r="B122" s="168"/>
      <c r="C122" s="183" t="s">
        <v>174</v>
      </c>
      <c r="D122" s="183" t="s">
        <v>184</v>
      </c>
      <c r="E122" s="184" t="s">
        <v>783</v>
      </c>
      <c r="F122" s="185" t="s">
        <v>784</v>
      </c>
      <c r="G122" s="186" t="s">
        <v>192</v>
      </c>
      <c r="H122" s="187">
        <v>134.40000000000001</v>
      </c>
      <c r="I122" s="188"/>
      <c r="J122" s="189">
        <f>ROUND(I122*H122,2)</f>
        <v>0</v>
      </c>
      <c r="K122" s="190"/>
      <c r="L122" s="191"/>
      <c r="M122" s="197" t="s">
        <v>1</v>
      </c>
      <c r="N122" s="198" t="s">
        <v>39</v>
      </c>
      <c r="O122" s="73"/>
      <c r="P122" s="179">
        <f>O122*H122</f>
        <v>0</v>
      </c>
      <c r="Q122" s="179">
        <v>0.00031</v>
      </c>
      <c r="R122" s="179">
        <f>Q122*H122</f>
        <v>0.041664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187</v>
      </c>
      <c r="AT122" s="181" t="s">
        <v>184</v>
      </c>
      <c r="AU122" s="181" t="s">
        <v>174</v>
      </c>
      <c r="AY122" s="15" t="s">
        <v>175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174</v>
      </c>
      <c r="BK122" s="182">
        <f>ROUND(I122*H122,2)</f>
        <v>0</v>
      </c>
      <c r="BL122" s="15" t="s">
        <v>182</v>
      </c>
      <c r="BM122" s="181" t="s">
        <v>785</v>
      </c>
    </row>
    <row r="123" s="2" customFormat="1" ht="24.15" customHeight="1">
      <c r="A123" s="34"/>
      <c r="B123" s="168"/>
      <c r="C123" s="169" t="s">
        <v>197</v>
      </c>
      <c r="D123" s="169" t="s">
        <v>178</v>
      </c>
      <c r="E123" s="170" t="s">
        <v>786</v>
      </c>
      <c r="F123" s="171" t="s">
        <v>787</v>
      </c>
      <c r="G123" s="172" t="s">
        <v>192</v>
      </c>
      <c r="H123" s="173">
        <v>25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182</v>
      </c>
      <c r="AT123" s="181" t="s">
        <v>178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182</v>
      </c>
      <c r="BM123" s="181" t="s">
        <v>788</v>
      </c>
    </row>
    <row r="124" s="2" customFormat="1" ht="21.75" customHeight="1">
      <c r="A124" s="34"/>
      <c r="B124" s="168"/>
      <c r="C124" s="183" t="s">
        <v>201</v>
      </c>
      <c r="D124" s="183" t="s">
        <v>184</v>
      </c>
      <c r="E124" s="184" t="s">
        <v>789</v>
      </c>
      <c r="F124" s="185" t="s">
        <v>790</v>
      </c>
      <c r="G124" s="186" t="s">
        <v>192</v>
      </c>
      <c r="H124" s="187">
        <v>26.25</v>
      </c>
      <c r="I124" s="188"/>
      <c r="J124" s="189">
        <f>ROUND(I124*H124,2)</f>
        <v>0</v>
      </c>
      <c r="K124" s="190"/>
      <c r="L124" s="191"/>
      <c r="M124" s="197" t="s">
        <v>1</v>
      </c>
      <c r="N124" s="198" t="s">
        <v>39</v>
      </c>
      <c r="O124" s="73"/>
      <c r="P124" s="179">
        <f>O124*H124</f>
        <v>0</v>
      </c>
      <c r="Q124" s="179">
        <v>0.00010000000000000001</v>
      </c>
      <c r="R124" s="179">
        <f>Q124*H124</f>
        <v>0.0026250000000000002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187</v>
      </c>
      <c r="AT124" s="181" t="s">
        <v>184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791</v>
      </c>
    </row>
    <row r="125" s="2" customFormat="1" ht="24.15" customHeight="1">
      <c r="A125" s="34"/>
      <c r="B125" s="168"/>
      <c r="C125" s="169" t="s">
        <v>316</v>
      </c>
      <c r="D125" s="169" t="s">
        <v>178</v>
      </c>
      <c r="E125" s="170" t="s">
        <v>579</v>
      </c>
      <c r="F125" s="171" t="s">
        <v>580</v>
      </c>
      <c r="G125" s="172" t="s">
        <v>192</v>
      </c>
      <c r="H125" s="173">
        <v>12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182</v>
      </c>
      <c r="AT125" s="181" t="s">
        <v>178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792</v>
      </c>
    </row>
    <row r="126" s="2" customFormat="1" ht="16.5" customHeight="1">
      <c r="A126" s="34"/>
      <c r="B126" s="168"/>
      <c r="C126" s="183" t="s">
        <v>318</v>
      </c>
      <c r="D126" s="183" t="s">
        <v>184</v>
      </c>
      <c r="E126" s="184" t="s">
        <v>648</v>
      </c>
      <c r="F126" s="185" t="s">
        <v>649</v>
      </c>
      <c r="G126" s="186" t="s">
        <v>192</v>
      </c>
      <c r="H126" s="187">
        <v>12.6</v>
      </c>
      <c r="I126" s="188"/>
      <c r="J126" s="189">
        <f>ROUND(I126*H126,2)</f>
        <v>0</v>
      </c>
      <c r="K126" s="190"/>
      <c r="L126" s="191"/>
      <c r="M126" s="197" t="s">
        <v>1</v>
      </c>
      <c r="N126" s="198" t="s">
        <v>39</v>
      </c>
      <c r="O126" s="73"/>
      <c r="P126" s="179">
        <f>O126*H126</f>
        <v>0</v>
      </c>
      <c r="Q126" s="179">
        <v>0.00021000000000000001</v>
      </c>
      <c r="R126" s="179">
        <f>Q126*H126</f>
        <v>0.0026459999999999999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187</v>
      </c>
      <c r="AT126" s="181" t="s">
        <v>184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793</v>
      </c>
    </row>
    <row r="127" s="2" customFormat="1" ht="24.15" customHeight="1">
      <c r="A127" s="34"/>
      <c r="B127" s="168"/>
      <c r="C127" s="169" t="s">
        <v>222</v>
      </c>
      <c r="D127" s="169" t="s">
        <v>178</v>
      </c>
      <c r="E127" s="170" t="s">
        <v>599</v>
      </c>
      <c r="F127" s="171" t="s">
        <v>600</v>
      </c>
      <c r="G127" s="172" t="s">
        <v>181</v>
      </c>
      <c r="H127" s="173">
        <v>16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182</v>
      </c>
      <c r="AT127" s="181" t="s">
        <v>178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794</v>
      </c>
    </row>
    <row r="128" s="2" customFormat="1" ht="24.15" customHeight="1">
      <c r="A128" s="34"/>
      <c r="B128" s="168"/>
      <c r="C128" s="183" t="s">
        <v>224</v>
      </c>
      <c r="D128" s="183" t="s">
        <v>184</v>
      </c>
      <c r="E128" s="184" t="s">
        <v>795</v>
      </c>
      <c r="F128" s="185" t="s">
        <v>796</v>
      </c>
      <c r="G128" s="186" t="s">
        <v>181</v>
      </c>
      <c r="H128" s="187">
        <v>16</v>
      </c>
      <c r="I128" s="188"/>
      <c r="J128" s="189">
        <f>ROUND(I128*H128,2)</f>
        <v>0</v>
      </c>
      <c r="K128" s="190"/>
      <c r="L128" s="191"/>
      <c r="M128" s="197" t="s">
        <v>1</v>
      </c>
      <c r="N128" s="198" t="s">
        <v>39</v>
      </c>
      <c r="O128" s="73"/>
      <c r="P128" s="179">
        <f>O128*H128</f>
        <v>0</v>
      </c>
      <c r="Q128" s="179">
        <v>0.00014999999999999999</v>
      </c>
      <c r="R128" s="179">
        <f>Q128*H128</f>
        <v>0.0023999999999999998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187</v>
      </c>
      <c r="AT128" s="181" t="s">
        <v>184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797</v>
      </c>
    </row>
    <row r="129" s="2" customFormat="1" ht="24.15" customHeight="1">
      <c r="A129" s="34"/>
      <c r="B129" s="168"/>
      <c r="C129" s="169" t="s">
        <v>226</v>
      </c>
      <c r="D129" s="169" t="s">
        <v>178</v>
      </c>
      <c r="E129" s="170" t="s">
        <v>749</v>
      </c>
      <c r="F129" s="171" t="s">
        <v>750</v>
      </c>
      <c r="G129" s="172" t="s">
        <v>192</v>
      </c>
      <c r="H129" s="173">
        <v>30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0.00215</v>
      </c>
      <c r="T129" s="180">
        <f>S129*H129</f>
        <v>0.064500000000000002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182</v>
      </c>
      <c r="AT129" s="181" t="s">
        <v>178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798</v>
      </c>
    </row>
    <row r="130" s="2" customFormat="1" ht="24.15" customHeight="1">
      <c r="A130" s="34"/>
      <c r="B130" s="168"/>
      <c r="C130" s="169" t="s">
        <v>230</v>
      </c>
      <c r="D130" s="169" t="s">
        <v>178</v>
      </c>
      <c r="E130" s="170" t="s">
        <v>235</v>
      </c>
      <c r="F130" s="171" t="s">
        <v>236</v>
      </c>
      <c r="G130" s="172" t="s">
        <v>192</v>
      </c>
      <c r="H130" s="173">
        <v>182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182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799</v>
      </c>
    </row>
    <row r="131" s="2" customFormat="1" ht="24.15" customHeight="1">
      <c r="A131" s="34"/>
      <c r="B131" s="168"/>
      <c r="C131" s="183" t="s">
        <v>234</v>
      </c>
      <c r="D131" s="183" t="s">
        <v>184</v>
      </c>
      <c r="E131" s="184" t="s">
        <v>609</v>
      </c>
      <c r="F131" s="185" t="s">
        <v>610</v>
      </c>
      <c r="G131" s="186" t="s">
        <v>192</v>
      </c>
      <c r="H131" s="187">
        <v>209.30000000000001</v>
      </c>
      <c r="I131" s="188"/>
      <c r="J131" s="189">
        <f>ROUND(I131*H131,2)</f>
        <v>0</v>
      </c>
      <c r="K131" s="190"/>
      <c r="L131" s="191"/>
      <c r="M131" s="197" t="s">
        <v>1</v>
      </c>
      <c r="N131" s="198" t="s">
        <v>39</v>
      </c>
      <c r="O131" s="73"/>
      <c r="P131" s="179">
        <f>O131*H131</f>
        <v>0</v>
      </c>
      <c r="Q131" s="179">
        <v>0.00012</v>
      </c>
      <c r="R131" s="179">
        <f>Q131*H131</f>
        <v>0.025116000000000003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187</v>
      </c>
      <c r="AT131" s="181" t="s">
        <v>184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800</v>
      </c>
    </row>
    <row r="132" s="2" customFormat="1" ht="37.8" customHeight="1">
      <c r="A132" s="34"/>
      <c r="B132" s="168"/>
      <c r="C132" s="169" t="s">
        <v>8</v>
      </c>
      <c r="D132" s="169" t="s">
        <v>178</v>
      </c>
      <c r="E132" s="170" t="s">
        <v>754</v>
      </c>
      <c r="F132" s="171" t="s">
        <v>755</v>
      </c>
      <c r="G132" s="172" t="s">
        <v>181</v>
      </c>
      <c r="H132" s="173">
        <v>13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182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801</v>
      </c>
    </row>
    <row r="133" s="2" customFormat="1" ht="24.15" customHeight="1">
      <c r="A133" s="34"/>
      <c r="B133" s="168"/>
      <c r="C133" s="183" t="s">
        <v>241</v>
      </c>
      <c r="D133" s="183" t="s">
        <v>184</v>
      </c>
      <c r="E133" s="184" t="s">
        <v>757</v>
      </c>
      <c r="F133" s="185" t="s">
        <v>758</v>
      </c>
      <c r="G133" s="186" t="s">
        <v>181</v>
      </c>
      <c r="H133" s="187">
        <v>13</v>
      </c>
      <c r="I133" s="188"/>
      <c r="J133" s="189">
        <f>ROUND(I133*H133,2)</f>
        <v>0</v>
      </c>
      <c r="K133" s="190"/>
      <c r="L133" s="191"/>
      <c r="M133" s="197" t="s">
        <v>1</v>
      </c>
      <c r="N133" s="198" t="s">
        <v>39</v>
      </c>
      <c r="O133" s="73"/>
      <c r="P133" s="179">
        <f>O133*H133</f>
        <v>0</v>
      </c>
      <c r="Q133" s="179">
        <v>9.0000000000000006E-05</v>
      </c>
      <c r="R133" s="179">
        <f>Q133*H133</f>
        <v>0.00117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187</v>
      </c>
      <c r="AT133" s="181" t="s">
        <v>184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182</v>
      </c>
      <c r="BM133" s="181" t="s">
        <v>802</v>
      </c>
    </row>
    <row r="134" s="2" customFormat="1" ht="16.5" customHeight="1">
      <c r="A134" s="34"/>
      <c r="B134" s="168"/>
      <c r="C134" s="169" t="s">
        <v>245</v>
      </c>
      <c r="D134" s="169" t="s">
        <v>178</v>
      </c>
      <c r="E134" s="170" t="s">
        <v>612</v>
      </c>
      <c r="F134" s="171" t="s">
        <v>613</v>
      </c>
      <c r="G134" s="172" t="s">
        <v>181</v>
      </c>
      <c r="H134" s="173">
        <v>1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4.0000000000000003E-05</v>
      </c>
      <c r="T134" s="180">
        <f>S134*H134</f>
        <v>4.0000000000000003E-05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182</v>
      </c>
      <c r="AT134" s="181" t="s">
        <v>178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182</v>
      </c>
      <c r="BM134" s="181" t="s">
        <v>803</v>
      </c>
    </row>
    <row r="135" s="2" customFormat="1" ht="24.15" customHeight="1">
      <c r="A135" s="34"/>
      <c r="B135" s="168"/>
      <c r="C135" s="169" t="s">
        <v>254</v>
      </c>
      <c r="D135" s="169" t="s">
        <v>178</v>
      </c>
      <c r="E135" s="170" t="s">
        <v>804</v>
      </c>
      <c r="F135" s="171" t="s">
        <v>805</v>
      </c>
      <c r="G135" s="172" t="s">
        <v>181</v>
      </c>
      <c r="H135" s="173">
        <v>34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182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182</v>
      </c>
      <c r="BM135" s="181" t="s">
        <v>806</v>
      </c>
    </row>
    <row r="136" s="2" customFormat="1" ht="24.15" customHeight="1">
      <c r="A136" s="34"/>
      <c r="B136" s="168"/>
      <c r="C136" s="183" t="s">
        <v>182</v>
      </c>
      <c r="D136" s="183" t="s">
        <v>184</v>
      </c>
      <c r="E136" s="184" t="s">
        <v>764</v>
      </c>
      <c r="F136" s="185" t="s">
        <v>807</v>
      </c>
      <c r="G136" s="186" t="s">
        <v>181</v>
      </c>
      <c r="H136" s="187">
        <v>34</v>
      </c>
      <c r="I136" s="188"/>
      <c r="J136" s="189">
        <f>ROUND(I136*H136,2)</f>
        <v>0</v>
      </c>
      <c r="K136" s="190"/>
      <c r="L136" s="191"/>
      <c r="M136" s="197" t="s">
        <v>1</v>
      </c>
      <c r="N136" s="198" t="s">
        <v>39</v>
      </c>
      <c r="O136" s="73"/>
      <c r="P136" s="179">
        <f>O136*H136</f>
        <v>0</v>
      </c>
      <c r="Q136" s="179">
        <v>0.0019</v>
      </c>
      <c r="R136" s="179">
        <f>Q136*H136</f>
        <v>0.064600000000000005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187</v>
      </c>
      <c r="AT136" s="181" t="s">
        <v>184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182</v>
      </c>
      <c r="BM136" s="181" t="s">
        <v>808</v>
      </c>
    </row>
    <row r="137" s="2" customFormat="1" ht="33" customHeight="1">
      <c r="A137" s="34"/>
      <c r="B137" s="168"/>
      <c r="C137" s="169" t="s">
        <v>353</v>
      </c>
      <c r="D137" s="169" t="s">
        <v>178</v>
      </c>
      <c r="E137" s="170" t="s">
        <v>662</v>
      </c>
      <c r="F137" s="171" t="s">
        <v>663</v>
      </c>
      <c r="G137" s="172" t="s">
        <v>181</v>
      </c>
      <c r="H137" s="173">
        <v>1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182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182</v>
      </c>
      <c r="BM137" s="181" t="s">
        <v>809</v>
      </c>
    </row>
    <row r="138" s="2" customFormat="1" ht="33" customHeight="1">
      <c r="A138" s="34"/>
      <c r="B138" s="168"/>
      <c r="C138" s="183" t="s">
        <v>357</v>
      </c>
      <c r="D138" s="183" t="s">
        <v>184</v>
      </c>
      <c r="E138" s="184" t="s">
        <v>810</v>
      </c>
      <c r="F138" s="185" t="s">
        <v>811</v>
      </c>
      <c r="G138" s="186" t="s">
        <v>181</v>
      </c>
      <c r="H138" s="187">
        <v>1</v>
      </c>
      <c r="I138" s="188"/>
      <c r="J138" s="189">
        <f>ROUND(I138*H138,2)</f>
        <v>0</v>
      </c>
      <c r="K138" s="190"/>
      <c r="L138" s="191"/>
      <c r="M138" s="192" t="s">
        <v>1</v>
      </c>
      <c r="N138" s="193" t="s">
        <v>39</v>
      </c>
      <c r="O138" s="194"/>
      <c r="P138" s="195">
        <f>O138*H138</f>
        <v>0</v>
      </c>
      <c r="Q138" s="195">
        <v>0.00075000000000000002</v>
      </c>
      <c r="R138" s="195">
        <f>Q138*H138</f>
        <v>0.00075000000000000002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187</v>
      </c>
      <c r="AT138" s="181" t="s">
        <v>184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182</v>
      </c>
      <c r="BM138" s="181" t="s">
        <v>812</v>
      </c>
    </row>
    <row r="139" s="2" customFormat="1" ht="6.96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autoFilter ref="C117:K13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813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ROUND((SUM(BE121:BE164)),  2)</f>
        <v>0</v>
      </c>
      <c r="G33" s="34"/>
      <c r="H33" s="34"/>
      <c r="I33" s="124">
        <v>0.20999999999999999</v>
      </c>
      <c r="J33" s="123">
        <f>ROUND(((SUM(BE121:BE164))*I33),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ROUND((SUM(BF121:BF164)),  2)</f>
        <v>0</v>
      </c>
      <c r="G34" s="34"/>
      <c r="H34" s="34"/>
      <c r="I34" s="124">
        <v>0.12</v>
      </c>
      <c r="J34" s="123">
        <f>ROUND(((SUM(BF121:BF164))*I34),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ROUND((SUM(BG121:BG164)),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ROUND((SUM(BH121:BH164)),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ROUND((SUM(BI121:BI164)),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A5 - 5.8 - Oprava systému domácích telefonů (hlavní vstup)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J133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208</v>
      </c>
      <c r="E100" s="142"/>
      <c r="F100" s="142"/>
      <c r="G100" s="142"/>
      <c r="H100" s="142"/>
      <c r="I100" s="142"/>
      <c r="J100" s="143">
        <f>J134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209</v>
      </c>
      <c r="E101" s="142"/>
      <c r="F101" s="142"/>
      <c r="G101" s="142"/>
      <c r="H101" s="142"/>
      <c r="I101" s="142"/>
      <c r="J101" s="143">
        <f>J155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159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Ostrava, Vaňkova 46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150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A5 - 5.8 - Oprava systému domácích telefonů (hlavní vstup)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21. 3. 2025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160</v>
      </c>
      <c r="D120" s="147" t="s">
        <v>58</v>
      </c>
      <c r="E120" s="147" t="s">
        <v>54</v>
      </c>
      <c r="F120" s="147" t="s">
        <v>55</v>
      </c>
      <c r="G120" s="147" t="s">
        <v>161</v>
      </c>
      <c r="H120" s="147" t="s">
        <v>162</v>
      </c>
      <c r="I120" s="147" t="s">
        <v>163</v>
      </c>
      <c r="J120" s="148" t="s">
        <v>154</v>
      </c>
      <c r="K120" s="149" t="s">
        <v>164</v>
      </c>
      <c r="L120" s="150"/>
      <c r="M120" s="82" t="s">
        <v>1</v>
      </c>
      <c r="N120" s="83" t="s">
        <v>37</v>
      </c>
      <c r="O120" s="83" t="s">
        <v>165</v>
      </c>
      <c r="P120" s="83" t="s">
        <v>166</v>
      </c>
      <c r="Q120" s="83" t="s">
        <v>167</v>
      </c>
      <c r="R120" s="83" t="s">
        <v>168</v>
      </c>
      <c r="S120" s="83" t="s">
        <v>169</v>
      </c>
      <c r="T120" s="84" t="s">
        <v>170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171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P122+P133</f>
        <v>0</v>
      </c>
      <c r="Q121" s="86"/>
      <c r="R121" s="152">
        <f>R122+R133</f>
        <v>1.63655</v>
      </c>
      <c r="S121" s="86"/>
      <c r="T121" s="153">
        <f>T122+T133</f>
        <v>0.45204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156</v>
      </c>
      <c r="BK121" s="154">
        <f>BK122+BK133</f>
        <v>0</v>
      </c>
    </row>
    <row r="122" s="12" customFormat="1" ht="25.92" customHeight="1">
      <c r="A122" s="12"/>
      <c r="B122" s="155"/>
      <c r="C122" s="12"/>
      <c r="D122" s="156" t="s">
        <v>72</v>
      </c>
      <c r="E122" s="157" t="s">
        <v>172</v>
      </c>
      <c r="F122" s="157" t="s">
        <v>173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0.0045000000000000005</v>
      </c>
      <c r="S122" s="161"/>
      <c r="T122" s="163">
        <f>T123</f>
        <v>4.0000000000000003E-05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73</v>
      </c>
      <c r="AY122" s="156" t="s">
        <v>175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72</v>
      </c>
      <c r="E123" s="166" t="s">
        <v>176</v>
      </c>
      <c r="F123" s="166" t="s">
        <v>177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SUM(P124:P132)</f>
        <v>0</v>
      </c>
      <c r="Q123" s="161"/>
      <c r="R123" s="162">
        <f>SUM(R124:R132)</f>
        <v>0.0045000000000000005</v>
      </c>
      <c r="S123" s="161"/>
      <c r="T123" s="163">
        <f>SUM(T124:T132)</f>
        <v>4.0000000000000003E-05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174</v>
      </c>
      <c r="AT123" s="164" t="s">
        <v>72</v>
      </c>
      <c r="AU123" s="164" t="s">
        <v>81</v>
      </c>
      <c r="AY123" s="156" t="s">
        <v>175</v>
      </c>
      <c r="BK123" s="165">
        <f>SUM(BK124:BK132)</f>
        <v>0</v>
      </c>
    </row>
    <row r="124" s="2" customFormat="1" ht="24.15" customHeight="1">
      <c r="A124" s="34"/>
      <c r="B124" s="168"/>
      <c r="C124" s="169" t="s">
        <v>81</v>
      </c>
      <c r="D124" s="169" t="s">
        <v>178</v>
      </c>
      <c r="E124" s="170" t="s">
        <v>599</v>
      </c>
      <c r="F124" s="171" t="s">
        <v>600</v>
      </c>
      <c r="G124" s="172" t="s">
        <v>181</v>
      </c>
      <c r="H124" s="173">
        <v>8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182</v>
      </c>
      <c r="AT124" s="181" t="s">
        <v>178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814</v>
      </c>
    </row>
    <row r="125" s="2" customFormat="1" ht="24.15" customHeight="1">
      <c r="A125" s="34"/>
      <c r="B125" s="168"/>
      <c r="C125" s="183" t="s">
        <v>174</v>
      </c>
      <c r="D125" s="183" t="s">
        <v>184</v>
      </c>
      <c r="E125" s="184" t="s">
        <v>815</v>
      </c>
      <c r="F125" s="185" t="s">
        <v>816</v>
      </c>
      <c r="G125" s="186" t="s">
        <v>181</v>
      </c>
      <c r="H125" s="187">
        <v>8</v>
      </c>
      <c r="I125" s="188"/>
      <c r="J125" s="189">
        <f>ROUND(I125*H125,2)</f>
        <v>0</v>
      </c>
      <c r="K125" s="190"/>
      <c r="L125" s="191"/>
      <c r="M125" s="197" t="s">
        <v>1</v>
      </c>
      <c r="N125" s="198" t="s">
        <v>39</v>
      </c>
      <c r="O125" s="73"/>
      <c r="P125" s="179">
        <f>O125*H125</f>
        <v>0</v>
      </c>
      <c r="Q125" s="179">
        <v>0.00016000000000000001</v>
      </c>
      <c r="R125" s="179">
        <f>Q125*H125</f>
        <v>0.0012800000000000001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187</v>
      </c>
      <c r="AT125" s="181" t="s">
        <v>184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817</v>
      </c>
    </row>
    <row r="126" s="2" customFormat="1" ht="24.15" customHeight="1">
      <c r="A126" s="34"/>
      <c r="B126" s="168"/>
      <c r="C126" s="169" t="s">
        <v>197</v>
      </c>
      <c r="D126" s="169" t="s">
        <v>178</v>
      </c>
      <c r="E126" s="170" t="s">
        <v>818</v>
      </c>
      <c r="F126" s="171" t="s">
        <v>819</v>
      </c>
      <c r="G126" s="172" t="s">
        <v>181</v>
      </c>
      <c r="H126" s="173">
        <v>1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182</v>
      </c>
      <c r="AT126" s="181" t="s">
        <v>178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820</v>
      </c>
    </row>
    <row r="127" s="2" customFormat="1" ht="24.15" customHeight="1">
      <c r="A127" s="34"/>
      <c r="B127" s="168"/>
      <c r="C127" s="183" t="s">
        <v>201</v>
      </c>
      <c r="D127" s="183" t="s">
        <v>184</v>
      </c>
      <c r="E127" s="184" t="s">
        <v>821</v>
      </c>
      <c r="F127" s="185" t="s">
        <v>822</v>
      </c>
      <c r="G127" s="186" t="s">
        <v>181</v>
      </c>
      <c r="H127" s="187">
        <v>1</v>
      </c>
      <c r="I127" s="188"/>
      <c r="J127" s="189">
        <f>ROUND(I127*H127,2)</f>
        <v>0</v>
      </c>
      <c r="K127" s="190"/>
      <c r="L127" s="191"/>
      <c r="M127" s="197" t="s">
        <v>1</v>
      </c>
      <c r="N127" s="198" t="s">
        <v>39</v>
      </c>
      <c r="O127" s="73"/>
      <c r="P127" s="179">
        <f>O127*H127</f>
        <v>0</v>
      </c>
      <c r="Q127" s="179">
        <v>0.00034000000000000002</v>
      </c>
      <c r="R127" s="179">
        <f>Q127*H127</f>
        <v>0.00034000000000000002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187</v>
      </c>
      <c r="AT127" s="181" t="s">
        <v>184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823</v>
      </c>
    </row>
    <row r="128" s="2" customFormat="1" ht="21.75" customHeight="1">
      <c r="A128" s="34"/>
      <c r="B128" s="168"/>
      <c r="C128" s="169" t="s">
        <v>316</v>
      </c>
      <c r="D128" s="169" t="s">
        <v>178</v>
      </c>
      <c r="E128" s="170" t="s">
        <v>824</v>
      </c>
      <c r="F128" s="171" t="s">
        <v>825</v>
      </c>
      <c r="G128" s="172" t="s">
        <v>181</v>
      </c>
      <c r="H128" s="173">
        <v>32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826</v>
      </c>
    </row>
    <row r="129" s="2" customFormat="1" ht="21.75" customHeight="1">
      <c r="A129" s="34"/>
      <c r="B129" s="168"/>
      <c r="C129" s="183" t="s">
        <v>318</v>
      </c>
      <c r="D129" s="183" t="s">
        <v>184</v>
      </c>
      <c r="E129" s="184" t="s">
        <v>827</v>
      </c>
      <c r="F129" s="185" t="s">
        <v>828</v>
      </c>
      <c r="G129" s="186" t="s">
        <v>181</v>
      </c>
      <c r="H129" s="187">
        <v>32</v>
      </c>
      <c r="I129" s="188"/>
      <c r="J129" s="189">
        <f>ROUND(I129*H129,2)</f>
        <v>0</v>
      </c>
      <c r="K129" s="190"/>
      <c r="L129" s="191"/>
      <c r="M129" s="197" t="s">
        <v>1</v>
      </c>
      <c r="N129" s="198" t="s">
        <v>39</v>
      </c>
      <c r="O129" s="73"/>
      <c r="P129" s="179">
        <f>O129*H129</f>
        <v>0</v>
      </c>
      <c r="Q129" s="179">
        <v>4.0000000000000003E-05</v>
      </c>
      <c r="R129" s="179">
        <f>Q129*H129</f>
        <v>0.0012800000000000001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187</v>
      </c>
      <c r="AT129" s="181" t="s">
        <v>184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829</v>
      </c>
    </row>
    <row r="130" s="2" customFormat="1" ht="33" customHeight="1">
      <c r="A130" s="34"/>
      <c r="B130" s="168"/>
      <c r="C130" s="169" t="s">
        <v>222</v>
      </c>
      <c r="D130" s="169" t="s">
        <v>178</v>
      </c>
      <c r="E130" s="170" t="s">
        <v>830</v>
      </c>
      <c r="F130" s="171" t="s">
        <v>831</v>
      </c>
      <c r="G130" s="172" t="s">
        <v>181</v>
      </c>
      <c r="H130" s="173">
        <v>32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182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832</v>
      </c>
    </row>
    <row r="131" s="2" customFormat="1" ht="16.5" customHeight="1">
      <c r="A131" s="34"/>
      <c r="B131" s="168"/>
      <c r="C131" s="183" t="s">
        <v>224</v>
      </c>
      <c r="D131" s="183" t="s">
        <v>184</v>
      </c>
      <c r="E131" s="184" t="s">
        <v>833</v>
      </c>
      <c r="F131" s="185" t="s">
        <v>834</v>
      </c>
      <c r="G131" s="186" t="s">
        <v>181</v>
      </c>
      <c r="H131" s="187">
        <v>32</v>
      </c>
      <c r="I131" s="188"/>
      <c r="J131" s="189">
        <f>ROUND(I131*H131,2)</f>
        <v>0</v>
      </c>
      <c r="K131" s="190"/>
      <c r="L131" s="191"/>
      <c r="M131" s="197" t="s">
        <v>1</v>
      </c>
      <c r="N131" s="198" t="s">
        <v>39</v>
      </c>
      <c r="O131" s="73"/>
      <c r="P131" s="179">
        <f>O131*H131</f>
        <v>0</v>
      </c>
      <c r="Q131" s="179">
        <v>5.0000000000000002E-05</v>
      </c>
      <c r="R131" s="179">
        <f>Q131*H131</f>
        <v>0.0016000000000000001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187</v>
      </c>
      <c r="AT131" s="181" t="s">
        <v>184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835</v>
      </c>
    </row>
    <row r="132" s="2" customFormat="1" ht="16.5" customHeight="1">
      <c r="A132" s="34"/>
      <c r="B132" s="168"/>
      <c r="C132" s="169" t="s">
        <v>226</v>
      </c>
      <c r="D132" s="169" t="s">
        <v>178</v>
      </c>
      <c r="E132" s="170" t="s">
        <v>612</v>
      </c>
      <c r="F132" s="171" t="s">
        <v>613</v>
      </c>
      <c r="G132" s="172" t="s">
        <v>181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4.0000000000000003E-05</v>
      </c>
      <c r="T132" s="180">
        <f>S132*H132</f>
        <v>4.0000000000000003E-05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182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836</v>
      </c>
    </row>
    <row r="133" s="12" customFormat="1" ht="25.92" customHeight="1">
      <c r="A133" s="12"/>
      <c r="B133" s="155"/>
      <c r="C133" s="12"/>
      <c r="D133" s="156" t="s">
        <v>72</v>
      </c>
      <c r="E133" s="157" t="s">
        <v>184</v>
      </c>
      <c r="F133" s="157" t="s">
        <v>261</v>
      </c>
      <c r="G133" s="12"/>
      <c r="H133" s="12"/>
      <c r="I133" s="158"/>
      <c r="J133" s="159">
        <f>BK133</f>
        <v>0</v>
      </c>
      <c r="K133" s="12"/>
      <c r="L133" s="155"/>
      <c r="M133" s="160"/>
      <c r="N133" s="161"/>
      <c r="O133" s="161"/>
      <c r="P133" s="162">
        <f>P134+P155</f>
        <v>0</v>
      </c>
      <c r="Q133" s="161"/>
      <c r="R133" s="162">
        <f>R134+R155</f>
        <v>1.63205</v>
      </c>
      <c r="S133" s="161"/>
      <c r="T133" s="163">
        <f>T134+T155</f>
        <v>0.45200000000000001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197</v>
      </c>
      <c r="AT133" s="164" t="s">
        <v>72</v>
      </c>
      <c r="AU133" s="164" t="s">
        <v>73</v>
      </c>
      <c r="AY133" s="156" t="s">
        <v>175</v>
      </c>
      <c r="BK133" s="165">
        <f>BK134+BK155</f>
        <v>0</v>
      </c>
    </row>
    <row r="134" s="12" customFormat="1" ht="22.8" customHeight="1">
      <c r="A134" s="12"/>
      <c r="B134" s="155"/>
      <c r="C134" s="12"/>
      <c r="D134" s="156" t="s">
        <v>72</v>
      </c>
      <c r="E134" s="166" t="s">
        <v>289</v>
      </c>
      <c r="F134" s="166" t="s">
        <v>290</v>
      </c>
      <c r="G134" s="12"/>
      <c r="H134" s="12"/>
      <c r="I134" s="158"/>
      <c r="J134" s="167">
        <f>BK134</f>
        <v>0</v>
      </c>
      <c r="K134" s="12"/>
      <c r="L134" s="155"/>
      <c r="M134" s="160"/>
      <c r="N134" s="161"/>
      <c r="O134" s="161"/>
      <c r="P134" s="162">
        <f>SUM(P135:P154)</f>
        <v>0</v>
      </c>
      <c r="Q134" s="161"/>
      <c r="R134" s="162">
        <f>SUM(R135:R154)</f>
        <v>0.35877000000000003</v>
      </c>
      <c r="S134" s="161"/>
      <c r="T134" s="163">
        <f>SUM(T135:T154)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197</v>
      </c>
      <c r="AT134" s="164" t="s">
        <v>72</v>
      </c>
      <c r="AU134" s="164" t="s">
        <v>81</v>
      </c>
      <c r="AY134" s="156" t="s">
        <v>175</v>
      </c>
      <c r="BK134" s="165">
        <f>SUM(BK135:BK154)</f>
        <v>0</v>
      </c>
    </row>
    <row r="135" s="2" customFormat="1" ht="24.15" customHeight="1">
      <c r="A135" s="34"/>
      <c r="B135" s="168"/>
      <c r="C135" s="169" t="s">
        <v>230</v>
      </c>
      <c r="D135" s="169" t="s">
        <v>178</v>
      </c>
      <c r="E135" s="170" t="s">
        <v>837</v>
      </c>
      <c r="F135" s="171" t="s">
        <v>838</v>
      </c>
      <c r="G135" s="172" t="s">
        <v>192</v>
      </c>
      <c r="H135" s="173">
        <v>330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266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266</v>
      </c>
      <c r="BM135" s="181" t="s">
        <v>839</v>
      </c>
    </row>
    <row r="136" s="2" customFormat="1" ht="24.15" customHeight="1">
      <c r="A136" s="34"/>
      <c r="B136" s="168"/>
      <c r="C136" s="183" t="s">
        <v>234</v>
      </c>
      <c r="D136" s="183" t="s">
        <v>184</v>
      </c>
      <c r="E136" s="184" t="s">
        <v>840</v>
      </c>
      <c r="F136" s="185" t="s">
        <v>841</v>
      </c>
      <c r="G136" s="186" t="s">
        <v>192</v>
      </c>
      <c r="H136" s="187">
        <v>379.5</v>
      </c>
      <c r="I136" s="188"/>
      <c r="J136" s="189">
        <f>ROUND(I136*H136,2)</f>
        <v>0</v>
      </c>
      <c r="K136" s="190"/>
      <c r="L136" s="191"/>
      <c r="M136" s="197" t="s">
        <v>1</v>
      </c>
      <c r="N136" s="198" t="s">
        <v>39</v>
      </c>
      <c r="O136" s="73"/>
      <c r="P136" s="179">
        <f>O136*H136</f>
        <v>0</v>
      </c>
      <c r="Q136" s="179">
        <v>6.0000000000000002E-05</v>
      </c>
      <c r="R136" s="179">
        <f>Q136*H136</f>
        <v>0.022770000000000002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271</v>
      </c>
      <c r="AT136" s="181" t="s">
        <v>184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271</v>
      </c>
      <c r="BM136" s="181" t="s">
        <v>842</v>
      </c>
    </row>
    <row r="137" s="2" customFormat="1" ht="24.15" customHeight="1">
      <c r="A137" s="34"/>
      <c r="B137" s="168"/>
      <c r="C137" s="169" t="s">
        <v>8</v>
      </c>
      <c r="D137" s="169" t="s">
        <v>178</v>
      </c>
      <c r="E137" s="170" t="s">
        <v>843</v>
      </c>
      <c r="F137" s="171" t="s">
        <v>844</v>
      </c>
      <c r="G137" s="172" t="s">
        <v>181</v>
      </c>
      <c r="H137" s="173">
        <v>1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266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266</v>
      </c>
      <c r="BM137" s="181" t="s">
        <v>845</v>
      </c>
    </row>
    <row r="138" s="2" customFormat="1" ht="16.5" customHeight="1">
      <c r="A138" s="34"/>
      <c r="B138" s="168"/>
      <c r="C138" s="183" t="s">
        <v>241</v>
      </c>
      <c r="D138" s="183" t="s">
        <v>184</v>
      </c>
      <c r="E138" s="184" t="s">
        <v>846</v>
      </c>
      <c r="F138" s="185" t="s">
        <v>847</v>
      </c>
      <c r="G138" s="186" t="s">
        <v>181</v>
      </c>
      <c r="H138" s="187">
        <v>1</v>
      </c>
      <c r="I138" s="188"/>
      <c r="J138" s="189">
        <f>ROUND(I138*H138,2)</f>
        <v>0</v>
      </c>
      <c r="K138" s="190"/>
      <c r="L138" s="191"/>
      <c r="M138" s="197" t="s">
        <v>1</v>
      </c>
      <c r="N138" s="198" t="s">
        <v>39</v>
      </c>
      <c r="O138" s="73"/>
      <c r="P138" s="179">
        <f>O138*H138</f>
        <v>0</v>
      </c>
      <c r="Q138" s="179">
        <v>0.0023999999999999998</v>
      </c>
      <c r="R138" s="179">
        <f>Q138*H138</f>
        <v>0.0023999999999999998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271</v>
      </c>
      <c r="AT138" s="181" t="s">
        <v>184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271</v>
      </c>
      <c r="BM138" s="181" t="s">
        <v>848</v>
      </c>
    </row>
    <row r="139" s="2" customFormat="1" ht="16.5" customHeight="1">
      <c r="A139" s="34"/>
      <c r="B139" s="168"/>
      <c r="C139" s="169" t="s">
        <v>245</v>
      </c>
      <c r="D139" s="169" t="s">
        <v>178</v>
      </c>
      <c r="E139" s="170" t="s">
        <v>849</v>
      </c>
      <c r="F139" s="171" t="s">
        <v>850</v>
      </c>
      <c r="G139" s="172" t="s">
        <v>181</v>
      </c>
      <c r="H139" s="173">
        <v>1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266</v>
      </c>
      <c r="AT139" s="181" t="s">
        <v>178</v>
      </c>
      <c r="AU139" s="181" t="s">
        <v>174</v>
      </c>
      <c r="AY139" s="15" t="s">
        <v>175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174</v>
      </c>
      <c r="BK139" s="182">
        <f>ROUND(I139*H139,2)</f>
        <v>0</v>
      </c>
      <c r="BL139" s="15" t="s">
        <v>266</v>
      </c>
      <c r="BM139" s="181" t="s">
        <v>851</v>
      </c>
    </row>
    <row r="140" s="2" customFormat="1" ht="16.5" customHeight="1">
      <c r="A140" s="34"/>
      <c r="B140" s="168"/>
      <c r="C140" s="183" t="s">
        <v>254</v>
      </c>
      <c r="D140" s="183" t="s">
        <v>184</v>
      </c>
      <c r="E140" s="184" t="s">
        <v>852</v>
      </c>
      <c r="F140" s="185" t="s">
        <v>853</v>
      </c>
      <c r="G140" s="186" t="s">
        <v>181</v>
      </c>
      <c r="H140" s="187">
        <v>1</v>
      </c>
      <c r="I140" s="188"/>
      <c r="J140" s="189">
        <f>ROUND(I140*H140,2)</f>
        <v>0</v>
      </c>
      <c r="K140" s="190"/>
      <c r="L140" s="191"/>
      <c r="M140" s="197" t="s">
        <v>1</v>
      </c>
      <c r="N140" s="198" t="s">
        <v>39</v>
      </c>
      <c r="O140" s="73"/>
      <c r="P140" s="179">
        <f>O140*H140</f>
        <v>0</v>
      </c>
      <c r="Q140" s="179">
        <v>0.0023999999999999998</v>
      </c>
      <c r="R140" s="179">
        <f>Q140*H140</f>
        <v>0.0023999999999999998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271</v>
      </c>
      <c r="AT140" s="181" t="s">
        <v>184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271</v>
      </c>
      <c r="BM140" s="181" t="s">
        <v>854</v>
      </c>
    </row>
    <row r="141" s="2" customFormat="1" ht="16.5" customHeight="1">
      <c r="A141" s="34"/>
      <c r="B141" s="168"/>
      <c r="C141" s="169" t="s">
        <v>182</v>
      </c>
      <c r="D141" s="169" t="s">
        <v>178</v>
      </c>
      <c r="E141" s="170" t="s">
        <v>855</v>
      </c>
      <c r="F141" s="171" t="s">
        <v>856</v>
      </c>
      <c r="G141" s="172" t="s">
        <v>181</v>
      </c>
      <c r="H141" s="173">
        <v>1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266</v>
      </c>
      <c r="AT141" s="181" t="s">
        <v>178</v>
      </c>
      <c r="AU141" s="181" t="s">
        <v>174</v>
      </c>
      <c r="AY141" s="15" t="s">
        <v>175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174</v>
      </c>
      <c r="BK141" s="182">
        <f>ROUND(I141*H141,2)</f>
        <v>0</v>
      </c>
      <c r="BL141" s="15" t="s">
        <v>266</v>
      </c>
      <c r="BM141" s="181" t="s">
        <v>857</v>
      </c>
    </row>
    <row r="142" s="2" customFormat="1" ht="16.5" customHeight="1">
      <c r="A142" s="34"/>
      <c r="B142" s="168"/>
      <c r="C142" s="183" t="s">
        <v>353</v>
      </c>
      <c r="D142" s="183" t="s">
        <v>184</v>
      </c>
      <c r="E142" s="184" t="s">
        <v>858</v>
      </c>
      <c r="F142" s="185" t="s">
        <v>847</v>
      </c>
      <c r="G142" s="186" t="s">
        <v>181</v>
      </c>
      <c r="H142" s="187">
        <v>1</v>
      </c>
      <c r="I142" s="188"/>
      <c r="J142" s="189">
        <f>ROUND(I142*H142,2)</f>
        <v>0</v>
      </c>
      <c r="K142" s="190"/>
      <c r="L142" s="191"/>
      <c r="M142" s="197" t="s">
        <v>1</v>
      </c>
      <c r="N142" s="198" t="s">
        <v>39</v>
      </c>
      <c r="O142" s="73"/>
      <c r="P142" s="179">
        <f>O142*H142</f>
        <v>0</v>
      </c>
      <c r="Q142" s="179">
        <v>0.0023999999999999998</v>
      </c>
      <c r="R142" s="179">
        <f>Q142*H142</f>
        <v>0.0023999999999999998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271</v>
      </c>
      <c r="AT142" s="181" t="s">
        <v>184</v>
      </c>
      <c r="AU142" s="181" t="s">
        <v>174</v>
      </c>
      <c r="AY142" s="15" t="s">
        <v>175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174</v>
      </c>
      <c r="BK142" s="182">
        <f>ROUND(I142*H142,2)</f>
        <v>0</v>
      </c>
      <c r="BL142" s="15" t="s">
        <v>271</v>
      </c>
      <c r="BM142" s="181" t="s">
        <v>859</v>
      </c>
    </row>
    <row r="143" s="2" customFormat="1" ht="16.5" customHeight="1">
      <c r="A143" s="34"/>
      <c r="B143" s="168"/>
      <c r="C143" s="169" t="s">
        <v>357</v>
      </c>
      <c r="D143" s="169" t="s">
        <v>178</v>
      </c>
      <c r="E143" s="170" t="s">
        <v>860</v>
      </c>
      <c r="F143" s="171" t="s">
        <v>861</v>
      </c>
      <c r="G143" s="172" t="s">
        <v>181</v>
      </c>
      <c r="H143" s="173">
        <v>2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266</v>
      </c>
      <c r="AT143" s="181" t="s">
        <v>178</v>
      </c>
      <c r="AU143" s="181" t="s">
        <v>174</v>
      </c>
      <c r="AY143" s="15" t="s">
        <v>175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174</v>
      </c>
      <c r="BK143" s="182">
        <f>ROUND(I143*H143,2)</f>
        <v>0</v>
      </c>
      <c r="BL143" s="15" t="s">
        <v>266</v>
      </c>
      <c r="BM143" s="181" t="s">
        <v>862</v>
      </c>
    </row>
    <row r="144" s="2" customFormat="1" ht="16.5" customHeight="1">
      <c r="A144" s="34"/>
      <c r="B144" s="168"/>
      <c r="C144" s="183" t="s">
        <v>361</v>
      </c>
      <c r="D144" s="183" t="s">
        <v>184</v>
      </c>
      <c r="E144" s="184" t="s">
        <v>863</v>
      </c>
      <c r="F144" s="185" t="s">
        <v>864</v>
      </c>
      <c r="G144" s="186" t="s">
        <v>181</v>
      </c>
      <c r="H144" s="187">
        <v>2</v>
      </c>
      <c r="I144" s="188"/>
      <c r="J144" s="189">
        <f>ROUND(I144*H144,2)</f>
        <v>0</v>
      </c>
      <c r="K144" s="190"/>
      <c r="L144" s="191"/>
      <c r="M144" s="197" t="s">
        <v>1</v>
      </c>
      <c r="N144" s="198" t="s">
        <v>39</v>
      </c>
      <c r="O144" s="73"/>
      <c r="P144" s="179">
        <f>O144*H144</f>
        <v>0</v>
      </c>
      <c r="Q144" s="179">
        <v>0.0023999999999999998</v>
      </c>
      <c r="R144" s="179">
        <f>Q144*H144</f>
        <v>0.0047999999999999996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271</v>
      </c>
      <c r="AT144" s="181" t="s">
        <v>184</v>
      </c>
      <c r="AU144" s="181" t="s">
        <v>174</v>
      </c>
      <c r="AY144" s="15" t="s">
        <v>175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174</v>
      </c>
      <c r="BK144" s="182">
        <f>ROUND(I144*H144,2)</f>
        <v>0</v>
      </c>
      <c r="BL144" s="15" t="s">
        <v>271</v>
      </c>
      <c r="BM144" s="181" t="s">
        <v>865</v>
      </c>
    </row>
    <row r="145" s="2" customFormat="1" ht="16.5" customHeight="1">
      <c r="A145" s="34"/>
      <c r="B145" s="168"/>
      <c r="C145" s="169" t="s">
        <v>368</v>
      </c>
      <c r="D145" s="169" t="s">
        <v>178</v>
      </c>
      <c r="E145" s="170" t="s">
        <v>866</v>
      </c>
      <c r="F145" s="171" t="s">
        <v>867</v>
      </c>
      <c r="G145" s="172" t="s">
        <v>181</v>
      </c>
      <c r="H145" s="173">
        <v>1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266</v>
      </c>
      <c r="AT145" s="181" t="s">
        <v>178</v>
      </c>
      <c r="AU145" s="181" t="s">
        <v>174</v>
      </c>
      <c r="AY145" s="15" t="s">
        <v>175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174</v>
      </c>
      <c r="BK145" s="182">
        <f>ROUND(I145*H145,2)</f>
        <v>0</v>
      </c>
      <c r="BL145" s="15" t="s">
        <v>266</v>
      </c>
      <c r="BM145" s="181" t="s">
        <v>868</v>
      </c>
    </row>
    <row r="146" s="2" customFormat="1" ht="16.5" customHeight="1">
      <c r="A146" s="34"/>
      <c r="B146" s="168"/>
      <c r="C146" s="183" t="s">
        <v>7</v>
      </c>
      <c r="D146" s="183" t="s">
        <v>184</v>
      </c>
      <c r="E146" s="184" t="s">
        <v>869</v>
      </c>
      <c r="F146" s="185" t="s">
        <v>870</v>
      </c>
      <c r="G146" s="186" t="s">
        <v>181</v>
      </c>
      <c r="H146" s="187">
        <v>1</v>
      </c>
      <c r="I146" s="188"/>
      <c r="J146" s="189">
        <f>ROUND(I146*H146,2)</f>
        <v>0</v>
      </c>
      <c r="K146" s="190"/>
      <c r="L146" s="191"/>
      <c r="M146" s="197" t="s">
        <v>1</v>
      </c>
      <c r="N146" s="198" t="s">
        <v>39</v>
      </c>
      <c r="O146" s="73"/>
      <c r="P146" s="179">
        <f>O146*H146</f>
        <v>0</v>
      </c>
      <c r="Q146" s="179">
        <v>0.0023999999999999998</v>
      </c>
      <c r="R146" s="179">
        <f>Q146*H146</f>
        <v>0.0023999999999999998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271</v>
      </c>
      <c r="AT146" s="181" t="s">
        <v>184</v>
      </c>
      <c r="AU146" s="181" t="s">
        <v>174</v>
      </c>
      <c r="AY146" s="15" t="s">
        <v>175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174</v>
      </c>
      <c r="BK146" s="182">
        <f>ROUND(I146*H146,2)</f>
        <v>0</v>
      </c>
      <c r="BL146" s="15" t="s">
        <v>271</v>
      </c>
      <c r="BM146" s="181" t="s">
        <v>871</v>
      </c>
    </row>
    <row r="147" s="2" customFormat="1" ht="16.5" customHeight="1">
      <c r="A147" s="34"/>
      <c r="B147" s="168"/>
      <c r="C147" s="169" t="s">
        <v>268</v>
      </c>
      <c r="D147" s="169" t="s">
        <v>178</v>
      </c>
      <c r="E147" s="170" t="s">
        <v>872</v>
      </c>
      <c r="F147" s="171" t="s">
        <v>873</v>
      </c>
      <c r="G147" s="172" t="s">
        <v>181</v>
      </c>
      <c r="H147" s="173">
        <v>32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266</v>
      </c>
      <c r="AT147" s="181" t="s">
        <v>178</v>
      </c>
      <c r="AU147" s="181" t="s">
        <v>174</v>
      </c>
      <c r="AY147" s="15" t="s">
        <v>175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174</v>
      </c>
      <c r="BK147" s="182">
        <f>ROUND(I147*H147,2)</f>
        <v>0</v>
      </c>
      <c r="BL147" s="15" t="s">
        <v>266</v>
      </c>
      <c r="BM147" s="181" t="s">
        <v>874</v>
      </c>
    </row>
    <row r="148" s="2" customFormat="1" ht="16.5" customHeight="1">
      <c r="A148" s="34"/>
      <c r="B148" s="168"/>
      <c r="C148" s="183" t="s">
        <v>273</v>
      </c>
      <c r="D148" s="183" t="s">
        <v>184</v>
      </c>
      <c r="E148" s="184" t="s">
        <v>875</v>
      </c>
      <c r="F148" s="185" t="s">
        <v>876</v>
      </c>
      <c r="G148" s="186" t="s">
        <v>181</v>
      </c>
      <c r="H148" s="187">
        <v>32</v>
      </c>
      <c r="I148" s="188"/>
      <c r="J148" s="189">
        <f>ROUND(I148*H148,2)</f>
        <v>0</v>
      </c>
      <c r="K148" s="190"/>
      <c r="L148" s="191"/>
      <c r="M148" s="197" t="s">
        <v>1</v>
      </c>
      <c r="N148" s="198" t="s">
        <v>39</v>
      </c>
      <c r="O148" s="73"/>
      <c r="P148" s="179">
        <f>O148*H148</f>
        <v>0</v>
      </c>
      <c r="Q148" s="179">
        <v>0.0023999999999999998</v>
      </c>
      <c r="R148" s="179">
        <f>Q148*H148</f>
        <v>0.076799999999999993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271</v>
      </c>
      <c r="AT148" s="181" t="s">
        <v>184</v>
      </c>
      <c r="AU148" s="181" t="s">
        <v>174</v>
      </c>
      <c r="AY148" s="15" t="s">
        <v>175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174</v>
      </c>
      <c r="BK148" s="182">
        <f>ROUND(I148*H148,2)</f>
        <v>0</v>
      </c>
      <c r="BL148" s="15" t="s">
        <v>271</v>
      </c>
      <c r="BM148" s="181" t="s">
        <v>877</v>
      </c>
    </row>
    <row r="149" s="2" customFormat="1" ht="16.5" customHeight="1">
      <c r="A149" s="34"/>
      <c r="B149" s="168"/>
      <c r="C149" s="169" t="s">
        <v>277</v>
      </c>
      <c r="D149" s="169" t="s">
        <v>178</v>
      </c>
      <c r="E149" s="170" t="s">
        <v>878</v>
      </c>
      <c r="F149" s="171" t="s">
        <v>879</v>
      </c>
      <c r="G149" s="172" t="s">
        <v>181</v>
      </c>
      <c r="H149" s="173">
        <v>100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266</v>
      </c>
      <c r="AT149" s="181" t="s">
        <v>178</v>
      </c>
      <c r="AU149" s="181" t="s">
        <v>174</v>
      </c>
      <c r="AY149" s="15" t="s">
        <v>175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174</v>
      </c>
      <c r="BK149" s="182">
        <f>ROUND(I149*H149,2)</f>
        <v>0</v>
      </c>
      <c r="BL149" s="15" t="s">
        <v>266</v>
      </c>
      <c r="BM149" s="181" t="s">
        <v>880</v>
      </c>
    </row>
    <row r="150" s="2" customFormat="1" ht="16.5" customHeight="1">
      <c r="A150" s="34"/>
      <c r="B150" s="168"/>
      <c r="C150" s="183" t="s">
        <v>281</v>
      </c>
      <c r="D150" s="183" t="s">
        <v>184</v>
      </c>
      <c r="E150" s="184" t="s">
        <v>881</v>
      </c>
      <c r="F150" s="185" t="s">
        <v>882</v>
      </c>
      <c r="G150" s="186" t="s">
        <v>181</v>
      </c>
      <c r="H150" s="187">
        <v>100</v>
      </c>
      <c r="I150" s="188"/>
      <c r="J150" s="189">
        <f>ROUND(I150*H150,2)</f>
        <v>0</v>
      </c>
      <c r="K150" s="190"/>
      <c r="L150" s="191"/>
      <c r="M150" s="197" t="s">
        <v>1</v>
      </c>
      <c r="N150" s="198" t="s">
        <v>39</v>
      </c>
      <c r="O150" s="73"/>
      <c r="P150" s="179">
        <f>O150*H150</f>
        <v>0</v>
      </c>
      <c r="Q150" s="179">
        <v>0.0023999999999999998</v>
      </c>
      <c r="R150" s="179">
        <f>Q150*H150</f>
        <v>0.23999999999999999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271</v>
      </c>
      <c r="AT150" s="181" t="s">
        <v>184</v>
      </c>
      <c r="AU150" s="181" t="s">
        <v>174</v>
      </c>
      <c r="AY150" s="15" t="s">
        <v>175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174</v>
      </c>
      <c r="BK150" s="182">
        <f>ROUND(I150*H150,2)</f>
        <v>0</v>
      </c>
      <c r="BL150" s="15" t="s">
        <v>271</v>
      </c>
      <c r="BM150" s="181" t="s">
        <v>883</v>
      </c>
    </row>
    <row r="151" s="2" customFormat="1" ht="16.5" customHeight="1">
      <c r="A151" s="34"/>
      <c r="B151" s="168"/>
      <c r="C151" s="169" t="s">
        <v>285</v>
      </c>
      <c r="D151" s="169" t="s">
        <v>178</v>
      </c>
      <c r="E151" s="170" t="s">
        <v>884</v>
      </c>
      <c r="F151" s="171" t="s">
        <v>885</v>
      </c>
      <c r="G151" s="172" t="s">
        <v>181</v>
      </c>
      <c r="H151" s="173">
        <v>1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266</v>
      </c>
      <c r="AT151" s="181" t="s">
        <v>178</v>
      </c>
      <c r="AU151" s="181" t="s">
        <v>174</v>
      </c>
      <c r="AY151" s="15" t="s">
        <v>175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174</v>
      </c>
      <c r="BK151" s="182">
        <f>ROUND(I151*H151,2)</f>
        <v>0</v>
      </c>
      <c r="BL151" s="15" t="s">
        <v>266</v>
      </c>
      <c r="BM151" s="181" t="s">
        <v>886</v>
      </c>
    </row>
    <row r="152" s="2" customFormat="1" ht="16.5" customHeight="1">
      <c r="A152" s="34"/>
      <c r="B152" s="168"/>
      <c r="C152" s="183" t="s">
        <v>291</v>
      </c>
      <c r="D152" s="183" t="s">
        <v>184</v>
      </c>
      <c r="E152" s="184" t="s">
        <v>887</v>
      </c>
      <c r="F152" s="185" t="s">
        <v>888</v>
      </c>
      <c r="G152" s="186" t="s">
        <v>181</v>
      </c>
      <c r="H152" s="187">
        <v>1</v>
      </c>
      <c r="I152" s="188"/>
      <c r="J152" s="189">
        <f>ROUND(I152*H152,2)</f>
        <v>0</v>
      </c>
      <c r="K152" s="190"/>
      <c r="L152" s="191"/>
      <c r="M152" s="197" t="s">
        <v>1</v>
      </c>
      <c r="N152" s="198" t="s">
        <v>39</v>
      </c>
      <c r="O152" s="73"/>
      <c r="P152" s="179">
        <f>O152*H152</f>
        <v>0</v>
      </c>
      <c r="Q152" s="179">
        <v>0.0023999999999999998</v>
      </c>
      <c r="R152" s="179">
        <f>Q152*H152</f>
        <v>0.0023999999999999998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271</v>
      </c>
      <c r="AT152" s="181" t="s">
        <v>184</v>
      </c>
      <c r="AU152" s="181" t="s">
        <v>174</v>
      </c>
      <c r="AY152" s="15" t="s">
        <v>175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174</v>
      </c>
      <c r="BK152" s="182">
        <f>ROUND(I152*H152,2)</f>
        <v>0</v>
      </c>
      <c r="BL152" s="15" t="s">
        <v>271</v>
      </c>
      <c r="BM152" s="181" t="s">
        <v>889</v>
      </c>
    </row>
    <row r="153" s="2" customFormat="1" ht="16.5" customHeight="1">
      <c r="A153" s="34"/>
      <c r="B153" s="168"/>
      <c r="C153" s="169" t="s">
        <v>295</v>
      </c>
      <c r="D153" s="169" t="s">
        <v>178</v>
      </c>
      <c r="E153" s="170" t="s">
        <v>890</v>
      </c>
      <c r="F153" s="171" t="s">
        <v>891</v>
      </c>
      <c r="G153" s="172" t="s">
        <v>181</v>
      </c>
      <c r="H153" s="173">
        <v>1</v>
      </c>
      <c r="I153" s="174"/>
      <c r="J153" s="175">
        <f>ROUND(I153*H153,2)</f>
        <v>0</v>
      </c>
      <c r="K153" s="176"/>
      <c r="L153" s="35"/>
      <c r="M153" s="177" t="s">
        <v>1</v>
      </c>
      <c r="N153" s="178" t="s">
        <v>39</v>
      </c>
      <c r="O153" s="73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266</v>
      </c>
      <c r="AT153" s="181" t="s">
        <v>178</v>
      </c>
      <c r="AU153" s="181" t="s">
        <v>174</v>
      </c>
      <c r="AY153" s="15" t="s">
        <v>175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174</v>
      </c>
      <c r="BK153" s="182">
        <f>ROUND(I153*H153,2)</f>
        <v>0</v>
      </c>
      <c r="BL153" s="15" t="s">
        <v>266</v>
      </c>
      <c r="BM153" s="181" t="s">
        <v>892</v>
      </c>
    </row>
    <row r="154" s="2" customFormat="1" ht="16.5" customHeight="1">
      <c r="A154" s="34"/>
      <c r="B154" s="168"/>
      <c r="C154" s="183" t="s">
        <v>301</v>
      </c>
      <c r="D154" s="183" t="s">
        <v>184</v>
      </c>
      <c r="E154" s="184" t="s">
        <v>893</v>
      </c>
      <c r="F154" s="185" t="s">
        <v>894</v>
      </c>
      <c r="G154" s="186" t="s">
        <v>181</v>
      </c>
      <c r="H154" s="187">
        <v>1</v>
      </c>
      <c r="I154" s="188"/>
      <c r="J154" s="189">
        <f>ROUND(I154*H154,2)</f>
        <v>0</v>
      </c>
      <c r="K154" s="190"/>
      <c r="L154" s="191"/>
      <c r="M154" s="197" t="s">
        <v>1</v>
      </c>
      <c r="N154" s="198" t="s">
        <v>39</v>
      </c>
      <c r="O154" s="73"/>
      <c r="P154" s="179">
        <f>O154*H154</f>
        <v>0</v>
      </c>
      <c r="Q154" s="179">
        <v>0.0023999999999999998</v>
      </c>
      <c r="R154" s="179">
        <f>Q154*H154</f>
        <v>0.0023999999999999998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271</v>
      </c>
      <c r="AT154" s="181" t="s">
        <v>184</v>
      </c>
      <c r="AU154" s="181" t="s">
        <v>174</v>
      </c>
      <c r="AY154" s="15" t="s">
        <v>175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174</v>
      </c>
      <c r="BK154" s="182">
        <f>ROUND(I154*H154,2)</f>
        <v>0</v>
      </c>
      <c r="BL154" s="15" t="s">
        <v>271</v>
      </c>
      <c r="BM154" s="181" t="s">
        <v>895</v>
      </c>
    </row>
    <row r="155" s="12" customFormat="1" ht="22.8" customHeight="1">
      <c r="A155" s="12"/>
      <c r="B155" s="155"/>
      <c r="C155" s="12"/>
      <c r="D155" s="156" t="s">
        <v>72</v>
      </c>
      <c r="E155" s="166" t="s">
        <v>299</v>
      </c>
      <c r="F155" s="166" t="s">
        <v>300</v>
      </c>
      <c r="G155" s="12"/>
      <c r="H155" s="12"/>
      <c r="I155" s="158"/>
      <c r="J155" s="167">
        <f>BK155</f>
        <v>0</v>
      </c>
      <c r="K155" s="12"/>
      <c r="L155" s="155"/>
      <c r="M155" s="160"/>
      <c r="N155" s="161"/>
      <c r="O155" s="161"/>
      <c r="P155" s="162">
        <f>SUM(P156:P164)</f>
        <v>0</v>
      </c>
      <c r="Q155" s="161"/>
      <c r="R155" s="162">
        <f>SUM(R156:R164)</f>
        <v>1.27328</v>
      </c>
      <c r="S155" s="161"/>
      <c r="T155" s="163">
        <f>SUM(T156:T164)</f>
        <v>0.45200000000000001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197</v>
      </c>
      <c r="AT155" s="164" t="s">
        <v>72</v>
      </c>
      <c r="AU155" s="164" t="s">
        <v>81</v>
      </c>
      <c r="AY155" s="156" t="s">
        <v>175</v>
      </c>
      <c r="BK155" s="165">
        <f>SUM(BK156:BK164)</f>
        <v>0</v>
      </c>
    </row>
    <row r="156" s="2" customFormat="1" ht="33" customHeight="1">
      <c r="A156" s="34"/>
      <c r="B156" s="168"/>
      <c r="C156" s="169" t="s">
        <v>482</v>
      </c>
      <c r="D156" s="169" t="s">
        <v>178</v>
      </c>
      <c r="E156" s="170" t="s">
        <v>668</v>
      </c>
      <c r="F156" s="171" t="s">
        <v>669</v>
      </c>
      <c r="G156" s="172" t="s">
        <v>192</v>
      </c>
      <c r="H156" s="173">
        <v>56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39</v>
      </c>
      <c r="O156" s="73"/>
      <c r="P156" s="179">
        <f>O156*H156</f>
        <v>0</v>
      </c>
      <c r="Q156" s="179">
        <v>0.00059999999999999995</v>
      </c>
      <c r="R156" s="179">
        <f>Q156*H156</f>
        <v>0.033599999999999998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266</v>
      </c>
      <c r="AT156" s="181" t="s">
        <v>178</v>
      </c>
      <c r="AU156" s="181" t="s">
        <v>174</v>
      </c>
      <c r="AY156" s="15" t="s">
        <v>175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174</v>
      </c>
      <c r="BK156" s="182">
        <f>ROUND(I156*H156,2)</f>
        <v>0</v>
      </c>
      <c r="BL156" s="15" t="s">
        <v>266</v>
      </c>
      <c r="BM156" s="181" t="s">
        <v>896</v>
      </c>
    </row>
    <row r="157" s="2" customFormat="1" ht="33" customHeight="1">
      <c r="A157" s="34"/>
      <c r="B157" s="168"/>
      <c r="C157" s="169" t="s">
        <v>484</v>
      </c>
      <c r="D157" s="169" t="s">
        <v>178</v>
      </c>
      <c r="E157" s="170" t="s">
        <v>674</v>
      </c>
      <c r="F157" s="171" t="s">
        <v>675</v>
      </c>
      <c r="G157" s="172" t="s">
        <v>181</v>
      </c>
      <c r="H157" s="173">
        <v>32</v>
      </c>
      <c r="I157" s="174"/>
      <c r="J157" s="175">
        <f>ROUND(I157*H157,2)</f>
        <v>0</v>
      </c>
      <c r="K157" s="176"/>
      <c r="L157" s="35"/>
      <c r="M157" s="177" t="s">
        <v>1</v>
      </c>
      <c r="N157" s="178" t="s">
        <v>39</v>
      </c>
      <c r="O157" s="73"/>
      <c r="P157" s="179">
        <f>O157*H157</f>
        <v>0</v>
      </c>
      <c r="Q157" s="179">
        <v>0.038739999999999997</v>
      </c>
      <c r="R157" s="179">
        <f>Q157*H157</f>
        <v>1.2396799999999999</v>
      </c>
      <c r="S157" s="179">
        <v>0</v>
      </c>
      <c r="T157" s="180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1" t="s">
        <v>266</v>
      </c>
      <c r="AT157" s="181" t="s">
        <v>178</v>
      </c>
      <c r="AU157" s="181" t="s">
        <v>174</v>
      </c>
      <c r="AY157" s="15" t="s">
        <v>175</v>
      </c>
      <c r="BE157" s="182">
        <f>IF(N157="základní",J157,0)</f>
        <v>0</v>
      </c>
      <c r="BF157" s="182">
        <f>IF(N157="snížená",J157,0)</f>
        <v>0</v>
      </c>
      <c r="BG157" s="182">
        <f>IF(N157="zákl. přenesená",J157,0)</f>
        <v>0</v>
      </c>
      <c r="BH157" s="182">
        <f>IF(N157="sníž. přenesená",J157,0)</f>
        <v>0</v>
      </c>
      <c r="BI157" s="182">
        <f>IF(N157="nulová",J157,0)</f>
        <v>0</v>
      </c>
      <c r="BJ157" s="15" t="s">
        <v>174</v>
      </c>
      <c r="BK157" s="182">
        <f>ROUND(I157*H157,2)</f>
        <v>0</v>
      </c>
      <c r="BL157" s="15" t="s">
        <v>266</v>
      </c>
      <c r="BM157" s="181" t="s">
        <v>897</v>
      </c>
    </row>
    <row r="158" s="2" customFormat="1" ht="33" customHeight="1">
      <c r="A158" s="34"/>
      <c r="B158" s="168"/>
      <c r="C158" s="169" t="s">
        <v>187</v>
      </c>
      <c r="D158" s="169" t="s">
        <v>178</v>
      </c>
      <c r="E158" s="170" t="s">
        <v>714</v>
      </c>
      <c r="F158" s="171" t="s">
        <v>715</v>
      </c>
      <c r="G158" s="172" t="s">
        <v>181</v>
      </c>
      <c r="H158" s="173">
        <v>32</v>
      </c>
      <c r="I158" s="174"/>
      <c r="J158" s="175">
        <f>ROUND(I158*H158,2)</f>
        <v>0</v>
      </c>
      <c r="K158" s="176"/>
      <c r="L158" s="35"/>
      <c r="M158" s="177" t="s">
        <v>1</v>
      </c>
      <c r="N158" s="178" t="s">
        <v>39</v>
      </c>
      <c r="O158" s="73"/>
      <c r="P158" s="179">
        <f>O158*H158</f>
        <v>0</v>
      </c>
      <c r="Q158" s="179">
        <v>0</v>
      </c>
      <c r="R158" s="179">
        <f>Q158*H158</f>
        <v>0</v>
      </c>
      <c r="S158" s="179">
        <v>0.0080000000000000002</v>
      </c>
      <c r="T158" s="180">
        <f>S158*H158</f>
        <v>0.25600000000000001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266</v>
      </c>
      <c r="AT158" s="181" t="s">
        <v>178</v>
      </c>
      <c r="AU158" s="181" t="s">
        <v>174</v>
      </c>
      <c r="AY158" s="15" t="s">
        <v>175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5" t="s">
        <v>174</v>
      </c>
      <c r="BK158" s="182">
        <f>ROUND(I158*H158,2)</f>
        <v>0</v>
      </c>
      <c r="BL158" s="15" t="s">
        <v>266</v>
      </c>
      <c r="BM158" s="181" t="s">
        <v>898</v>
      </c>
    </row>
    <row r="159" s="2" customFormat="1" ht="33" customHeight="1">
      <c r="A159" s="34"/>
      <c r="B159" s="168"/>
      <c r="C159" s="169" t="s">
        <v>250</v>
      </c>
      <c r="D159" s="169" t="s">
        <v>178</v>
      </c>
      <c r="E159" s="170" t="s">
        <v>680</v>
      </c>
      <c r="F159" s="171" t="s">
        <v>681</v>
      </c>
      <c r="G159" s="172" t="s">
        <v>192</v>
      </c>
      <c r="H159" s="173">
        <v>56</v>
      </c>
      <c r="I159" s="174"/>
      <c r="J159" s="175">
        <f>ROUND(I159*H159,2)</f>
        <v>0</v>
      </c>
      <c r="K159" s="176"/>
      <c r="L159" s="35"/>
      <c r="M159" s="177" t="s">
        <v>1</v>
      </c>
      <c r="N159" s="178" t="s">
        <v>39</v>
      </c>
      <c r="O159" s="73"/>
      <c r="P159" s="179">
        <f>O159*H159</f>
        <v>0</v>
      </c>
      <c r="Q159" s="179">
        <v>0</v>
      </c>
      <c r="R159" s="179">
        <f>Q159*H159</f>
        <v>0</v>
      </c>
      <c r="S159" s="179">
        <v>0.0035000000000000001</v>
      </c>
      <c r="T159" s="180">
        <f>S159*H159</f>
        <v>0.19600000000000001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266</v>
      </c>
      <c r="AT159" s="181" t="s">
        <v>178</v>
      </c>
      <c r="AU159" s="181" t="s">
        <v>174</v>
      </c>
      <c r="AY159" s="15" t="s">
        <v>175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5" t="s">
        <v>174</v>
      </c>
      <c r="BK159" s="182">
        <f>ROUND(I159*H159,2)</f>
        <v>0</v>
      </c>
      <c r="BL159" s="15" t="s">
        <v>266</v>
      </c>
      <c r="BM159" s="181" t="s">
        <v>899</v>
      </c>
    </row>
    <row r="160" s="2" customFormat="1" ht="24.15" customHeight="1">
      <c r="A160" s="34"/>
      <c r="B160" s="168"/>
      <c r="C160" s="169" t="s">
        <v>462</v>
      </c>
      <c r="D160" s="169" t="s">
        <v>178</v>
      </c>
      <c r="E160" s="170" t="s">
        <v>630</v>
      </c>
      <c r="F160" s="171" t="s">
        <v>631</v>
      </c>
      <c r="G160" s="172" t="s">
        <v>632</v>
      </c>
      <c r="H160" s="173">
        <v>0.45200000000000001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39</v>
      </c>
      <c r="O160" s="73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266</v>
      </c>
      <c r="AT160" s="181" t="s">
        <v>178</v>
      </c>
      <c r="AU160" s="181" t="s">
        <v>174</v>
      </c>
      <c r="AY160" s="15" t="s">
        <v>175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5" t="s">
        <v>174</v>
      </c>
      <c r="BK160" s="182">
        <f>ROUND(I160*H160,2)</f>
        <v>0</v>
      </c>
      <c r="BL160" s="15" t="s">
        <v>266</v>
      </c>
      <c r="BM160" s="181" t="s">
        <v>900</v>
      </c>
    </row>
    <row r="161" s="2" customFormat="1" ht="24.15" customHeight="1">
      <c r="A161" s="34"/>
      <c r="B161" s="168"/>
      <c r="C161" s="169" t="s">
        <v>464</v>
      </c>
      <c r="D161" s="169" t="s">
        <v>178</v>
      </c>
      <c r="E161" s="170" t="s">
        <v>634</v>
      </c>
      <c r="F161" s="171" t="s">
        <v>635</v>
      </c>
      <c r="G161" s="172" t="s">
        <v>632</v>
      </c>
      <c r="H161" s="173">
        <v>0.45200000000000001</v>
      </c>
      <c r="I161" s="174"/>
      <c r="J161" s="175">
        <f>ROUND(I161*H161,2)</f>
        <v>0</v>
      </c>
      <c r="K161" s="176"/>
      <c r="L161" s="35"/>
      <c r="M161" s="177" t="s">
        <v>1</v>
      </c>
      <c r="N161" s="178" t="s">
        <v>39</v>
      </c>
      <c r="O161" s="73"/>
      <c r="P161" s="179">
        <f>O161*H161</f>
        <v>0</v>
      </c>
      <c r="Q161" s="179">
        <v>0</v>
      </c>
      <c r="R161" s="179">
        <f>Q161*H161</f>
        <v>0</v>
      </c>
      <c r="S161" s="179">
        <v>0</v>
      </c>
      <c r="T161" s="180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266</v>
      </c>
      <c r="AT161" s="181" t="s">
        <v>178</v>
      </c>
      <c r="AU161" s="181" t="s">
        <v>174</v>
      </c>
      <c r="AY161" s="15" t="s">
        <v>175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5" t="s">
        <v>174</v>
      </c>
      <c r="BK161" s="182">
        <f>ROUND(I161*H161,2)</f>
        <v>0</v>
      </c>
      <c r="BL161" s="15" t="s">
        <v>266</v>
      </c>
      <c r="BM161" s="181" t="s">
        <v>901</v>
      </c>
    </row>
    <row r="162" s="2" customFormat="1" ht="24.15" customHeight="1">
      <c r="A162" s="34"/>
      <c r="B162" s="168"/>
      <c r="C162" s="169" t="s">
        <v>504</v>
      </c>
      <c r="D162" s="169" t="s">
        <v>178</v>
      </c>
      <c r="E162" s="170" t="s">
        <v>637</v>
      </c>
      <c r="F162" s="171" t="s">
        <v>638</v>
      </c>
      <c r="G162" s="172" t="s">
        <v>632</v>
      </c>
      <c r="H162" s="173">
        <v>0.45200000000000001</v>
      </c>
      <c r="I162" s="174"/>
      <c r="J162" s="175">
        <f>ROUND(I162*H162,2)</f>
        <v>0</v>
      </c>
      <c r="K162" s="176"/>
      <c r="L162" s="35"/>
      <c r="M162" s="177" t="s">
        <v>1</v>
      </c>
      <c r="N162" s="178" t="s">
        <v>39</v>
      </c>
      <c r="O162" s="73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181" t="s">
        <v>266</v>
      </c>
      <c r="AT162" s="181" t="s">
        <v>178</v>
      </c>
      <c r="AU162" s="181" t="s">
        <v>174</v>
      </c>
      <c r="AY162" s="15" t="s">
        <v>175</v>
      </c>
      <c r="BE162" s="182">
        <f>IF(N162="základní",J162,0)</f>
        <v>0</v>
      </c>
      <c r="BF162" s="182">
        <f>IF(N162="snížená",J162,0)</f>
        <v>0</v>
      </c>
      <c r="BG162" s="182">
        <f>IF(N162="zákl. přenesená",J162,0)</f>
        <v>0</v>
      </c>
      <c r="BH162" s="182">
        <f>IF(N162="sníž. přenesená",J162,0)</f>
        <v>0</v>
      </c>
      <c r="BI162" s="182">
        <f>IF(N162="nulová",J162,0)</f>
        <v>0</v>
      </c>
      <c r="BJ162" s="15" t="s">
        <v>174</v>
      </c>
      <c r="BK162" s="182">
        <f>ROUND(I162*H162,2)</f>
        <v>0</v>
      </c>
      <c r="BL162" s="15" t="s">
        <v>266</v>
      </c>
      <c r="BM162" s="181" t="s">
        <v>902</v>
      </c>
    </row>
    <row r="163" s="2" customFormat="1" ht="24.15" customHeight="1">
      <c r="A163" s="34"/>
      <c r="B163" s="168"/>
      <c r="C163" s="169" t="s">
        <v>508</v>
      </c>
      <c r="D163" s="169" t="s">
        <v>178</v>
      </c>
      <c r="E163" s="170" t="s">
        <v>640</v>
      </c>
      <c r="F163" s="171" t="s">
        <v>641</v>
      </c>
      <c r="G163" s="172" t="s">
        <v>632</v>
      </c>
      <c r="H163" s="173">
        <v>0.45200000000000001</v>
      </c>
      <c r="I163" s="174"/>
      <c r="J163" s="175">
        <f>ROUND(I163*H163,2)</f>
        <v>0</v>
      </c>
      <c r="K163" s="176"/>
      <c r="L163" s="35"/>
      <c r="M163" s="177" t="s">
        <v>1</v>
      </c>
      <c r="N163" s="178" t="s">
        <v>39</v>
      </c>
      <c r="O163" s="73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1" t="s">
        <v>266</v>
      </c>
      <c r="AT163" s="181" t="s">
        <v>178</v>
      </c>
      <c r="AU163" s="181" t="s">
        <v>174</v>
      </c>
      <c r="AY163" s="15" t="s">
        <v>175</v>
      </c>
      <c r="BE163" s="182">
        <f>IF(N163="základní",J163,0)</f>
        <v>0</v>
      </c>
      <c r="BF163" s="182">
        <f>IF(N163="snížená",J163,0)</f>
        <v>0</v>
      </c>
      <c r="BG163" s="182">
        <f>IF(N163="zákl. přenesená",J163,0)</f>
        <v>0</v>
      </c>
      <c r="BH163" s="182">
        <f>IF(N163="sníž. přenesená",J163,0)</f>
        <v>0</v>
      </c>
      <c r="BI163" s="182">
        <f>IF(N163="nulová",J163,0)</f>
        <v>0</v>
      </c>
      <c r="BJ163" s="15" t="s">
        <v>174</v>
      </c>
      <c r="BK163" s="182">
        <f>ROUND(I163*H163,2)</f>
        <v>0</v>
      </c>
      <c r="BL163" s="15" t="s">
        <v>266</v>
      </c>
      <c r="BM163" s="181" t="s">
        <v>903</v>
      </c>
    </row>
    <row r="164" s="2" customFormat="1" ht="49.05" customHeight="1">
      <c r="A164" s="34"/>
      <c r="B164" s="168"/>
      <c r="C164" s="169" t="s">
        <v>532</v>
      </c>
      <c r="D164" s="169" t="s">
        <v>178</v>
      </c>
      <c r="E164" s="170" t="s">
        <v>643</v>
      </c>
      <c r="F164" s="171" t="s">
        <v>644</v>
      </c>
      <c r="G164" s="172" t="s">
        <v>632</v>
      </c>
      <c r="H164" s="173">
        <v>0.45200000000000001</v>
      </c>
      <c r="I164" s="174"/>
      <c r="J164" s="175">
        <f>ROUND(I164*H164,2)</f>
        <v>0</v>
      </c>
      <c r="K164" s="176"/>
      <c r="L164" s="35"/>
      <c r="M164" s="199" t="s">
        <v>1</v>
      </c>
      <c r="N164" s="200" t="s">
        <v>39</v>
      </c>
      <c r="O164" s="194"/>
      <c r="P164" s="195">
        <f>O164*H164</f>
        <v>0</v>
      </c>
      <c r="Q164" s="195">
        <v>0</v>
      </c>
      <c r="R164" s="195">
        <f>Q164*H164</f>
        <v>0</v>
      </c>
      <c r="S164" s="195">
        <v>0</v>
      </c>
      <c r="T164" s="196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81" t="s">
        <v>266</v>
      </c>
      <c r="AT164" s="181" t="s">
        <v>178</v>
      </c>
      <c r="AU164" s="181" t="s">
        <v>174</v>
      </c>
      <c r="AY164" s="15" t="s">
        <v>175</v>
      </c>
      <c r="BE164" s="182">
        <f>IF(N164="základní",J164,0)</f>
        <v>0</v>
      </c>
      <c r="BF164" s="182">
        <f>IF(N164="snížená",J164,0)</f>
        <v>0</v>
      </c>
      <c r="BG164" s="182">
        <f>IF(N164="zákl. přenesená",J164,0)</f>
        <v>0</v>
      </c>
      <c r="BH164" s="182">
        <f>IF(N164="sníž. přenesená",J164,0)</f>
        <v>0</v>
      </c>
      <c r="BI164" s="182">
        <f>IF(N164="nulová",J164,0)</f>
        <v>0</v>
      </c>
      <c r="BJ164" s="15" t="s">
        <v>174</v>
      </c>
      <c r="BK164" s="182">
        <f>ROUND(I164*H164,2)</f>
        <v>0</v>
      </c>
      <c r="BL164" s="15" t="s">
        <v>266</v>
      </c>
      <c r="BM164" s="181" t="s">
        <v>904</v>
      </c>
    </row>
    <row r="165" s="2" customFormat="1" ht="6.96" customHeight="1">
      <c r="A165" s="34"/>
      <c r="B165" s="56"/>
      <c r="C165" s="57"/>
      <c r="D165" s="57"/>
      <c r="E165" s="57"/>
      <c r="F165" s="57"/>
      <c r="G165" s="57"/>
      <c r="H165" s="57"/>
      <c r="I165" s="57"/>
      <c r="J165" s="57"/>
      <c r="K165" s="57"/>
      <c r="L165" s="35"/>
      <c r="M165" s="34"/>
      <c r="O165" s="34"/>
      <c r="P165" s="34"/>
      <c r="Q165" s="34"/>
      <c r="R165" s="34"/>
      <c r="S165" s="34"/>
      <c r="T165" s="34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</row>
  </sheetData>
  <autoFilter ref="C120:K164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151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ROUND((SUM(BE118:BE122)),  2)</f>
        <v>0</v>
      </c>
      <c r="G33" s="34"/>
      <c r="H33" s="34"/>
      <c r="I33" s="124">
        <v>0.20999999999999999</v>
      </c>
      <c r="J33" s="123">
        <f>ROUND(((SUM(BE118:BE122))*I33),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ROUND((SUM(BF118:BF122)),  2)</f>
        <v>0</v>
      </c>
      <c r="G34" s="34"/>
      <c r="H34" s="34"/>
      <c r="I34" s="124">
        <v>0.12</v>
      </c>
      <c r="J34" s="123">
        <f>ROUND(((SUM(BF118:BF122))*I34),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ROUND((SUM(BG118:BG122)),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ROUND((SUM(BH118:BH122)),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ROUND((SUM(BI118:BI122)),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A1 - Hlavní přívod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159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Ostrava, Vaňkova 46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A1 - Hlavní přívod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21. 3. 2025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160</v>
      </c>
      <c r="D117" s="147" t="s">
        <v>58</v>
      </c>
      <c r="E117" s="147" t="s">
        <v>54</v>
      </c>
      <c r="F117" s="147" t="s">
        <v>55</v>
      </c>
      <c r="G117" s="147" t="s">
        <v>161</v>
      </c>
      <c r="H117" s="147" t="s">
        <v>162</v>
      </c>
      <c r="I117" s="147" t="s">
        <v>163</v>
      </c>
      <c r="J117" s="148" t="s">
        <v>154</v>
      </c>
      <c r="K117" s="149" t="s">
        <v>164</v>
      </c>
      <c r="L117" s="150"/>
      <c r="M117" s="82" t="s">
        <v>1</v>
      </c>
      <c r="N117" s="83" t="s">
        <v>37</v>
      </c>
      <c r="O117" s="83" t="s">
        <v>165</v>
      </c>
      <c r="P117" s="83" t="s">
        <v>166</v>
      </c>
      <c r="Q117" s="83" t="s">
        <v>167</v>
      </c>
      <c r="R117" s="83" t="s">
        <v>168</v>
      </c>
      <c r="S117" s="83" t="s">
        <v>169</v>
      </c>
      <c r="T117" s="84" t="s">
        <v>170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171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0.00132</v>
      </c>
      <c r="S118" s="86"/>
      <c r="T118" s="153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156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172</v>
      </c>
      <c r="F119" s="157" t="s">
        <v>173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0.00132</v>
      </c>
      <c r="S119" s="161"/>
      <c r="T119" s="16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174</v>
      </c>
      <c r="AT119" s="164" t="s">
        <v>72</v>
      </c>
      <c r="AU119" s="164" t="s">
        <v>73</v>
      </c>
      <c r="AY119" s="156" t="s">
        <v>175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176</v>
      </c>
      <c r="F120" s="166" t="s">
        <v>177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SUM(P121:P122)</f>
        <v>0</v>
      </c>
      <c r="Q120" s="161"/>
      <c r="R120" s="162">
        <f>SUM(R121:R122)</f>
        <v>0.00132</v>
      </c>
      <c r="S120" s="161"/>
      <c r="T120" s="16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174</v>
      </c>
      <c r="AT120" s="164" t="s">
        <v>72</v>
      </c>
      <c r="AU120" s="164" t="s">
        <v>81</v>
      </c>
      <c r="AY120" s="156" t="s">
        <v>175</v>
      </c>
      <c r="BK120" s="165">
        <f>SUM(BK121:BK122)</f>
        <v>0</v>
      </c>
    </row>
    <row r="121" s="2" customFormat="1" ht="21.75" customHeight="1">
      <c r="A121" s="34"/>
      <c r="B121" s="168"/>
      <c r="C121" s="169" t="s">
        <v>81</v>
      </c>
      <c r="D121" s="169" t="s">
        <v>178</v>
      </c>
      <c r="E121" s="170" t="s">
        <v>179</v>
      </c>
      <c r="F121" s="171" t="s">
        <v>180</v>
      </c>
      <c r="G121" s="172" t="s">
        <v>181</v>
      </c>
      <c r="H121" s="173">
        <v>3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182</v>
      </c>
      <c r="AT121" s="181" t="s">
        <v>178</v>
      </c>
      <c r="AU121" s="181" t="s">
        <v>174</v>
      </c>
      <c r="AY121" s="15" t="s">
        <v>175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174</v>
      </c>
      <c r="BK121" s="182">
        <f>ROUND(I121*H121,2)</f>
        <v>0</v>
      </c>
      <c r="BL121" s="15" t="s">
        <v>182</v>
      </c>
      <c r="BM121" s="181" t="s">
        <v>183</v>
      </c>
    </row>
    <row r="122" s="2" customFormat="1" ht="24.15" customHeight="1">
      <c r="A122" s="34"/>
      <c r="B122" s="168"/>
      <c r="C122" s="183" t="s">
        <v>174</v>
      </c>
      <c r="D122" s="183" t="s">
        <v>184</v>
      </c>
      <c r="E122" s="184" t="s">
        <v>185</v>
      </c>
      <c r="F122" s="185" t="s">
        <v>186</v>
      </c>
      <c r="G122" s="186" t="s">
        <v>181</v>
      </c>
      <c r="H122" s="187">
        <v>3</v>
      </c>
      <c r="I122" s="188"/>
      <c r="J122" s="189">
        <f>ROUND(I122*H122,2)</f>
        <v>0</v>
      </c>
      <c r="K122" s="190"/>
      <c r="L122" s="191"/>
      <c r="M122" s="192" t="s">
        <v>1</v>
      </c>
      <c r="N122" s="193" t="s">
        <v>39</v>
      </c>
      <c r="O122" s="194"/>
      <c r="P122" s="195">
        <f>O122*H122</f>
        <v>0</v>
      </c>
      <c r="Q122" s="195">
        <v>0.00044000000000000002</v>
      </c>
      <c r="R122" s="195">
        <f>Q122*H122</f>
        <v>0.00132</v>
      </c>
      <c r="S122" s="195">
        <v>0</v>
      </c>
      <c r="T122" s="19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187</v>
      </c>
      <c r="AT122" s="181" t="s">
        <v>184</v>
      </c>
      <c r="AU122" s="181" t="s">
        <v>174</v>
      </c>
      <c r="AY122" s="15" t="s">
        <v>175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174</v>
      </c>
      <c r="BK122" s="182">
        <f>ROUND(I122*H122,2)</f>
        <v>0</v>
      </c>
      <c r="BL122" s="15" t="s">
        <v>182</v>
      </c>
      <c r="BM122" s="181" t="s">
        <v>188</v>
      </c>
    </row>
    <row r="123" s="2" customFormat="1" ht="6.96" customHeight="1">
      <c r="A123" s="34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905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ROUND((SUM(BE120:BE138)),  2)</f>
        <v>0</v>
      </c>
      <c r="G33" s="34"/>
      <c r="H33" s="34"/>
      <c r="I33" s="124">
        <v>0.20999999999999999</v>
      </c>
      <c r="J33" s="123">
        <f>ROUND(((SUM(BE120:BE138))*I33),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ROUND((SUM(BF120:BF138)),  2)</f>
        <v>0</v>
      </c>
      <c r="G34" s="34"/>
      <c r="H34" s="34"/>
      <c r="I34" s="124">
        <v>0.12</v>
      </c>
      <c r="J34" s="123">
        <f>ROUND(((SUM(BF120:BF138))*I34),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ROUND((SUM(BG120:BG138)),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ROUND((SUM(BH120:BH138)),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ROUND((SUM(BI120:BI138)),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A6 - Přívodní vedení do bytů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J128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209</v>
      </c>
      <c r="E100" s="142"/>
      <c r="F100" s="142"/>
      <c r="G100" s="142"/>
      <c r="H100" s="142"/>
      <c r="I100" s="142"/>
      <c r="J100" s="143">
        <f>J129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159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Ostrava, Vaňkova 46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A6 - Přívodní vedení do bytů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21. 3. 2025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160</v>
      </c>
      <c r="D119" s="147" t="s">
        <v>58</v>
      </c>
      <c r="E119" s="147" t="s">
        <v>54</v>
      </c>
      <c r="F119" s="147" t="s">
        <v>55</v>
      </c>
      <c r="G119" s="147" t="s">
        <v>161</v>
      </c>
      <c r="H119" s="147" t="s">
        <v>162</v>
      </c>
      <c r="I119" s="147" t="s">
        <v>163</v>
      </c>
      <c r="J119" s="148" t="s">
        <v>154</v>
      </c>
      <c r="K119" s="149" t="s">
        <v>164</v>
      </c>
      <c r="L119" s="150"/>
      <c r="M119" s="82" t="s">
        <v>1</v>
      </c>
      <c r="N119" s="83" t="s">
        <v>37</v>
      </c>
      <c r="O119" s="83" t="s">
        <v>165</v>
      </c>
      <c r="P119" s="83" t="s">
        <v>166</v>
      </c>
      <c r="Q119" s="83" t="s">
        <v>167</v>
      </c>
      <c r="R119" s="83" t="s">
        <v>168</v>
      </c>
      <c r="S119" s="83" t="s">
        <v>169</v>
      </c>
      <c r="T119" s="84" t="s">
        <v>170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171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P121+P128</f>
        <v>0</v>
      </c>
      <c r="Q120" s="86"/>
      <c r="R120" s="152">
        <f>R121+R128</f>
        <v>5.1994319999999998</v>
      </c>
      <c r="S120" s="86"/>
      <c r="T120" s="153">
        <f>T121+T128</f>
        <v>0.97753999999999996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156</v>
      </c>
      <c r="BK120" s="154">
        <f>BK121+BK128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172</v>
      </c>
      <c r="F121" s="157" t="s">
        <v>173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0.15971200000000002</v>
      </c>
      <c r="S121" s="161"/>
      <c r="T121" s="163">
        <f>T122</f>
        <v>4.0000000000000003E-05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174</v>
      </c>
      <c r="AT121" s="164" t="s">
        <v>72</v>
      </c>
      <c r="AU121" s="164" t="s">
        <v>73</v>
      </c>
      <c r="AY121" s="156" t="s">
        <v>175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176</v>
      </c>
      <c r="F122" s="166" t="s">
        <v>177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SUM(P123:P127)</f>
        <v>0</v>
      </c>
      <c r="Q122" s="161"/>
      <c r="R122" s="162">
        <f>SUM(R123:R127)</f>
        <v>0.15971200000000002</v>
      </c>
      <c r="S122" s="161"/>
      <c r="T122" s="163">
        <f>SUM(T123:T127)</f>
        <v>4.0000000000000003E-05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81</v>
      </c>
      <c r="AY122" s="156" t="s">
        <v>175</v>
      </c>
      <c r="BK122" s="165">
        <f>SUM(BK123:BK127)</f>
        <v>0</v>
      </c>
    </row>
    <row r="123" s="2" customFormat="1" ht="33" customHeight="1">
      <c r="A123" s="34"/>
      <c r="B123" s="168"/>
      <c r="C123" s="169" t="s">
        <v>81</v>
      </c>
      <c r="D123" s="169" t="s">
        <v>178</v>
      </c>
      <c r="E123" s="170" t="s">
        <v>906</v>
      </c>
      <c r="F123" s="171" t="s">
        <v>907</v>
      </c>
      <c r="G123" s="172" t="s">
        <v>192</v>
      </c>
      <c r="H123" s="173">
        <v>288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182</v>
      </c>
      <c r="AT123" s="181" t="s">
        <v>178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182</v>
      </c>
      <c r="BM123" s="181" t="s">
        <v>908</v>
      </c>
    </row>
    <row r="124" s="2" customFormat="1" ht="24.15" customHeight="1">
      <c r="A124" s="34"/>
      <c r="B124" s="168"/>
      <c r="C124" s="183" t="s">
        <v>174</v>
      </c>
      <c r="D124" s="183" t="s">
        <v>184</v>
      </c>
      <c r="E124" s="184" t="s">
        <v>219</v>
      </c>
      <c r="F124" s="185" t="s">
        <v>220</v>
      </c>
      <c r="G124" s="186" t="s">
        <v>192</v>
      </c>
      <c r="H124" s="187">
        <v>331.19999999999999</v>
      </c>
      <c r="I124" s="188"/>
      <c r="J124" s="189">
        <f>ROUND(I124*H124,2)</f>
        <v>0</v>
      </c>
      <c r="K124" s="190"/>
      <c r="L124" s="191"/>
      <c r="M124" s="197" t="s">
        <v>1</v>
      </c>
      <c r="N124" s="198" t="s">
        <v>39</v>
      </c>
      <c r="O124" s="73"/>
      <c r="P124" s="179">
        <f>O124*H124</f>
        <v>0</v>
      </c>
      <c r="Q124" s="179">
        <v>6.9999999999999994E-05</v>
      </c>
      <c r="R124" s="179">
        <f>Q124*H124</f>
        <v>0.023183999999999996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187</v>
      </c>
      <c r="AT124" s="181" t="s">
        <v>184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909</v>
      </c>
    </row>
    <row r="125" s="2" customFormat="1" ht="24.15" customHeight="1">
      <c r="A125" s="34"/>
      <c r="B125" s="168"/>
      <c r="C125" s="169" t="s">
        <v>197</v>
      </c>
      <c r="D125" s="169" t="s">
        <v>178</v>
      </c>
      <c r="E125" s="170" t="s">
        <v>910</v>
      </c>
      <c r="F125" s="171" t="s">
        <v>911</v>
      </c>
      <c r="G125" s="172" t="s">
        <v>192</v>
      </c>
      <c r="H125" s="173">
        <v>224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266</v>
      </c>
      <c r="AT125" s="181" t="s">
        <v>178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266</v>
      </c>
      <c r="BM125" s="181" t="s">
        <v>912</v>
      </c>
    </row>
    <row r="126" s="2" customFormat="1" ht="24.15" customHeight="1">
      <c r="A126" s="34"/>
      <c r="B126" s="168"/>
      <c r="C126" s="183" t="s">
        <v>201</v>
      </c>
      <c r="D126" s="183" t="s">
        <v>184</v>
      </c>
      <c r="E126" s="184" t="s">
        <v>246</v>
      </c>
      <c r="F126" s="185" t="s">
        <v>247</v>
      </c>
      <c r="G126" s="186" t="s">
        <v>192</v>
      </c>
      <c r="H126" s="187">
        <v>257.60000000000002</v>
      </c>
      <c r="I126" s="188"/>
      <c r="J126" s="189">
        <f>ROUND(I126*H126,2)</f>
        <v>0</v>
      </c>
      <c r="K126" s="190"/>
      <c r="L126" s="191"/>
      <c r="M126" s="197" t="s">
        <v>1</v>
      </c>
      <c r="N126" s="198" t="s">
        <v>39</v>
      </c>
      <c r="O126" s="73"/>
      <c r="P126" s="179">
        <f>O126*H126</f>
        <v>0</v>
      </c>
      <c r="Q126" s="179">
        <v>0.00052999999999999998</v>
      </c>
      <c r="R126" s="179">
        <f>Q126*H126</f>
        <v>0.13652800000000001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913</v>
      </c>
      <c r="AT126" s="181" t="s">
        <v>184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266</v>
      </c>
      <c r="BM126" s="181" t="s">
        <v>914</v>
      </c>
    </row>
    <row r="127" s="2" customFormat="1" ht="16.5" customHeight="1">
      <c r="A127" s="34"/>
      <c r="B127" s="168"/>
      <c r="C127" s="169" t="s">
        <v>316</v>
      </c>
      <c r="D127" s="169" t="s">
        <v>178</v>
      </c>
      <c r="E127" s="170" t="s">
        <v>612</v>
      </c>
      <c r="F127" s="171" t="s">
        <v>613</v>
      </c>
      <c r="G127" s="172" t="s">
        <v>181</v>
      </c>
      <c r="H127" s="173">
        <v>1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4.0000000000000003E-05</v>
      </c>
      <c r="T127" s="180">
        <f>S127*H127</f>
        <v>4.0000000000000003E-05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182</v>
      </c>
      <c r="AT127" s="181" t="s">
        <v>178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915</v>
      </c>
    </row>
    <row r="128" s="12" customFormat="1" ht="25.92" customHeight="1">
      <c r="A128" s="12"/>
      <c r="B128" s="155"/>
      <c r="C128" s="12"/>
      <c r="D128" s="156" t="s">
        <v>72</v>
      </c>
      <c r="E128" s="157" t="s">
        <v>184</v>
      </c>
      <c r="F128" s="157" t="s">
        <v>261</v>
      </c>
      <c r="G128" s="12"/>
      <c r="H128" s="12"/>
      <c r="I128" s="158"/>
      <c r="J128" s="159">
        <f>BK128</f>
        <v>0</v>
      </c>
      <c r="K128" s="12"/>
      <c r="L128" s="155"/>
      <c r="M128" s="160"/>
      <c r="N128" s="161"/>
      <c r="O128" s="161"/>
      <c r="P128" s="162">
        <f>P129</f>
        <v>0</v>
      </c>
      <c r="Q128" s="161"/>
      <c r="R128" s="162">
        <f>R129</f>
        <v>5.03972</v>
      </c>
      <c r="S128" s="161"/>
      <c r="T128" s="163">
        <f>T129</f>
        <v>0.97749999999999992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197</v>
      </c>
      <c r="AT128" s="164" t="s">
        <v>72</v>
      </c>
      <c r="AU128" s="164" t="s">
        <v>73</v>
      </c>
      <c r="AY128" s="156" t="s">
        <v>175</v>
      </c>
      <c r="BK128" s="165">
        <f>BK129</f>
        <v>0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299</v>
      </c>
      <c r="F129" s="166" t="s">
        <v>300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SUM(P130:P138)</f>
        <v>0</v>
      </c>
      <c r="Q129" s="161"/>
      <c r="R129" s="162">
        <f>SUM(R130:R138)</f>
        <v>5.03972</v>
      </c>
      <c r="S129" s="161"/>
      <c r="T129" s="163">
        <f>SUM(T130:T138)</f>
        <v>0.97749999999999992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197</v>
      </c>
      <c r="AT129" s="164" t="s">
        <v>72</v>
      </c>
      <c r="AU129" s="164" t="s">
        <v>81</v>
      </c>
      <c r="AY129" s="156" t="s">
        <v>175</v>
      </c>
      <c r="BK129" s="165">
        <f>SUM(BK130:BK138)</f>
        <v>0</v>
      </c>
    </row>
    <row r="130" s="2" customFormat="1" ht="33" customHeight="1">
      <c r="A130" s="34"/>
      <c r="B130" s="168"/>
      <c r="C130" s="169" t="s">
        <v>318</v>
      </c>
      <c r="D130" s="169" t="s">
        <v>178</v>
      </c>
      <c r="E130" s="170" t="s">
        <v>668</v>
      </c>
      <c r="F130" s="171" t="s">
        <v>669</v>
      </c>
      <c r="G130" s="172" t="s">
        <v>192</v>
      </c>
      <c r="H130" s="173">
        <v>5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0.00059999999999999995</v>
      </c>
      <c r="R130" s="179">
        <f>Q130*H130</f>
        <v>0.0029999999999999996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266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266</v>
      </c>
      <c r="BM130" s="181" t="s">
        <v>916</v>
      </c>
    </row>
    <row r="131" s="2" customFormat="1" ht="37.8" customHeight="1">
      <c r="A131" s="34"/>
      <c r="B131" s="168"/>
      <c r="C131" s="169" t="s">
        <v>222</v>
      </c>
      <c r="D131" s="169" t="s">
        <v>178</v>
      </c>
      <c r="E131" s="170" t="s">
        <v>302</v>
      </c>
      <c r="F131" s="171" t="s">
        <v>303</v>
      </c>
      <c r="G131" s="172" t="s">
        <v>192</v>
      </c>
      <c r="H131" s="173">
        <v>104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0.048430000000000001</v>
      </c>
      <c r="R131" s="179">
        <f>Q131*H131</f>
        <v>5.0367199999999999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266</v>
      </c>
      <c r="AT131" s="181" t="s">
        <v>178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266</v>
      </c>
      <c r="BM131" s="181" t="s">
        <v>917</v>
      </c>
    </row>
    <row r="132" s="2" customFormat="1" ht="37.8" customHeight="1">
      <c r="A132" s="34"/>
      <c r="B132" s="168"/>
      <c r="C132" s="169" t="s">
        <v>224</v>
      </c>
      <c r="D132" s="169" t="s">
        <v>178</v>
      </c>
      <c r="E132" s="170" t="s">
        <v>677</v>
      </c>
      <c r="F132" s="171" t="s">
        <v>678</v>
      </c>
      <c r="G132" s="172" t="s">
        <v>181</v>
      </c>
      <c r="H132" s="173">
        <v>32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0.029999999999999999</v>
      </c>
      <c r="T132" s="180">
        <f>S132*H132</f>
        <v>0.95999999999999996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266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266</v>
      </c>
      <c r="BM132" s="181" t="s">
        <v>918</v>
      </c>
    </row>
    <row r="133" s="2" customFormat="1" ht="33" customHeight="1">
      <c r="A133" s="34"/>
      <c r="B133" s="168"/>
      <c r="C133" s="169" t="s">
        <v>226</v>
      </c>
      <c r="D133" s="169" t="s">
        <v>178</v>
      </c>
      <c r="E133" s="170" t="s">
        <v>680</v>
      </c>
      <c r="F133" s="171" t="s">
        <v>681</v>
      </c>
      <c r="G133" s="172" t="s">
        <v>192</v>
      </c>
      <c r="H133" s="173">
        <v>5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0.0035000000000000001</v>
      </c>
      <c r="T133" s="180">
        <f>S133*H133</f>
        <v>0.017500000000000002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266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266</v>
      </c>
      <c r="BM133" s="181" t="s">
        <v>919</v>
      </c>
    </row>
    <row r="134" s="2" customFormat="1" ht="24.15" customHeight="1">
      <c r="A134" s="34"/>
      <c r="B134" s="168"/>
      <c r="C134" s="169" t="s">
        <v>230</v>
      </c>
      <c r="D134" s="169" t="s">
        <v>178</v>
      </c>
      <c r="E134" s="170" t="s">
        <v>630</v>
      </c>
      <c r="F134" s="171" t="s">
        <v>631</v>
      </c>
      <c r="G134" s="172" t="s">
        <v>632</v>
      </c>
      <c r="H134" s="173">
        <v>0.97799999999999998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266</v>
      </c>
      <c r="AT134" s="181" t="s">
        <v>178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266</v>
      </c>
      <c r="BM134" s="181" t="s">
        <v>920</v>
      </c>
    </row>
    <row r="135" s="2" customFormat="1" ht="24.15" customHeight="1">
      <c r="A135" s="34"/>
      <c r="B135" s="168"/>
      <c r="C135" s="169" t="s">
        <v>234</v>
      </c>
      <c r="D135" s="169" t="s">
        <v>178</v>
      </c>
      <c r="E135" s="170" t="s">
        <v>634</v>
      </c>
      <c r="F135" s="171" t="s">
        <v>635</v>
      </c>
      <c r="G135" s="172" t="s">
        <v>632</v>
      </c>
      <c r="H135" s="173">
        <v>0.97799999999999998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266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266</v>
      </c>
      <c r="BM135" s="181" t="s">
        <v>921</v>
      </c>
    </row>
    <row r="136" s="2" customFormat="1" ht="24.15" customHeight="1">
      <c r="A136" s="34"/>
      <c r="B136" s="168"/>
      <c r="C136" s="169" t="s">
        <v>8</v>
      </c>
      <c r="D136" s="169" t="s">
        <v>178</v>
      </c>
      <c r="E136" s="170" t="s">
        <v>637</v>
      </c>
      <c r="F136" s="171" t="s">
        <v>638</v>
      </c>
      <c r="G136" s="172" t="s">
        <v>632</v>
      </c>
      <c r="H136" s="173">
        <v>0.97799999999999998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</v>
      </c>
      <c r="R136" s="179">
        <f>Q136*H136</f>
        <v>0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266</v>
      </c>
      <c r="AT136" s="181" t="s">
        <v>178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266</v>
      </c>
      <c r="BM136" s="181" t="s">
        <v>922</v>
      </c>
    </row>
    <row r="137" s="2" customFormat="1" ht="24.15" customHeight="1">
      <c r="A137" s="34"/>
      <c r="B137" s="168"/>
      <c r="C137" s="169" t="s">
        <v>241</v>
      </c>
      <c r="D137" s="169" t="s">
        <v>178</v>
      </c>
      <c r="E137" s="170" t="s">
        <v>640</v>
      </c>
      <c r="F137" s="171" t="s">
        <v>641</v>
      </c>
      <c r="G137" s="172" t="s">
        <v>632</v>
      </c>
      <c r="H137" s="173">
        <v>0.97799999999999998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266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266</v>
      </c>
      <c r="BM137" s="181" t="s">
        <v>923</v>
      </c>
    </row>
    <row r="138" s="2" customFormat="1" ht="49.05" customHeight="1">
      <c r="A138" s="34"/>
      <c r="B138" s="168"/>
      <c r="C138" s="169" t="s">
        <v>245</v>
      </c>
      <c r="D138" s="169" t="s">
        <v>178</v>
      </c>
      <c r="E138" s="170" t="s">
        <v>643</v>
      </c>
      <c r="F138" s="171" t="s">
        <v>644</v>
      </c>
      <c r="G138" s="172" t="s">
        <v>632</v>
      </c>
      <c r="H138" s="173">
        <v>0.97799999999999998</v>
      </c>
      <c r="I138" s="174"/>
      <c r="J138" s="175">
        <f>ROUND(I138*H138,2)</f>
        <v>0</v>
      </c>
      <c r="K138" s="176"/>
      <c r="L138" s="35"/>
      <c r="M138" s="199" t="s">
        <v>1</v>
      </c>
      <c r="N138" s="200" t="s">
        <v>39</v>
      </c>
      <c r="O138" s="194"/>
      <c r="P138" s="195">
        <f>O138*H138</f>
        <v>0</v>
      </c>
      <c r="Q138" s="195">
        <v>0</v>
      </c>
      <c r="R138" s="195">
        <f>Q138*H138</f>
        <v>0</v>
      </c>
      <c r="S138" s="195">
        <v>0</v>
      </c>
      <c r="T138" s="196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266</v>
      </c>
      <c r="AT138" s="181" t="s">
        <v>178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266</v>
      </c>
      <c r="BM138" s="181" t="s">
        <v>924</v>
      </c>
    </row>
    <row r="139" s="2" customFormat="1" ht="6.96" customHeight="1">
      <c r="A139" s="34"/>
      <c r="B139" s="56"/>
      <c r="C139" s="57"/>
      <c r="D139" s="57"/>
      <c r="E139" s="57"/>
      <c r="F139" s="57"/>
      <c r="G139" s="57"/>
      <c r="H139" s="57"/>
      <c r="I139" s="57"/>
      <c r="J139" s="57"/>
      <c r="K139" s="57"/>
      <c r="L139" s="35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autoFilter ref="C119:K138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139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925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ROUND(J125,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ROUND((SUM(BE125:BE161)),  2)</f>
        <v>0</v>
      </c>
      <c r="G33" s="34"/>
      <c r="H33" s="34"/>
      <c r="I33" s="124">
        <v>0.20999999999999999</v>
      </c>
      <c r="J33" s="123">
        <f>ROUND(((SUM(BE125:BE161))*I33),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ROUND((SUM(BF125:BF161)),  2)</f>
        <v>0</v>
      </c>
      <c r="G34" s="34"/>
      <c r="H34" s="34"/>
      <c r="I34" s="124">
        <v>0.12</v>
      </c>
      <c r="J34" s="123">
        <f>ROUND(((SUM(BF125:BF161))*I34),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ROUND((SUM(BG125:BG161)),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ROUND((SUM(BH125:BH161)),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ROUND((SUM(BI125:BI161)),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A7 - Opravy omítek a malby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J125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541</v>
      </c>
      <c r="E97" s="138"/>
      <c r="F97" s="138"/>
      <c r="G97" s="138"/>
      <c r="H97" s="138"/>
      <c r="I97" s="138"/>
      <c r="J97" s="139">
        <f>J126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926</v>
      </c>
      <c r="E98" s="142"/>
      <c r="F98" s="142"/>
      <c r="G98" s="142"/>
      <c r="H98" s="142"/>
      <c r="I98" s="142"/>
      <c r="J98" s="143">
        <f>J127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0"/>
      <c r="C99" s="10"/>
      <c r="D99" s="141" t="s">
        <v>927</v>
      </c>
      <c r="E99" s="142"/>
      <c r="F99" s="142"/>
      <c r="G99" s="142"/>
      <c r="H99" s="142"/>
      <c r="I99" s="142"/>
      <c r="J99" s="143">
        <f>J129</f>
        <v>0</v>
      </c>
      <c r="K99" s="10"/>
      <c r="L99" s="14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0"/>
      <c r="C100" s="10"/>
      <c r="D100" s="141" t="s">
        <v>542</v>
      </c>
      <c r="E100" s="142"/>
      <c r="F100" s="142"/>
      <c r="G100" s="142"/>
      <c r="H100" s="142"/>
      <c r="I100" s="142"/>
      <c r="J100" s="143">
        <f>J147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6"/>
      <c r="C101" s="9"/>
      <c r="D101" s="137" t="s">
        <v>157</v>
      </c>
      <c r="E101" s="138"/>
      <c r="F101" s="138"/>
      <c r="G101" s="138"/>
      <c r="H101" s="138"/>
      <c r="I101" s="138"/>
      <c r="J101" s="139">
        <f>J154</f>
        <v>0</v>
      </c>
      <c r="K101" s="9"/>
      <c r="L101" s="13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0"/>
      <c r="C102" s="10"/>
      <c r="D102" s="141" t="s">
        <v>158</v>
      </c>
      <c r="E102" s="142"/>
      <c r="F102" s="142"/>
      <c r="G102" s="142"/>
      <c r="H102" s="142"/>
      <c r="I102" s="142"/>
      <c r="J102" s="143">
        <f>J155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36"/>
      <c r="C103" s="9"/>
      <c r="D103" s="137" t="s">
        <v>578</v>
      </c>
      <c r="E103" s="138"/>
      <c r="F103" s="138"/>
      <c r="G103" s="138"/>
      <c r="H103" s="138"/>
      <c r="I103" s="138"/>
      <c r="J103" s="139">
        <f>J157</f>
        <v>0</v>
      </c>
      <c r="K103" s="9"/>
      <c r="L103" s="13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36"/>
      <c r="C104" s="9"/>
      <c r="D104" s="137" t="s">
        <v>928</v>
      </c>
      <c r="E104" s="138"/>
      <c r="F104" s="138"/>
      <c r="G104" s="138"/>
      <c r="H104" s="138"/>
      <c r="I104" s="138"/>
      <c r="J104" s="139">
        <f>J159</f>
        <v>0</v>
      </c>
      <c r="K104" s="9"/>
      <c r="L104" s="13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40"/>
      <c r="C105" s="10"/>
      <c r="D105" s="141" t="s">
        <v>929</v>
      </c>
      <c r="E105" s="142"/>
      <c r="F105" s="142"/>
      <c r="G105" s="142"/>
      <c r="H105" s="142"/>
      <c r="I105" s="142"/>
      <c r="J105" s="143">
        <f>J160</f>
        <v>0</v>
      </c>
      <c r="K105" s="10"/>
      <c r="L105" s="14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56"/>
      <c r="C107" s="57"/>
      <c r="D107" s="57"/>
      <c r="E107" s="57"/>
      <c r="F107" s="57"/>
      <c r="G107" s="57"/>
      <c r="H107" s="57"/>
      <c r="I107" s="57"/>
      <c r="J107" s="57"/>
      <c r="K107" s="57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11" s="2" customFormat="1" ht="6.96" customHeight="1">
      <c r="A111" s="34"/>
      <c r="B111" s="58"/>
      <c r="C111" s="59"/>
      <c r="D111" s="59"/>
      <c r="E111" s="59"/>
      <c r="F111" s="59"/>
      <c r="G111" s="59"/>
      <c r="H111" s="59"/>
      <c r="I111" s="59"/>
      <c r="J111" s="59"/>
      <c r="K111" s="59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24.96" customHeight="1">
      <c r="A112" s="34"/>
      <c r="B112" s="35"/>
      <c r="C112" s="19" t="s">
        <v>159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16</v>
      </c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6.5" customHeight="1">
      <c r="A115" s="34"/>
      <c r="B115" s="35"/>
      <c r="C115" s="34"/>
      <c r="D115" s="34"/>
      <c r="E115" s="117" t="str">
        <f>E7</f>
        <v>Ostrava, Vaňkova 46</v>
      </c>
      <c r="F115" s="28"/>
      <c r="G115" s="28"/>
      <c r="H115" s="28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150</v>
      </c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6.5" customHeight="1">
      <c r="A117" s="34"/>
      <c r="B117" s="35"/>
      <c r="C117" s="34"/>
      <c r="D117" s="34"/>
      <c r="E117" s="63" t="str">
        <f>E9</f>
        <v>A7 - Opravy omítek a malby</v>
      </c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6.96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20</v>
      </c>
      <c r="D119" s="34"/>
      <c r="E119" s="34"/>
      <c r="F119" s="23" t="str">
        <f>F12</f>
        <v xml:space="preserve"> </v>
      </c>
      <c r="G119" s="34"/>
      <c r="H119" s="34"/>
      <c r="I119" s="28" t="s">
        <v>22</v>
      </c>
      <c r="J119" s="65" t="str">
        <f>IF(J12="","",J12)</f>
        <v>21. 3. 2025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15.15" customHeight="1">
      <c r="A121" s="34"/>
      <c r="B121" s="35"/>
      <c r="C121" s="28" t="s">
        <v>24</v>
      </c>
      <c r="D121" s="34"/>
      <c r="E121" s="34"/>
      <c r="F121" s="23" t="str">
        <f>E15</f>
        <v xml:space="preserve"> </v>
      </c>
      <c r="G121" s="34"/>
      <c r="H121" s="34"/>
      <c r="I121" s="28" t="s">
        <v>29</v>
      </c>
      <c r="J121" s="32" t="str">
        <f>E21</f>
        <v xml:space="preserve"> </v>
      </c>
      <c r="K121" s="34"/>
      <c r="L121" s="51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5.15" customHeight="1">
      <c r="A122" s="34"/>
      <c r="B122" s="35"/>
      <c r="C122" s="28" t="s">
        <v>27</v>
      </c>
      <c r="D122" s="34"/>
      <c r="E122" s="34"/>
      <c r="F122" s="23" t="str">
        <f>IF(E18="","",E18)</f>
        <v>Vyplň údaj</v>
      </c>
      <c r="G122" s="34"/>
      <c r="H122" s="34"/>
      <c r="I122" s="28" t="s">
        <v>31</v>
      </c>
      <c r="J122" s="32" t="str">
        <f>E24</f>
        <v xml:space="preserve"> </v>
      </c>
      <c r="K122" s="34"/>
      <c r="L122" s="51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0.32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1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11" customFormat="1" ht="29.28" customHeight="1">
      <c r="A124" s="144"/>
      <c r="B124" s="145"/>
      <c r="C124" s="146" t="s">
        <v>160</v>
      </c>
      <c r="D124" s="147" t="s">
        <v>58</v>
      </c>
      <c r="E124" s="147" t="s">
        <v>54</v>
      </c>
      <c r="F124" s="147" t="s">
        <v>55</v>
      </c>
      <c r="G124" s="147" t="s">
        <v>161</v>
      </c>
      <c r="H124" s="147" t="s">
        <v>162</v>
      </c>
      <c r="I124" s="147" t="s">
        <v>163</v>
      </c>
      <c r="J124" s="148" t="s">
        <v>154</v>
      </c>
      <c r="K124" s="149" t="s">
        <v>164</v>
      </c>
      <c r="L124" s="150"/>
      <c r="M124" s="82" t="s">
        <v>1</v>
      </c>
      <c r="N124" s="83" t="s">
        <v>37</v>
      </c>
      <c r="O124" s="83" t="s">
        <v>165</v>
      </c>
      <c r="P124" s="83" t="s">
        <v>166</v>
      </c>
      <c r="Q124" s="83" t="s">
        <v>167</v>
      </c>
      <c r="R124" s="83" t="s">
        <v>168</v>
      </c>
      <c r="S124" s="83" t="s">
        <v>169</v>
      </c>
      <c r="T124" s="84" t="s">
        <v>170</v>
      </c>
      <c r="U124" s="144"/>
      <c r="V124" s="144"/>
      <c r="W124" s="144"/>
      <c r="X124" s="144"/>
      <c r="Y124" s="144"/>
      <c r="Z124" s="144"/>
      <c r="AA124" s="144"/>
      <c r="AB124" s="144"/>
      <c r="AC124" s="144"/>
      <c r="AD124" s="144"/>
      <c r="AE124" s="144"/>
    </row>
    <row r="125" s="2" customFormat="1" ht="22.8" customHeight="1">
      <c r="A125" s="34"/>
      <c r="B125" s="35"/>
      <c r="C125" s="89" t="s">
        <v>171</v>
      </c>
      <c r="D125" s="34"/>
      <c r="E125" s="34"/>
      <c r="F125" s="34"/>
      <c r="G125" s="34"/>
      <c r="H125" s="34"/>
      <c r="I125" s="34"/>
      <c r="J125" s="151">
        <f>BK125</f>
        <v>0</v>
      </c>
      <c r="K125" s="34"/>
      <c r="L125" s="35"/>
      <c r="M125" s="85"/>
      <c r="N125" s="69"/>
      <c r="O125" s="86"/>
      <c r="P125" s="152">
        <f>P126+P154+P157+P159</f>
        <v>0</v>
      </c>
      <c r="Q125" s="86"/>
      <c r="R125" s="152">
        <f>R126+R154+R157+R159</f>
        <v>4.6807739999999978</v>
      </c>
      <c r="S125" s="86"/>
      <c r="T125" s="153">
        <f>T126+T154+T157+T159</f>
        <v>4.0000000000000003E-05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5" t="s">
        <v>72</v>
      </c>
      <c r="AU125" s="15" t="s">
        <v>156</v>
      </c>
      <c r="BK125" s="154">
        <f>BK126+BK154+BK157+BK159</f>
        <v>0</v>
      </c>
    </row>
    <row r="126" s="12" customFormat="1" ht="25.92" customHeight="1">
      <c r="A126" s="12"/>
      <c r="B126" s="155"/>
      <c r="C126" s="12"/>
      <c r="D126" s="156" t="s">
        <v>72</v>
      </c>
      <c r="E126" s="157" t="s">
        <v>543</v>
      </c>
      <c r="F126" s="157" t="s">
        <v>544</v>
      </c>
      <c r="G126" s="12"/>
      <c r="H126" s="12"/>
      <c r="I126" s="158"/>
      <c r="J126" s="159">
        <f>BK126</f>
        <v>0</v>
      </c>
      <c r="K126" s="12"/>
      <c r="L126" s="155"/>
      <c r="M126" s="160"/>
      <c r="N126" s="161"/>
      <c r="O126" s="161"/>
      <c r="P126" s="162">
        <f>P127+P129+P147</f>
        <v>0</v>
      </c>
      <c r="Q126" s="161"/>
      <c r="R126" s="162">
        <f>R127+R129+R147</f>
        <v>4.6807739999999978</v>
      </c>
      <c r="S126" s="161"/>
      <c r="T126" s="163">
        <f>T127+T129+T147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81</v>
      </c>
      <c r="AT126" s="164" t="s">
        <v>72</v>
      </c>
      <c r="AU126" s="164" t="s">
        <v>73</v>
      </c>
      <c r="AY126" s="156" t="s">
        <v>175</v>
      </c>
      <c r="BK126" s="165">
        <f>BK127+BK129+BK147</f>
        <v>0</v>
      </c>
    </row>
    <row r="127" s="12" customFormat="1" ht="22.8" customHeight="1">
      <c r="A127" s="12"/>
      <c r="B127" s="155"/>
      <c r="C127" s="12"/>
      <c r="D127" s="156" t="s">
        <v>72</v>
      </c>
      <c r="E127" s="166" t="s">
        <v>197</v>
      </c>
      <c r="F127" s="166" t="s">
        <v>930</v>
      </c>
      <c r="G127" s="12"/>
      <c r="H127" s="12"/>
      <c r="I127" s="158"/>
      <c r="J127" s="167">
        <f>BK127</f>
        <v>0</v>
      </c>
      <c r="K127" s="12"/>
      <c r="L127" s="155"/>
      <c r="M127" s="160"/>
      <c r="N127" s="161"/>
      <c r="O127" s="161"/>
      <c r="P127" s="162">
        <f>P128</f>
        <v>0</v>
      </c>
      <c r="Q127" s="161"/>
      <c r="R127" s="162">
        <f>R128</f>
        <v>0.024899999999999999</v>
      </c>
      <c r="S127" s="161"/>
      <c r="T127" s="16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6" t="s">
        <v>81</v>
      </c>
      <c r="AT127" s="164" t="s">
        <v>72</v>
      </c>
      <c r="AU127" s="164" t="s">
        <v>81</v>
      </c>
      <c r="AY127" s="156" t="s">
        <v>175</v>
      </c>
      <c r="BK127" s="165">
        <f>BK128</f>
        <v>0</v>
      </c>
    </row>
    <row r="128" s="2" customFormat="1" ht="24.15" customHeight="1">
      <c r="A128" s="34"/>
      <c r="B128" s="168"/>
      <c r="C128" s="169" t="s">
        <v>81</v>
      </c>
      <c r="D128" s="169" t="s">
        <v>178</v>
      </c>
      <c r="E128" s="170" t="s">
        <v>931</v>
      </c>
      <c r="F128" s="171" t="s">
        <v>932</v>
      </c>
      <c r="G128" s="172" t="s">
        <v>181</v>
      </c>
      <c r="H128" s="173">
        <v>10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0.00249</v>
      </c>
      <c r="R128" s="179">
        <f>Q128*H128</f>
        <v>0.024899999999999999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201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201</v>
      </c>
      <c r="BM128" s="181" t="s">
        <v>933</v>
      </c>
    </row>
    <row r="129" s="12" customFormat="1" ht="22.8" customHeight="1">
      <c r="A129" s="12"/>
      <c r="B129" s="155"/>
      <c r="C129" s="12"/>
      <c r="D129" s="156" t="s">
        <v>72</v>
      </c>
      <c r="E129" s="166" t="s">
        <v>318</v>
      </c>
      <c r="F129" s="166" t="s">
        <v>934</v>
      </c>
      <c r="G129" s="12"/>
      <c r="H129" s="12"/>
      <c r="I129" s="158"/>
      <c r="J129" s="167">
        <f>BK129</f>
        <v>0</v>
      </c>
      <c r="K129" s="12"/>
      <c r="L129" s="155"/>
      <c r="M129" s="160"/>
      <c r="N129" s="161"/>
      <c r="O129" s="161"/>
      <c r="P129" s="162">
        <f>SUM(P130:P146)</f>
        <v>0</v>
      </c>
      <c r="Q129" s="161"/>
      <c r="R129" s="162">
        <f>SUM(R130:R146)</f>
        <v>4.6473739999999983</v>
      </c>
      <c r="S129" s="161"/>
      <c r="T129" s="163">
        <f>SUM(T130:T146)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6" t="s">
        <v>81</v>
      </c>
      <c r="AT129" s="164" t="s">
        <v>72</v>
      </c>
      <c r="AU129" s="164" t="s">
        <v>81</v>
      </c>
      <c r="AY129" s="156" t="s">
        <v>175</v>
      </c>
      <c r="BK129" s="165">
        <f>SUM(BK130:BK146)</f>
        <v>0</v>
      </c>
    </row>
    <row r="130" s="2" customFormat="1" ht="24.15" customHeight="1">
      <c r="A130" s="34"/>
      <c r="B130" s="168"/>
      <c r="C130" s="169" t="s">
        <v>197</v>
      </c>
      <c r="D130" s="169" t="s">
        <v>178</v>
      </c>
      <c r="E130" s="170" t="s">
        <v>935</v>
      </c>
      <c r="F130" s="171" t="s">
        <v>936</v>
      </c>
      <c r="G130" s="172" t="s">
        <v>937</v>
      </c>
      <c r="H130" s="173">
        <v>15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0.037999999999999999</v>
      </c>
      <c r="R130" s="179">
        <f>Q130*H130</f>
        <v>0.56999999999999995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201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201</v>
      </c>
      <c r="BM130" s="181" t="s">
        <v>938</v>
      </c>
    </row>
    <row r="131" s="2" customFormat="1" ht="24.15" customHeight="1">
      <c r="A131" s="34"/>
      <c r="B131" s="168"/>
      <c r="C131" s="169" t="s">
        <v>174</v>
      </c>
      <c r="D131" s="169" t="s">
        <v>178</v>
      </c>
      <c r="E131" s="170" t="s">
        <v>939</v>
      </c>
      <c r="F131" s="171" t="s">
        <v>940</v>
      </c>
      <c r="G131" s="172" t="s">
        <v>937</v>
      </c>
      <c r="H131" s="173">
        <v>15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0.0373</v>
      </c>
      <c r="R131" s="179">
        <f>Q131*H131</f>
        <v>0.5595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201</v>
      </c>
      <c r="AT131" s="181" t="s">
        <v>178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201</v>
      </c>
      <c r="BM131" s="181" t="s">
        <v>941</v>
      </c>
    </row>
    <row r="132" s="2" customFormat="1" ht="33" customHeight="1">
      <c r="A132" s="34"/>
      <c r="B132" s="168"/>
      <c r="C132" s="169" t="s">
        <v>201</v>
      </c>
      <c r="D132" s="169" t="s">
        <v>178</v>
      </c>
      <c r="E132" s="170" t="s">
        <v>942</v>
      </c>
      <c r="F132" s="171" t="s">
        <v>943</v>
      </c>
      <c r="G132" s="172" t="s">
        <v>937</v>
      </c>
      <c r="H132" s="173">
        <v>143.59999999999999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0.00027999999999999998</v>
      </c>
      <c r="R132" s="179">
        <f>Q132*H132</f>
        <v>0.040207999999999994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201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201</v>
      </c>
      <c r="BM132" s="181" t="s">
        <v>944</v>
      </c>
    </row>
    <row r="133" s="2" customFormat="1" ht="24.15" customHeight="1">
      <c r="A133" s="34"/>
      <c r="B133" s="168"/>
      <c r="C133" s="169" t="s">
        <v>316</v>
      </c>
      <c r="D133" s="169" t="s">
        <v>178</v>
      </c>
      <c r="E133" s="170" t="s">
        <v>945</v>
      </c>
      <c r="F133" s="171" t="s">
        <v>946</v>
      </c>
      <c r="G133" s="172" t="s">
        <v>937</v>
      </c>
      <c r="H133" s="173">
        <v>15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0.037999999999999999</v>
      </c>
      <c r="R133" s="179">
        <f>Q133*H133</f>
        <v>0.56999999999999995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201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201</v>
      </c>
      <c r="BM133" s="181" t="s">
        <v>947</v>
      </c>
    </row>
    <row r="134" s="2" customFormat="1" ht="24.15" customHeight="1">
      <c r="A134" s="34"/>
      <c r="B134" s="168"/>
      <c r="C134" s="169" t="s">
        <v>318</v>
      </c>
      <c r="D134" s="169" t="s">
        <v>178</v>
      </c>
      <c r="E134" s="170" t="s">
        <v>948</v>
      </c>
      <c r="F134" s="171" t="s">
        <v>949</v>
      </c>
      <c r="G134" s="172" t="s">
        <v>937</v>
      </c>
      <c r="H134" s="173">
        <v>15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0.0373</v>
      </c>
      <c r="R134" s="179">
        <f>Q134*H134</f>
        <v>0.5595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201</v>
      </c>
      <c r="AT134" s="181" t="s">
        <v>178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201</v>
      </c>
      <c r="BM134" s="181" t="s">
        <v>950</v>
      </c>
    </row>
    <row r="135" s="2" customFormat="1" ht="33" customHeight="1">
      <c r="A135" s="34"/>
      <c r="B135" s="168"/>
      <c r="C135" s="169" t="s">
        <v>222</v>
      </c>
      <c r="D135" s="169" t="s">
        <v>178</v>
      </c>
      <c r="E135" s="170" t="s">
        <v>951</v>
      </c>
      <c r="F135" s="171" t="s">
        <v>952</v>
      </c>
      <c r="G135" s="172" t="s">
        <v>937</v>
      </c>
      <c r="H135" s="173">
        <v>287.19999999999999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0.00027999999999999998</v>
      </c>
      <c r="R135" s="179">
        <f>Q135*H135</f>
        <v>0.080415999999999987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201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201</v>
      </c>
      <c r="BM135" s="181" t="s">
        <v>953</v>
      </c>
    </row>
    <row r="136" s="2" customFormat="1" ht="37.8" customHeight="1">
      <c r="A136" s="34"/>
      <c r="B136" s="168"/>
      <c r="C136" s="169" t="s">
        <v>224</v>
      </c>
      <c r="D136" s="169" t="s">
        <v>178</v>
      </c>
      <c r="E136" s="170" t="s">
        <v>954</v>
      </c>
      <c r="F136" s="171" t="s">
        <v>955</v>
      </c>
      <c r="G136" s="172" t="s">
        <v>192</v>
      </c>
      <c r="H136" s="173">
        <v>230</v>
      </c>
      <c r="I136" s="174"/>
      <c r="J136" s="175">
        <f>ROUND(I136*H136,2)</f>
        <v>0</v>
      </c>
      <c r="K136" s="176"/>
      <c r="L136" s="35"/>
      <c r="M136" s="177" t="s">
        <v>1</v>
      </c>
      <c r="N136" s="178" t="s">
        <v>39</v>
      </c>
      <c r="O136" s="73"/>
      <c r="P136" s="179">
        <f>O136*H136</f>
        <v>0</v>
      </c>
      <c r="Q136" s="179">
        <v>0.0057099999999999998</v>
      </c>
      <c r="R136" s="179">
        <f>Q136*H136</f>
        <v>1.3132999999999999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201</v>
      </c>
      <c r="AT136" s="181" t="s">
        <v>178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201</v>
      </c>
      <c r="BM136" s="181" t="s">
        <v>956</v>
      </c>
    </row>
    <row r="137" s="2" customFormat="1" ht="16.5" customHeight="1">
      <c r="A137" s="34"/>
      <c r="B137" s="168"/>
      <c r="C137" s="169" t="s">
        <v>226</v>
      </c>
      <c r="D137" s="169" t="s">
        <v>178</v>
      </c>
      <c r="E137" s="170" t="s">
        <v>957</v>
      </c>
      <c r="F137" s="171" t="s">
        <v>958</v>
      </c>
      <c r="G137" s="172" t="s">
        <v>192</v>
      </c>
      <c r="H137" s="173">
        <v>155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0.0057099999999999998</v>
      </c>
      <c r="R137" s="179">
        <f>Q137*H137</f>
        <v>0.88505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201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201</v>
      </c>
      <c r="BM137" s="181" t="s">
        <v>959</v>
      </c>
    </row>
    <row r="138" s="2" customFormat="1" ht="16.5" customHeight="1">
      <c r="A138" s="34"/>
      <c r="B138" s="168"/>
      <c r="C138" s="169" t="s">
        <v>230</v>
      </c>
      <c r="D138" s="169" t="s">
        <v>178</v>
      </c>
      <c r="E138" s="170" t="s">
        <v>960</v>
      </c>
      <c r="F138" s="171" t="s">
        <v>961</v>
      </c>
      <c r="G138" s="172" t="s">
        <v>324</v>
      </c>
      <c r="H138" s="173">
        <v>1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201</v>
      </c>
      <c r="AT138" s="181" t="s">
        <v>178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201</v>
      </c>
      <c r="BM138" s="181" t="s">
        <v>962</v>
      </c>
    </row>
    <row r="139" s="2" customFormat="1" ht="16.5" customHeight="1">
      <c r="A139" s="34"/>
      <c r="B139" s="168"/>
      <c r="C139" s="169" t="s">
        <v>234</v>
      </c>
      <c r="D139" s="169" t="s">
        <v>178</v>
      </c>
      <c r="E139" s="170" t="s">
        <v>963</v>
      </c>
      <c r="F139" s="171" t="s">
        <v>964</v>
      </c>
      <c r="G139" s="172" t="s">
        <v>324</v>
      </c>
      <c r="H139" s="173">
        <v>1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201</v>
      </c>
      <c r="AT139" s="181" t="s">
        <v>178</v>
      </c>
      <c r="AU139" s="181" t="s">
        <v>174</v>
      </c>
      <c r="AY139" s="15" t="s">
        <v>175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174</v>
      </c>
      <c r="BK139" s="182">
        <f>ROUND(I139*H139,2)</f>
        <v>0</v>
      </c>
      <c r="BL139" s="15" t="s">
        <v>201</v>
      </c>
      <c r="BM139" s="181" t="s">
        <v>965</v>
      </c>
    </row>
    <row r="140" s="2" customFormat="1" ht="37.8" customHeight="1">
      <c r="A140" s="34"/>
      <c r="B140" s="168"/>
      <c r="C140" s="169" t="s">
        <v>8</v>
      </c>
      <c r="D140" s="169" t="s">
        <v>178</v>
      </c>
      <c r="E140" s="170" t="s">
        <v>966</v>
      </c>
      <c r="F140" s="171" t="s">
        <v>967</v>
      </c>
      <c r="G140" s="172" t="s">
        <v>937</v>
      </c>
      <c r="H140" s="173">
        <v>1436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2.0000000000000002E-05</v>
      </c>
      <c r="R140" s="179">
        <f>Q140*H140</f>
        <v>0.028720000000000002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201</v>
      </c>
      <c r="AT140" s="181" t="s">
        <v>178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201</v>
      </c>
      <c r="BM140" s="181" t="s">
        <v>968</v>
      </c>
    </row>
    <row r="141" s="2" customFormat="1" ht="44.25" customHeight="1">
      <c r="A141" s="34"/>
      <c r="B141" s="168"/>
      <c r="C141" s="169" t="s">
        <v>245</v>
      </c>
      <c r="D141" s="169" t="s">
        <v>178</v>
      </c>
      <c r="E141" s="170" t="s">
        <v>969</v>
      </c>
      <c r="F141" s="171" t="s">
        <v>970</v>
      </c>
      <c r="G141" s="172" t="s">
        <v>937</v>
      </c>
      <c r="H141" s="173">
        <v>270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2.0000000000000002E-05</v>
      </c>
      <c r="R141" s="179">
        <f>Q141*H141</f>
        <v>0.0054000000000000003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201</v>
      </c>
      <c r="AT141" s="181" t="s">
        <v>178</v>
      </c>
      <c r="AU141" s="181" t="s">
        <v>174</v>
      </c>
      <c r="AY141" s="15" t="s">
        <v>175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174</v>
      </c>
      <c r="BK141" s="182">
        <f>ROUND(I141*H141,2)</f>
        <v>0</v>
      </c>
      <c r="BL141" s="15" t="s">
        <v>201</v>
      </c>
      <c r="BM141" s="181" t="s">
        <v>971</v>
      </c>
    </row>
    <row r="142" s="2" customFormat="1" ht="37.8" customHeight="1">
      <c r="A142" s="34"/>
      <c r="B142" s="168"/>
      <c r="C142" s="169" t="s">
        <v>254</v>
      </c>
      <c r="D142" s="169" t="s">
        <v>178</v>
      </c>
      <c r="E142" s="170" t="s">
        <v>972</v>
      </c>
      <c r="F142" s="171" t="s">
        <v>973</v>
      </c>
      <c r="G142" s="172" t="s">
        <v>937</v>
      </c>
      <c r="H142" s="173">
        <v>56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2.0000000000000002E-05</v>
      </c>
      <c r="R142" s="179">
        <f>Q142*H142</f>
        <v>0.0011200000000000001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201</v>
      </c>
      <c r="AT142" s="181" t="s">
        <v>178</v>
      </c>
      <c r="AU142" s="181" t="s">
        <v>174</v>
      </c>
      <c r="AY142" s="15" t="s">
        <v>175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174</v>
      </c>
      <c r="BK142" s="182">
        <f>ROUND(I142*H142,2)</f>
        <v>0</v>
      </c>
      <c r="BL142" s="15" t="s">
        <v>201</v>
      </c>
      <c r="BM142" s="181" t="s">
        <v>974</v>
      </c>
    </row>
    <row r="143" s="2" customFormat="1" ht="24.15" customHeight="1">
      <c r="A143" s="34"/>
      <c r="B143" s="168"/>
      <c r="C143" s="169" t="s">
        <v>182</v>
      </c>
      <c r="D143" s="169" t="s">
        <v>178</v>
      </c>
      <c r="E143" s="170" t="s">
        <v>975</v>
      </c>
      <c r="F143" s="171" t="s">
        <v>976</v>
      </c>
      <c r="G143" s="172" t="s">
        <v>192</v>
      </c>
      <c r="H143" s="173">
        <v>192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2.0000000000000002E-05</v>
      </c>
      <c r="R143" s="179">
        <f>Q143*H143</f>
        <v>0.0038400000000000005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201</v>
      </c>
      <c r="AT143" s="181" t="s">
        <v>178</v>
      </c>
      <c r="AU143" s="181" t="s">
        <v>174</v>
      </c>
      <c r="AY143" s="15" t="s">
        <v>175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174</v>
      </c>
      <c r="BK143" s="182">
        <f>ROUND(I143*H143,2)</f>
        <v>0</v>
      </c>
      <c r="BL143" s="15" t="s">
        <v>201</v>
      </c>
      <c r="BM143" s="181" t="s">
        <v>977</v>
      </c>
    </row>
    <row r="144" s="2" customFormat="1" ht="24.15" customHeight="1">
      <c r="A144" s="34"/>
      <c r="B144" s="168"/>
      <c r="C144" s="169" t="s">
        <v>353</v>
      </c>
      <c r="D144" s="169" t="s">
        <v>178</v>
      </c>
      <c r="E144" s="170" t="s">
        <v>978</v>
      </c>
      <c r="F144" s="171" t="s">
        <v>979</v>
      </c>
      <c r="G144" s="172" t="s">
        <v>937</v>
      </c>
      <c r="H144" s="173">
        <v>27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2.0000000000000002E-05</v>
      </c>
      <c r="R144" s="179">
        <f>Q144*H144</f>
        <v>0.00054000000000000001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201</v>
      </c>
      <c r="AT144" s="181" t="s">
        <v>178</v>
      </c>
      <c r="AU144" s="181" t="s">
        <v>174</v>
      </c>
      <c r="AY144" s="15" t="s">
        <v>175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174</v>
      </c>
      <c r="BK144" s="182">
        <f>ROUND(I144*H144,2)</f>
        <v>0</v>
      </c>
      <c r="BL144" s="15" t="s">
        <v>201</v>
      </c>
      <c r="BM144" s="181" t="s">
        <v>980</v>
      </c>
    </row>
    <row r="145" s="2" customFormat="1" ht="33" customHeight="1">
      <c r="A145" s="34"/>
      <c r="B145" s="168"/>
      <c r="C145" s="169" t="s">
        <v>241</v>
      </c>
      <c r="D145" s="169" t="s">
        <v>178</v>
      </c>
      <c r="E145" s="170" t="s">
        <v>981</v>
      </c>
      <c r="F145" s="171" t="s">
        <v>982</v>
      </c>
      <c r="G145" s="172" t="s">
        <v>937</v>
      </c>
      <c r="H145" s="173">
        <v>53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2.0000000000000002E-05</v>
      </c>
      <c r="R145" s="179">
        <f>Q145*H145</f>
        <v>0.0010600000000000002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201</v>
      </c>
      <c r="AT145" s="181" t="s">
        <v>178</v>
      </c>
      <c r="AU145" s="181" t="s">
        <v>174</v>
      </c>
      <c r="AY145" s="15" t="s">
        <v>175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174</v>
      </c>
      <c r="BK145" s="182">
        <f>ROUND(I145*H145,2)</f>
        <v>0</v>
      </c>
      <c r="BL145" s="15" t="s">
        <v>201</v>
      </c>
      <c r="BM145" s="181" t="s">
        <v>983</v>
      </c>
    </row>
    <row r="146" s="2" customFormat="1" ht="24.15" customHeight="1">
      <c r="A146" s="34"/>
      <c r="B146" s="168"/>
      <c r="C146" s="169" t="s">
        <v>357</v>
      </c>
      <c r="D146" s="169" t="s">
        <v>178</v>
      </c>
      <c r="E146" s="170" t="s">
        <v>984</v>
      </c>
      <c r="F146" s="171" t="s">
        <v>985</v>
      </c>
      <c r="G146" s="172" t="s">
        <v>192</v>
      </c>
      <c r="H146" s="173">
        <v>1436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2.0000000000000002E-05</v>
      </c>
      <c r="R146" s="179">
        <f>Q146*H146</f>
        <v>0.028720000000000002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201</v>
      </c>
      <c r="AT146" s="181" t="s">
        <v>178</v>
      </c>
      <c r="AU146" s="181" t="s">
        <v>174</v>
      </c>
      <c r="AY146" s="15" t="s">
        <v>175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174</v>
      </c>
      <c r="BK146" s="182">
        <f>ROUND(I146*H146,2)</f>
        <v>0</v>
      </c>
      <c r="BL146" s="15" t="s">
        <v>201</v>
      </c>
      <c r="BM146" s="181" t="s">
        <v>986</v>
      </c>
    </row>
    <row r="147" s="12" customFormat="1" ht="22.8" customHeight="1">
      <c r="A147" s="12"/>
      <c r="B147" s="155"/>
      <c r="C147" s="12"/>
      <c r="D147" s="156" t="s">
        <v>72</v>
      </c>
      <c r="E147" s="166" t="s">
        <v>226</v>
      </c>
      <c r="F147" s="166" t="s">
        <v>545</v>
      </c>
      <c r="G147" s="12"/>
      <c r="H147" s="12"/>
      <c r="I147" s="158"/>
      <c r="J147" s="167">
        <f>BK147</f>
        <v>0</v>
      </c>
      <c r="K147" s="12"/>
      <c r="L147" s="155"/>
      <c r="M147" s="160"/>
      <c r="N147" s="161"/>
      <c r="O147" s="161"/>
      <c r="P147" s="162">
        <f>SUM(P148:P153)</f>
        <v>0</v>
      </c>
      <c r="Q147" s="161"/>
      <c r="R147" s="162">
        <f>SUM(R148:R153)</f>
        <v>0.0085000000000000006</v>
      </c>
      <c r="S147" s="161"/>
      <c r="T147" s="163">
        <f>SUM(T148:T153)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156" t="s">
        <v>81</v>
      </c>
      <c r="AT147" s="164" t="s">
        <v>72</v>
      </c>
      <c r="AU147" s="164" t="s">
        <v>81</v>
      </c>
      <c r="AY147" s="156" t="s">
        <v>175</v>
      </c>
      <c r="BK147" s="165">
        <f>SUM(BK148:BK153)</f>
        <v>0</v>
      </c>
    </row>
    <row r="148" s="2" customFormat="1" ht="24.15" customHeight="1">
      <c r="A148" s="34"/>
      <c r="B148" s="168"/>
      <c r="C148" s="169" t="s">
        <v>361</v>
      </c>
      <c r="D148" s="169" t="s">
        <v>178</v>
      </c>
      <c r="E148" s="170" t="s">
        <v>987</v>
      </c>
      <c r="F148" s="171" t="s">
        <v>988</v>
      </c>
      <c r="G148" s="172" t="s">
        <v>937</v>
      </c>
      <c r="H148" s="173">
        <v>60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1.0000000000000001E-05</v>
      </c>
      <c r="R148" s="179">
        <f>Q148*H148</f>
        <v>0.00060000000000000006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201</v>
      </c>
      <c r="AT148" s="181" t="s">
        <v>178</v>
      </c>
      <c r="AU148" s="181" t="s">
        <v>174</v>
      </c>
      <c r="AY148" s="15" t="s">
        <v>175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174</v>
      </c>
      <c r="BK148" s="182">
        <f>ROUND(I148*H148,2)</f>
        <v>0</v>
      </c>
      <c r="BL148" s="15" t="s">
        <v>201</v>
      </c>
      <c r="BM148" s="181" t="s">
        <v>989</v>
      </c>
    </row>
    <row r="149" s="2" customFormat="1" ht="21.75" customHeight="1">
      <c r="A149" s="34"/>
      <c r="B149" s="168"/>
      <c r="C149" s="169" t="s">
        <v>368</v>
      </c>
      <c r="D149" s="169" t="s">
        <v>178</v>
      </c>
      <c r="E149" s="170" t="s">
        <v>990</v>
      </c>
      <c r="F149" s="171" t="s">
        <v>991</v>
      </c>
      <c r="G149" s="172" t="s">
        <v>937</v>
      </c>
      <c r="H149" s="173">
        <v>130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1.0000000000000001E-05</v>
      </c>
      <c r="R149" s="179">
        <f>Q149*H149</f>
        <v>0.0013000000000000002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201</v>
      </c>
      <c r="AT149" s="181" t="s">
        <v>178</v>
      </c>
      <c r="AU149" s="181" t="s">
        <v>174</v>
      </c>
      <c r="AY149" s="15" t="s">
        <v>175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174</v>
      </c>
      <c r="BK149" s="182">
        <f>ROUND(I149*H149,2)</f>
        <v>0</v>
      </c>
      <c r="BL149" s="15" t="s">
        <v>201</v>
      </c>
      <c r="BM149" s="181" t="s">
        <v>992</v>
      </c>
    </row>
    <row r="150" s="2" customFormat="1" ht="16.5" customHeight="1">
      <c r="A150" s="34"/>
      <c r="B150" s="168"/>
      <c r="C150" s="169" t="s">
        <v>285</v>
      </c>
      <c r="D150" s="169" t="s">
        <v>178</v>
      </c>
      <c r="E150" s="170" t="s">
        <v>993</v>
      </c>
      <c r="F150" s="171" t="s">
        <v>994</v>
      </c>
      <c r="G150" s="172" t="s">
        <v>937</v>
      </c>
      <c r="H150" s="173">
        <v>220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39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201</v>
      </c>
      <c r="AT150" s="181" t="s">
        <v>178</v>
      </c>
      <c r="AU150" s="181" t="s">
        <v>174</v>
      </c>
      <c r="AY150" s="15" t="s">
        <v>175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174</v>
      </c>
      <c r="BK150" s="182">
        <f>ROUND(I150*H150,2)</f>
        <v>0</v>
      </c>
      <c r="BL150" s="15" t="s">
        <v>201</v>
      </c>
      <c r="BM150" s="181" t="s">
        <v>995</v>
      </c>
    </row>
    <row r="151" s="2" customFormat="1" ht="16.5" customHeight="1">
      <c r="A151" s="34"/>
      <c r="B151" s="168"/>
      <c r="C151" s="169" t="s">
        <v>291</v>
      </c>
      <c r="D151" s="169" t="s">
        <v>178</v>
      </c>
      <c r="E151" s="170" t="s">
        <v>996</v>
      </c>
      <c r="F151" s="171" t="s">
        <v>997</v>
      </c>
      <c r="G151" s="172" t="s">
        <v>937</v>
      </c>
      <c r="H151" s="173">
        <v>220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1.0000000000000001E-05</v>
      </c>
      <c r="R151" s="179">
        <f>Q151*H151</f>
        <v>0.0022000000000000001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201</v>
      </c>
      <c r="AT151" s="181" t="s">
        <v>178</v>
      </c>
      <c r="AU151" s="181" t="s">
        <v>174</v>
      </c>
      <c r="AY151" s="15" t="s">
        <v>175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174</v>
      </c>
      <c r="BK151" s="182">
        <f>ROUND(I151*H151,2)</f>
        <v>0</v>
      </c>
      <c r="BL151" s="15" t="s">
        <v>201</v>
      </c>
      <c r="BM151" s="181" t="s">
        <v>998</v>
      </c>
    </row>
    <row r="152" s="2" customFormat="1" ht="16.5" customHeight="1">
      <c r="A152" s="34"/>
      <c r="B152" s="168"/>
      <c r="C152" s="169" t="s">
        <v>7</v>
      </c>
      <c r="D152" s="169" t="s">
        <v>178</v>
      </c>
      <c r="E152" s="170" t="s">
        <v>999</v>
      </c>
      <c r="F152" s="171" t="s">
        <v>1000</v>
      </c>
      <c r="G152" s="172" t="s">
        <v>937</v>
      </c>
      <c r="H152" s="173">
        <v>440</v>
      </c>
      <c r="I152" s="174"/>
      <c r="J152" s="175">
        <f>ROUND(I152*H152,2)</f>
        <v>0</v>
      </c>
      <c r="K152" s="176"/>
      <c r="L152" s="35"/>
      <c r="M152" s="177" t="s">
        <v>1</v>
      </c>
      <c r="N152" s="178" t="s">
        <v>39</v>
      </c>
      <c r="O152" s="73"/>
      <c r="P152" s="179">
        <f>O152*H152</f>
        <v>0</v>
      </c>
      <c r="Q152" s="179">
        <v>0</v>
      </c>
      <c r="R152" s="179">
        <f>Q152*H152</f>
        <v>0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201</v>
      </c>
      <c r="AT152" s="181" t="s">
        <v>178</v>
      </c>
      <c r="AU152" s="181" t="s">
        <v>174</v>
      </c>
      <c r="AY152" s="15" t="s">
        <v>175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174</v>
      </c>
      <c r="BK152" s="182">
        <f>ROUND(I152*H152,2)</f>
        <v>0</v>
      </c>
      <c r="BL152" s="15" t="s">
        <v>201</v>
      </c>
      <c r="BM152" s="181" t="s">
        <v>1001</v>
      </c>
    </row>
    <row r="153" s="2" customFormat="1" ht="16.5" customHeight="1">
      <c r="A153" s="34"/>
      <c r="B153" s="168"/>
      <c r="C153" s="169" t="s">
        <v>268</v>
      </c>
      <c r="D153" s="169" t="s">
        <v>178</v>
      </c>
      <c r="E153" s="170" t="s">
        <v>1002</v>
      </c>
      <c r="F153" s="171" t="s">
        <v>1003</v>
      </c>
      <c r="G153" s="172" t="s">
        <v>937</v>
      </c>
      <c r="H153" s="173">
        <v>440</v>
      </c>
      <c r="I153" s="174"/>
      <c r="J153" s="175">
        <f>ROUND(I153*H153,2)</f>
        <v>0</v>
      </c>
      <c r="K153" s="176"/>
      <c r="L153" s="35"/>
      <c r="M153" s="177" t="s">
        <v>1</v>
      </c>
      <c r="N153" s="178" t="s">
        <v>39</v>
      </c>
      <c r="O153" s="73"/>
      <c r="P153" s="179">
        <f>O153*H153</f>
        <v>0</v>
      </c>
      <c r="Q153" s="179">
        <v>1.0000000000000001E-05</v>
      </c>
      <c r="R153" s="179">
        <f>Q153*H153</f>
        <v>0.0044000000000000003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201</v>
      </c>
      <c r="AT153" s="181" t="s">
        <v>178</v>
      </c>
      <c r="AU153" s="181" t="s">
        <v>174</v>
      </c>
      <c r="AY153" s="15" t="s">
        <v>175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174</v>
      </c>
      <c r="BK153" s="182">
        <f>ROUND(I153*H153,2)</f>
        <v>0</v>
      </c>
      <c r="BL153" s="15" t="s">
        <v>201</v>
      </c>
      <c r="BM153" s="181" t="s">
        <v>1004</v>
      </c>
    </row>
    <row r="154" s="12" customFormat="1" ht="25.92" customHeight="1">
      <c r="A154" s="12"/>
      <c r="B154" s="155"/>
      <c r="C154" s="12"/>
      <c r="D154" s="156" t="s">
        <v>72</v>
      </c>
      <c r="E154" s="157" t="s">
        <v>172</v>
      </c>
      <c r="F154" s="157" t="s">
        <v>173</v>
      </c>
      <c r="G154" s="12"/>
      <c r="H154" s="12"/>
      <c r="I154" s="158"/>
      <c r="J154" s="159">
        <f>BK154</f>
        <v>0</v>
      </c>
      <c r="K154" s="12"/>
      <c r="L154" s="155"/>
      <c r="M154" s="160"/>
      <c r="N154" s="161"/>
      <c r="O154" s="161"/>
      <c r="P154" s="162">
        <f>P155</f>
        <v>0</v>
      </c>
      <c r="Q154" s="161"/>
      <c r="R154" s="162">
        <f>R155</f>
        <v>0</v>
      </c>
      <c r="S154" s="161"/>
      <c r="T154" s="163">
        <f>T155</f>
        <v>4.0000000000000003E-05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56" t="s">
        <v>174</v>
      </c>
      <c r="AT154" s="164" t="s">
        <v>72</v>
      </c>
      <c r="AU154" s="164" t="s">
        <v>73</v>
      </c>
      <c r="AY154" s="156" t="s">
        <v>175</v>
      </c>
      <c r="BK154" s="165">
        <f>BK155</f>
        <v>0</v>
      </c>
    </row>
    <row r="155" s="12" customFormat="1" ht="22.8" customHeight="1">
      <c r="A155" s="12"/>
      <c r="B155" s="155"/>
      <c r="C155" s="12"/>
      <c r="D155" s="156" t="s">
        <v>72</v>
      </c>
      <c r="E155" s="166" t="s">
        <v>176</v>
      </c>
      <c r="F155" s="166" t="s">
        <v>177</v>
      </c>
      <c r="G155" s="12"/>
      <c r="H155" s="12"/>
      <c r="I155" s="158"/>
      <c r="J155" s="167">
        <f>BK155</f>
        <v>0</v>
      </c>
      <c r="K155" s="12"/>
      <c r="L155" s="155"/>
      <c r="M155" s="160"/>
      <c r="N155" s="161"/>
      <c r="O155" s="161"/>
      <c r="P155" s="162">
        <f>P156</f>
        <v>0</v>
      </c>
      <c r="Q155" s="161"/>
      <c r="R155" s="162">
        <f>R156</f>
        <v>0</v>
      </c>
      <c r="S155" s="161"/>
      <c r="T155" s="163">
        <f>T156</f>
        <v>4.0000000000000003E-05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174</v>
      </c>
      <c r="AT155" s="164" t="s">
        <v>72</v>
      </c>
      <c r="AU155" s="164" t="s">
        <v>81</v>
      </c>
      <c r="AY155" s="156" t="s">
        <v>175</v>
      </c>
      <c r="BK155" s="165">
        <f>BK156</f>
        <v>0</v>
      </c>
    </row>
    <row r="156" s="2" customFormat="1" ht="16.5" customHeight="1">
      <c r="A156" s="34"/>
      <c r="B156" s="168"/>
      <c r="C156" s="169" t="s">
        <v>273</v>
      </c>
      <c r="D156" s="169" t="s">
        <v>178</v>
      </c>
      <c r="E156" s="170" t="s">
        <v>612</v>
      </c>
      <c r="F156" s="171" t="s">
        <v>613</v>
      </c>
      <c r="G156" s="172" t="s">
        <v>181</v>
      </c>
      <c r="H156" s="173">
        <v>1</v>
      </c>
      <c r="I156" s="174"/>
      <c r="J156" s="175">
        <f>ROUND(I156*H156,2)</f>
        <v>0</v>
      </c>
      <c r="K156" s="176"/>
      <c r="L156" s="35"/>
      <c r="M156" s="177" t="s">
        <v>1</v>
      </c>
      <c r="N156" s="178" t="s">
        <v>39</v>
      </c>
      <c r="O156" s="73"/>
      <c r="P156" s="179">
        <f>O156*H156</f>
        <v>0</v>
      </c>
      <c r="Q156" s="179">
        <v>0</v>
      </c>
      <c r="R156" s="179">
        <f>Q156*H156</f>
        <v>0</v>
      </c>
      <c r="S156" s="179">
        <v>4.0000000000000003E-05</v>
      </c>
      <c r="T156" s="180">
        <f>S156*H156</f>
        <v>4.0000000000000003E-05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182</v>
      </c>
      <c r="AT156" s="181" t="s">
        <v>178</v>
      </c>
      <c r="AU156" s="181" t="s">
        <v>174</v>
      </c>
      <c r="AY156" s="15" t="s">
        <v>175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174</v>
      </c>
      <c r="BK156" s="182">
        <f>ROUND(I156*H156,2)</f>
        <v>0</v>
      </c>
      <c r="BL156" s="15" t="s">
        <v>182</v>
      </c>
      <c r="BM156" s="181" t="s">
        <v>1005</v>
      </c>
    </row>
    <row r="157" s="12" customFormat="1" ht="25.92" customHeight="1">
      <c r="A157" s="12"/>
      <c r="B157" s="155"/>
      <c r="C157" s="12"/>
      <c r="D157" s="156" t="s">
        <v>72</v>
      </c>
      <c r="E157" s="157" t="s">
        <v>585</v>
      </c>
      <c r="F157" s="157" t="s">
        <v>586</v>
      </c>
      <c r="G157" s="12"/>
      <c r="H157" s="12"/>
      <c r="I157" s="158"/>
      <c r="J157" s="159">
        <f>BK157</f>
        <v>0</v>
      </c>
      <c r="K157" s="12"/>
      <c r="L157" s="155"/>
      <c r="M157" s="160"/>
      <c r="N157" s="161"/>
      <c r="O157" s="161"/>
      <c r="P157" s="162">
        <f>P158</f>
        <v>0</v>
      </c>
      <c r="Q157" s="161"/>
      <c r="R157" s="162">
        <f>R158</f>
        <v>0</v>
      </c>
      <c r="S157" s="161"/>
      <c r="T157" s="163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6" t="s">
        <v>201</v>
      </c>
      <c r="AT157" s="164" t="s">
        <v>72</v>
      </c>
      <c r="AU157" s="164" t="s">
        <v>73</v>
      </c>
      <c r="AY157" s="156" t="s">
        <v>175</v>
      </c>
      <c r="BK157" s="165">
        <f>BK158</f>
        <v>0</v>
      </c>
    </row>
    <row r="158" s="2" customFormat="1" ht="24.15" customHeight="1">
      <c r="A158" s="34"/>
      <c r="B158" s="168"/>
      <c r="C158" s="169" t="s">
        <v>277</v>
      </c>
      <c r="D158" s="169" t="s">
        <v>178</v>
      </c>
      <c r="E158" s="170" t="s">
        <v>1006</v>
      </c>
      <c r="F158" s="171" t="s">
        <v>1007</v>
      </c>
      <c r="G158" s="172" t="s">
        <v>589</v>
      </c>
      <c r="H158" s="173">
        <v>25</v>
      </c>
      <c r="I158" s="174"/>
      <c r="J158" s="175">
        <f>ROUND(I158*H158,2)</f>
        <v>0</v>
      </c>
      <c r="K158" s="176"/>
      <c r="L158" s="35"/>
      <c r="M158" s="177" t="s">
        <v>1</v>
      </c>
      <c r="N158" s="178" t="s">
        <v>39</v>
      </c>
      <c r="O158" s="73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590</v>
      </c>
      <c r="AT158" s="181" t="s">
        <v>178</v>
      </c>
      <c r="AU158" s="181" t="s">
        <v>81</v>
      </c>
      <c r="AY158" s="15" t="s">
        <v>175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5" t="s">
        <v>174</v>
      </c>
      <c r="BK158" s="182">
        <f>ROUND(I158*H158,2)</f>
        <v>0</v>
      </c>
      <c r="BL158" s="15" t="s">
        <v>590</v>
      </c>
      <c r="BM158" s="181" t="s">
        <v>1008</v>
      </c>
    </row>
    <row r="159" s="12" customFormat="1" ht="25.92" customHeight="1">
      <c r="A159" s="12"/>
      <c r="B159" s="155"/>
      <c r="C159" s="12"/>
      <c r="D159" s="156" t="s">
        <v>72</v>
      </c>
      <c r="E159" s="157" t="s">
        <v>1009</v>
      </c>
      <c r="F159" s="157" t="s">
        <v>1010</v>
      </c>
      <c r="G159" s="12"/>
      <c r="H159" s="12"/>
      <c r="I159" s="158"/>
      <c r="J159" s="159">
        <f>BK159</f>
        <v>0</v>
      </c>
      <c r="K159" s="12"/>
      <c r="L159" s="155"/>
      <c r="M159" s="160"/>
      <c r="N159" s="161"/>
      <c r="O159" s="161"/>
      <c r="P159" s="162">
        <f>P160</f>
        <v>0</v>
      </c>
      <c r="Q159" s="161"/>
      <c r="R159" s="162">
        <f>R160</f>
        <v>0</v>
      </c>
      <c r="S159" s="161"/>
      <c r="T159" s="163">
        <f>T160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56" t="s">
        <v>316</v>
      </c>
      <c r="AT159" s="164" t="s">
        <v>72</v>
      </c>
      <c r="AU159" s="164" t="s">
        <v>73</v>
      </c>
      <c r="AY159" s="156" t="s">
        <v>175</v>
      </c>
      <c r="BK159" s="165">
        <f>BK160</f>
        <v>0</v>
      </c>
    </row>
    <row r="160" s="12" customFormat="1" ht="22.8" customHeight="1">
      <c r="A160" s="12"/>
      <c r="B160" s="155"/>
      <c r="C160" s="12"/>
      <c r="D160" s="156" t="s">
        <v>72</v>
      </c>
      <c r="E160" s="166" t="s">
        <v>1011</v>
      </c>
      <c r="F160" s="166" t="s">
        <v>1012</v>
      </c>
      <c r="G160" s="12"/>
      <c r="H160" s="12"/>
      <c r="I160" s="158"/>
      <c r="J160" s="167">
        <f>BK160</f>
        <v>0</v>
      </c>
      <c r="K160" s="12"/>
      <c r="L160" s="155"/>
      <c r="M160" s="160"/>
      <c r="N160" s="161"/>
      <c r="O160" s="161"/>
      <c r="P160" s="162">
        <f>P161</f>
        <v>0</v>
      </c>
      <c r="Q160" s="161"/>
      <c r="R160" s="162">
        <f>R161</f>
        <v>0</v>
      </c>
      <c r="S160" s="161"/>
      <c r="T160" s="16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6" t="s">
        <v>316</v>
      </c>
      <c r="AT160" s="164" t="s">
        <v>72</v>
      </c>
      <c r="AU160" s="164" t="s">
        <v>81</v>
      </c>
      <c r="AY160" s="156" t="s">
        <v>175</v>
      </c>
      <c r="BK160" s="165">
        <f>BK161</f>
        <v>0</v>
      </c>
    </row>
    <row r="161" s="2" customFormat="1" ht="16.5" customHeight="1">
      <c r="A161" s="34"/>
      <c r="B161" s="168"/>
      <c r="C161" s="169" t="s">
        <v>281</v>
      </c>
      <c r="D161" s="169" t="s">
        <v>178</v>
      </c>
      <c r="E161" s="170" t="s">
        <v>1013</v>
      </c>
      <c r="F161" s="171" t="s">
        <v>1014</v>
      </c>
      <c r="G161" s="172" t="s">
        <v>324</v>
      </c>
      <c r="H161" s="173">
        <v>1</v>
      </c>
      <c r="I161" s="174"/>
      <c r="J161" s="175">
        <f>ROUND(I161*H161,2)</f>
        <v>0</v>
      </c>
      <c r="K161" s="176"/>
      <c r="L161" s="35"/>
      <c r="M161" s="199" t="s">
        <v>1</v>
      </c>
      <c r="N161" s="200" t="s">
        <v>39</v>
      </c>
      <c r="O161" s="194"/>
      <c r="P161" s="195">
        <f>O161*H161</f>
        <v>0</v>
      </c>
      <c r="Q161" s="195">
        <v>0</v>
      </c>
      <c r="R161" s="195">
        <f>Q161*H161</f>
        <v>0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1015</v>
      </c>
      <c r="AT161" s="181" t="s">
        <v>178</v>
      </c>
      <c r="AU161" s="181" t="s">
        <v>174</v>
      </c>
      <c r="AY161" s="15" t="s">
        <v>175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5" t="s">
        <v>174</v>
      </c>
      <c r="BK161" s="182">
        <f>ROUND(I161*H161,2)</f>
        <v>0</v>
      </c>
      <c r="BL161" s="15" t="s">
        <v>1015</v>
      </c>
      <c r="BM161" s="181" t="s">
        <v>1016</v>
      </c>
    </row>
    <row r="162" s="2" customFormat="1" ht="6.96" customHeight="1">
      <c r="A162" s="34"/>
      <c r="B162" s="56"/>
      <c r="C162" s="57"/>
      <c r="D162" s="57"/>
      <c r="E162" s="57"/>
      <c r="F162" s="57"/>
      <c r="G162" s="57"/>
      <c r="H162" s="57"/>
      <c r="I162" s="57"/>
      <c r="J162" s="57"/>
      <c r="K162" s="57"/>
      <c r="L162" s="35"/>
      <c r="M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</row>
  </sheetData>
  <autoFilter ref="C124:K161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142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1017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ROUND((SUM(BE118:BE123)),  2)</f>
        <v>0</v>
      </c>
      <c r="G33" s="34"/>
      <c r="H33" s="34"/>
      <c r="I33" s="124">
        <v>0.20999999999999999</v>
      </c>
      <c r="J33" s="123">
        <f>ROUND(((SUM(BE118:BE123))*I33),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ROUND((SUM(BF118:BF123)),  2)</f>
        <v>0</v>
      </c>
      <c r="G34" s="34"/>
      <c r="H34" s="34"/>
      <c r="I34" s="124">
        <v>0.12</v>
      </c>
      <c r="J34" s="123">
        <f>ROUND(((SUM(BF118:BF123))*I34),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ROUND((SUM(BG118:BG123)),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ROUND((SUM(BH118:BH123)),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ROUND((SUM(BI118:BI123)),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A8 - 8.1 - Požární zatěsnění rozvaděčů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206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207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159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Ostrava, Vaňkova 46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A8 - 8.1 - Požární zatěsnění rozvaděčů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21. 3. 2025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160</v>
      </c>
      <c r="D117" s="147" t="s">
        <v>58</v>
      </c>
      <c r="E117" s="147" t="s">
        <v>54</v>
      </c>
      <c r="F117" s="147" t="s">
        <v>55</v>
      </c>
      <c r="G117" s="147" t="s">
        <v>161</v>
      </c>
      <c r="H117" s="147" t="s">
        <v>162</v>
      </c>
      <c r="I117" s="147" t="s">
        <v>163</v>
      </c>
      <c r="J117" s="148" t="s">
        <v>154</v>
      </c>
      <c r="K117" s="149" t="s">
        <v>164</v>
      </c>
      <c r="L117" s="150"/>
      <c r="M117" s="82" t="s">
        <v>1</v>
      </c>
      <c r="N117" s="83" t="s">
        <v>37</v>
      </c>
      <c r="O117" s="83" t="s">
        <v>165</v>
      </c>
      <c r="P117" s="83" t="s">
        <v>166</v>
      </c>
      <c r="Q117" s="83" t="s">
        <v>167</v>
      </c>
      <c r="R117" s="83" t="s">
        <v>168</v>
      </c>
      <c r="S117" s="83" t="s">
        <v>169</v>
      </c>
      <c r="T117" s="84" t="s">
        <v>170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171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0.054449999999999998</v>
      </c>
      <c r="S118" s="86"/>
      <c r="T118" s="153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156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184</v>
      </c>
      <c r="F119" s="157" t="s">
        <v>261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0.054449999999999998</v>
      </c>
      <c r="S119" s="161"/>
      <c r="T119" s="16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197</v>
      </c>
      <c r="AT119" s="164" t="s">
        <v>72</v>
      </c>
      <c r="AU119" s="164" t="s">
        <v>73</v>
      </c>
      <c r="AY119" s="156" t="s">
        <v>175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262</v>
      </c>
      <c r="F120" s="166" t="s">
        <v>263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SUM(P121:P123)</f>
        <v>0</v>
      </c>
      <c r="Q120" s="161"/>
      <c r="R120" s="162">
        <f>SUM(R121:R123)</f>
        <v>0.054449999999999998</v>
      </c>
      <c r="S120" s="161"/>
      <c r="T120" s="163">
        <f>SUM(T121:T123)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197</v>
      </c>
      <c r="AT120" s="164" t="s">
        <v>72</v>
      </c>
      <c r="AU120" s="164" t="s">
        <v>81</v>
      </c>
      <c r="AY120" s="156" t="s">
        <v>175</v>
      </c>
      <c r="BK120" s="165">
        <f>SUM(BK121:BK123)</f>
        <v>0</v>
      </c>
    </row>
    <row r="121" s="2" customFormat="1" ht="16.5" customHeight="1">
      <c r="A121" s="34"/>
      <c r="B121" s="168"/>
      <c r="C121" s="169" t="s">
        <v>81</v>
      </c>
      <c r="D121" s="169" t="s">
        <v>178</v>
      </c>
      <c r="E121" s="170" t="s">
        <v>264</v>
      </c>
      <c r="F121" s="171" t="s">
        <v>1018</v>
      </c>
      <c r="G121" s="172" t="s">
        <v>181</v>
      </c>
      <c r="H121" s="173">
        <v>18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266</v>
      </c>
      <c r="AT121" s="181" t="s">
        <v>178</v>
      </c>
      <c r="AU121" s="181" t="s">
        <v>174</v>
      </c>
      <c r="AY121" s="15" t="s">
        <v>175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174</v>
      </c>
      <c r="BK121" s="182">
        <f>ROUND(I121*H121,2)</f>
        <v>0</v>
      </c>
      <c r="BL121" s="15" t="s">
        <v>266</v>
      </c>
      <c r="BM121" s="181" t="s">
        <v>1019</v>
      </c>
    </row>
    <row r="122" s="2" customFormat="1" ht="33" customHeight="1">
      <c r="A122" s="34"/>
      <c r="B122" s="168"/>
      <c r="C122" s="183" t="s">
        <v>174</v>
      </c>
      <c r="D122" s="183" t="s">
        <v>184</v>
      </c>
      <c r="E122" s="184" t="s">
        <v>269</v>
      </c>
      <c r="F122" s="185" t="s">
        <v>270</v>
      </c>
      <c r="G122" s="186" t="s">
        <v>181</v>
      </c>
      <c r="H122" s="187">
        <v>4</v>
      </c>
      <c r="I122" s="188"/>
      <c r="J122" s="189">
        <f>ROUND(I122*H122,2)</f>
        <v>0</v>
      </c>
      <c r="K122" s="190"/>
      <c r="L122" s="191"/>
      <c r="M122" s="197" t="s">
        <v>1</v>
      </c>
      <c r="N122" s="198" t="s">
        <v>39</v>
      </c>
      <c r="O122" s="73"/>
      <c r="P122" s="179">
        <f>O122*H122</f>
        <v>0</v>
      </c>
      <c r="Q122" s="179">
        <v>0.0018</v>
      </c>
      <c r="R122" s="179">
        <f>Q122*H122</f>
        <v>0.0071999999999999998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271</v>
      </c>
      <c r="AT122" s="181" t="s">
        <v>184</v>
      </c>
      <c r="AU122" s="181" t="s">
        <v>174</v>
      </c>
      <c r="AY122" s="15" t="s">
        <v>175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174</v>
      </c>
      <c r="BK122" s="182">
        <f>ROUND(I122*H122,2)</f>
        <v>0</v>
      </c>
      <c r="BL122" s="15" t="s">
        <v>271</v>
      </c>
      <c r="BM122" s="181" t="s">
        <v>1020</v>
      </c>
    </row>
    <row r="123" s="2" customFormat="1" ht="24.15" customHeight="1">
      <c r="A123" s="34"/>
      <c r="B123" s="168"/>
      <c r="C123" s="183" t="s">
        <v>197</v>
      </c>
      <c r="D123" s="183" t="s">
        <v>184</v>
      </c>
      <c r="E123" s="184" t="s">
        <v>1021</v>
      </c>
      <c r="F123" s="185" t="s">
        <v>1022</v>
      </c>
      <c r="G123" s="186" t="s">
        <v>937</v>
      </c>
      <c r="H123" s="187">
        <v>4.5</v>
      </c>
      <c r="I123" s="188"/>
      <c r="J123" s="189">
        <f>ROUND(I123*H123,2)</f>
        <v>0</v>
      </c>
      <c r="K123" s="190"/>
      <c r="L123" s="191"/>
      <c r="M123" s="192" t="s">
        <v>1</v>
      </c>
      <c r="N123" s="193" t="s">
        <v>39</v>
      </c>
      <c r="O123" s="194"/>
      <c r="P123" s="195">
        <f>O123*H123</f>
        <v>0</v>
      </c>
      <c r="Q123" s="195">
        <v>0.010500000000000001</v>
      </c>
      <c r="R123" s="195">
        <f>Q123*H123</f>
        <v>0.04725</v>
      </c>
      <c r="S123" s="195">
        <v>0</v>
      </c>
      <c r="T123" s="196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271</v>
      </c>
      <c r="AT123" s="181" t="s">
        <v>184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271</v>
      </c>
      <c r="BM123" s="181" t="s">
        <v>1023</v>
      </c>
    </row>
    <row r="124" s="2" customFormat="1" ht="6.96" customHeight="1">
      <c r="A124" s="34"/>
      <c r="B124" s="56"/>
      <c r="C124" s="57"/>
      <c r="D124" s="57"/>
      <c r="E124" s="57"/>
      <c r="F124" s="57"/>
      <c r="G124" s="57"/>
      <c r="H124" s="57"/>
      <c r="I124" s="57"/>
      <c r="J124" s="57"/>
      <c r="K124" s="57"/>
      <c r="L124" s="35"/>
      <c r="M124" s="34"/>
      <c r="O124" s="34"/>
      <c r="P124" s="34"/>
      <c r="Q124" s="34"/>
      <c r="R124" s="34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</sheetData>
  <autoFilter ref="C117:K123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1024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ROUND((SUM(BE118:BE122)),  2)</f>
        <v>0</v>
      </c>
      <c r="G33" s="34"/>
      <c r="H33" s="34"/>
      <c r="I33" s="124">
        <v>0.20999999999999999</v>
      </c>
      <c r="J33" s="123">
        <f>ROUND(((SUM(BE118:BE122))*I33),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ROUND((SUM(BF118:BF122)),  2)</f>
        <v>0</v>
      </c>
      <c r="G34" s="34"/>
      <c r="H34" s="34"/>
      <c r="I34" s="124">
        <v>0.12</v>
      </c>
      <c r="J34" s="123">
        <f>ROUND(((SUM(BF118:BF122))*I34),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ROUND((SUM(BG118:BG122)),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ROUND((SUM(BH118:BH122)),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ROUND((SUM(BI118:BI122)),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A8 - 8.2 - Požární zatěsnění stoupaček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206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207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159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Ostrava, Vaňkova 46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A8 - 8.2 - Požární zatěsnění stoupaček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21. 3. 2025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160</v>
      </c>
      <c r="D117" s="147" t="s">
        <v>58</v>
      </c>
      <c r="E117" s="147" t="s">
        <v>54</v>
      </c>
      <c r="F117" s="147" t="s">
        <v>55</v>
      </c>
      <c r="G117" s="147" t="s">
        <v>161</v>
      </c>
      <c r="H117" s="147" t="s">
        <v>162</v>
      </c>
      <c r="I117" s="147" t="s">
        <v>163</v>
      </c>
      <c r="J117" s="148" t="s">
        <v>154</v>
      </c>
      <c r="K117" s="149" t="s">
        <v>164</v>
      </c>
      <c r="L117" s="150"/>
      <c r="M117" s="82" t="s">
        <v>1</v>
      </c>
      <c r="N117" s="83" t="s">
        <v>37</v>
      </c>
      <c r="O117" s="83" t="s">
        <v>165</v>
      </c>
      <c r="P117" s="83" t="s">
        <v>166</v>
      </c>
      <c r="Q117" s="83" t="s">
        <v>167</v>
      </c>
      <c r="R117" s="83" t="s">
        <v>168</v>
      </c>
      <c r="S117" s="83" t="s">
        <v>169</v>
      </c>
      <c r="T117" s="84" t="s">
        <v>170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171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0.0144</v>
      </c>
      <c r="S118" s="86"/>
      <c r="T118" s="153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156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184</v>
      </c>
      <c r="F119" s="157" t="s">
        <v>261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0.0144</v>
      </c>
      <c r="S119" s="161"/>
      <c r="T119" s="16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197</v>
      </c>
      <c r="AT119" s="164" t="s">
        <v>72</v>
      </c>
      <c r="AU119" s="164" t="s">
        <v>73</v>
      </c>
      <c r="AY119" s="156" t="s">
        <v>175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262</v>
      </c>
      <c r="F120" s="166" t="s">
        <v>263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SUM(P121:P122)</f>
        <v>0</v>
      </c>
      <c r="Q120" s="161"/>
      <c r="R120" s="162">
        <f>SUM(R121:R122)</f>
        <v>0.0144</v>
      </c>
      <c r="S120" s="161"/>
      <c r="T120" s="16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197</v>
      </c>
      <c r="AT120" s="164" t="s">
        <v>72</v>
      </c>
      <c r="AU120" s="164" t="s">
        <v>81</v>
      </c>
      <c r="AY120" s="156" t="s">
        <v>175</v>
      </c>
      <c r="BK120" s="165">
        <f>SUM(BK121:BK122)</f>
        <v>0</v>
      </c>
    </row>
    <row r="121" s="2" customFormat="1" ht="16.5" customHeight="1">
      <c r="A121" s="34"/>
      <c r="B121" s="168"/>
      <c r="C121" s="169" t="s">
        <v>81</v>
      </c>
      <c r="D121" s="169" t="s">
        <v>178</v>
      </c>
      <c r="E121" s="170" t="s">
        <v>264</v>
      </c>
      <c r="F121" s="171" t="s">
        <v>1025</v>
      </c>
      <c r="G121" s="172" t="s">
        <v>181</v>
      </c>
      <c r="H121" s="173">
        <v>8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266</v>
      </c>
      <c r="AT121" s="181" t="s">
        <v>178</v>
      </c>
      <c r="AU121" s="181" t="s">
        <v>174</v>
      </c>
      <c r="AY121" s="15" t="s">
        <v>175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174</v>
      </c>
      <c r="BK121" s="182">
        <f>ROUND(I121*H121,2)</f>
        <v>0</v>
      </c>
      <c r="BL121" s="15" t="s">
        <v>266</v>
      </c>
      <c r="BM121" s="181" t="s">
        <v>1026</v>
      </c>
    </row>
    <row r="122" s="2" customFormat="1" ht="33" customHeight="1">
      <c r="A122" s="34"/>
      <c r="B122" s="168"/>
      <c r="C122" s="183" t="s">
        <v>174</v>
      </c>
      <c r="D122" s="183" t="s">
        <v>184</v>
      </c>
      <c r="E122" s="184" t="s">
        <v>269</v>
      </c>
      <c r="F122" s="185" t="s">
        <v>270</v>
      </c>
      <c r="G122" s="186" t="s">
        <v>181</v>
      </c>
      <c r="H122" s="187">
        <v>8</v>
      </c>
      <c r="I122" s="188"/>
      <c r="J122" s="189">
        <f>ROUND(I122*H122,2)</f>
        <v>0</v>
      </c>
      <c r="K122" s="190"/>
      <c r="L122" s="191"/>
      <c r="M122" s="192" t="s">
        <v>1</v>
      </c>
      <c r="N122" s="193" t="s">
        <v>39</v>
      </c>
      <c r="O122" s="194"/>
      <c r="P122" s="195">
        <f>O122*H122</f>
        <v>0</v>
      </c>
      <c r="Q122" s="195">
        <v>0.0018</v>
      </c>
      <c r="R122" s="195">
        <f>Q122*H122</f>
        <v>0.0144</v>
      </c>
      <c r="S122" s="195">
        <v>0</v>
      </c>
      <c r="T122" s="196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271</v>
      </c>
      <c r="AT122" s="181" t="s">
        <v>184</v>
      </c>
      <c r="AU122" s="181" t="s">
        <v>174</v>
      </c>
      <c r="AY122" s="15" t="s">
        <v>175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174</v>
      </c>
      <c r="BK122" s="182">
        <f>ROUND(I122*H122,2)</f>
        <v>0</v>
      </c>
      <c r="BL122" s="15" t="s">
        <v>271</v>
      </c>
      <c r="BM122" s="181" t="s">
        <v>1027</v>
      </c>
    </row>
    <row r="123" s="2" customFormat="1" ht="6.96" customHeight="1">
      <c r="A123" s="34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35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autoFilter ref="C117:K122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148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1028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ROUND(J120,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ROUND((SUM(BE120:BE141)),  2)</f>
        <v>0</v>
      </c>
      <c r="G33" s="34"/>
      <c r="H33" s="34"/>
      <c r="I33" s="124">
        <v>0.20999999999999999</v>
      </c>
      <c r="J33" s="123">
        <f>ROUND(((SUM(BE120:BE141))*I33),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ROUND((SUM(BF120:BF141)),  2)</f>
        <v>0</v>
      </c>
      <c r="G34" s="34"/>
      <c r="H34" s="34"/>
      <c r="I34" s="124">
        <v>0.12</v>
      </c>
      <c r="J34" s="123">
        <f>ROUND(((SUM(BF120:BF141))*I34),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ROUND((SUM(BG120:BG141)),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ROUND((SUM(BH120:BH141)),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ROUND((SUM(BI120:BI141)),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A9 - Demontáže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J120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J121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J122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J135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209</v>
      </c>
      <c r="E100" s="142"/>
      <c r="F100" s="142"/>
      <c r="G100" s="142"/>
      <c r="H100" s="142"/>
      <c r="I100" s="142"/>
      <c r="J100" s="143">
        <f>J136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4"/>
      <c r="B101" s="35"/>
      <c r="C101" s="34"/>
      <c r="D101" s="34"/>
      <c r="E101" s="34"/>
      <c r="F101" s="34"/>
      <c r="G101" s="34"/>
      <c r="H101" s="34"/>
      <c r="I101" s="34"/>
      <c r="J101" s="34"/>
      <c r="K101" s="34"/>
      <c r="L101" s="51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6.96" customHeight="1">
      <c r="A102" s="34"/>
      <c r="B102" s="56"/>
      <c r="C102" s="57"/>
      <c r="D102" s="57"/>
      <c r="E102" s="57"/>
      <c r="F102" s="57"/>
      <c r="G102" s="57"/>
      <c r="H102" s="57"/>
      <c r="I102" s="57"/>
      <c r="J102" s="57"/>
      <c r="K102" s="57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6" s="2" customFormat="1" ht="6.96" customHeight="1">
      <c r="A106" s="34"/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4.96" customHeight="1">
      <c r="A107" s="34"/>
      <c r="B107" s="35"/>
      <c r="C107" s="19" t="s">
        <v>159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16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117" t="str">
        <f>E7</f>
        <v>Ostrava, Vaňkova 46</v>
      </c>
      <c r="F110" s="28"/>
      <c r="G110" s="28"/>
      <c r="H110" s="28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150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63" t="str">
        <f>E9</f>
        <v>A9 - Demontáže</v>
      </c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4"/>
      <c r="E114" s="34"/>
      <c r="F114" s="23" t="str">
        <f>F12</f>
        <v xml:space="preserve"> </v>
      </c>
      <c r="G114" s="34"/>
      <c r="H114" s="34"/>
      <c r="I114" s="28" t="s">
        <v>22</v>
      </c>
      <c r="J114" s="65" t="str">
        <f>IF(J12="","",J12)</f>
        <v>21. 3. 2025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4"/>
      <c r="E116" s="34"/>
      <c r="F116" s="23" t="str">
        <f>E15</f>
        <v xml:space="preserve"> </v>
      </c>
      <c r="G116" s="34"/>
      <c r="H116" s="34"/>
      <c r="I116" s="28" t="s">
        <v>29</v>
      </c>
      <c r="J116" s="32" t="str">
        <f>E21</f>
        <v xml:space="preserve"> 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27</v>
      </c>
      <c r="D117" s="34"/>
      <c r="E117" s="34"/>
      <c r="F117" s="23" t="str">
        <f>IF(E18="","",E18)</f>
        <v>Vyplň údaj</v>
      </c>
      <c r="G117" s="34"/>
      <c r="H117" s="34"/>
      <c r="I117" s="28" t="s">
        <v>31</v>
      </c>
      <c r="J117" s="32" t="str">
        <f>E24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11" customFormat="1" ht="29.28" customHeight="1">
      <c r="A119" s="144"/>
      <c r="B119" s="145"/>
      <c r="C119" s="146" t="s">
        <v>160</v>
      </c>
      <c r="D119" s="147" t="s">
        <v>58</v>
      </c>
      <c r="E119" s="147" t="s">
        <v>54</v>
      </c>
      <c r="F119" s="147" t="s">
        <v>55</v>
      </c>
      <c r="G119" s="147" t="s">
        <v>161</v>
      </c>
      <c r="H119" s="147" t="s">
        <v>162</v>
      </c>
      <c r="I119" s="147" t="s">
        <v>163</v>
      </c>
      <c r="J119" s="148" t="s">
        <v>154</v>
      </c>
      <c r="K119" s="149" t="s">
        <v>164</v>
      </c>
      <c r="L119" s="150"/>
      <c r="M119" s="82" t="s">
        <v>1</v>
      </c>
      <c r="N119" s="83" t="s">
        <v>37</v>
      </c>
      <c r="O119" s="83" t="s">
        <v>165</v>
      </c>
      <c r="P119" s="83" t="s">
        <v>166</v>
      </c>
      <c r="Q119" s="83" t="s">
        <v>167</v>
      </c>
      <c r="R119" s="83" t="s">
        <v>168</v>
      </c>
      <c r="S119" s="83" t="s">
        <v>169</v>
      </c>
      <c r="T119" s="84" t="s">
        <v>170</v>
      </c>
      <c r="U119" s="144"/>
      <c r="V119" s="144"/>
      <c r="W119" s="144"/>
      <c r="X119" s="144"/>
      <c r="Y119" s="144"/>
      <c r="Z119" s="144"/>
      <c r="AA119" s="144"/>
      <c r="AB119" s="144"/>
      <c r="AC119" s="144"/>
      <c r="AD119" s="144"/>
      <c r="AE119" s="144"/>
    </row>
    <row r="120" s="2" customFormat="1" ht="22.8" customHeight="1">
      <c r="A120" s="34"/>
      <c r="B120" s="35"/>
      <c r="C120" s="89" t="s">
        <v>171</v>
      </c>
      <c r="D120" s="34"/>
      <c r="E120" s="34"/>
      <c r="F120" s="34"/>
      <c r="G120" s="34"/>
      <c r="H120" s="34"/>
      <c r="I120" s="34"/>
      <c r="J120" s="151">
        <f>BK120</f>
        <v>0</v>
      </c>
      <c r="K120" s="34"/>
      <c r="L120" s="35"/>
      <c r="M120" s="85"/>
      <c r="N120" s="69"/>
      <c r="O120" s="86"/>
      <c r="P120" s="152">
        <f>P121+P135</f>
        <v>0</v>
      </c>
      <c r="Q120" s="86"/>
      <c r="R120" s="152">
        <f>R121+R135</f>
        <v>0</v>
      </c>
      <c r="S120" s="86"/>
      <c r="T120" s="153">
        <f>T121+T135</f>
        <v>2.0765799999999999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5" t="s">
        <v>72</v>
      </c>
      <c r="AU120" s="15" t="s">
        <v>156</v>
      </c>
      <c r="BK120" s="154">
        <f>BK121+BK135</f>
        <v>0</v>
      </c>
    </row>
    <row r="121" s="12" customFormat="1" ht="25.92" customHeight="1">
      <c r="A121" s="12"/>
      <c r="B121" s="155"/>
      <c r="C121" s="12"/>
      <c r="D121" s="156" t="s">
        <v>72</v>
      </c>
      <c r="E121" s="157" t="s">
        <v>172</v>
      </c>
      <c r="F121" s="157" t="s">
        <v>173</v>
      </c>
      <c r="G121" s="12"/>
      <c r="H121" s="12"/>
      <c r="I121" s="158"/>
      <c r="J121" s="159">
        <f>BK121</f>
        <v>0</v>
      </c>
      <c r="K121" s="12"/>
      <c r="L121" s="155"/>
      <c r="M121" s="160"/>
      <c r="N121" s="161"/>
      <c r="O121" s="161"/>
      <c r="P121" s="162">
        <f>P122</f>
        <v>0</v>
      </c>
      <c r="Q121" s="161"/>
      <c r="R121" s="162">
        <f>R122</f>
        <v>0</v>
      </c>
      <c r="S121" s="161"/>
      <c r="T121" s="163">
        <f>T122</f>
        <v>2.0765799999999999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156" t="s">
        <v>174</v>
      </c>
      <c r="AT121" s="164" t="s">
        <v>72</v>
      </c>
      <c r="AU121" s="164" t="s">
        <v>73</v>
      </c>
      <c r="AY121" s="156" t="s">
        <v>175</v>
      </c>
      <c r="BK121" s="165">
        <f>BK122</f>
        <v>0</v>
      </c>
    </row>
    <row r="122" s="12" customFormat="1" ht="22.8" customHeight="1">
      <c r="A122" s="12"/>
      <c r="B122" s="155"/>
      <c r="C122" s="12"/>
      <c r="D122" s="156" t="s">
        <v>72</v>
      </c>
      <c r="E122" s="166" t="s">
        <v>176</v>
      </c>
      <c r="F122" s="166" t="s">
        <v>177</v>
      </c>
      <c r="G122" s="12"/>
      <c r="H122" s="12"/>
      <c r="I122" s="158"/>
      <c r="J122" s="167">
        <f>BK122</f>
        <v>0</v>
      </c>
      <c r="K122" s="12"/>
      <c r="L122" s="155"/>
      <c r="M122" s="160"/>
      <c r="N122" s="161"/>
      <c r="O122" s="161"/>
      <c r="P122" s="162">
        <f>SUM(P123:P134)</f>
        <v>0</v>
      </c>
      <c r="Q122" s="161"/>
      <c r="R122" s="162">
        <f>SUM(R123:R134)</f>
        <v>0</v>
      </c>
      <c r="S122" s="161"/>
      <c r="T122" s="163">
        <f>SUM(T123:T134)</f>
        <v>2.0765799999999999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81</v>
      </c>
      <c r="AY122" s="156" t="s">
        <v>175</v>
      </c>
      <c r="BK122" s="165">
        <f>SUM(BK123:BK134)</f>
        <v>0</v>
      </c>
    </row>
    <row r="123" s="2" customFormat="1" ht="24.15" customHeight="1">
      <c r="A123" s="34"/>
      <c r="B123" s="168"/>
      <c r="C123" s="169" t="s">
        <v>81</v>
      </c>
      <c r="D123" s="169" t="s">
        <v>178</v>
      </c>
      <c r="E123" s="170" t="s">
        <v>1029</v>
      </c>
      <c r="F123" s="171" t="s">
        <v>1030</v>
      </c>
      <c r="G123" s="172" t="s">
        <v>192</v>
      </c>
      <c r="H123" s="173">
        <v>30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0.00027</v>
      </c>
      <c r="T123" s="180">
        <f>S123*H123</f>
        <v>0.0080999999999999996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182</v>
      </c>
      <c r="AT123" s="181" t="s">
        <v>178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182</v>
      </c>
      <c r="BM123" s="181" t="s">
        <v>1031</v>
      </c>
    </row>
    <row r="124" s="2" customFormat="1" ht="24.15" customHeight="1">
      <c r="A124" s="34"/>
      <c r="B124" s="168"/>
      <c r="C124" s="169" t="s">
        <v>174</v>
      </c>
      <c r="D124" s="169" t="s">
        <v>178</v>
      </c>
      <c r="E124" s="170" t="s">
        <v>749</v>
      </c>
      <c r="F124" s="171" t="s">
        <v>750</v>
      </c>
      <c r="G124" s="172" t="s">
        <v>192</v>
      </c>
      <c r="H124" s="173">
        <v>400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0.00215</v>
      </c>
      <c r="T124" s="180">
        <f>S124*H124</f>
        <v>0.85999999999999999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182</v>
      </c>
      <c r="AT124" s="181" t="s">
        <v>178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1032</v>
      </c>
    </row>
    <row r="125" s="2" customFormat="1" ht="24.15" customHeight="1">
      <c r="A125" s="34"/>
      <c r="B125" s="168"/>
      <c r="C125" s="169" t="s">
        <v>197</v>
      </c>
      <c r="D125" s="169" t="s">
        <v>178</v>
      </c>
      <c r="E125" s="170" t="s">
        <v>1033</v>
      </c>
      <c r="F125" s="171" t="s">
        <v>1034</v>
      </c>
      <c r="G125" s="172" t="s">
        <v>192</v>
      </c>
      <c r="H125" s="173">
        <v>150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0.0025999999999999999</v>
      </c>
      <c r="T125" s="180">
        <f>S125*H125</f>
        <v>0.38999999999999996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182</v>
      </c>
      <c r="AT125" s="181" t="s">
        <v>178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1035</v>
      </c>
    </row>
    <row r="126" s="2" customFormat="1" ht="24.15" customHeight="1">
      <c r="A126" s="34"/>
      <c r="B126" s="168"/>
      <c r="C126" s="169" t="s">
        <v>201</v>
      </c>
      <c r="D126" s="169" t="s">
        <v>178</v>
      </c>
      <c r="E126" s="170" t="s">
        <v>1036</v>
      </c>
      <c r="F126" s="171" t="s">
        <v>1037</v>
      </c>
      <c r="G126" s="172" t="s">
        <v>192</v>
      </c>
      <c r="H126" s="173">
        <v>150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0.0030000000000000001</v>
      </c>
      <c r="T126" s="180">
        <f>S126*H126</f>
        <v>0.45000000000000001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182</v>
      </c>
      <c r="AT126" s="181" t="s">
        <v>178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1038</v>
      </c>
    </row>
    <row r="127" s="2" customFormat="1" ht="24.15" customHeight="1">
      <c r="A127" s="34"/>
      <c r="B127" s="168"/>
      <c r="C127" s="169" t="s">
        <v>316</v>
      </c>
      <c r="D127" s="169" t="s">
        <v>178</v>
      </c>
      <c r="E127" s="170" t="s">
        <v>1039</v>
      </c>
      <c r="F127" s="171" t="s">
        <v>1040</v>
      </c>
      <c r="G127" s="172" t="s">
        <v>192</v>
      </c>
      <c r="H127" s="173">
        <v>200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0.00014999999999999999</v>
      </c>
      <c r="T127" s="180">
        <f>S127*H127</f>
        <v>0.029999999999999999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182</v>
      </c>
      <c r="AT127" s="181" t="s">
        <v>178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1041</v>
      </c>
    </row>
    <row r="128" s="2" customFormat="1" ht="24.15" customHeight="1">
      <c r="A128" s="34"/>
      <c r="B128" s="168"/>
      <c r="C128" s="169" t="s">
        <v>318</v>
      </c>
      <c r="D128" s="169" t="s">
        <v>178</v>
      </c>
      <c r="E128" s="170" t="s">
        <v>1042</v>
      </c>
      <c r="F128" s="171" t="s">
        <v>1043</v>
      </c>
      <c r="G128" s="172" t="s">
        <v>192</v>
      </c>
      <c r="H128" s="173">
        <v>60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0.00080000000000000004</v>
      </c>
      <c r="T128" s="180">
        <f>S128*H128</f>
        <v>0.048000000000000001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1044</v>
      </c>
    </row>
    <row r="129" s="2" customFormat="1" ht="24.15" customHeight="1">
      <c r="A129" s="34"/>
      <c r="B129" s="168"/>
      <c r="C129" s="169" t="s">
        <v>222</v>
      </c>
      <c r="D129" s="169" t="s">
        <v>178</v>
      </c>
      <c r="E129" s="170" t="s">
        <v>1045</v>
      </c>
      <c r="F129" s="171" t="s">
        <v>1046</v>
      </c>
      <c r="G129" s="172" t="s">
        <v>181</v>
      </c>
      <c r="H129" s="173">
        <v>200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0.00023000000000000001</v>
      </c>
      <c r="T129" s="180">
        <f>S129*H129</f>
        <v>0.045999999999999999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182</v>
      </c>
      <c r="AT129" s="181" t="s">
        <v>178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1047</v>
      </c>
    </row>
    <row r="130" s="2" customFormat="1" ht="24.15" customHeight="1">
      <c r="A130" s="34"/>
      <c r="B130" s="168"/>
      <c r="C130" s="169" t="s">
        <v>224</v>
      </c>
      <c r="D130" s="169" t="s">
        <v>178</v>
      </c>
      <c r="E130" s="170" t="s">
        <v>1048</v>
      </c>
      <c r="F130" s="171" t="s">
        <v>1049</v>
      </c>
      <c r="G130" s="172" t="s">
        <v>181</v>
      </c>
      <c r="H130" s="173">
        <v>200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0.00063000000000000003</v>
      </c>
      <c r="T130" s="180">
        <f>S130*H130</f>
        <v>0.126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182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1050</v>
      </c>
    </row>
    <row r="131" s="2" customFormat="1" ht="24.15" customHeight="1">
      <c r="A131" s="34"/>
      <c r="B131" s="168"/>
      <c r="C131" s="169" t="s">
        <v>226</v>
      </c>
      <c r="D131" s="169" t="s">
        <v>178</v>
      </c>
      <c r="E131" s="170" t="s">
        <v>1051</v>
      </c>
      <c r="F131" s="171" t="s">
        <v>1052</v>
      </c>
      <c r="G131" s="172" t="s">
        <v>181</v>
      </c>
      <c r="H131" s="173">
        <v>60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0.001</v>
      </c>
      <c r="T131" s="180">
        <f>S131*H131</f>
        <v>0.059999999999999998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182</v>
      </c>
      <c r="AT131" s="181" t="s">
        <v>178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1053</v>
      </c>
    </row>
    <row r="132" s="2" customFormat="1" ht="37.8" customHeight="1">
      <c r="A132" s="34"/>
      <c r="B132" s="168"/>
      <c r="C132" s="169" t="s">
        <v>230</v>
      </c>
      <c r="D132" s="169" t="s">
        <v>178</v>
      </c>
      <c r="E132" s="170" t="s">
        <v>1054</v>
      </c>
      <c r="F132" s="171" t="s">
        <v>1055</v>
      </c>
      <c r="G132" s="172" t="s">
        <v>181</v>
      </c>
      <c r="H132" s="173">
        <v>10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4.8000000000000001E-05</v>
      </c>
      <c r="T132" s="180">
        <f>S132*H132</f>
        <v>0.00048000000000000001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182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1056</v>
      </c>
    </row>
    <row r="133" s="2" customFormat="1" ht="21.75" customHeight="1">
      <c r="A133" s="34"/>
      <c r="B133" s="168"/>
      <c r="C133" s="169" t="s">
        <v>234</v>
      </c>
      <c r="D133" s="169" t="s">
        <v>178</v>
      </c>
      <c r="E133" s="170" t="s">
        <v>1057</v>
      </c>
      <c r="F133" s="171" t="s">
        <v>1058</v>
      </c>
      <c r="G133" s="172" t="s">
        <v>181</v>
      </c>
      <c r="H133" s="173">
        <v>30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0.00059999999999999995</v>
      </c>
      <c r="T133" s="180">
        <f>S133*H133</f>
        <v>0.017999999999999999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182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182</v>
      </c>
      <c r="BM133" s="181" t="s">
        <v>1059</v>
      </c>
    </row>
    <row r="134" s="2" customFormat="1" ht="44.25" customHeight="1">
      <c r="A134" s="34"/>
      <c r="B134" s="168"/>
      <c r="C134" s="169" t="s">
        <v>8</v>
      </c>
      <c r="D134" s="169" t="s">
        <v>178</v>
      </c>
      <c r="E134" s="170" t="s">
        <v>1060</v>
      </c>
      <c r="F134" s="171" t="s">
        <v>1061</v>
      </c>
      <c r="G134" s="172" t="s">
        <v>181</v>
      </c>
      <c r="H134" s="173">
        <v>50</v>
      </c>
      <c r="I134" s="174"/>
      <c r="J134" s="175">
        <f>ROUND(I134*H134,2)</f>
        <v>0</v>
      </c>
      <c r="K134" s="176"/>
      <c r="L134" s="35"/>
      <c r="M134" s="177" t="s">
        <v>1</v>
      </c>
      <c r="N134" s="178" t="s">
        <v>39</v>
      </c>
      <c r="O134" s="73"/>
      <c r="P134" s="179">
        <f>O134*H134</f>
        <v>0</v>
      </c>
      <c r="Q134" s="179">
        <v>0</v>
      </c>
      <c r="R134" s="179">
        <f>Q134*H134</f>
        <v>0</v>
      </c>
      <c r="S134" s="179">
        <v>0.00080000000000000004</v>
      </c>
      <c r="T134" s="180">
        <f>S134*H134</f>
        <v>0.040000000000000001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182</v>
      </c>
      <c r="AT134" s="181" t="s">
        <v>178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182</v>
      </c>
      <c r="BM134" s="181" t="s">
        <v>1062</v>
      </c>
    </row>
    <row r="135" s="12" customFormat="1" ht="25.92" customHeight="1">
      <c r="A135" s="12"/>
      <c r="B135" s="155"/>
      <c r="C135" s="12"/>
      <c r="D135" s="156" t="s">
        <v>72</v>
      </c>
      <c r="E135" s="157" t="s">
        <v>184</v>
      </c>
      <c r="F135" s="157" t="s">
        <v>261</v>
      </c>
      <c r="G135" s="12"/>
      <c r="H135" s="12"/>
      <c r="I135" s="158"/>
      <c r="J135" s="159">
        <f>BK135</f>
        <v>0</v>
      </c>
      <c r="K135" s="12"/>
      <c r="L135" s="155"/>
      <c r="M135" s="160"/>
      <c r="N135" s="161"/>
      <c r="O135" s="161"/>
      <c r="P135" s="162">
        <f>P136</f>
        <v>0</v>
      </c>
      <c r="Q135" s="161"/>
      <c r="R135" s="162">
        <f>R136</f>
        <v>0</v>
      </c>
      <c r="S135" s="161"/>
      <c r="T135" s="16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56" t="s">
        <v>197</v>
      </c>
      <c r="AT135" s="164" t="s">
        <v>72</v>
      </c>
      <c r="AU135" s="164" t="s">
        <v>73</v>
      </c>
      <c r="AY135" s="156" t="s">
        <v>175</v>
      </c>
      <c r="BK135" s="165">
        <f>BK136</f>
        <v>0</v>
      </c>
    </row>
    <row r="136" s="12" customFormat="1" ht="22.8" customHeight="1">
      <c r="A136" s="12"/>
      <c r="B136" s="155"/>
      <c r="C136" s="12"/>
      <c r="D136" s="156" t="s">
        <v>72</v>
      </c>
      <c r="E136" s="166" t="s">
        <v>299</v>
      </c>
      <c r="F136" s="166" t="s">
        <v>300</v>
      </c>
      <c r="G136" s="12"/>
      <c r="H136" s="12"/>
      <c r="I136" s="158"/>
      <c r="J136" s="167">
        <f>BK136</f>
        <v>0</v>
      </c>
      <c r="K136" s="12"/>
      <c r="L136" s="155"/>
      <c r="M136" s="160"/>
      <c r="N136" s="161"/>
      <c r="O136" s="161"/>
      <c r="P136" s="162">
        <f>SUM(P137:P141)</f>
        <v>0</v>
      </c>
      <c r="Q136" s="161"/>
      <c r="R136" s="162">
        <f>SUM(R137:R141)</f>
        <v>0</v>
      </c>
      <c r="S136" s="161"/>
      <c r="T136" s="163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56" t="s">
        <v>197</v>
      </c>
      <c r="AT136" s="164" t="s">
        <v>72</v>
      </c>
      <c r="AU136" s="164" t="s">
        <v>81</v>
      </c>
      <c r="AY136" s="156" t="s">
        <v>175</v>
      </c>
      <c r="BK136" s="165">
        <f>SUM(BK137:BK141)</f>
        <v>0</v>
      </c>
    </row>
    <row r="137" s="2" customFormat="1" ht="24.15" customHeight="1">
      <c r="A137" s="34"/>
      <c r="B137" s="168"/>
      <c r="C137" s="169" t="s">
        <v>241</v>
      </c>
      <c r="D137" s="169" t="s">
        <v>178</v>
      </c>
      <c r="E137" s="170" t="s">
        <v>630</v>
      </c>
      <c r="F137" s="171" t="s">
        <v>631</v>
      </c>
      <c r="G137" s="172" t="s">
        <v>632</v>
      </c>
      <c r="H137" s="173">
        <v>5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266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266</v>
      </c>
      <c r="BM137" s="181" t="s">
        <v>1063</v>
      </c>
    </row>
    <row r="138" s="2" customFormat="1" ht="24.15" customHeight="1">
      <c r="A138" s="34"/>
      <c r="B138" s="168"/>
      <c r="C138" s="169" t="s">
        <v>245</v>
      </c>
      <c r="D138" s="169" t="s">
        <v>178</v>
      </c>
      <c r="E138" s="170" t="s">
        <v>634</v>
      </c>
      <c r="F138" s="171" t="s">
        <v>635</v>
      </c>
      <c r="G138" s="172" t="s">
        <v>632</v>
      </c>
      <c r="H138" s="173">
        <v>5</v>
      </c>
      <c r="I138" s="174"/>
      <c r="J138" s="175">
        <f>ROUND(I138*H138,2)</f>
        <v>0</v>
      </c>
      <c r="K138" s="176"/>
      <c r="L138" s="35"/>
      <c r="M138" s="177" t="s">
        <v>1</v>
      </c>
      <c r="N138" s="178" t="s">
        <v>39</v>
      </c>
      <c r="O138" s="73"/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266</v>
      </c>
      <c r="AT138" s="181" t="s">
        <v>178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266</v>
      </c>
      <c r="BM138" s="181" t="s">
        <v>1064</v>
      </c>
    </row>
    <row r="139" s="2" customFormat="1" ht="24.15" customHeight="1">
      <c r="A139" s="34"/>
      <c r="B139" s="168"/>
      <c r="C139" s="169" t="s">
        <v>254</v>
      </c>
      <c r="D139" s="169" t="s">
        <v>178</v>
      </c>
      <c r="E139" s="170" t="s">
        <v>637</v>
      </c>
      <c r="F139" s="171" t="s">
        <v>638</v>
      </c>
      <c r="G139" s="172" t="s">
        <v>632</v>
      </c>
      <c r="H139" s="173">
        <v>5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266</v>
      </c>
      <c r="AT139" s="181" t="s">
        <v>178</v>
      </c>
      <c r="AU139" s="181" t="s">
        <v>174</v>
      </c>
      <c r="AY139" s="15" t="s">
        <v>175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174</v>
      </c>
      <c r="BK139" s="182">
        <f>ROUND(I139*H139,2)</f>
        <v>0</v>
      </c>
      <c r="BL139" s="15" t="s">
        <v>266</v>
      </c>
      <c r="BM139" s="181" t="s">
        <v>1065</v>
      </c>
    </row>
    <row r="140" s="2" customFormat="1" ht="24.15" customHeight="1">
      <c r="A140" s="34"/>
      <c r="B140" s="168"/>
      <c r="C140" s="169" t="s">
        <v>182</v>
      </c>
      <c r="D140" s="169" t="s">
        <v>178</v>
      </c>
      <c r="E140" s="170" t="s">
        <v>640</v>
      </c>
      <c r="F140" s="171" t="s">
        <v>641</v>
      </c>
      <c r="G140" s="172" t="s">
        <v>632</v>
      </c>
      <c r="H140" s="173">
        <v>5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266</v>
      </c>
      <c r="AT140" s="181" t="s">
        <v>178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266</v>
      </c>
      <c r="BM140" s="181" t="s">
        <v>1066</v>
      </c>
    </row>
    <row r="141" s="2" customFormat="1" ht="49.05" customHeight="1">
      <c r="A141" s="34"/>
      <c r="B141" s="168"/>
      <c r="C141" s="169" t="s">
        <v>353</v>
      </c>
      <c r="D141" s="169" t="s">
        <v>178</v>
      </c>
      <c r="E141" s="170" t="s">
        <v>643</v>
      </c>
      <c r="F141" s="171" t="s">
        <v>644</v>
      </c>
      <c r="G141" s="172" t="s">
        <v>632</v>
      </c>
      <c r="H141" s="173">
        <v>5</v>
      </c>
      <c r="I141" s="174"/>
      <c r="J141" s="175">
        <f>ROUND(I141*H141,2)</f>
        <v>0</v>
      </c>
      <c r="K141" s="176"/>
      <c r="L141" s="35"/>
      <c r="M141" s="199" t="s">
        <v>1</v>
      </c>
      <c r="N141" s="200" t="s">
        <v>39</v>
      </c>
      <c r="O141" s="194"/>
      <c r="P141" s="195">
        <f>O141*H141</f>
        <v>0</v>
      </c>
      <c r="Q141" s="195">
        <v>0</v>
      </c>
      <c r="R141" s="195">
        <f>Q141*H141</f>
        <v>0</v>
      </c>
      <c r="S141" s="195">
        <v>0</v>
      </c>
      <c r="T141" s="196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266</v>
      </c>
      <c r="AT141" s="181" t="s">
        <v>178</v>
      </c>
      <c r="AU141" s="181" t="s">
        <v>174</v>
      </c>
      <c r="AY141" s="15" t="s">
        <v>175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174</v>
      </c>
      <c r="BK141" s="182">
        <f>ROUND(I141*H141,2)</f>
        <v>0</v>
      </c>
      <c r="BL141" s="15" t="s">
        <v>266</v>
      </c>
      <c r="BM141" s="181" t="s">
        <v>1067</v>
      </c>
    </row>
    <row r="142" s="2" customFormat="1" ht="6.96" customHeight="1">
      <c r="A142" s="34"/>
      <c r="B142" s="56"/>
      <c r="C142" s="57"/>
      <c r="D142" s="57"/>
      <c r="E142" s="57"/>
      <c r="F142" s="57"/>
      <c r="G142" s="57"/>
      <c r="H142" s="57"/>
      <c r="I142" s="57"/>
      <c r="J142" s="57"/>
      <c r="K142" s="57"/>
      <c r="L142" s="35"/>
      <c r="M142" s="34"/>
      <c r="O142" s="34"/>
      <c r="P142" s="34"/>
      <c r="Q142" s="34"/>
      <c r="R142" s="34"/>
      <c r="S142" s="34"/>
      <c r="T142" s="34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</row>
  </sheetData>
  <autoFilter ref="C119:K141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85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189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ROUND(J118,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ROUND((SUM(BE118:BE124)),  2)</f>
        <v>0</v>
      </c>
      <c r="G33" s="34"/>
      <c r="H33" s="34"/>
      <c r="I33" s="124">
        <v>0.20999999999999999</v>
      </c>
      <c r="J33" s="123">
        <f>ROUND(((SUM(BE118:BE124))*I33),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ROUND((SUM(BF118:BF124)),  2)</f>
        <v>0</v>
      </c>
      <c r="G34" s="34"/>
      <c r="H34" s="34"/>
      <c r="I34" s="124">
        <v>0.12</v>
      </c>
      <c r="J34" s="123">
        <f>ROUND(((SUM(BF118:BF124))*I34),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ROUND((SUM(BG118:BG124)),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ROUND((SUM(BH118:BH124)),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ROUND((SUM(BI118:BI124)),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A2 - Hlavní pospojování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J118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J119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J120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1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1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58"/>
      <c r="C104" s="59"/>
      <c r="D104" s="59"/>
      <c r="E104" s="59"/>
      <c r="F104" s="59"/>
      <c r="G104" s="59"/>
      <c r="H104" s="59"/>
      <c r="I104" s="59"/>
      <c r="J104" s="59"/>
      <c r="K104" s="59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159</v>
      </c>
      <c r="D105" s="34"/>
      <c r="E105" s="34"/>
      <c r="F105" s="34"/>
      <c r="G105" s="34"/>
      <c r="H105" s="34"/>
      <c r="I105" s="34"/>
      <c r="J105" s="34"/>
      <c r="K105" s="34"/>
      <c r="L105" s="51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1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4"/>
      <c r="E107" s="34"/>
      <c r="F107" s="34"/>
      <c r="G107" s="34"/>
      <c r="H107" s="34"/>
      <c r="I107" s="34"/>
      <c r="J107" s="34"/>
      <c r="K107" s="34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4"/>
      <c r="D108" s="34"/>
      <c r="E108" s="117" t="str">
        <f>E7</f>
        <v>Ostrava, Vaňkova 46</v>
      </c>
      <c r="F108" s="28"/>
      <c r="G108" s="28"/>
      <c r="H108" s="28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2" customHeight="1">
      <c r="A109" s="34"/>
      <c r="B109" s="35"/>
      <c r="C109" s="28" t="s">
        <v>150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6.5" customHeight="1">
      <c r="A110" s="34"/>
      <c r="B110" s="35"/>
      <c r="C110" s="34"/>
      <c r="D110" s="34"/>
      <c r="E110" s="63" t="str">
        <f>E9</f>
        <v>A2 - Hlavní pospojování</v>
      </c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6.96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20</v>
      </c>
      <c r="D112" s="34"/>
      <c r="E112" s="34"/>
      <c r="F112" s="23" t="str">
        <f>F12</f>
        <v xml:space="preserve"> </v>
      </c>
      <c r="G112" s="34"/>
      <c r="H112" s="34"/>
      <c r="I112" s="28" t="s">
        <v>22</v>
      </c>
      <c r="J112" s="65" t="str">
        <f>IF(J12="","",J12)</f>
        <v>21. 3. 2025</v>
      </c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4"/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5.15" customHeight="1">
      <c r="A114" s="34"/>
      <c r="B114" s="35"/>
      <c r="C114" s="28" t="s">
        <v>24</v>
      </c>
      <c r="D114" s="34"/>
      <c r="E114" s="34"/>
      <c r="F114" s="23" t="str">
        <f>E15</f>
        <v xml:space="preserve"> </v>
      </c>
      <c r="G114" s="34"/>
      <c r="H114" s="34"/>
      <c r="I114" s="28" t="s">
        <v>29</v>
      </c>
      <c r="J114" s="32" t="str">
        <f>E21</f>
        <v xml:space="preserve"> </v>
      </c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5.15" customHeight="1">
      <c r="A115" s="34"/>
      <c r="B115" s="35"/>
      <c r="C115" s="28" t="s">
        <v>27</v>
      </c>
      <c r="D115" s="34"/>
      <c r="E115" s="34"/>
      <c r="F115" s="23" t="str">
        <f>IF(E18="","",E18)</f>
        <v>Vyplň údaj</v>
      </c>
      <c r="G115" s="34"/>
      <c r="H115" s="34"/>
      <c r="I115" s="28" t="s">
        <v>31</v>
      </c>
      <c r="J115" s="32" t="str">
        <f>E24</f>
        <v xml:space="preserve"> 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0.32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11" customFormat="1" ht="29.28" customHeight="1">
      <c r="A117" s="144"/>
      <c r="B117" s="145"/>
      <c r="C117" s="146" t="s">
        <v>160</v>
      </c>
      <c r="D117" s="147" t="s">
        <v>58</v>
      </c>
      <c r="E117" s="147" t="s">
        <v>54</v>
      </c>
      <c r="F117" s="147" t="s">
        <v>55</v>
      </c>
      <c r="G117" s="147" t="s">
        <v>161</v>
      </c>
      <c r="H117" s="147" t="s">
        <v>162</v>
      </c>
      <c r="I117" s="147" t="s">
        <v>163</v>
      </c>
      <c r="J117" s="148" t="s">
        <v>154</v>
      </c>
      <c r="K117" s="149" t="s">
        <v>164</v>
      </c>
      <c r="L117" s="150"/>
      <c r="M117" s="82" t="s">
        <v>1</v>
      </c>
      <c r="N117" s="83" t="s">
        <v>37</v>
      </c>
      <c r="O117" s="83" t="s">
        <v>165</v>
      </c>
      <c r="P117" s="83" t="s">
        <v>166</v>
      </c>
      <c r="Q117" s="83" t="s">
        <v>167</v>
      </c>
      <c r="R117" s="83" t="s">
        <v>168</v>
      </c>
      <c r="S117" s="83" t="s">
        <v>169</v>
      </c>
      <c r="T117" s="84" t="s">
        <v>170</v>
      </c>
      <c r="U117" s="144"/>
      <c r="V117" s="144"/>
      <c r="W117" s="144"/>
      <c r="X117" s="144"/>
      <c r="Y117" s="144"/>
      <c r="Z117" s="144"/>
      <c r="AA117" s="144"/>
      <c r="AB117" s="144"/>
      <c r="AC117" s="144"/>
      <c r="AD117" s="144"/>
      <c r="AE117" s="144"/>
    </row>
    <row r="118" s="2" customFormat="1" ht="22.8" customHeight="1">
      <c r="A118" s="34"/>
      <c r="B118" s="35"/>
      <c r="C118" s="89" t="s">
        <v>171</v>
      </c>
      <c r="D118" s="34"/>
      <c r="E118" s="34"/>
      <c r="F118" s="34"/>
      <c r="G118" s="34"/>
      <c r="H118" s="34"/>
      <c r="I118" s="34"/>
      <c r="J118" s="151">
        <f>BK118</f>
        <v>0</v>
      </c>
      <c r="K118" s="34"/>
      <c r="L118" s="35"/>
      <c r="M118" s="85"/>
      <c r="N118" s="69"/>
      <c r="O118" s="86"/>
      <c r="P118" s="152">
        <f>P119</f>
        <v>0</v>
      </c>
      <c r="Q118" s="86"/>
      <c r="R118" s="152">
        <f>R119</f>
        <v>0.023675000000000002</v>
      </c>
      <c r="S118" s="86"/>
      <c r="T118" s="153">
        <f>T119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5" t="s">
        <v>72</v>
      </c>
      <c r="AU118" s="15" t="s">
        <v>156</v>
      </c>
      <c r="BK118" s="154">
        <f>BK119</f>
        <v>0</v>
      </c>
    </row>
    <row r="119" s="12" customFormat="1" ht="25.92" customHeight="1">
      <c r="A119" s="12"/>
      <c r="B119" s="155"/>
      <c r="C119" s="12"/>
      <c r="D119" s="156" t="s">
        <v>72</v>
      </c>
      <c r="E119" s="157" t="s">
        <v>172</v>
      </c>
      <c r="F119" s="157" t="s">
        <v>173</v>
      </c>
      <c r="G119" s="12"/>
      <c r="H119" s="12"/>
      <c r="I119" s="158"/>
      <c r="J119" s="159">
        <f>BK119</f>
        <v>0</v>
      </c>
      <c r="K119" s="12"/>
      <c r="L119" s="155"/>
      <c r="M119" s="160"/>
      <c r="N119" s="161"/>
      <c r="O119" s="161"/>
      <c r="P119" s="162">
        <f>P120</f>
        <v>0</v>
      </c>
      <c r="Q119" s="161"/>
      <c r="R119" s="162">
        <f>R120</f>
        <v>0.023675000000000002</v>
      </c>
      <c r="S119" s="161"/>
      <c r="T119" s="163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56" t="s">
        <v>174</v>
      </c>
      <c r="AT119" s="164" t="s">
        <v>72</v>
      </c>
      <c r="AU119" s="164" t="s">
        <v>73</v>
      </c>
      <c r="AY119" s="156" t="s">
        <v>175</v>
      </c>
      <c r="BK119" s="165">
        <f>BK120</f>
        <v>0</v>
      </c>
    </row>
    <row r="120" s="12" customFormat="1" ht="22.8" customHeight="1">
      <c r="A120" s="12"/>
      <c r="B120" s="155"/>
      <c r="C120" s="12"/>
      <c r="D120" s="156" t="s">
        <v>72</v>
      </c>
      <c r="E120" s="166" t="s">
        <v>176</v>
      </c>
      <c r="F120" s="166" t="s">
        <v>177</v>
      </c>
      <c r="G120" s="12"/>
      <c r="H120" s="12"/>
      <c r="I120" s="158"/>
      <c r="J120" s="167">
        <f>BK120</f>
        <v>0</v>
      </c>
      <c r="K120" s="12"/>
      <c r="L120" s="155"/>
      <c r="M120" s="160"/>
      <c r="N120" s="161"/>
      <c r="O120" s="161"/>
      <c r="P120" s="162">
        <f>SUM(P121:P124)</f>
        <v>0</v>
      </c>
      <c r="Q120" s="161"/>
      <c r="R120" s="162">
        <f>SUM(R121:R124)</f>
        <v>0.023675000000000002</v>
      </c>
      <c r="S120" s="161"/>
      <c r="T120" s="163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156" t="s">
        <v>174</v>
      </c>
      <c r="AT120" s="164" t="s">
        <v>72</v>
      </c>
      <c r="AU120" s="164" t="s">
        <v>81</v>
      </c>
      <c r="AY120" s="156" t="s">
        <v>175</v>
      </c>
      <c r="BK120" s="165">
        <f>SUM(BK121:BK124)</f>
        <v>0</v>
      </c>
    </row>
    <row r="121" s="2" customFormat="1" ht="24.15" customHeight="1">
      <c r="A121" s="34"/>
      <c r="B121" s="168"/>
      <c r="C121" s="169" t="s">
        <v>81</v>
      </c>
      <c r="D121" s="169" t="s">
        <v>178</v>
      </c>
      <c r="E121" s="170" t="s">
        <v>190</v>
      </c>
      <c r="F121" s="171" t="s">
        <v>191</v>
      </c>
      <c r="G121" s="172" t="s">
        <v>192</v>
      </c>
      <c r="H121" s="173">
        <v>58</v>
      </c>
      <c r="I121" s="174"/>
      <c r="J121" s="175">
        <f>ROUND(I121*H121,2)</f>
        <v>0</v>
      </c>
      <c r="K121" s="176"/>
      <c r="L121" s="35"/>
      <c r="M121" s="177" t="s">
        <v>1</v>
      </c>
      <c r="N121" s="178" t="s">
        <v>39</v>
      </c>
      <c r="O121" s="73"/>
      <c r="P121" s="179">
        <f>O121*H121</f>
        <v>0</v>
      </c>
      <c r="Q121" s="179">
        <v>0</v>
      </c>
      <c r="R121" s="179">
        <f>Q121*H121</f>
        <v>0</v>
      </c>
      <c r="S121" s="179">
        <v>0</v>
      </c>
      <c r="T121" s="180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1" t="s">
        <v>182</v>
      </c>
      <c r="AT121" s="181" t="s">
        <v>178</v>
      </c>
      <c r="AU121" s="181" t="s">
        <v>174</v>
      </c>
      <c r="AY121" s="15" t="s">
        <v>175</v>
      </c>
      <c r="BE121" s="182">
        <f>IF(N121="základní",J121,0)</f>
        <v>0</v>
      </c>
      <c r="BF121" s="182">
        <f>IF(N121="snížená",J121,0)</f>
        <v>0</v>
      </c>
      <c r="BG121" s="182">
        <f>IF(N121="zákl. přenesená",J121,0)</f>
        <v>0</v>
      </c>
      <c r="BH121" s="182">
        <f>IF(N121="sníž. přenesená",J121,0)</f>
        <v>0</v>
      </c>
      <c r="BI121" s="182">
        <f>IF(N121="nulová",J121,0)</f>
        <v>0</v>
      </c>
      <c r="BJ121" s="15" t="s">
        <v>174</v>
      </c>
      <c r="BK121" s="182">
        <f>ROUND(I121*H121,2)</f>
        <v>0</v>
      </c>
      <c r="BL121" s="15" t="s">
        <v>182</v>
      </c>
      <c r="BM121" s="181" t="s">
        <v>193</v>
      </c>
    </row>
    <row r="122" s="2" customFormat="1" ht="24.15" customHeight="1">
      <c r="A122" s="34"/>
      <c r="B122" s="168"/>
      <c r="C122" s="183" t="s">
        <v>174</v>
      </c>
      <c r="D122" s="183" t="s">
        <v>184</v>
      </c>
      <c r="E122" s="184" t="s">
        <v>194</v>
      </c>
      <c r="F122" s="185" t="s">
        <v>195</v>
      </c>
      <c r="G122" s="186" t="s">
        <v>192</v>
      </c>
      <c r="H122" s="187">
        <v>66.700000000000003</v>
      </c>
      <c r="I122" s="188"/>
      <c r="J122" s="189">
        <f>ROUND(I122*H122,2)</f>
        <v>0</v>
      </c>
      <c r="K122" s="190"/>
      <c r="L122" s="191"/>
      <c r="M122" s="197" t="s">
        <v>1</v>
      </c>
      <c r="N122" s="198" t="s">
        <v>39</v>
      </c>
      <c r="O122" s="73"/>
      <c r="P122" s="179">
        <f>O122*H122</f>
        <v>0</v>
      </c>
      <c r="Q122" s="179">
        <v>0.00025000000000000001</v>
      </c>
      <c r="R122" s="179">
        <f>Q122*H122</f>
        <v>0.016675000000000002</v>
      </c>
      <c r="S122" s="179">
        <v>0</v>
      </c>
      <c r="T122" s="180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81" t="s">
        <v>187</v>
      </c>
      <c r="AT122" s="181" t="s">
        <v>184</v>
      </c>
      <c r="AU122" s="181" t="s">
        <v>174</v>
      </c>
      <c r="AY122" s="15" t="s">
        <v>175</v>
      </c>
      <c r="BE122" s="182">
        <f>IF(N122="základní",J122,0)</f>
        <v>0</v>
      </c>
      <c r="BF122" s="182">
        <f>IF(N122="snížená",J122,0)</f>
        <v>0</v>
      </c>
      <c r="BG122" s="182">
        <f>IF(N122="zákl. přenesená",J122,0)</f>
        <v>0</v>
      </c>
      <c r="BH122" s="182">
        <f>IF(N122="sníž. přenesená",J122,0)</f>
        <v>0</v>
      </c>
      <c r="BI122" s="182">
        <f>IF(N122="nulová",J122,0)</f>
        <v>0</v>
      </c>
      <c r="BJ122" s="15" t="s">
        <v>174</v>
      </c>
      <c r="BK122" s="182">
        <f>ROUND(I122*H122,2)</f>
        <v>0</v>
      </c>
      <c r="BL122" s="15" t="s">
        <v>182</v>
      </c>
      <c r="BM122" s="181" t="s">
        <v>196</v>
      </c>
    </row>
    <row r="123" s="2" customFormat="1" ht="16.5" customHeight="1">
      <c r="A123" s="34"/>
      <c r="B123" s="168"/>
      <c r="C123" s="169" t="s">
        <v>197</v>
      </c>
      <c r="D123" s="169" t="s">
        <v>178</v>
      </c>
      <c r="E123" s="170" t="s">
        <v>198</v>
      </c>
      <c r="F123" s="171" t="s">
        <v>199</v>
      </c>
      <c r="G123" s="172" t="s">
        <v>181</v>
      </c>
      <c r="H123" s="173">
        <v>1</v>
      </c>
      <c r="I123" s="174"/>
      <c r="J123" s="175">
        <f>ROUND(I123*H123,2)</f>
        <v>0</v>
      </c>
      <c r="K123" s="176"/>
      <c r="L123" s="35"/>
      <c r="M123" s="177" t="s">
        <v>1</v>
      </c>
      <c r="N123" s="178" t="s">
        <v>39</v>
      </c>
      <c r="O123" s="73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81" t="s">
        <v>182</v>
      </c>
      <c r="AT123" s="181" t="s">
        <v>178</v>
      </c>
      <c r="AU123" s="181" t="s">
        <v>174</v>
      </c>
      <c r="AY123" s="15" t="s">
        <v>175</v>
      </c>
      <c r="BE123" s="182">
        <f>IF(N123="základní",J123,0)</f>
        <v>0</v>
      </c>
      <c r="BF123" s="182">
        <f>IF(N123="snížená",J123,0)</f>
        <v>0</v>
      </c>
      <c r="BG123" s="182">
        <f>IF(N123="zákl. přenesená",J123,0)</f>
        <v>0</v>
      </c>
      <c r="BH123" s="182">
        <f>IF(N123="sníž. přenesená",J123,0)</f>
        <v>0</v>
      </c>
      <c r="BI123" s="182">
        <f>IF(N123="nulová",J123,0)</f>
        <v>0</v>
      </c>
      <c r="BJ123" s="15" t="s">
        <v>174</v>
      </c>
      <c r="BK123" s="182">
        <f>ROUND(I123*H123,2)</f>
        <v>0</v>
      </c>
      <c r="BL123" s="15" t="s">
        <v>182</v>
      </c>
      <c r="BM123" s="181" t="s">
        <v>200</v>
      </c>
    </row>
    <row r="124" s="2" customFormat="1" ht="16.5" customHeight="1">
      <c r="A124" s="34"/>
      <c r="B124" s="168"/>
      <c r="C124" s="183" t="s">
        <v>201</v>
      </c>
      <c r="D124" s="183" t="s">
        <v>184</v>
      </c>
      <c r="E124" s="184" t="s">
        <v>202</v>
      </c>
      <c r="F124" s="185" t="s">
        <v>203</v>
      </c>
      <c r="G124" s="186" t="s">
        <v>181</v>
      </c>
      <c r="H124" s="187">
        <v>1</v>
      </c>
      <c r="I124" s="188"/>
      <c r="J124" s="189">
        <f>ROUND(I124*H124,2)</f>
        <v>0</v>
      </c>
      <c r="K124" s="190"/>
      <c r="L124" s="191"/>
      <c r="M124" s="192" t="s">
        <v>1</v>
      </c>
      <c r="N124" s="193" t="s">
        <v>39</v>
      </c>
      <c r="O124" s="194"/>
      <c r="P124" s="195">
        <f>O124*H124</f>
        <v>0</v>
      </c>
      <c r="Q124" s="195">
        <v>0.0070000000000000001</v>
      </c>
      <c r="R124" s="195">
        <f>Q124*H124</f>
        <v>0.0070000000000000001</v>
      </c>
      <c r="S124" s="195">
        <v>0</v>
      </c>
      <c r="T124" s="196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187</v>
      </c>
      <c r="AT124" s="181" t="s">
        <v>184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204</v>
      </c>
    </row>
    <row r="125" s="2" customFormat="1" ht="6.96" customHeight="1">
      <c r="A125" s="34"/>
      <c r="B125" s="56"/>
      <c r="C125" s="57"/>
      <c r="D125" s="57"/>
      <c r="E125" s="57"/>
      <c r="F125" s="57"/>
      <c r="G125" s="57"/>
      <c r="H125" s="57"/>
      <c r="I125" s="57"/>
      <c r="J125" s="57"/>
      <c r="K125" s="57"/>
      <c r="L125" s="35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autoFilter ref="C117:K12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88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205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ROUND(J122,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ROUND((SUM(BE122:BE153)),  2)</f>
        <v>0</v>
      </c>
      <c r="G33" s="34"/>
      <c r="H33" s="34"/>
      <c r="I33" s="124">
        <v>0.20999999999999999</v>
      </c>
      <c r="J33" s="123">
        <f>ROUND(((SUM(BE122:BE153))*I33),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ROUND((SUM(BF122:BF153)),  2)</f>
        <v>0</v>
      </c>
      <c r="G34" s="34"/>
      <c r="H34" s="34"/>
      <c r="I34" s="124">
        <v>0.12</v>
      </c>
      <c r="J34" s="123">
        <f>ROUND(((SUM(BF122:BF153))*I34),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ROUND((SUM(BG122:BG153)),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ROUND((SUM(BH122:BH153)),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ROUND((SUM(BI122:BI153)),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A3 - Hlavní domovní vedení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J122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J123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J124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J141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207</v>
      </c>
      <c r="E100" s="142"/>
      <c r="F100" s="142"/>
      <c r="G100" s="142"/>
      <c r="H100" s="142"/>
      <c r="I100" s="142"/>
      <c r="J100" s="143">
        <f>J142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208</v>
      </c>
      <c r="E101" s="142"/>
      <c r="F101" s="142"/>
      <c r="G101" s="142"/>
      <c r="H101" s="142"/>
      <c r="I101" s="142"/>
      <c r="J101" s="143">
        <f>J149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40"/>
      <c r="C102" s="10"/>
      <c r="D102" s="141" t="s">
        <v>209</v>
      </c>
      <c r="E102" s="142"/>
      <c r="F102" s="142"/>
      <c r="G102" s="142"/>
      <c r="H102" s="142"/>
      <c r="I102" s="142"/>
      <c r="J102" s="143">
        <f>J152</f>
        <v>0</v>
      </c>
      <c r="K102" s="10"/>
      <c r="L102" s="14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4"/>
      <c r="B103" s="35"/>
      <c r="C103" s="34"/>
      <c r="D103" s="34"/>
      <c r="E103" s="34"/>
      <c r="F103" s="34"/>
      <c r="G103" s="34"/>
      <c r="H103" s="34"/>
      <c r="I103" s="34"/>
      <c r="J103" s="34"/>
      <c r="K103" s="34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6.96" customHeight="1">
      <c r="A104" s="34"/>
      <c r="B104" s="56"/>
      <c r="C104" s="57"/>
      <c r="D104" s="57"/>
      <c r="E104" s="57"/>
      <c r="F104" s="57"/>
      <c r="G104" s="57"/>
      <c r="H104" s="57"/>
      <c r="I104" s="57"/>
      <c r="J104" s="57"/>
      <c r="K104" s="57"/>
      <c r="L104" s="51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8" s="2" customFormat="1" ht="6.96" customHeight="1">
      <c r="A108" s="34"/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4.96" customHeight="1">
      <c r="A109" s="34"/>
      <c r="B109" s="35"/>
      <c r="C109" s="19" t="s">
        <v>159</v>
      </c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16</v>
      </c>
      <c r="D111" s="34"/>
      <c r="E111" s="34"/>
      <c r="F111" s="34"/>
      <c r="G111" s="34"/>
      <c r="H111" s="34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4"/>
      <c r="D112" s="34"/>
      <c r="E112" s="117" t="str">
        <f>E7</f>
        <v>Ostrava, Vaňkova 46</v>
      </c>
      <c r="F112" s="28"/>
      <c r="G112" s="28"/>
      <c r="H112" s="28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2" customHeight="1">
      <c r="A113" s="34"/>
      <c r="B113" s="35"/>
      <c r="C113" s="28" t="s">
        <v>150</v>
      </c>
      <c r="D113" s="34"/>
      <c r="E113" s="34"/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6.5" customHeight="1">
      <c r="A114" s="34"/>
      <c r="B114" s="35"/>
      <c r="C114" s="34"/>
      <c r="D114" s="34"/>
      <c r="E114" s="63" t="str">
        <f>E9</f>
        <v>A3 - Hlavní domovní vedení</v>
      </c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2" customHeight="1">
      <c r="A116" s="34"/>
      <c r="B116" s="35"/>
      <c r="C116" s="28" t="s">
        <v>20</v>
      </c>
      <c r="D116" s="34"/>
      <c r="E116" s="34"/>
      <c r="F116" s="23" t="str">
        <f>F12</f>
        <v xml:space="preserve"> </v>
      </c>
      <c r="G116" s="34"/>
      <c r="H116" s="34"/>
      <c r="I116" s="28" t="s">
        <v>22</v>
      </c>
      <c r="J116" s="65" t="str">
        <f>IF(J12="","",J12)</f>
        <v>21. 3. 2025</v>
      </c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35"/>
      <c r="C117" s="34"/>
      <c r="D117" s="34"/>
      <c r="E117" s="34"/>
      <c r="F117" s="34"/>
      <c r="G117" s="34"/>
      <c r="H117" s="34"/>
      <c r="I117" s="34"/>
      <c r="J117" s="34"/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24</v>
      </c>
      <c r="D118" s="34"/>
      <c r="E118" s="34"/>
      <c r="F118" s="23" t="str">
        <f>E15</f>
        <v xml:space="preserve"> </v>
      </c>
      <c r="G118" s="34"/>
      <c r="H118" s="34"/>
      <c r="I118" s="28" t="s">
        <v>29</v>
      </c>
      <c r="J118" s="32" t="str">
        <f>E21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5.15" customHeight="1">
      <c r="A119" s="34"/>
      <c r="B119" s="35"/>
      <c r="C119" s="28" t="s">
        <v>27</v>
      </c>
      <c r="D119" s="34"/>
      <c r="E119" s="34"/>
      <c r="F119" s="23" t="str">
        <f>IF(E18="","",E18)</f>
        <v>Vyplň údaj</v>
      </c>
      <c r="G119" s="34"/>
      <c r="H119" s="34"/>
      <c r="I119" s="28" t="s">
        <v>31</v>
      </c>
      <c r="J119" s="32" t="str">
        <f>E24</f>
        <v xml:space="preserve"> </v>
      </c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0.32" customHeigh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1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11" customFormat="1" ht="29.28" customHeight="1">
      <c r="A121" s="144"/>
      <c r="B121" s="145"/>
      <c r="C121" s="146" t="s">
        <v>160</v>
      </c>
      <c r="D121" s="147" t="s">
        <v>58</v>
      </c>
      <c r="E121" s="147" t="s">
        <v>54</v>
      </c>
      <c r="F121" s="147" t="s">
        <v>55</v>
      </c>
      <c r="G121" s="147" t="s">
        <v>161</v>
      </c>
      <c r="H121" s="147" t="s">
        <v>162</v>
      </c>
      <c r="I121" s="147" t="s">
        <v>163</v>
      </c>
      <c r="J121" s="148" t="s">
        <v>154</v>
      </c>
      <c r="K121" s="149" t="s">
        <v>164</v>
      </c>
      <c r="L121" s="150"/>
      <c r="M121" s="82" t="s">
        <v>1</v>
      </c>
      <c r="N121" s="83" t="s">
        <v>37</v>
      </c>
      <c r="O121" s="83" t="s">
        <v>165</v>
      </c>
      <c r="P121" s="83" t="s">
        <v>166</v>
      </c>
      <c r="Q121" s="83" t="s">
        <v>167</v>
      </c>
      <c r="R121" s="83" t="s">
        <v>168</v>
      </c>
      <c r="S121" s="83" t="s">
        <v>169</v>
      </c>
      <c r="T121" s="84" t="s">
        <v>170</v>
      </c>
      <c r="U121" s="144"/>
      <c r="V121" s="144"/>
      <c r="W121" s="144"/>
      <c r="X121" s="144"/>
      <c r="Y121" s="144"/>
      <c r="Z121" s="144"/>
      <c r="AA121" s="144"/>
      <c r="AB121" s="144"/>
      <c r="AC121" s="144"/>
      <c r="AD121" s="144"/>
      <c r="AE121" s="144"/>
    </row>
    <row r="122" s="2" customFormat="1" ht="22.8" customHeight="1">
      <c r="A122" s="34"/>
      <c r="B122" s="35"/>
      <c r="C122" s="89" t="s">
        <v>171</v>
      </c>
      <c r="D122" s="34"/>
      <c r="E122" s="34"/>
      <c r="F122" s="34"/>
      <c r="G122" s="34"/>
      <c r="H122" s="34"/>
      <c r="I122" s="34"/>
      <c r="J122" s="151">
        <f>BK122</f>
        <v>0</v>
      </c>
      <c r="K122" s="34"/>
      <c r="L122" s="35"/>
      <c r="M122" s="85"/>
      <c r="N122" s="69"/>
      <c r="O122" s="86"/>
      <c r="P122" s="152">
        <f>P123+P141</f>
        <v>0</v>
      </c>
      <c r="Q122" s="86"/>
      <c r="R122" s="152">
        <f>R123+R141</f>
        <v>1.2370780000000001</v>
      </c>
      <c r="S122" s="86"/>
      <c r="T122" s="153">
        <f>T123+T141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5" t="s">
        <v>72</v>
      </c>
      <c r="AU122" s="15" t="s">
        <v>156</v>
      </c>
      <c r="BK122" s="154">
        <f>BK123+BK141</f>
        <v>0</v>
      </c>
    </row>
    <row r="123" s="12" customFormat="1" ht="25.92" customHeight="1">
      <c r="A123" s="12"/>
      <c r="B123" s="155"/>
      <c r="C123" s="12"/>
      <c r="D123" s="156" t="s">
        <v>72</v>
      </c>
      <c r="E123" s="157" t="s">
        <v>172</v>
      </c>
      <c r="F123" s="157" t="s">
        <v>173</v>
      </c>
      <c r="G123" s="12"/>
      <c r="H123" s="12"/>
      <c r="I123" s="158"/>
      <c r="J123" s="159">
        <f>BK123</f>
        <v>0</v>
      </c>
      <c r="K123" s="12"/>
      <c r="L123" s="155"/>
      <c r="M123" s="160"/>
      <c r="N123" s="161"/>
      <c r="O123" s="161"/>
      <c r="P123" s="162">
        <f>P124</f>
        <v>0</v>
      </c>
      <c r="Q123" s="161"/>
      <c r="R123" s="162">
        <f>R124</f>
        <v>0.17775800000000003</v>
      </c>
      <c r="S123" s="161"/>
      <c r="T123" s="16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174</v>
      </c>
      <c r="AT123" s="164" t="s">
        <v>72</v>
      </c>
      <c r="AU123" s="164" t="s">
        <v>73</v>
      </c>
      <c r="AY123" s="156" t="s">
        <v>175</v>
      </c>
      <c r="BK123" s="165">
        <f>BK124</f>
        <v>0</v>
      </c>
    </row>
    <row r="124" s="12" customFormat="1" ht="22.8" customHeight="1">
      <c r="A124" s="12"/>
      <c r="B124" s="155"/>
      <c r="C124" s="12"/>
      <c r="D124" s="156" t="s">
        <v>72</v>
      </c>
      <c r="E124" s="166" t="s">
        <v>176</v>
      </c>
      <c r="F124" s="166" t="s">
        <v>177</v>
      </c>
      <c r="G124" s="12"/>
      <c r="H124" s="12"/>
      <c r="I124" s="158"/>
      <c r="J124" s="167">
        <f>BK124</f>
        <v>0</v>
      </c>
      <c r="K124" s="12"/>
      <c r="L124" s="155"/>
      <c r="M124" s="160"/>
      <c r="N124" s="161"/>
      <c r="O124" s="161"/>
      <c r="P124" s="162">
        <f>SUM(P125:P140)</f>
        <v>0</v>
      </c>
      <c r="Q124" s="161"/>
      <c r="R124" s="162">
        <f>SUM(R125:R140)</f>
        <v>0.17775800000000003</v>
      </c>
      <c r="S124" s="161"/>
      <c r="T124" s="163">
        <f>SUM(T125:T140)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156" t="s">
        <v>174</v>
      </c>
      <c r="AT124" s="164" t="s">
        <v>72</v>
      </c>
      <c r="AU124" s="164" t="s">
        <v>81</v>
      </c>
      <c r="AY124" s="156" t="s">
        <v>175</v>
      </c>
      <c r="BK124" s="165">
        <f>SUM(BK125:BK140)</f>
        <v>0</v>
      </c>
    </row>
    <row r="125" s="2" customFormat="1" ht="24.15" customHeight="1">
      <c r="A125" s="34"/>
      <c r="B125" s="168"/>
      <c r="C125" s="169" t="s">
        <v>81</v>
      </c>
      <c r="D125" s="169" t="s">
        <v>178</v>
      </c>
      <c r="E125" s="170" t="s">
        <v>210</v>
      </c>
      <c r="F125" s="171" t="s">
        <v>211</v>
      </c>
      <c r="G125" s="172" t="s">
        <v>192</v>
      </c>
      <c r="H125" s="173">
        <v>18</v>
      </c>
      <c r="I125" s="174"/>
      <c r="J125" s="175">
        <f>ROUND(I125*H125,2)</f>
        <v>0</v>
      </c>
      <c r="K125" s="176"/>
      <c r="L125" s="35"/>
      <c r="M125" s="177" t="s">
        <v>1</v>
      </c>
      <c r="N125" s="178" t="s">
        <v>39</v>
      </c>
      <c r="O125" s="73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182</v>
      </c>
      <c r="AT125" s="181" t="s">
        <v>178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212</v>
      </c>
    </row>
    <row r="126" s="2" customFormat="1" ht="24.15" customHeight="1">
      <c r="A126" s="34"/>
      <c r="B126" s="168"/>
      <c r="C126" s="183" t="s">
        <v>174</v>
      </c>
      <c r="D126" s="183" t="s">
        <v>184</v>
      </c>
      <c r="E126" s="184" t="s">
        <v>213</v>
      </c>
      <c r="F126" s="185" t="s">
        <v>214</v>
      </c>
      <c r="G126" s="186" t="s">
        <v>192</v>
      </c>
      <c r="H126" s="187">
        <v>18.899999999999999</v>
      </c>
      <c r="I126" s="188"/>
      <c r="J126" s="189">
        <f>ROUND(I126*H126,2)</f>
        <v>0</v>
      </c>
      <c r="K126" s="190"/>
      <c r="L126" s="191"/>
      <c r="M126" s="197" t="s">
        <v>1</v>
      </c>
      <c r="N126" s="198" t="s">
        <v>39</v>
      </c>
      <c r="O126" s="73"/>
      <c r="P126" s="179">
        <f>O126*H126</f>
        <v>0</v>
      </c>
      <c r="Q126" s="179">
        <v>0.00035</v>
      </c>
      <c r="R126" s="179">
        <f>Q126*H126</f>
        <v>0.0066149999999999994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187</v>
      </c>
      <c r="AT126" s="181" t="s">
        <v>184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215</v>
      </c>
    </row>
    <row r="127" s="2" customFormat="1" ht="24.15" customHeight="1">
      <c r="A127" s="34"/>
      <c r="B127" s="168"/>
      <c r="C127" s="169" t="s">
        <v>197</v>
      </c>
      <c r="D127" s="169" t="s">
        <v>178</v>
      </c>
      <c r="E127" s="170" t="s">
        <v>216</v>
      </c>
      <c r="F127" s="171" t="s">
        <v>217</v>
      </c>
      <c r="G127" s="172" t="s">
        <v>192</v>
      </c>
      <c r="H127" s="173">
        <v>10</v>
      </c>
      <c r="I127" s="174"/>
      <c r="J127" s="175">
        <f>ROUND(I127*H127,2)</f>
        <v>0</v>
      </c>
      <c r="K127" s="176"/>
      <c r="L127" s="35"/>
      <c r="M127" s="177" t="s">
        <v>1</v>
      </c>
      <c r="N127" s="178" t="s">
        <v>39</v>
      </c>
      <c r="O127" s="73"/>
      <c r="P127" s="179">
        <f>O127*H127</f>
        <v>0</v>
      </c>
      <c r="Q127" s="179">
        <v>0</v>
      </c>
      <c r="R127" s="179">
        <f>Q127*H127</f>
        <v>0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182</v>
      </c>
      <c r="AT127" s="181" t="s">
        <v>178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218</v>
      </c>
    </row>
    <row r="128" s="2" customFormat="1" ht="24.15" customHeight="1">
      <c r="A128" s="34"/>
      <c r="B128" s="168"/>
      <c r="C128" s="183" t="s">
        <v>201</v>
      </c>
      <c r="D128" s="183" t="s">
        <v>184</v>
      </c>
      <c r="E128" s="184" t="s">
        <v>219</v>
      </c>
      <c r="F128" s="185" t="s">
        <v>220</v>
      </c>
      <c r="G128" s="186" t="s">
        <v>192</v>
      </c>
      <c r="H128" s="187">
        <v>11.5</v>
      </c>
      <c r="I128" s="188"/>
      <c r="J128" s="189">
        <f>ROUND(I128*H128,2)</f>
        <v>0</v>
      </c>
      <c r="K128" s="190"/>
      <c r="L128" s="191"/>
      <c r="M128" s="197" t="s">
        <v>1</v>
      </c>
      <c r="N128" s="198" t="s">
        <v>39</v>
      </c>
      <c r="O128" s="73"/>
      <c r="P128" s="179">
        <f>O128*H128</f>
        <v>0</v>
      </c>
      <c r="Q128" s="179">
        <v>6.9999999999999994E-05</v>
      </c>
      <c r="R128" s="179">
        <f>Q128*H128</f>
        <v>0.00080499999999999994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187</v>
      </c>
      <c r="AT128" s="181" t="s">
        <v>184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221</v>
      </c>
    </row>
    <row r="129" s="2" customFormat="1" ht="24.15" customHeight="1">
      <c r="A129" s="34"/>
      <c r="B129" s="168"/>
      <c r="C129" s="169" t="s">
        <v>222</v>
      </c>
      <c r="D129" s="169" t="s">
        <v>178</v>
      </c>
      <c r="E129" s="170" t="s">
        <v>190</v>
      </c>
      <c r="F129" s="171" t="s">
        <v>191</v>
      </c>
      <c r="G129" s="172" t="s">
        <v>192</v>
      </c>
      <c r="H129" s="173">
        <v>66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182</v>
      </c>
      <c r="AT129" s="181" t="s">
        <v>178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223</v>
      </c>
    </row>
    <row r="130" s="2" customFormat="1" ht="24.15" customHeight="1">
      <c r="A130" s="34"/>
      <c r="B130" s="168"/>
      <c r="C130" s="183" t="s">
        <v>224</v>
      </c>
      <c r="D130" s="183" t="s">
        <v>184</v>
      </c>
      <c r="E130" s="184" t="s">
        <v>194</v>
      </c>
      <c r="F130" s="185" t="s">
        <v>195</v>
      </c>
      <c r="G130" s="186" t="s">
        <v>192</v>
      </c>
      <c r="H130" s="187">
        <v>75.900000000000006</v>
      </c>
      <c r="I130" s="188"/>
      <c r="J130" s="189">
        <f>ROUND(I130*H130,2)</f>
        <v>0</v>
      </c>
      <c r="K130" s="190"/>
      <c r="L130" s="191"/>
      <c r="M130" s="197" t="s">
        <v>1</v>
      </c>
      <c r="N130" s="198" t="s">
        <v>39</v>
      </c>
      <c r="O130" s="73"/>
      <c r="P130" s="179">
        <f>O130*H130</f>
        <v>0</v>
      </c>
      <c r="Q130" s="179">
        <v>0.00025000000000000001</v>
      </c>
      <c r="R130" s="179">
        <f>Q130*H130</f>
        <v>0.018975000000000002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187</v>
      </c>
      <c r="AT130" s="181" t="s">
        <v>184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225</v>
      </c>
    </row>
    <row r="131" s="2" customFormat="1" ht="24.15" customHeight="1">
      <c r="A131" s="34"/>
      <c r="B131" s="168"/>
      <c r="C131" s="169" t="s">
        <v>226</v>
      </c>
      <c r="D131" s="169" t="s">
        <v>178</v>
      </c>
      <c r="E131" s="170" t="s">
        <v>227</v>
      </c>
      <c r="F131" s="171" t="s">
        <v>228</v>
      </c>
      <c r="G131" s="172" t="s">
        <v>192</v>
      </c>
      <c r="H131" s="173">
        <v>120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182</v>
      </c>
      <c r="AT131" s="181" t="s">
        <v>178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229</v>
      </c>
    </row>
    <row r="132" s="2" customFormat="1" ht="24.15" customHeight="1">
      <c r="A132" s="34"/>
      <c r="B132" s="168"/>
      <c r="C132" s="183" t="s">
        <v>230</v>
      </c>
      <c r="D132" s="183" t="s">
        <v>184</v>
      </c>
      <c r="E132" s="184" t="s">
        <v>231</v>
      </c>
      <c r="F132" s="185" t="s">
        <v>232</v>
      </c>
      <c r="G132" s="186" t="s">
        <v>192</v>
      </c>
      <c r="H132" s="187">
        <v>138</v>
      </c>
      <c r="I132" s="188"/>
      <c r="J132" s="189">
        <f>ROUND(I132*H132,2)</f>
        <v>0</v>
      </c>
      <c r="K132" s="190"/>
      <c r="L132" s="191"/>
      <c r="M132" s="197" t="s">
        <v>1</v>
      </c>
      <c r="N132" s="198" t="s">
        <v>39</v>
      </c>
      <c r="O132" s="73"/>
      <c r="P132" s="179">
        <f>O132*H132</f>
        <v>0</v>
      </c>
      <c r="Q132" s="179">
        <v>0.00068999999999999997</v>
      </c>
      <c r="R132" s="179">
        <f>Q132*H132</f>
        <v>0.095219999999999999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187</v>
      </c>
      <c r="AT132" s="181" t="s">
        <v>184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233</v>
      </c>
    </row>
    <row r="133" s="2" customFormat="1" ht="24.15" customHeight="1">
      <c r="A133" s="34"/>
      <c r="B133" s="168"/>
      <c r="C133" s="169" t="s">
        <v>234</v>
      </c>
      <c r="D133" s="169" t="s">
        <v>178</v>
      </c>
      <c r="E133" s="170" t="s">
        <v>235</v>
      </c>
      <c r="F133" s="171" t="s">
        <v>236</v>
      </c>
      <c r="G133" s="172" t="s">
        <v>192</v>
      </c>
      <c r="H133" s="173">
        <v>88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182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182</v>
      </c>
      <c r="BM133" s="181" t="s">
        <v>237</v>
      </c>
    </row>
    <row r="134" s="2" customFormat="1" ht="24.15" customHeight="1">
      <c r="A134" s="34"/>
      <c r="B134" s="168"/>
      <c r="C134" s="183" t="s">
        <v>8</v>
      </c>
      <c r="D134" s="183" t="s">
        <v>184</v>
      </c>
      <c r="E134" s="184" t="s">
        <v>238</v>
      </c>
      <c r="F134" s="185" t="s">
        <v>239</v>
      </c>
      <c r="G134" s="186" t="s">
        <v>192</v>
      </c>
      <c r="H134" s="187">
        <v>101.2</v>
      </c>
      <c r="I134" s="188"/>
      <c r="J134" s="189">
        <f>ROUND(I134*H134,2)</f>
        <v>0</v>
      </c>
      <c r="K134" s="190"/>
      <c r="L134" s="191"/>
      <c r="M134" s="197" t="s">
        <v>1</v>
      </c>
      <c r="N134" s="198" t="s">
        <v>39</v>
      </c>
      <c r="O134" s="73"/>
      <c r="P134" s="179">
        <f>O134*H134</f>
        <v>0</v>
      </c>
      <c r="Q134" s="179">
        <v>0.00017000000000000001</v>
      </c>
      <c r="R134" s="179">
        <f>Q134*H134</f>
        <v>0.017204000000000001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187</v>
      </c>
      <c r="AT134" s="181" t="s">
        <v>184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182</v>
      </c>
      <c r="BM134" s="181" t="s">
        <v>240</v>
      </c>
    </row>
    <row r="135" s="2" customFormat="1" ht="24.15" customHeight="1">
      <c r="A135" s="34"/>
      <c r="B135" s="168"/>
      <c r="C135" s="169" t="s">
        <v>241</v>
      </c>
      <c r="D135" s="169" t="s">
        <v>178</v>
      </c>
      <c r="E135" s="170" t="s">
        <v>242</v>
      </c>
      <c r="F135" s="171" t="s">
        <v>243</v>
      </c>
      <c r="G135" s="172" t="s">
        <v>192</v>
      </c>
      <c r="H135" s="173">
        <v>39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182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182</v>
      </c>
      <c r="BM135" s="181" t="s">
        <v>244</v>
      </c>
    </row>
    <row r="136" s="2" customFormat="1" ht="24.15" customHeight="1">
      <c r="A136" s="34"/>
      <c r="B136" s="168"/>
      <c r="C136" s="183" t="s">
        <v>245</v>
      </c>
      <c r="D136" s="183" t="s">
        <v>184</v>
      </c>
      <c r="E136" s="184" t="s">
        <v>246</v>
      </c>
      <c r="F136" s="185" t="s">
        <v>247</v>
      </c>
      <c r="G136" s="186" t="s">
        <v>192</v>
      </c>
      <c r="H136" s="187">
        <v>44.850000000000001</v>
      </c>
      <c r="I136" s="188"/>
      <c r="J136" s="189">
        <f>ROUND(I136*H136,2)</f>
        <v>0</v>
      </c>
      <c r="K136" s="190"/>
      <c r="L136" s="191"/>
      <c r="M136" s="197" t="s">
        <v>1</v>
      </c>
      <c r="N136" s="198" t="s">
        <v>39</v>
      </c>
      <c r="O136" s="73"/>
      <c r="P136" s="179">
        <f>O136*H136</f>
        <v>0</v>
      </c>
      <c r="Q136" s="179">
        <v>0.00052999999999999998</v>
      </c>
      <c r="R136" s="179">
        <f>Q136*H136</f>
        <v>0.0237705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187</v>
      </c>
      <c r="AT136" s="181" t="s">
        <v>184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182</v>
      </c>
      <c r="BM136" s="181" t="s">
        <v>248</v>
      </c>
    </row>
    <row r="137" s="2" customFormat="1" ht="24.15" customHeight="1">
      <c r="A137" s="34"/>
      <c r="B137" s="168"/>
      <c r="C137" s="169" t="s">
        <v>187</v>
      </c>
      <c r="D137" s="169" t="s">
        <v>178</v>
      </c>
      <c r="E137" s="170" t="s">
        <v>242</v>
      </c>
      <c r="F137" s="171" t="s">
        <v>243</v>
      </c>
      <c r="G137" s="172" t="s">
        <v>192</v>
      </c>
      <c r="H137" s="173">
        <v>32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182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182</v>
      </c>
      <c r="BM137" s="181" t="s">
        <v>249</v>
      </c>
    </row>
    <row r="138" s="2" customFormat="1" ht="24.15" customHeight="1">
      <c r="A138" s="34"/>
      <c r="B138" s="168"/>
      <c r="C138" s="183" t="s">
        <v>250</v>
      </c>
      <c r="D138" s="183" t="s">
        <v>184</v>
      </c>
      <c r="E138" s="184" t="s">
        <v>251</v>
      </c>
      <c r="F138" s="185" t="s">
        <v>252</v>
      </c>
      <c r="G138" s="186" t="s">
        <v>192</v>
      </c>
      <c r="H138" s="187">
        <v>36.799999999999997</v>
      </c>
      <c r="I138" s="188"/>
      <c r="J138" s="189">
        <f>ROUND(I138*H138,2)</f>
        <v>0</v>
      </c>
      <c r="K138" s="190"/>
      <c r="L138" s="191"/>
      <c r="M138" s="197" t="s">
        <v>1</v>
      </c>
      <c r="N138" s="198" t="s">
        <v>39</v>
      </c>
      <c r="O138" s="73"/>
      <c r="P138" s="179">
        <f>O138*H138</f>
        <v>0</v>
      </c>
      <c r="Q138" s="179">
        <v>0.00034000000000000002</v>
      </c>
      <c r="R138" s="179">
        <f>Q138*H138</f>
        <v>0.012512000000000001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187</v>
      </c>
      <c r="AT138" s="181" t="s">
        <v>184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182</v>
      </c>
      <c r="BM138" s="181" t="s">
        <v>253</v>
      </c>
    </row>
    <row r="139" s="2" customFormat="1" ht="24.15" customHeight="1">
      <c r="A139" s="34"/>
      <c r="B139" s="168"/>
      <c r="C139" s="169" t="s">
        <v>254</v>
      </c>
      <c r="D139" s="169" t="s">
        <v>178</v>
      </c>
      <c r="E139" s="170" t="s">
        <v>255</v>
      </c>
      <c r="F139" s="171" t="s">
        <v>256</v>
      </c>
      <c r="G139" s="172" t="s">
        <v>192</v>
      </c>
      <c r="H139" s="173">
        <v>3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182</v>
      </c>
      <c r="AT139" s="181" t="s">
        <v>178</v>
      </c>
      <c r="AU139" s="181" t="s">
        <v>174</v>
      </c>
      <c r="AY139" s="15" t="s">
        <v>175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174</v>
      </c>
      <c r="BK139" s="182">
        <f>ROUND(I139*H139,2)</f>
        <v>0</v>
      </c>
      <c r="BL139" s="15" t="s">
        <v>182</v>
      </c>
      <c r="BM139" s="181" t="s">
        <v>257</v>
      </c>
    </row>
    <row r="140" s="2" customFormat="1" ht="24.15" customHeight="1">
      <c r="A140" s="34"/>
      <c r="B140" s="168"/>
      <c r="C140" s="183" t="s">
        <v>182</v>
      </c>
      <c r="D140" s="183" t="s">
        <v>184</v>
      </c>
      <c r="E140" s="184" t="s">
        <v>258</v>
      </c>
      <c r="F140" s="185" t="s">
        <v>259</v>
      </c>
      <c r="G140" s="186" t="s">
        <v>192</v>
      </c>
      <c r="H140" s="187">
        <v>3.4500000000000002</v>
      </c>
      <c r="I140" s="188"/>
      <c r="J140" s="189">
        <f>ROUND(I140*H140,2)</f>
        <v>0</v>
      </c>
      <c r="K140" s="190"/>
      <c r="L140" s="191"/>
      <c r="M140" s="197" t="s">
        <v>1</v>
      </c>
      <c r="N140" s="198" t="s">
        <v>39</v>
      </c>
      <c r="O140" s="73"/>
      <c r="P140" s="179">
        <f>O140*H140</f>
        <v>0</v>
      </c>
      <c r="Q140" s="179">
        <v>0.00076999999999999996</v>
      </c>
      <c r="R140" s="179">
        <f>Q140*H140</f>
        <v>0.0026565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187</v>
      </c>
      <c r="AT140" s="181" t="s">
        <v>184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182</v>
      </c>
      <c r="BM140" s="181" t="s">
        <v>260</v>
      </c>
    </row>
    <row r="141" s="12" customFormat="1" ht="25.92" customHeight="1">
      <c r="A141" s="12"/>
      <c r="B141" s="155"/>
      <c r="C141" s="12"/>
      <c r="D141" s="156" t="s">
        <v>72</v>
      </c>
      <c r="E141" s="157" t="s">
        <v>184</v>
      </c>
      <c r="F141" s="157" t="s">
        <v>261</v>
      </c>
      <c r="G141" s="12"/>
      <c r="H141" s="12"/>
      <c r="I141" s="158"/>
      <c r="J141" s="159">
        <f>BK141</f>
        <v>0</v>
      </c>
      <c r="K141" s="12"/>
      <c r="L141" s="155"/>
      <c r="M141" s="160"/>
      <c r="N141" s="161"/>
      <c r="O141" s="161"/>
      <c r="P141" s="162">
        <f>P142+P149+P152</f>
        <v>0</v>
      </c>
      <c r="Q141" s="161"/>
      <c r="R141" s="162">
        <f>R142+R149+R152</f>
        <v>1.05932</v>
      </c>
      <c r="S141" s="161"/>
      <c r="T141" s="163">
        <f>T142+T149+T152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197</v>
      </c>
      <c r="AT141" s="164" t="s">
        <v>72</v>
      </c>
      <c r="AU141" s="164" t="s">
        <v>73</v>
      </c>
      <c r="AY141" s="156" t="s">
        <v>175</v>
      </c>
      <c r="BK141" s="165">
        <f>BK142+BK149+BK152</f>
        <v>0</v>
      </c>
    </row>
    <row r="142" s="12" customFormat="1" ht="22.8" customHeight="1">
      <c r="A142" s="12"/>
      <c r="B142" s="155"/>
      <c r="C142" s="12"/>
      <c r="D142" s="156" t="s">
        <v>72</v>
      </c>
      <c r="E142" s="166" t="s">
        <v>262</v>
      </c>
      <c r="F142" s="166" t="s">
        <v>263</v>
      </c>
      <c r="G142" s="12"/>
      <c r="H142" s="12"/>
      <c r="I142" s="158"/>
      <c r="J142" s="167">
        <f>BK142</f>
        <v>0</v>
      </c>
      <c r="K142" s="12"/>
      <c r="L142" s="155"/>
      <c r="M142" s="160"/>
      <c r="N142" s="161"/>
      <c r="O142" s="161"/>
      <c r="P142" s="162">
        <f>SUM(P143:P148)</f>
        <v>0</v>
      </c>
      <c r="Q142" s="161"/>
      <c r="R142" s="162">
        <f>SUM(R143:R148)</f>
        <v>0.087569999999999995</v>
      </c>
      <c r="S142" s="161"/>
      <c r="T142" s="163">
        <f>SUM(T143:T148)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6" t="s">
        <v>197</v>
      </c>
      <c r="AT142" s="164" t="s">
        <v>72</v>
      </c>
      <c r="AU142" s="164" t="s">
        <v>81</v>
      </c>
      <c r="AY142" s="156" t="s">
        <v>175</v>
      </c>
      <c r="BK142" s="165">
        <f>SUM(BK143:BK148)</f>
        <v>0</v>
      </c>
    </row>
    <row r="143" s="2" customFormat="1" ht="16.5" customHeight="1">
      <c r="A143" s="34"/>
      <c r="B143" s="168"/>
      <c r="C143" s="169" t="s">
        <v>7</v>
      </c>
      <c r="D143" s="169" t="s">
        <v>178</v>
      </c>
      <c r="E143" s="170" t="s">
        <v>264</v>
      </c>
      <c r="F143" s="171" t="s">
        <v>265</v>
      </c>
      <c r="G143" s="172" t="s">
        <v>181</v>
      </c>
      <c r="H143" s="173">
        <v>8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266</v>
      </c>
      <c r="AT143" s="181" t="s">
        <v>178</v>
      </c>
      <c r="AU143" s="181" t="s">
        <v>174</v>
      </c>
      <c r="AY143" s="15" t="s">
        <v>175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174</v>
      </c>
      <c r="BK143" s="182">
        <f>ROUND(I143*H143,2)</f>
        <v>0</v>
      </c>
      <c r="BL143" s="15" t="s">
        <v>266</v>
      </c>
      <c r="BM143" s="181" t="s">
        <v>267</v>
      </c>
    </row>
    <row r="144" s="2" customFormat="1" ht="33" customHeight="1">
      <c r="A144" s="34"/>
      <c r="B144" s="168"/>
      <c r="C144" s="183" t="s">
        <v>268</v>
      </c>
      <c r="D144" s="183" t="s">
        <v>184</v>
      </c>
      <c r="E144" s="184" t="s">
        <v>269</v>
      </c>
      <c r="F144" s="185" t="s">
        <v>270</v>
      </c>
      <c r="G144" s="186" t="s">
        <v>181</v>
      </c>
      <c r="H144" s="187">
        <v>8</v>
      </c>
      <c r="I144" s="188"/>
      <c r="J144" s="189">
        <f>ROUND(I144*H144,2)</f>
        <v>0</v>
      </c>
      <c r="K144" s="190"/>
      <c r="L144" s="191"/>
      <c r="M144" s="197" t="s">
        <v>1</v>
      </c>
      <c r="N144" s="198" t="s">
        <v>39</v>
      </c>
      <c r="O144" s="73"/>
      <c r="P144" s="179">
        <f>O144*H144</f>
        <v>0</v>
      </c>
      <c r="Q144" s="179">
        <v>0.0018</v>
      </c>
      <c r="R144" s="179">
        <f>Q144*H144</f>
        <v>0.0144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271</v>
      </c>
      <c r="AT144" s="181" t="s">
        <v>184</v>
      </c>
      <c r="AU144" s="181" t="s">
        <v>174</v>
      </c>
      <c r="AY144" s="15" t="s">
        <v>175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174</v>
      </c>
      <c r="BK144" s="182">
        <f>ROUND(I144*H144,2)</f>
        <v>0</v>
      </c>
      <c r="BL144" s="15" t="s">
        <v>271</v>
      </c>
      <c r="BM144" s="181" t="s">
        <v>272</v>
      </c>
    </row>
    <row r="145" s="2" customFormat="1" ht="24.15" customHeight="1">
      <c r="A145" s="34"/>
      <c r="B145" s="168"/>
      <c r="C145" s="169" t="s">
        <v>273</v>
      </c>
      <c r="D145" s="169" t="s">
        <v>178</v>
      </c>
      <c r="E145" s="170" t="s">
        <v>274</v>
      </c>
      <c r="F145" s="171" t="s">
        <v>275</v>
      </c>
      <c r="G145" s="172" t="s">
        <v>181</v>
      </c>
      <c r="H145" s="173">
        <v>7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266</v>
      </c>
      <c r="AT145" s="181" t="s">
        <v>178</v>
      </c>
      <c r="AU145" s="181" t="s">
        <v>174</v>
      </c>
      <c r="AY145" s="15" t="s">
        <v>175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174</v>
      </c>
      <c r="BK145" s="182">
        <f>ROUND(I145*H145,2)</f>
        <v>0</v>
      </c>
      <c r="BL145" s="15" t="s">
        <v>266</v>
      </c>
      <c r="BM145" s="181" t="s">
        <v>276</v>
      </c>
    </row>
    <row r="146" s="2" customFormat="1" ht="16.5" customHeight="1">
      <c r="A146" s="34"/>
      <c r="B146" s="168"/>
      <c r="C146" s="183" t="s">
        <v>277</v>
      </c>
      <c r="D146" s="183" t="s">
        <v>184</v>
      </c>
      <c r="E146" s="184" t="s">
        <v>278</v>
      </c>
      <c r="F146" s="185" t="s">
        <v>279</v>
      </c>
      <c r="G146" s="186" t="s">
        <v>181</v>
      </c>
      <c r="H146" s="187">
        <v>7</v>
      </c>
      <c r="I146" s="188"/>
      <c r="J146" s="189">
        <f>ROUND(I146*H146,2)</f>
        <v>0</v>
      </c>
      <c r="K146" s="190"/>
      <c r="L146" s="191"/>
      <c r="M146" s="197" t="s">
        <v>1</v>
      </c>
      <c r="N146" s="198" t="s">
        <v>39</v>
      </c>
      <c r="O146" s="73"/>
      <c r="P146" s="179">
        <f>O146*H146</f>
        <v>0</v>
      </c>
      <c r="Q146" s="179">
        <v>6.9999999999999994E-05</v>
      </c>
      <c r="R146" s="179">
        <f>Q146*H146</f>
        <v>0.00048999999999999998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271</v>
      </c>
      <c r="AT146" s="181" t="s">
        <v>184</v>
      </c>
      <c r="AU146" s="181" t="s">
        <v>174</v>
      </c>
      <c r="AY146" s="15" t="s">
        <v>175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174</v>
      </c>
      <c r="BK146" s="182">
        <f>ROUND(I146*H146,2)</f>
        <v>0</v>
      </c>
      <c r="BL146" s="15" t="s">
        <v>271</v>
      </c>
      <c r="BM146" s="181" t="s">
        <v>280</v>
      </c>
    </row>
    <row r="147" s="2" customFormat="1" ht="37.8" customHeight="1">
      <c r="A147" s="34"/>
      <c r="B147" s="168"/>
      <c r="C147" s="169" t="s">
        <v>281</v>
      </c>
      <c r="D147" s="169" t="s">
        <v>178</v>
      </c>
      <c r="E147" s="170" t="s">
        <v>282</v>
      </c>
      <c r="F147" s="171" t="s">
        <v>283</v>
      </c>
      <c r="G147" s="172" t="s">
        <v>192</v>
      </c>
      <c r="H147" s="173">
        <v>20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266</v>
      </c>
      <c r="AT147" s="181" t="s">
        <v>178</v>
      </c>
      <c r="AU147" s="181" t="s">
        <v>174</v>
      </c>
      <c r="AY147" s="15" t="s">
        <v>175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174</v>
      </c>
      <c r="BK147" s="182">
        <f>ROUND(I147*H147,2)</f>
        <v>0</v>
      </c>
      <c r="BL147" s="15" t="s">
        <v>266</v>
      </c>
      <c r="BM147" s="181" t="s">
        <v>284</v>
      </c>
    </row>
    <row r="148" s="2" customFormat="1" ht="24.15" customHeight="1">
      <c r="A148" s="34"/>
      <c r="B148" s="168"/>
      <c r="C148" s="183" t="s">
        <v>285</v>
      </c>
      <c r="D148" s="183" t="s">
        <v>184</v>
      </c>
      <c r="E148" s="184" t="s">
        <v>286</v>
      </c>
      <c r="F148" s="185" t="s">
        <v>287</v>
      </c>
      <c r="G148" s="186" t="s">
        <v>192</v>
      </c>
      <c r="H148" s="187">
        <v>23</v>
      </c>
      <c r="I148" s="188"/>
      <c r="J148" s="189">
        <f>ROUND(I148*H148,2)</f>
        <v>0</v>
      </c>
      <c r="K148" s="190"/>
      <c r="L148" s="191"/>
      <c r="M148" s="197" t="s">
        <v>1</v>
      </c>
      <c r="N148" s="198" t="s">
        <v>39</v>
      </c>
      <c r="O148" s="73"/>
      <c r="P148" s="179">
        <f>O148*H148</f>
        <v>0</v>
      </c>
      <c r="Q148" s="179">
        <v>0.00316</v>
      </c>
      <c r="R148" s="179">
        <f>Q148*H148</f>
        <v>0.072679999999999995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271</v>
      </c>
      <c r="AT148" s="181" t="s">
        <v>184</v>
      </c>
      <c r="AU148" s="181" t="s">
        <v>174</v>
      </c>
      <c r="AY148" s="15" t="s">
        <v>175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174</v>
      </c>
      <c r="BK148" s="182">
        <f>ROUND(I148*H148,2)</f>
        <v>0</v>
      </c>
      <c r="BL148" s="15" t="s">
        <v>271</v>
      </c>
      <c r="BM148" s="181" t="s">
        <v>288</v>
      </c>
    </row>
    <row r="149" s="12" customFormat="1" ht="22.8" customHeight="1">
      <c r="A149" s="12"/>
      <c r="B149" s="155"/>
      <c r="C149" s="12"/>
      <c r="D149" s="156" t="s">
        <v>72</v>
      </c>
      <c r="E149" s="166" t="s">
        <v>289</v>
      </c>
      <c r="F149" s="166" t="s">
        <v>290</v>
      </c>
      <c r="G149" s="12"/>
      <c r="H149" s="12"/>
      <c r="I149" s="158"/>
      <c r="J149" s="167">
        <f>BK149</f>
        <v>0</v>
      </c>
      <c r="K149" s="12"/>
      <c r="L149" s="155"/>
      <c r="M149" s="160"/>
      <c r="N149" s="161"/>
      <c r="O149" s="161"/>
      <c r="P149" s="162">
        <f>SUM(P150:P151)</f>
        <v>0</v>
      </c>
      <c r="Q149" s="161"/>
      <c r="R149" s="162">
        <f>SUM(R150:R151)</f>
        <v>0.00315</v>
      </c>
      <c r="S149" s="161"/>
      <c r="T149" s="163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56" t="s">
        <v>197</v>
      </c>
      <c r="AT149" s="164" t="s">
        <v>72</v>
      </c>
      <c r="AU149" s="164" t="s">
        <v>81</v>
      </c>
      <c r="AY149" s="156" t="s">
        <v>175</v>
      </c>
      <c r="BK149" s="165">
        <f>SUM(BK150:BK151)</f>
        <v>0</v>
      </c>
    </row>
    <row r="150" s="2" customFormat="1" ht="16.5" customHeight="1">
      <c r="A150" s="34"/>
      <c r="B150" s="168"/>
      <c r="C150" s="169" t="s">
        <v>291</v>
      </c>
      <c r="D150" s="169" t="s">
        <v>178</v>
      </c>
      <c r="E150" s="170" t="s">
        <v>292</v>
      </c>
      <c r="F150" s="171" t="s">
        <v>293</v>
      </c>
      <c r="G150" s="172" t="s">
        <v>181</v>
      </c>
      <c r="H150" s="173">
        <v>9</v>
      </c>
      <c r="I150" s="174"/>
      <c r="J150" s="175">
        <f>ROUND(I150*H150,2)</f>
        <v>0</v>
      </c>
      <c r="K150" s="176"/>
      <c r="L150" s="35"/>
      <c r="M150" s="177" t="s">
        <v>1</v>
      </c>
      <c r="N150" s="178" t="s">
        <v>39</v>
      </c>
      <c r="O150" s="73"/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266</v>
      </c>
      <c r="AT150" s="181" t="s">
        <v>178</v>
      </c>
      <c r="AU150" s="181" t="s">
        <v>174</v>
      </c>
      <c r="AY150" s="15" t="s">
        <v>175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174</v>
      </c>
      <c r="BK150" s="182">
        <f>ROUND(I150*H150,2)</f>
        <v>0</v>
      </c>
      <c r="BL150" s="15" t="s">
        <v>266</v>
      </c>
      <c r="BM150" s="181" t="s">
        <v>294</v>
      </c>
    </row>
    <row r="151" s="2" customFormat="1" ht="16.5" customHeight="1">
      <c r="A151" s="34"/>
      <c r="B151" s="168"/>
      <c r="C151" s="183" t="s">
        <v>295</v>
      </c>
      <c r="D151" s="183" t="s">
        <v>184</v>
      </c>
      <c r="E151" s="184" t="s">
        <v>296</v>
      </c>
      <c r="F151" s="185" t="s">
        <v>297</v>
      </c>
      <c r="G151" s="186" t="s">
        <v>181</v>
      </c>
      <c r="H151" s="187">
        <v>9</v>
      </c>
      <c r="I151" s="188"/>
      <c r="J151" s="189">
        <f>ROUND(I151*H151,2)</f>
        <v>0</v>
      </c>
      <c r="K151" s="190"/>
      <c r="L151" s="191"/>
      <c r="M151" s="197" t="s">
        <v>1</v>
      </c>
      <c r="N151" s="198" t="s">
        <v>39</v>
      </c>
      <c r="O151" s="73"/>
      <c r="P151" s="179">
        <f>O151*H151</f>
        <v>0</v>
      </c>
      <c r="Q151" s="179">
        <v>0.00035</v>
      </c>
      <c r="R151" s="179">
        <f>Q151*H151</f>
        <v>0.00315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271</v>
      </c>
      <c r="AT151" s="181" t="s">
        <v>184</v>
      </c>
      <c r="AU151" s="181" t="s">
        <v>174</v>
      </c>
      <c r="AY151" s="15" t="s">
        <v>175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174</v>
      </c>
      <c r="BK151" s="182">
        <f>ROUND(I151*H151,2)</f>
        <v>0</v>
      </c>
      <c r="BL151" s="15" t="s">
        <v>271</v>
      </c>
      <c r="BM151" s="181" t="s">
        <v>298</v>
      </c>
    </row>
    <row r="152" s="12" customFormat="1" ht="22.8" customHeight="1">
      <c r="A152" s="12"/>
      <c r="B152" s="155"/>
      <c r="C152" s="12"/>
      <c r="D152" s="156" t="s">
        <v>72</v>
      </c>
      <c r="E152" s="166" t="s">
        <v>299</v>
      </c>
      <c r="F152" s="166" t="s">
        <v>300</v>
      </c>
      <c r="G152" s="12"/>
      <c r="H152" s="12"/>
      <c r="I152" s="158"/>
      <c r="J152" s="167">
        <f>BK152</f>
        <v>0</v>
      </c>
      <c r="K152" s="12"/>
      <c r="L152" s="155"/>
      <c r="M152" s="160"/>
      <c r="N152" s="161"/>
      <c r="O152" s="161"/>
      <c r="P152" s="162">
        <f>P153</f>
        <v>0</v>
      </c>
      <c r="Q152" s="161"/>
      <c r="R152" s="162">
        <f>R153</f>
        <v>0.96860000000000002</v>
      </c>
      <c r="S152" s="161"/>
      <c r="T152" s="163">
        <f>T153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56" t="s">
        <v>197</v>
      </c>
      <c r="AT152" s="164" t="s">
        <v>72</v>
      </c>
      <c r="AU152" s="164" t="s">
        <v>81</v>
      </c>
      <c r="AY152" s="156" t="s">
        <v>175</v>
      </c>
      <c r="BK152" s="165">
        <f>BK153</f>
        <v>0</v>
      </c>
    </row>
    <row r="153" s="2" customFormat="1" ht="37.8" customHeight="1">
      <c r="A153" s="34"/>
      <c r="B153" s="168"/>
      <c r="C153" s="169" t="s">
        <v>301</v>
      </c>
      <c r="D153" s="169" t="s">
        <v>178</v>
      </c>
      <c r="E153" s="170" t="s">
        <v>302</v>
      </c>
      <c r="F153" s="171" t="s">
        <v>303</v>
      </c>
      <c r="G153" s="172" t="s">
        <v>192</v>
      </c>
      <c r="H153" s="173">
        <v>20</v>
      </c>
      <c r="I153" s="174"/>
      <c r="J153" s="175">
        <f>ROUND(I153*H153,2)</f>
        <v>0</v>
      </c>
      <c r="K153" s="176"/>
      <c r="L153" s="35"/>
      <c r="M153" s="199" t="s">
        <v>1</v>
      </c>
      <c r="N153" s="200" t="s">
        <v>39</v>
      </c>
      <c r="O153" s="194"/>
      <c r="P153" s="195">
        <f>O153*H153</f>
        <v>0</v>
      </c>
      <c r="Q153" s="195">
        <v>0.048430000000000001</v>
      </c>
      <c r="R153" s="195">
        <f>Q153*H153</f>
        <v>0.96860000000000002</v>
      </c>
      <c r="S153" s="195">
        <v>0</v>
      </c>
      <c r="T153" s="196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266</v>
      </c>
      <c r="AT153" s="181" t="s">
        <v>178</v>
      </c>
      <c r="AU153" s="181" t="s">
        <v>174</v>
      </c>
      <c r="AY153" s="15" t="s">
        <v>175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174</v>
      </c>
      <c r="BK153" s="182">
        <f>ROUND(I153*H153,2)</f>
        <v>0</v>
      </c>
      <c r="BL153" s="15" t="s">
        <v>266</v>
      </c>
      <c r="BM153" s="181" t="s">
        <v>304</v>
      </c>
    </row>
    <row r="154" s="2" customFormat="1" ht="6.96" customHeight="1">
      <c r="A154" s="34"/>
      <c r="B154" s="56"/>
      <c r="C154" s="57"/>
      <c r="D154" s="57"/>
      <c r="E154" s="57"/>
      <c r="F154" s="57"/>
      <c r="G154" s="57"/>
      <c r="H154" s="57"/>
      <c r="I154" s="57"/>
      <c r="J154" s="57"/>
      <c r="K154" s="57"/>
      <c r="L154" s="35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autoFilter ref="C121:K153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305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ROUND((SUM(BE121:BE145)),  2)</f>
        <v>0</v>
      </c>
      <c r="G33" s="34"/>
      <c r="H33" s="34"/>
      <c r="I33" s="124">
        <v>0.20999999999999999</v>
      </c>
      <c r="J33" s="123">
        <f>ROUND(((SUM(BE121:BE145))*I33),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ROUND((SUM(BF121:BF145)),  2)</f>
        <v>0</v>
      </c>
      <c r="G34" s="34"/>
      <c r="H34" s="34"/>
      <c r="I34" s="124">
        <v>0.12</v>
      </c>
      <c r="J34" s="123">
        <f>ROUND(((SUM(BF121:BF145))*I34),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ROUND((SUM(BG121:BG145)),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ROUND((SUM(BH121:BH145)),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ROUND((SUM(BI121:BI145)),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A4 - 4.1 - Rozvaděč RE 0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J137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207</v>
      </c>
      <c r="E100" s="142"/>
      <c r="F100" s="142"/>
      <c r="G100" s="142"/>
      <c r="H100" s="142"/>
      <c r="I100" s="142"/>
      <c r="J100" s="143">
        <f>J138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208</v>
      </c>
      <c r="E101" s="142"/>
      <c r="F101" s="142"/>
      <c r="G101" s="142"/>
      <c r="H101" s="142"/>
      <c r="I101" s="142"/>
      <c r="J101" s="143">
        <f>J141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159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Ostrava, Vaňkova 46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150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A4 - 4.1 - Rozvaděč RE 0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21. 3. 2025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160</v>
      </c>
      <c r="D120" s="147" t="s">
        <v>58</v>
      </c>
      <c r="E120" s="147" t="s">
        <v>54</v>
      </c>
      <c r="F120" s="147" t="s">
        <v>55</v>
      </c>
      <c r="G120" s="147" t="s">
        <v>161</v>
      </c>
      <c r="H120" s="147" t="s">
        <v>162</v>
      </c>
      <c r="I120" s="147" t="s">
        <v>163</v>
      </c>
      <c r="J120" s="148" t="s">
        <v>154</v>
      </c>
      <c r="K120" s="149" t="s">
        <v>164</v>
      </c>
      <c r="L120" s="150"/>
      <c r="M120" s="82" t="s">
        <v>1</v>
      </c>
      <c r="N120" s="83" t="s">
        <v>37</v>
      </c>
      <c r="O120" s="83" t="s">
        <v>165</v>
      </c>
      <c r="P120" s="83" t="s">
        <v>166</v>
      </c>
      <c r="Q120" s="83" t="s">
        <v>167</v>
      </c>
      <c r="R120" s="83" t="s">
        <v>168</v>
      </c>
      <c r="S120" s="83" t="s">
        <v>169</v>
      </c>
      <c r="T120" s="84" t="s">
        <v>170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171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P122+P137</f>
        <v>0</v>
      </c>
      <c r="Q121" s="86"/>
      <c r="R121" s="152">
        <f>R122+R137</f>
        <v>0.0086064999999999996</v>
      </c>
      <c r="S121" s="86"/>
      <c r="T121" s="153">
        <f>T122+T137</f>
        <v>0.029999999999999999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156</v>
      </c>
      <c r="BK121" s="154">
        <f>BK122+BK137</f>
        <v>0</v>
      </c>
    </row>
    <row r="122" s="12" customFormat="1" ht="25.92" customHeight="1">
      <c r="A122" s="12"/>
      <c r="B122" s="155"/>
      <c r="C122" s="12"/>
      <c r="D122" s="156" t="s">
        <v>72</v>
      </c>
      <c r="E122" s="157" t="s">
        <v>172</v>
      </c>
      <c r="F122" s="157" t="s">
        <v>173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0.0034064999999999998</v>
      </c>
      <c r="S122" s="161"/>
      <c r="T122" s="163">
        <f>T123</f>
        <v>0.029999999999999999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73</v>
      </c>
      <c r="AY122" s="156" t="s">
        <v>175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72</v>
      </c>
      <c r="E123" s="166" t="s">
        <v>176</v>
      </c>
      <c r="F123" s="166" t="s">
        <v>177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SUM(P124:P136)</f>
        <v>0</v>
      </c>
      <c r="Q123" s="161"/>
      <c r="R123" s="162">
        <f>SUM(R124:R136)</f>
        <v>0.0034064999999999998</v>
      </c>
      <c r="S123" s="161"/>
      <c r="T123" s="163">
        <f>SUM(T124:T136)</f>
        <v>0.029999999999999999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174</v>
      </c>
      <c r="AT123" s="164" t="s">
        <v>72</v>
      </c>
      <c r="AU123" s="164" t="s">
        <v>81</v>
      </c>
      <c r="AY123" s="156" t="s">
        <v>175</v>
      </c>
      <c r="BK123" s="165">
        <f>SUM(BK124:BK136)</f>
        <v>0</v>
      </c>
    </row>
    <row r="124" s="2" customFormat="1" ht="24.15" customHeight="1">
      <c r="A124" s="34"/>
      <c r="B124" s="168"/>
      <c r="C124" s="169" t="s">
        <v>81</v>
      </c>
      <c r="D124" s="169" t="s">
        <v>178</v>
      </c>
      <c r="E124" s="170" t="s">
        <v>216</v>
      </c>
      <c r="F124" s="171" t="s">
        <v>217</v>
      </c>
      <c r="G124" s="172" t="s">
        <v>192</v>
      </c>
      <c r="H124" s="173">
        <v>4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182</v>
      </c>
      <c r="AT124" s="181" t="s">
        <v>178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306</v>
      </c>
    </row>
    <row r="125" s="2" customFormat="1" ht="24.15" customHeight="1">
      <c r="A125" s="34"/>
      <c r="B125" s="168"/>
      <c r="C125" s="183" t="s">
        <v>174</v>
      </c>
      <c r="D125" s="183" t="s">
        <v>184</v>
      </c>
      <c r="E125" s="184" t="s">
        <v>307</v>
      </c>
      <c r="F125" s="185" t="s">
        <v>308</v>
      </c>
      <c r="G125" s="186" t="s">
        <v>192</v>
      </c>
      <c r="H125" s="187">
        <v>4.5999999999999996</v>
      </c>
      <c r="I125" s="188"/>
      <c r="J125" s="189">
        <f>ROUND(I125*H125,2)</f>
        <v>0</v>
      </c>
      <c r="K125" s="190"/>
      <c r="L125" s="191"/>
      <c r="M125" s="197" t="s">
        <v>1</v>
      </c>
      <c r="N125" s="198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0.000184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187</v>
      </c>
      <c r="AT125" s="181" t="s">
        <v>184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309</v>
      </c>
    </row>
    <row r="126" s="2" customFormat="1" ht="24.15" customHeight="1">
      <c r="A126" s="34"/>
      <c r="B126" s="168"/>
      <c r="C126" s="169" t="s">
        <v>197</v>
      </c>
      <c r="D126" s="169" t="s">
        <v>178</v>
      </c>
      <c r="E126" s="170" t="s">
        <v>310</v>
      </c>
      <c r="F126" s="171" t="s">
        <v>311</v>
      </c>
      <c r="G126" s="172" t="s">
        <v>192</v>
      </c>
      <c r="H126" s="173">
        <v>18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182</v>
      </c>
      <c r="AT126" s="181" t="s">
        <v>178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312</v>
      </c>
    </row>
    <row r="127" s="2" customFormat="1" ht="24.15" customHeight="1">
      <c r="A127" s="34"/>
      <c r="B127" s="168"/>
      <c r="C127" s="183" t="s">
        <v>201</v>
      </c>
      <c r="D127" s="183" t="s">
        <v>184</v>
      </c>
      <c r="E127" s="184" t="s">
        <v>313</v>
      </c>
      <c r="F127" s="185" t="s">
        <v>314</v>
      </c>
      <c r="G127" s="186" t="s">
        <v>192</v>
      </c>
      <c r="H127" s="187">
        <v>20.699999999999999</v>
      </c>
      <c r="I127" s="188"/>
      <c r="J127" s="189">
        <f>ROUND(I127*H127,2)</f>
        <v>0</v>
      </c>
      <c r="K127" s="190"/>
      <c r="L127" s="191"/>
      <c r="M127" s="197" t="s">
        <v>1</v>
      </c>
      <c r="N127" s="198" t="s">
        <v>39</v>
      </c>
      <c r="O127" s="73"/>
      <c r="P127" s="179">
        <f>O127*H127</f>
        <v>0</v>
      </c>
      <c r="Q127" s="179">
        <v>0.00011</v>
      </c>
      <c r="R127" s="179">
        <f>Q127*H127</f>
        <v>0.0022769999999999999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187</v>
      </c>
      <c r="AT127" s="181" t="s">
        <v>184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315</v>
      </c>
    </row>
    <row r="128" s="2" customFormat="1" ht="24.15" customHeight="1">
      <c r="A128" s="34"/>
      <c r="B128" s="168"/>
      <c r="C128" s="169" t="s">
        <v>316</v>
      </c>
      <c r="D128" s="169" t="s">
        <v>178</v>
      </c>
      <c r="E128" s="170" t="s">
        <v>310</v>
      </c>
      <c r="F128" s="171" t="s">
        <v>311</v>
      </c>
      <c r="G128" s="172" t="s">
        <v>192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317</v>
      </c>
    </row>
    <row r="129" s="2" customFormat="1" ht="24.15" customHeight="1">
      <c r="A129" s="34"/>
      <c r="B129" s="168"/>
      <c r="C129" s="183" t="s">
        <v>318</v>
      </c>
      <c r="D129" s="183" t="s">
        <v>184</v>
      </c>
      <c r="E129" s="184" t="s">
        <v>319</v>
      </c>
      <c r="F129" s="185" t="s">
        <v>320</v>
      </c>
      <c r="G129" s="186" t="s">
        <v>192</v>
      </c>
      <c r="H129" s="187">
        <v>1.1499999999999999</v>
      </c>
      <c r="I129" s="188"/>
      <c r="J129" s="189">
        <f>ROUND(I129*H129,2)</f>
        <v>0</v>
      </c>
      <c r="K129" s="190"/>
      <c r="L129" s="191"/>
      <c r="M129" s="197" t="s">
        <v>1</v>
      </c>
      <c r="N129" s="198" t="s">
        <v>39</v>
      </c>
      <c r="O129" s="73"/>
      <c r="P129" s="179">
        <f>O129*H129</f>
        <v>0</v>
      </c>
      <c r="Q129" s="179">
        <v>0.00017000000000000001</v>
      </c>
      <c r="R129" s="179">
        <f>Q129*H129</f>
        <v>0.00019550000000000001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187</v>
      </c>
      <c r="AT129" s="181" t="s">
        <v>184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321</v>
      </c>
    </row>
    <row r="130" s="2" customFormat="1" ht="49.05" customHeight="1">
      <c r="A130" s="34"/>
      <c r="B130" s="168"/>
      <c r="C130" s="169" t="s">
        <v>222</v>
      </c>
      <c r="D130" s="169" t="s">
        <v>178</v>
      </c>
      <c r="E130" s="170" t="s">
        <v>322</v>
      </c>
      <c r="F130" s="171" t="s">
        <v>323</v>
      </c>
      <c r="G130" s="172" t="s">
        <v>324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0.029999999999999999</v>
      </c>
      <c r="T130" s="180">
        <f>S130*H130</f>
        <v>0.029999999999999999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182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325</v>
      </c>
    </row>
    <row r="131" s="2" customFormat="1" ht="16.5" customHeight="1">
      <c r="A131" s="34"/>
      <c r="B131" s="168"/>
      <c r="C131" s="169" t="s">
        <v>224</v>
      </c>
      <c r="D131" s="169" t="s">
        <v>178</v>
      </c>
      <c r="E131" s="170" t="s">
        <v>326</v>
      </c>
      <c r="F131" s="171" t="s">
        <v>327</v>
      </c>
      <c r="G131" s="172" t="s">
        <v>181</v>
      </c>
      <c r="H131" s="173">
        <v>1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182</v>
      </c>
      <c r="AT131" s="181" t="s">
        <v>178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328</v>
      </c>
    </row>
    <row r="132" s="2" customFormat="1" ht="16.5" customHeight="1">
      <c r="A132" s="34"/>
      <c r="B132" s="168"/>
      <c r="C132" s="183" t="s">
        <v>226</v>
      </c>
      <c r="D132" s="183" t="s">
        <v>184</v>
      </c>
      <c r="E132" s="184" t="s">
        <v>329</v>
      </c>
      <c r="F132" s="185" t="s">
        <v>330</v>
      </c>
      <c r="G132" s="186" t="s">
        <v>181</v>
      </c>
      <c r="H132" s="187">
        <v>1</v>
      </c>
      <c r="I132" s="188"/>
      <c r="J132" s="189">
        <f>ROUND(I132*H132,2)</f>
        <v>0</v>
      </c>
      <c r="K132" s="190"/>
      <c r="L132" s="191"/>
      <c r="M132" s="197" t="s">
        <v>1</v>
      </c>
      <c r="N132" s="198" t="s">
        <v>39</v>
      </c>
      <c r="O132" s="73"/>
      <c r="P132" s="179">
        <f>O132*H132</f>
        <v>0</v>
      </c>
      <c r="Q132" s="179">
        <v>0.00011</v>
      </c>
      <c r="R132" s="179">
        <f>Q132*H132</f>
        <v>0.00011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187</v>
      </c>
      <c r="AT132" s="181" t="s">
        <v>184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331</v>
      </c>
    </row>
    <row r="133" s="2" customFormat="1" ht="16.5" customHeight="1">
      <c r="A133" s="34"/>
      <c r="B133" s="168"/>
      <c r="C133" s="169" t="s">
        <v>230</v>
      </c>
      <c r="D133" s="169" t="s">
        <v>178</v>
      </c>
      <c r="E133" s="170" t="s">
        <v>332</v>
      </c>
      <c r="F133" s="171" t="s">
        <v>333</v>
      </c>
      <c r="G133" s="172" t="s">
        <v>181</v>
      </c>
      <c r="H133" s="173">
        <v>2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182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182</v>
      </c>
      <c r="BM133" s="181" t="s">
        <v>334</v>
      </c>
    </row>
    <row r="134" s="2" customFormat="1" ht="16.5" customHeight="1">
      <c r="A134" s="34"/>
      <c r="B134" s="168"/>
      <c r="C134" s="183" t="s">
        <v>234</v>
      </c>
      <c r="D134" s="183" t="s">
        <v>184</v>
      </c>
      <c r="E134" s="184" t="s">
        <v>335</v>
      </c>
      <c r="F134" s="185" t="s">
        <v>336</v>
      </c>
      <c r="G134" s="186" t="s">
        <v>181</v>
      </c>
      <c r="H134" s="187">
        <v>2</v>
      </c>
      <c r="I134" s="188"/>
      <c r="J134" s="189">
        <f>ROUND(I134*H134,2)</f>
        <v>0</v>
      </c>
      <c r="K134" s="190"/>
      <c r="L134" s="191"/>
      <c r="M134" s="197" t="s">
        <v>1</v>
      </c>
      <c r="N134" s="198" t="s">
        <v>39</v>
      </c>
      <c r="O134" s="73"/>
      <c r="P134" s="179">
        <f>O134*H134</f>
        <v>0</v>
      </c>
      <c r="Q134" s="179">
        <v>3.0000000000000001E-05</v>
      </c>
      <c r="R134" s="179">
        <f>Q134*H134</f>
        <v>6.0000000000000002E-05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187</v>
      </c>
      <c r="AT134" s="181" t="s">
        <v>184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182</v>
      </c>
      <c r="BM134" s="181" t="s">
        <v>337</v>
      </c>
    </row>
    <row r="135" s="2" customFormat="1" ht="16.5" customHeight="1">
      <c r="A135" s="34"/>
      <c r="B135" s="168"/>
      <c r="C135" s="169" t="s">
        <v>8</v>
      </c>
      <c r="D135" s="169" t="s">
        <v>178</v>
      </c>
      <c r="E135" s="170" t="s">
        <v>338</v>
      </c>
      <c r="F135" s="171" t="s">
        <v>339</v>
      </c>
      <c r="G135" s="172" t="s">
        <v>181</v>
      </c>
      <c r="H135" s="173">
        <v>1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182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182</v>
      </c>
      <c r="BM135" s="181" t="s">
        <v>340</v>
      </c>
    </row>
    <row r="136" s="2" customFormat="1" ht="24.15" customHeight="1">
      <c r="A136" s="34"/>
      <c r="B136" s="168"/>
      <c r="C136" s="183" t="s">
        <v>241</v>
      </c>
      <c r="D136" s="183" t="s">
        <v>184</v>
      </c>
      <c r="E136" s="184" t="s">
        <v>341</v>
      </c>
      <c r="F136" s="185" t="s">
        <v>342</v>
      </c>
      <c r="G136" s="186" t="s">
        <v>192</v>
      </c>
      <c r="H136" s="187">
        <v>1</v>
      </c>
      <c r="I136" s="188"/>
      <c r="J136" s="189">
        <f>ROUND(I136*H136,2)</f>
        <v>0</v>
      </c>
      <c r="K136" s="190"/>
      <c r="L136" s="191"/>
      <c r="M136" s="197" t="s">
        <v>1</v>
      </c>
      <c r="N136" s="198" t="s">
        <v>39</v>
      </c>
      <c r="O136" s="73"/>
      <c r="P136" s="179">
        <f>O136*H136</f>
        <v>0</v>
      </c>
      <c r="Q136" s="179">
        <v>0.00058</v>
      </c>
      <c r="R136" s="179">
        <f>Q136*H136</f>
        <v>0.00058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187</v>
      </c>
      <c r="AT136" s="181" t="s">
        <v>184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182</v>
      </c>
      <c r="BM136" s="181" t="s">
        <v>343</v>
      </c>
    </row>
    <row r="137" s="12" customFormat="1" ht="25.92" customHeight="1">
      <c r="A137" s="12"/>
      <c r="B137" s="155"/>
      <c r="C137" s="12"/>
      <c r="D137" s="156" t="s">
        <v>72</v>
      </c>
      <c r="E137" s="157" t="s">
        <v>184</v>
      </c>
      <c r="F137" s="157" t="s">
        <v>261</v>
      </c>
      <c r="G137" s="12"/>
      <c r="H137" s="12"/>
      <c r="I137" s="158"/>
      <c r="J137" s="159">
        <f>BK137</f>
        <v>0</v>
      </c>
      <c r="K137" s="12"/>
      <c r="L137" s="155"/>
      <c r="M137" s="160"/>
      <c r="N137" s="161"/>
      <c r="O137" s="161"/>
      <c r="P137" s="162">
        <f>P138+P141</f>
        <v>0</v>
      </c>
      <c r="Q137" s="161"/>
      <c r="R137" s="162">
        <f>R138+R141</f>
        <v>0.0051999999999999998</v>
      </c>
      <c r="S137" s="161"/>
      <c r="T137" s="163">
        <f>T138+T141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56" t="s">
        <v>197</v>
      </c>
      <c r="AT137" s="164" t="s">
        <v>72</v>
      </c>
      <c r="AU137" s="164" t="s">
        <v>73</v>
      </c>
      <c r="AY137" s="156" t="s">
        <v>175</v>
      </c>
      <c r="BK137" s="165">
        <f>BK138+BK141</f>
        <v>0</v>
      </c>
    </row>
    <row r="138" s="12" customFormat="1" ht="22.8" customHeight="1">
      <c r="A138" s="12"/>
      <c r="B138" s="155"/>
      <c r="C138" s="12"/>
      <c r="D138" s="156" t="s">
        <v>72</v>
      </c>
      <c r="E138" s="166" t="s">
        <v>262</v>
      </c>
      <c r="F138" s="166" t="s">
        <v>263</v>
      </c>
      <c r="G138" s="12"/>
      <c r="H138" s="12"/>
      <c r="I138" s="158"/>
      <c r="J138" s="167">
        <f>BK138</f>
        <v>0</v>
      </c>
      <c r="K138" s="12"/>
      <c r="L138" s="155"/>
      <c r="M138" s="160"/>
      <c r="N138" s="161"/>
      <c r="O138" s="161"/>
      <c r="P138" s="162">
        <f>SUM(P139:P140)</f>
        <v>0</v>
      </c>
      <c r="Q138" s="161"/>
      <c r="R138" s="162">
        <f>SUM(R139:R140)</f>
        <v>0.00040000000000000002</v>
      </c>
      <c r="S138" s="161"/>
      <c r="T138" s="163">
        <f>SUM(T139:T140)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156" t="s">
        <v>197</v>
      </c>
      <c r="AT138" s="164" t="s">
        <v>72</v>
      </c>
      <c r="AU138" s="164" t="s">
        <v>81</v>
      </c>
      <c r="AY138" s="156" t="s">
        <v>175</v>
      </c>
      <c r="BK138" s="165">
        <f>SUM(BK139:BK140)</f>
        <v>0</v>
      </c>
    </row>
    <row r="139" s="2" customFormat="1" ht="24.15" customHeight="1">
      <c r="A139" s="34"/>
      <c r="B139" s="168"/>
      <c r="C139" s="169" t="s">
        <v>245</v>
      </c>
      <c r="D139" s="169" t="s">
        <v>178</v>
      </c>
      <c r="E139" s="170" t="s">
        <v>344</v>
      </c>
      <c r="F139" s="171" t="s">
        <v>345</v>
      </c>
      <c r="G139" s="172" t="s">
        <v>181</v>
      </c>
      <c r="H139" s="173">
        <v>1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266</v>
      </c>
      <c r="AT139" s="181" t="s">
        <v>178</v>
      </c>
      <c r="AU139" s="181" t="s">
        <v>174</v>
      </c>
      <c r="AY139" s="15" t="s">
        <v>175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174</v>
      </c>
      <c r="BK139" s="182">
        <f>ROUND(I139*H139,2)</f>
        <v>0</v>
      </c>
      <c r="BL139" s="15" t="s">
        <v>266</v>
      </c>
      <c r="BM139" s="181" t="s">
        <v>346</v>
      </c>
    </row>
    <row r="140" s="2" customFormat="1" ht="16.5" customHeight="1">
      <c r="A140" s="34"/>
      <c r="B140" s="168"/>
      <c r="C140" s="183" t="s">
        <v>254</v>
      </c>
      <c r="D140" s="183" t="s">
        <v>184</v>
      </c>
      <c r="E140" s="184" t="s">
        <v>347</v>
      </c>
      <c r="F140" s="185" t="s">
        <v>348</v>
      </c>
      <c r="G140" s="186" t="s">
        <v>181</v>
      </c>
      <c r="H140" s="187">
        <v>1</v>
      </c>
      <c r="I140" s="188"/>
      <c r="J140" s="189">
        <f>ROUND(I140*H140,2)</f>
        <v>0</v>
      </c>
      <c r="K140" s="190"/>
      <c r="L140" s="191"/>
      <c r="M140" s="197" t="s">
        <v>1</v>
      </c>
      <c r="N140" s="198" t="s">
        <v>39</v>
      </c>
      <c r="O140" s="73"/>
      <c r="P140" s="179">
        <f>O140*H140</f>
        <v>0</v>
      </c>
      <c r="Q140" s="179">
        <v>0.00040000000000000002</v>
      </c>
      <c r="R140" s="179">
        <f>Q140*H140</f>
        <v>0.00040000000000000002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271</v>
      </c>
      <c r="AT140" s="181" t="s">
        <v>184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271</v>
      </c>
      <c r="BM140" s="181" t="s">
        <v>349</v>
      </c>
    </row>
    <row r="141" s="12" customFormat="1" ht="22.8" customHeight="1">
      <c r="A141" s="12"/>
      <c r="B141" s="155"/>
      <c r="C141" s="12"/>
      <c r="D141" s="156" t="s">
        <v>72</v>
      </c>
      <c r="E141" s="166" t="s">
        <v>289</v>
      </c>
      <c r="F141" s="166" t="s">
        <v>290</v>
      </c>
      <c r="G141" s="12"/>
      <c r="H141" s="12"/>
      <c r="I141" s="158"/>
      <c r="J141" s="167">
        <f>BK141</f>
        <v>0</v>
      </c>
      <c r="K141" s="12"/>
      <c r="L141" s="155"/>
      <c r="M141" s="160"/>
      <c r="N141" s="161"/>
      <c r="O141" s="161"/>
      <c r="P141" s="162">
        <f>SUM(P142:P145)</f>
        <v>0</v>
      </c>
      <c r="Q141" s="161"/>
      <c r="R141" s="162">
        <f>SUM(R142:R145)</f>
        <v>0.0047999999999999996</v>
      </c>
      <c r="S141" s="161"/>
      <c r="T141" s="163">
        <f>SUM(T142:T145)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197</v>
      </c>
      <c r="AT141" s="164" t="s">
        <v>72</v>
      </c>
      <c r="AU141" s="164" t="s">
        <v>81</v>
      </c>
      <c r="AY141" s="156" t="s">
        <v>175</v>
      </c>
      <c r="BK141" s="165">
        <f>SUM(BK142:BK145)</f>
        <v>0</v>
      </c>
    </row>
    <row r="142" s="2" customFormat="1" ht="16.5" customHeight="1">
      <c r="A142" s="34"/>
      <c r="B142" s="168"/>
      <c r="C142" s="169" t="s">
        <v>182</v>
      </c>
      <c r="D142" s="169" t="s">
        <v>178</v>
      </c>
      <c r="E142" s="170" t="s">
        <v>350</v>
      </c>
      <c r="F142" s="171" t="s">
        <v>351</v>
      </c>
      <c r="G142" s="172" t="s">
        <v>181</v>
      </c>
      <c r="H142" s="173">
        <v>10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266</v>
      </c>
      <c r="AT142" s="181" t="s">
        <v>178</v>
      </c>
      <c r="AU142" s="181" t="s">
        <v>174</v>
      </c>
      <c r="AY142" s="15" t="s">
        <v>175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174</v>
      </c>
      <c r="BK142" s="182">
        <f>ROUND(I142*H142,2)</f>
        <v>0</v>
      </c>
      <c r="BL142" s="15" t="s">
        <v>266</v>
      </c>
      <c r="BM142" s="181" t="s">
        <v>352</v>
      </c>
    </row>
    <row r="143" s="2" customFormat="1" ht="24.15" customHeight="1">
      <c r="A143" s="34"/>
      <c r="B143" s="168"/>
      <c r="C143" s="183" t="s">
        <v>353</v>
      </c>
      <c r="D143" s="183" t="s">
        <v>184</v>
      </c>
      <c r="E143" s="184" t="s">
        <v>354</v>
      </c>
      <c r="F143" s="185" t="s">
        <v>355</v>
      </c>
      <c r="G143" s="186" t="s">
        <v>181</v>
      </c>
      <c r="H143" s="187">
        <v>10</v>
      </c>
      <c r="I143" s="188"/>
      <c r="J143" s="189">
        <f>ROUND(I143*H143,2)</f>
        <v>0</v>
      </c>
      <c r="K143" s="190"/>
      <c r="L143" s="191"/>
      <c r="M143" s="197" t="s">
        <v>1</v>
      </c>
      <c r="N143" s="198" t="s">
        <v>39</v>
      </c>
      <c r="O143" s="73"/>
      <c r="P143" s="179">
        <f>O143*H143</f>
        <v>0</v>
      </c>
      <c r="Q143" s="179">
        <v>3.0000000000000001E-05</v>
      </c>
      <c r="R143" s="179">
        <f>Q143*H143</f>
        <v>0.00030000000000000003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271</v>
      </c>
      <c r="AT143" s="181" t="s">
        <v>184</v>
      </c>
      <c r="AU143" s="181" t="s">
        <v>174</v>
      </c>
      <c r="AY143" s="15" t="s">
        <v>175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174</v>
      </c>
      <c r="BK143" s="182">
        <f>ROUND(I143*H143,2)</f>
        <v>0</v>
      </c>
      <c r="BL143" s="15" t="s">
        <v>271</v>
      </c>
      <c r="BM143" s="181" t="s">
        <v>356</v>
      </c>
    </row>
    <row r="144" s="2" customFormat="1" ht="16.5" customHeight="1">
      <c r="A144" s="34"/>
      <c r="B144" s="168"/>
      <c r="C144" s="169" t="s">
        <v>357</v>
      </c>
      <c r="D144" s="169" t="s">
        <v>178</v>
      </c>
      <c r="E144" s="170" t="s">
        <v>358</v>
      </c>
      <c r="F144" s="171" t="s">
        <v>359</v>
      </c>
      <c r="G144" s="172" t="s">
        <v>181</v>
      </c>
      <c r="H144" s="173">
        <v>10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266</v>
      </c>
      <c r="AT144" s="181" t="s">
        <v>178</v>
      </c>
      <c r="AU144" s="181" t="s">
        <v>174</v>
      </c>
      <c r="AY144" s="15" t="s">
        <v>175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174</v>
      </c>
      <c r="BK144" s="182">
        <f>ROUND(I144*H144,2)</f>
        <v>0</v>
      </c>
      <c r="BL144" s="15" t="s">
        <v>266</v>
      </c>
      <c r="BM144" s="181" t="s">
        <v>360</v>
      </c>
    </row>
    <row r="145" s="2" customFormat="1" ht="24.15" customHeight="1">
      <c r="A145" s="34"/>
      <c r="B145" s="168"/>
      <c r="C145" s="183" t="s">
        <v>361</v>
      </c>
      <c r="D145" s="183" t="s">
        <v>184</v>
      </c>
      <c r="E145" s="184" t="s">
        <v>362</v>
      </c>
      <c r="F145" s="185" t="s">
        <v>363</v>
      </c>
      <c r="G145" s="186" t="s">
        <v>181</v>
      </c>
      <c r="H145" s="187">
        <v>10</v>
      </c>
      <c r="I145" s="188"/>
      <c r="J145" s="189">
        <f>ROUND(I145*H145,2)</f>
        <v>0</v>
      </c>
      <c r="K145" s="190"/>
      <c r="L145" s="191"/>
      <c r="M145" s="192" t="s">
        <v>1</v>
      </c>
      <c r="N145" s="193" t="s">
        <v>39</v>
      </c>
      <c r="O145" s="194"/>
      <c r="P145" s="195">
        <f>O145*H145</f>
        <v>0</v>
      </c>
      <c r="Q145" s="195">
        <v>0.00044999999999999999</v>
      </c>
      <c r="R145" s="195">
        <f>Q145*H145</f>
        <v>0.0044999999999999997</v>
      </c>
      <c r="S145" s="195">
        <v>0</v>
      </c>
      <c r="T145" s="196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271</v>
      </c>
      <c r="AT145" s="181" t="s">
        <v>184</v>
      </c>
      <c r="AU145" s="181" t="s">
        <v>174</v>
      </c>
      <c r="AY145" s="15" t="s">
        <v>175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174</v>
      </c>
      <c r="BK145" s="182">
        <f>ROUND(I145*H145,2)</f>
        <v>0</v>
      </c>
      <c r="BL145" s="15" t="s">
        <v>271</v>
      </c>
      <c r="BM145" s="181" t="s">
        <v>364</v>
      </c>
    </row>
    <row r="146" s="2" customFormat="1" ht="6.96" customHeight="1">
      <c r="A146" s="34"/>
      <c r="B146" s="56"/>
      <c r="C146" s="57"/>
      <c r="D146" s="57"/>
      <c r="E146" s="57"/>
      <c r="F146" s="57"/>
      <c r="G146" s="57"/>
      <c r="H146" s="57"/>
      <c r="I146" s="57"/>
      <c r="J146" s="57"/>
      <c r="K146" s="57"/>
      <c r="L146" s="35"/>
      <c r="M146" s="34"/>
      <c r="O146" s="34"/>
      <c r="P146" s="34"/>
      <c r="Q146" s="34"/>
      <c r="R146" s="34"/>
      <c r="S146" s="34"/>
      <c r="T146" s="34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</row>
  </sheetData>
  <autoFilter ref="C120:K145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365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ROUND((SUM(BE121:BE147)),  2)</f>
        <v>0</v>
      </c>
      <c r="G33" s="34"/>
      <c r="H33" s="34"/>
      <c r="I33" s="124">
        <v>0.20999999999999999</v>
      </c>
      <c r="J33" s="123">
        <f>ROUND(((SUM(BE121:BE147))*I33),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ROUND((SUM(BF121:BF147)),  2)</f>
        <v>0</v>
      </c>
      <c r="G34" s="34"/>
      <c r="H34" s="34"/>
      <c r="I34" s="124">
        <v>0.12</v>
      </c>
      <c r="J34" s="123">
        <f>ROUND(((SUM(BF121:BF147))*I34),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ROUND((SUM(BG121:BG147)),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ROUND((SUM(BH121:BH147)),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ROUND((SUM(BI121:BI147)),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A4 - 4.2 - Rozvaděč RE 1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J139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207</v>
      </c>
      <c r="E100" s="142"/>
      <c r="F100" s="142"/>
      <c r="G100" s="142"/>
      <c r="H100" s="142"/>
      <c r="I100" s="142"/>
      <c r="J100" s="143">
        <f>J140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208</v>
      </c>
      <c r="E101" s="142"/>
      <c r="F101" s="142"/>
      <c r="G101" s="142"/>
      <c r="H101" s="142"/>
      <c r="I101" s="142"/>
      <c r="J101" s="143">
        <f>J143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159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Ostrava, Vaňkova 46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150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A4 - 4.2 - Rozvaděč RE 1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21. 3. 2025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160</v>
      </c>
      <c r="D120" s="147" t="s">
        <v>58</v>
      </c>
      <c r="E120" s="147" t="s">
        <v>54</v>
      </c>
      <c r="F120" s="147" t="s">
        <v>55</v>
      </c>
      <c r="G120" s="147" t="s">
        <v>161</v>
      </c>
      <c r="H120" s="147" t="s">
        <v>162</v>
      </c>
      <c r="I120" s="147" t="s">
        <v>163</v>
      </c>
      <c r="J120" s="148" t="s">
        <v>154</v>
      </c>
      <c r="K120" s="149" t="s">
        <v>164</v>
      </c>
      <c r="L120" s="150"/>
      <c r="M120" s="82" t="s">
        <v>1</v>
      </c>
      <c r="N120" s="83" t="s">
        <v>37</v>
      </c>
      <c r="O120" s="83" t="s">
        <v>165</v>
      </c>
      <c r="P120" s="83" t="s">
        <v>166</v>
      </c>
      <c r="Q120" s="83" t="s">
        <v>167</v>
      </c>
      <c r="R120" s="83" t="s">
        <v>168</v>
      </c>
      <c r="S120" s="83" t="s">
        <v>169</v>
      </c>
      <c r="T120" s="84" t="s">
        <v>170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171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P122+P139</f>
        <v>0</v>
      </c>
      <c r="Q121" s="86"/>
      <c r="R121" s="152">
        <f>R122+R139</f>
        <v>0.016460499999999999</v>
      </c>
      <c r="S121" s="86"/>
      <c r="T121" s="153">
        <f>T122+T139</f>
        <v>0.029999999999999999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156</v>
      </c>
      <c r="BK121" s="154">
        <f>BK122+BK139</f>
        <v>0</v>
      </c>
    </row>
    <row r="122" s="12" customFormat="1" ht="25.92" customHeight="1">
      <c r="A122" s="12"/>
      <c r="B122" s="155"/>
      <c r="C122" s="12"/>
      <c r="D122" s="156" t="s">
        <v>72</v>
      </c>
      <c r="E122" s="157" t="s">
        <v>172</v>
      </c>
      <c r="F122" s="157" t="s">
        <v>173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0.0052604999999999996</v>
      </c>
      <c r="S122" s="161"/>
      <c r="T122" s="163">
        <f>T123</f>
        <v>0.029999999999999999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73</v>
      </c>
      <c r="AY122" s="156" t="s">
        <v>175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72</v>
      </c>
      <c r="E123" s="166" t="s">
        <v>176</v>
      </c>
      <c r="F123" s="166" t="s">
        <v>177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SUM(P124:P138)</f>
        <v>0</v>
      </c>
      <c r="Q123" s="161"/>
      <c r="R123" s="162">
        <f>SUM(R124:R138)</f>
        <v>0.0052604999999999996</v>
      </c>
      <c r="S123" s="161"/>
      <c r="T123" s="163">
        <f>SUM(T124:T138)</f>
        <v>0.029999999999999999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174</v>
      </c>
      <c r="AT123" s="164" t="s">
        <v>72</v>
      </c>
      <c r="AU123" s="164" t="s">
        <v>81</v>
      </c>
      <c r="AY123" s="156" t="s">
        <v>175</v>
      </c>
      <c r="BK123" s="165">
        <f>SUM(BK124:BK138)</f>
        <v>0</v>
      </c>
    </row>
    <row r="124" s="2" customFormat="1" ht="24.15" customHeight="1">
      <c r="A124" s="34"/>
      <c r="B124" s="168"/>
      <c r="C124" s="169" t="s">
        <v>81</v>
      </c>
      <c r="D124" s="169" t="s">
        <v>178</v>
      </c>
      <c r="E124" s="170" t="s">
        <v>216</v>
      </c>
      <c r="F124" s="171" t="s">
        <v>217</v>
      </c>
      <c r="G124" s="172" t="s">
        <v>192</v>
      </c>
      <c r="H124" s="173">
        <v>6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182</v>
      </c>
      <c r="AT124" s="181" t="s">
        <v>178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366</v>
      </c>
    </row>
    <row r="125" s="2" customFormat="1" ht="24.15" customHeight="1">
      <c r="A125" s="34"/>
      <c r="B125" s="168"/>
      <c r="C125" s="183" t="s">
        <v>174</v>
      </c>
      <c r="D125" s="183" t="s">
        <v>184</v>
      </c>
      <c r="E125" s="184" t="s">
        <v>307</v>
      </c>
      <c r="F125" s="185" t="s">
        <v>308</v>
      </c>
      <c r="G125" s="186" t="s">
        <v>192</v>
      </c>
      <c r="H125" s="187">
        <v>6.9000000000000004</v>
      </c>
      <c r="I125" s="188"/>
      <c r="J125" s="189">
        <f>ROUND(I125*H125,2)</f>
        <v>0</v>
      </c>
      <c r="K125" s="190"/>
      <c r="L125" s="191"/>
      <c r="M125" s="197" t="s">
        <v>1</v>
      </c>
      <c r="N125" s="198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0.00027600000000000004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187</v>
      </c>
      <c r="AT125" s="181" t="s">
        <v>184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367</v>
      </c>
    </row>
    <row r="126" s="2" customFormat="1" ht="24.15" customHeight="1">
      <c r="A126" s="34"/>
      <c r="B126" s="168"/>
      <c r="C126" s="169" t="s">
        <v>368</v>
      </c>
      <c r="D126" s="169" t="s">
        <v>178</v>
      </c>
      <c r="E126" s="170" t="s">
        <v>216</v>
      </c>
      <c r="F126" s="171" t="s">
        <v>217</v>
      </c>
      <c r="G126" s="172" t="s">
        <v>192</v>
      </c>
      <c r="H126" s="173">
        <v>40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182</v>
      </c>
      <c r="AT126" s="181" t="s">
        <v>178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369</v>
      </c>
    </row>
    <row r="127" s="2" customFormat="1" ht="24.15" customHeight="1">
      <c r="A127" s="34"/>
      <c r="B127" s="168"/>
      <c r="C127" s="183" t="s">
        <v>7</v>
      </c>
      <c r="D127" s="183" t="s">
        <v>184</v>
      </c>
      <c r="E127" s="184" t="s">
        <v>219</v>
      </c>
      <c r="F127" s="185" t="s">
        <v>220</v>
      </c>
      <c r="G127" s="186" t="s">
        <v>192</v>
      </c>
      <c r="H127" s="187">
        <v>46</v>
      </c>
      <c r="I127" s="188"/>
      <c r="J127" s="189">
        <f>ROUND(I127*H127,2)</f>
        <v>0</v>
      </c>
      <c r="K127" s="190"/>
      <c r="L127" s="191"/>
      <c r="M127" s="197" t="s">
        <v>1</v>
      </c>
      <c r="N127" s="198" t="s">
        <v>39</v>
      </c>
      <c r="O127" s="73"/>
      <c r="P127" s="179">
        <f>O127*H127</f>
        <v>0</v>
      </c>
      <c r="Q127" s="179">
        <v>6.9999999999999994E-05</v>
      </c>
      <c r="R127" s="179">
        <f>Q127*H127</f>
        <v>0.0032199999999999998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187</v>
      </c>
      <c r="AT127" s="181" t="s">
        <v>184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370</v>
      </c>
    </row>
    <row r="128" s="2" customFormat="1" ht="24.15" customHeight="1">
      <c r="A128" s="34"/>
      <c r="B128" s="168"/>
      <c r="C128" s="169" t="s">
        <v>197</v>
      </c>
      <c r="D128" s="169" t="s">
        <v>178</v>
      </c>
      <c r="E128" s="170" t="s">
        <v>310</v>
      </c>
      <c r="F128" s="171" t="s">
        <v>311</v>
      </c>
      <c r="G128" s="172" t="s">
        <v>192</v>
      </c>
      <c r="H128" s="173">
        <v>6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371</v>
      </c>
    </row>
    <row r="129" s="2" customFormat="1" ht="24.15" customHeight="1">
      <c r="A129" s="34"/>
      <c r="B129" s="168"/>
      <c r="C129" s="183" t="s">
        <v>201</v>
      </c>
      <c r="D129" s="183" t="s">
        <v>184</v>
      </c>
      <c r="E129" s="184" t="s">
        <v>313</v>
      </c>
      <c r="F129" s="185" t="s">
        <v>314</v>
      </c>
      <c r="G129" s="186" t="s">
        <v>192</v>
      </c>
      <c r="H129" s="187">
        <v>6.9000000000000004</v>
      </c>
      <c r="I129" s="188"/>
      <c r="J129" s="189">
        <f>ROUND(I129*H129,2)</f>
        <v>0</v>
      </c>
      <c r="K129" s="190"/>
      <c r="L129" s="191"/>
      <c r="M129" s="197" t="s">
        <v>1</v>
      </c>
      <c r="N129" s="198" t="s">
        <v>39</v>
      </c>
      <c r="O129" s="73"/>
      <c r="P129" s="179">
        <f>O129*H129</f>
        <v>0</v>
      </c>
      <c r="Q129" s="179">
        <v>0.00011</v>
      </c>
      <c r="R129" s="179">
        <f>Q129*H129</f>
        <v>0.00075900000000000002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187</v>
      </c>
      <c r="AT129" s="181" t="s">
        <v>184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372</v>
      </c>
    </row>
    <row r="130" s="2" customFormat="1" ht="24.15" customHeight="1">
      <c r="A130" s="34"/>
      <c r="B130" s="168"/>
      <c r="C130" s="169" t="s">
        <v>316</v>
      </c>
      <c r="D130" s="169" t="s">
        <v>178</v>
      </c>
      <c r="E130" s="170" t="s">
        <v>310</v>
      </c>
      <c r="F130" s="171" t="s">
        <v>311</v>
      </c>
      <c r="G130" s="172" t="s">
        <v>192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182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373</v>
      </c>
    </row>
    <row r="131" s="2" customFormat="1" ht="24.15" customHeight="1">
      <c r="A131" s="34"/>
      <c r="B131" s="168"/>
      <c r="C131" s="183" t="s">
        <v>318</v>
      </c>
      <c r="D131" s="183" t="s">
        <v>184</v>
      </c>
      <c r="E131" s="184" t="s">
        <v>319</v>
      </c>
      <c r="F131" s="185" t="s">
        <v>320</v>
      </c>
      <c r="G131" s="186" t="s">
        <v>192</v>
      </c>
      <c r="H131" s="187">
        <v>1.1499999999999999</v>
      </c>
      <c r="I131" s="188"/>
      <c r="J131" s="189">
        <f>ROUND(I131*H131,2)</f>
        <v>0</v>
      </c>
      <c r="K131" s="190"/>
      <c r="L131" s="191"/>
      <c r="M131" s="197" t="s">
        <v>1</v>
      </c>
      <c r="N131" s="198" t="s">
        <v>39</v>
      </c>
      <c r="O131" s="73"/>
      <c r="P131" s="179">
        <f>O131*H131</f>
        <v>0</v>
      </c>
      <c r="Q131" s="179">
        <v>0.00017000000000000001</v>
      </c>
      <c r="R131" s="179">
        <f>Q131*H131</f>
        <v>0.00019550000000000001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187</v>
      </c>
      <c r="AT131" s="181" t="s">
        <v>184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374</v>
      </c>
    </row>
    <row r="132" s="2" customFormat="1" ht="49.05" customHeight="1">
      <c r="A132" s="34"/>
      <c r="B132" s="168"/>
      <c r="C132" s="169" t="s">
        <v>222</v>
      </c>
      <c r="D132" s="169" t="s">
        <v>178</v>
      </c>
      <c r="E132" s="170" t="s">
        <v>322</v>
      </c>
      <c r="F132" s="171" t="s">
        <v>323</v>
      </c>
      <c r="G132" s="172" t="s">
        <v>324</v>
      </c>
      <c r="H132" s="173">
        <v>1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0.029999999999999999</v>
      </c>
      <c r="T132" s="180">
        <f>S132*H132</f>
        <v>0.029999999999999999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182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375</v>
      </c>
    </row>
    <row r="133" s="2" customFormat="1" ht="16.5" customHeight="1">
      <c r="A133" s="34"/>
      <c r="B133" s="168"/>
      <c r="C133" s="169" t="s">
        <v>224</v>
      </c>
      <c r="D133" s="169" t="s">
        <v>178</v>
      </c>
      <c r="E133" s="170" t="s">
        <v>326</v>
      </c>
      <c r="F133" s="171" t="s">
        <v>327</v>
      </c>
      <c r="G133" s="172" t="s">
        <v>181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182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182</v>
      </c>
      <c r="BM133" s="181" t="s">
        <v>376</v>
      </c>
    </row>
    <row r="134" s="2" customFormat="1" ht="16.5" customHeight="1">
      <c r="A134" s="34"/>
      <c r="B134" s="168"/>
      <c r="C134" s="183" t="s">
        <v>226</v>
      </c>
      <c r="D134" s="183" t="s">
        <v>184</v>
      </c>
      <c r="E134" s="184" t="s">
        <v>329</v>
      </c>
      <c r="F134" s="185" t="s">
        <v>330</v>
      </c>
      <c r="G134" s="186" t="s">
        <v>181</v>
      </c>
      <c r="H134" s="187">
        <v>1</v>
      </c>
      <c r="I134" s="188"/>
      <c r="J134" s="189">
        <f>ROUND(I134*H134,2)</f>
        <v>0</v>
      </c>
      <c r="K134" s="190"/>
      <c r="L134" s="191"/>
      <c r="M134" s="197" t="s">
        <v>1</v>
      </c>
      <c r="N134" s="198" t="s">
        <v>39</v>
      </c>
      <c r="O134" s="73"/>
      <c r="P134" s="179">
        <f>O134*H134</f>
        <v>0</v>
      </c>
      <c r="Q134" s="179">
        <v>0.00011</v>
      </c>
      <c r="R134" s="179">
        <f>Q134*H134</f>
        <v>0.00011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187</v>
      </c>
      <c r="AT134" s="181" t="s">
        <v>184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182</v>
      </c>
      <c r="BM134" s="181" t="s">
        <v>377</v>
      </c>
    </row>
    <row r="135" s="2" customFormat="1" ht="16.5" customHeight="1">
      <c r="A135" s="34"/>
      <c r="B135" s="168"/>
      <c r="C135" s="169" t="s">
        <v>230</v>
      </c>
      <c r="D135" s="169" t="s">
        <v>178</v>
      </c>
      <c r="E135" s="170" t="s">
        <v>332</v>
      </c>
      <c r="F135" s="171" t="s">
        <v>333</v>
      </c>
      <c r="G135" s="172" t="s">
        <v>181</v>
      </c>
      <c r="H135" s="173">
        <v>4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182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182</v>
      </c>
      <c r="BM135" s="181" t="s">
        <v>378</v>
      </c>
    </row>
    <row r="136" s="2" customFormat="1" ht="16.5" customHeight="1">
      <c r="A136" s="34"/>
      <c r="B136" s="168"/>
      <c r="C136" s="183" t="s">
        <v>234</v>
      </c>
      <c r="D136" s="183" t="s">
        <v>184</v>
      </c>
      <c r="E136" s="184" t="s">
        <v>379</v>
      </c>
      <c r="F136" s="185" t="s">
        <v>380</v>
      </c>
      <c r="G136" s="186" t="s">
        <v>181</v>
      </c>
      <c r="H136" s="187">
        <v>4</v>
      </c>
      <c r="I136" s="188"/>
      <c r="J136" s="189">
        <f>ROUND(I136*H136,2)</f>
        <v>0</v>
      </c>
      <c r="K136" s="190"/>
      <c r="L136" s="191"/>
      <c r="M136" s="197" t="s">
        <v>1</v>
      </c>
      <c r="N136" s="198" t="s">
        <v>39</v>
      </c>
      <c r="O136" s="73"/>
      <c r="P136" s="179">
        <f>O136*H136</f>
        <v>0</v>
      </c>
      <c r="Q136" s="179">
        <v>3.0000000000000001E-05</v>
      </c>
      <c r="R136" s="179">
        <f>Q136*H136</f>
        <v>0.00012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187</v>
      </c>
      <c r="AT136" s="181" t="s">
        <v>184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182</v>
      </c>
      <c r="BM136" s="181" t="s">
        <v>381</v>
      </c>
    </row>
    <row r="137" s="2" customFormat="1" ht="16.5" customHeight="1">
      <c r="A137" s="34"/>
      <c r="B137" s="168"/>
      <c r="C137" s="169" t="s">
        <v>8</v>
      </c>
      <c r="D137" s="169" t="s">
        <v>178</v>
      </c>
      <c r="E137" s="170" t="s">
        <v>338</v>
      </c>
      <c r="F137" s="171" t="s">
        <v>339</v>
      </c>
      <c r="G137" s="172" t="s">
        <v>181</v>
      </c>
      <c r="H137" s="173">
        <v>1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182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182</v>
      </c>
      <c r="BM137" s="181" t="s">
        <v>382</v>
      </c>
    </row>
    <row r="138" s="2" customFormat="1" ht="24.15" customHeight="1">
      <c r="A138" s="34"/>
      <c r="B138" s="168"/>
      <c r="C138" s="183" t="s">
        <v>241</v>
      </c>
      <c r="D138" s="183" t="s">
        <v>184</v>
      </c>
      <c r="E138" s="184" t="s">
        <v>341</v>
      </c>
      <c r="F138" s="185" t="s">
        <v>342</v>
      </c>
      <c r="G138" s="186" t="s">
        <v>192</v>
      </c>
      <c r="H138" s="187">
        <v>1</v>
      </c>
      <c r="I138" s="188"/>
      <c r="J138" s="189">
        <f>ROUND(I138*H138,2)</f>
        <v>0</v>
      </c>
      <c r="K138" s="190"/>
      <c r="L138" s="191"/>
      <c r="M138" s="197" t="s">
        <v>1</v>
      </c>
      <c r="N138" s="198" t="s">
        <v>39</v>
      </c>
      <c r="O138" s="73"/>
      <c r="P138" s="179">
        <f>O138*H138</f>
        <v>0</v>
      </c>
      <c r="Q138" s="179">
        <v>0.00058</v>
      </c>
      <c r="R138" s="179">
        <f>Q138*H138</f>
        <v>0.00058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187</v>
      </c>
      <c r="AT138" s="181" t="s">
        <v>184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182</v>
      </c>
      <c r="BM138" s="181" t="s">
        <v>383</v>
      </c>
    </row>
    <row r="139" s="12" customFormat="1" ht="25.92" customHeight="1">
      <c r="A139" s="12"/>
      <c r="B139" s="155"/>
      <c r="C139" s="12"/>
      <c r="D139" s="156" t="s">
        <v>72</v>
      </c>
      <c r="E139" s="157" t="s">
        <v>184</v>
      </c>
      <c r="F139" s="157" t="s">
        <v>261</v>
      </c>
      <c r="G139" s="12"/>
      <c r="H139" s="12"/>
      <c r="I139" s="158"/>
      <c r="J139" s="159">
        <f>BK139</f>
        <v>0</v>
      </c>
      <c r="K139" s="12"/>
      <c r="L139" s="155"/>
      <c r="M139" s="160"/>
      <c r="N139" s="161"/>
      <c r="O139" s="161"/>
      <c r="P139" s="162">
        <f>P140+P143</f>
        <v>0</v>
      </c>
      <c r="Q139" s="161"/>
      <c r="R139" s="162">
        <f>R140+R143</f>
        <v>0.0112</v>
      </c>
      <c r="S139" s="161"/>
      <c r="T139" s="163">
        <f>T140+T143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197</v>
      </c>
      <c r="AT139" s="164" t="s">
        <v>72</v>
      </c>
      <c r="AU139" s="164" t="s">
        <v>73</v>
      </c>
      <c r="AY139" s="156" t="s">
        <v>175</v>
      </c>
      <c r="BK139" s="165">
        <f>BK140+BK143</f>
        <v>0</v>
      </c>
    </row>
    <row r="140" s="12" customFormat="1" ht="22.8" customHeight="1">
      <c r="A140" s="12"/>
      <c r="B140" s="155"/>
      <c r="C140" s="12"/>
      <c r="D140" s="156" t="s">
        <v>72</v>
      </c>
      <c r="E140" s="166" t="s">
        <v>262</v>
      </c>
      <c r="F140" s="166" t="s">
        <v>263</v>
      </c>
      <c r="G140" s="12"/>
      <c r="H140" s="12"/>
      <c r="I140" s="158"/>
      <c r="J140" s="167">
        <f>BK140</f>
        <v>0</v>
      </c>
      <c r="K140" s="12"/>
      <c r="L140" s="155"/>
      <c r="M140" s="160"/>
      <c r="N140" s="161"/>
      <c r="O140" s="161"/>
      <c r="P140" s="162">
        <f>SUM(P141:P142)</f>
        <v>0</v>
      </c>
      <c r="Q140" s="161"/>
      <c r="R140" s="162">
        <f>SUM(R141:R142)</f>
        <v>0.0016000000000000001</v>
      </c>
      <c r="S140" s="161"/>
      <c r="T140" s="16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197</v>
      </c>
      <c r="AT140" s="164" t="s">
        <v>72</v>
      </c>
      <c r="AU140" s="164" t="s">
        <v>81</v>
      </c>
      <c r="AY140" s="156" t="s">
        <v>175</v>
      </c>
      <c r="BK140" s="165">
        <f>SUM(BK141:BK142)</f>
        <v>0</v>
      </c>
    </row>
    <row r="141" s="2" customFormat="1" ht="24.15" customHeight="1">
      <c r="A141" s="34"/>
      <c r="B141" s="168"/>
      <c r="C141" s="169" t="s">
        <v>245</v>
      </c>
      <c r="D141" s="169" t="s">
        <v>178</v>
      </c>
      <c r="E141" s="170" t="s">
        <v>344</v>
      </c>
      <c r="F141" s="171" t="s">
        <v>345</v>
      </c>
      <c r="G141" s="172" t="s">
        <v>181</v>
      </c>
      <c r="H141" s="173">
        <v>4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266</v>
      </c>
      <c r="AT141" s="181" t="s">
        <v>178</v>
      </c>
      <c r="AU141" s="181" t="s">
        <v>174</v>
      </c>
      <c r="AY141" s="15" t="s">
        <v>175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174</v>
      </c>
      <c r="BK141" s="182">
        <f>ROUND(I141*H141,2)</f>
        <v>0</v>
      </c>
      <c r="BL141" s="15" t="s">
        <v>266</v>
      </c>
      <c r="BM141" s="181" t="s">
        <v>384</v>
      </c>
    </row>
    <row r="142" s="2" customFormat="1" ht="16.5" customHeight="1">
      <c r="A142" s="34"/>
      <c r="B142" s="168"/>
      <c r="C142" s="183" t="s">
        <v>254</v>
      </c>
      <c r="D142" s="183" t="s">
        <v>184</v>
      </c>
      <c r="E142" s="184" t="s">
        <v>385</v>
      </c>
      <c r="F142" s="185" t="s">
        <v>386</v>
      </c>
      <c r="G142" s="186" t="s">
        <v>181</v>
      </c>
      <c r="H142" s="187">
        <v>4</v>
      </c>
      <c r="I142" s="188"/>
      <c r="J142" s="189">
        <f>ROUND(I142*H142,2)</f>
        <v>0</v>
      </c>
      <c r="K142" s="190"/>
      <c r="L142" s="191"/>
      <c r="M142" s="197" t="s">
        <v>1</v>
      </c>
      <c r="N142" s="198" t="s">
        <v>39</v>
      </c>
      <c r="O142" s="73"/>
      <c r="P142" s="179">
        <f>O142*H142</f>
        <v>0</v>
      </c>
      <c r="Q142" s="179">
        <v>0.00040000000000000002</v>
      </c>
      <c r="R142" s="179">
        <f>Q142*H142</f>
        <v>0.0016000000000000001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271</v>
      </c>
      <c r="AT142" s="181" t="s">
        <v>184</v>
      </c>
      <c r="AU142" s="181" t="s">
        <v>174</v>
      </c>
      <c r="AY142" s="15" t="s">
        <v>175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174</v>
      </c>
      <c r="BK142" s="182">
        <f>ROUND(I142*H142,2)</f>
        <v>0</v>
      </c>
      <c r="BL142" s="15" t="s">
        <v>271</v>
      </c>
      <c r="BM142" s="181" t="s">
        <v>387</v>
      </c>
    </row>
    <row r="143" s="12" customFormat="1" ht="22.8" customHeight="1">
      <c r="A143" s="12"/>
      <c r="B143" s="155"/>
      <c r="C143" s="12"/>
      <c r="D143" s="156" t="s">
        <v>72</v>
      </c>
      <c r="E143" s="166" t="s">
        <v>289</v>
      </c>
      <c r="F143" s="166" t="s">
        <v>290</v>
      </c>
      <c r="G143" s="12"/>
      <c r="H143" s="12"/>
      <c r="I143" s="158"/>
      <c r="J143" s="167">
        <f>BK143</f>
        <v>0</v>
      </c>
      <c r="K143" s="12"/>
      <c r="L143" s="155"/>
      <c r="M143" s="160"/>
      <c r="N143" s="161"/>
      <c r="O143" s="161"/>
      <c r="P143" s="162">
        <f>SUM(P144:P147)</f>
        <v>0</v>
      </c>
      <c r="Q143" s="161"/>
      <c r="R143" s="162">
        <f>SUM(R144:R147)</f>
        <v>0.0095999999999999992</v>
      </c>
      <c r="S143" s="161"/>
      <c r="T143" s="163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6" t="s">
        <v>197</v>
      </c>
      <c r="AT143" s="164" t="s">
        <v>72</v>
      </c>
      <c r="AU143" s="164" t="s">
        <v>81</v>
      </c>
      <c r="AY143" s="156" t="s">
        <v>175</v>
      </c>
      <c r="BK143" s="165">
        <f>SUM(BK144:BK147)</f>
        <v>0</v>
      </c>
    </row>
    <row r="144" s="2" customFormat="1" ht="16.5" customHeight="1">
      <c r="A144" s="34"/>
      <c r="B144" s="168"/>
      <c r="C144" s="169" t="s">
        <v>182</v>
      </c>
      <c r="D144" s="169" t="s">
        <v>178</v>
      </c>
      <c r="E144" s="170" t="s">
        <v>350</v>
      </c>
      <c r="F144" s="171" t="s">
        <v>351</v>
      </c>
      <c r="G144" s="172" t="s">
        <v>181</v>
      </c>
      <c r="H144" s="173">
        <v>20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266</v>
      </c>
      <c r="AT144" s="181" t="s">
        <v>178</v>
      </c>
      <c r="AU144" s="181" t="s">
        <v>174</v>
      </c>
      <c r="AY144" s="15" t="s">
        <v>175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174</v>
      </c>
      <c r="BK144" s="182">
        <f>ROUND(I144*H144,2)</f>
        <v>0</v>
      </c>
      <c r="BL144" s="15" t="s">
        <v>266</v>
      </c>
      <c r="BM144" s="181" t="s">
        <v>388</v>
      </c>
    </row>
    <row r="145" s="2" customFormat="1" ht="24.15" customHeight="1">
      <c r="A145" s="34"/>
      <c r="B145" s="168"/>
      <c r="C145" s="183" t="s">
        <v>353</v>
      </c>
      <c r="D145" s="183" t="s">
        <v>184</v>
      </c>
      <c r="E145" s="184" t="s">
        <v>354</v>
      </c>
      <c r="F145" s="185" t="s">
        <v>355</v>
      </c>
      <c r="G145" s="186" t="s">
        <v>181</v>
      </c>
      <c r="H145" s="187">
        <v>20</v>
      </c>
      <c r="I145" s="188"/>
      <c r="J145" s="189">
        <f>ROUND(I145*H145,2)</f>
        <v>0</v>
      </c>
      <c r="K145" s="190"/>
      <c r="L145" s="191"/>
      <c r="M145" s="197" t="s">
        <v>1</v>
      </c>
      <c r="N145" s="198" t="s">
        <v>39</v>
      </c>
      <c r="O145" s="73"/>
      <c r="P145" s="179">
        <f>O145*H145</f>
        <v>0</v>
      </c>
      <c r="Q145" s="179">
        <v>3.0000000000000001E-05</v>
      </c>
      <c r="R145" s="179">
        <f>Q145*H145</f>
        <v>0.00060000000000000006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271</v>
      </c>
      <c r="AT145" s="181" t="s">
        <v>184</v>
      </c>
      <c r="AU145" s="181" t="s">
        <v>174</v>
      </c>
      <c r="AY145" s="15" t="s">
        <v>175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174</v>
      </c>
      <c r="BK145" s="182">
        <f>ROUND(I145*H145,2)</f>
        <v>0</v>
      </c>
      <c r="BL145" s="15" t="s">
        <v>271</v>
      </c>
      <c r="BM145" s="181" t="s">
        <v>389</v>
      </c>
    </row>
    <row r="146" s="2" customFormat="1" ht="16.5" customHeight="1">
      <c r="A146" s="34"/>
      <c r="B146" s="168"/>
      <c r="C146" s="169" t="s">
        <v>357</v>
      </c>
      <c r="D146" s="169" t="s">
        <v>178</v>
      </c>
      <c r="E146" s="170" t="s">
        <v>358</v>
      </c>
      <c r="F146" s="171" t="s">
        <v>359</v>
      </c>
      <c r="G146" s="172" t="s">
        <v>181</v>
      </c>
      <c r="H146" s="173">
        <v>20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266</v>
      </c>
      <c r="AT146" s="181" t="s">
        <v>178</v>
      </c>
      <c r="AU146" s="181" t="s">
        <v>174</v>
      </c>
      <c r="AY146" s="15" t="s">
        <v>175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174</v>
      </c>
      <c r="BK146" s="182">
        <f>ROUND(I146*H146,2)</f>
        <v>0</v>
      </c>
      <c r="BL146" s="15" t="s">
        <v>266</v>
      </c>
      <c r="BM146" s="181" t="s">
        <v>390</v>
      </c>
    </row>
    <row r="147" s="2" customFormat="1" ht="24.15" customHeight="1">
      <c r="A147" s="34"/>
      <c r="B147" s="168"/>
      <c r="C147" s="183" t="s">
        <v>361</v>
      </c>
      <c r="D147" s="183" t="s">
        <v>184</v>
      </c>
      <c r="E147" s="184" t="s">
        <v>362</v>
      </c>
      <c r="F147" s="185" t="s">
        <v>363</v>
      </c>
      <c r="G147" s="186" t="s">
        <v>181</v>
      </c>
      <c r="H147" s="187">
        <v>20</v>
      </c>
      <c r="I147" s="188"/>
      <c r="J147" s="189">
        <f>ROUND(I147*H147,2)</f>
        <v>0</v>
      </c>
      <c r="K147" s="190"/>
      <c r="L147" s="191"/>
      <c r="M147" s="192" t="s">
        <v>1</v>
      </c>
      <c r="N147" s="193" t="s">
        <v>39</v>
      </c>
      <c r="O147" s="194"/>
      <c r="P147" s="195">
        <f>O147*H147</f>
        <v>0</v>
      </c>
      <c r="Q147" s="195">
        <v>0.00044999999999999999</v>
      </c>
      <c r="R147" s="195">
        <f>Q147*H147</f>
        <v>0.0089999999999999993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271</v>
      </c>
      <c r="AT147" s="181" t="s">
        <v>184</v>
      </c>
      <c r="AU147" s="181" t="s">
        <v>174</v>
      </c>
      <c r="AY147" s="15" t="s">
        <v>175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174</v>
      </c>
      <c r="BK147" s="182">
        <f>ROUND(I147*H147,2)</f>
        <v>0</v>
      </c>
      <c r="BL147" s="15" t="s">
        <v>271</v>
      </c>
      <c r="BM147" s="181" t="s">
        <v>391</v>
      </c>
    </row>
    <row r="148" s="2" customFormat="1" ht="6.96" customHeight="1">
      <c r="A148" s="34"/>
      <c r="B148" s="56"/>
      <c r="C148" s="57"/>
      <c r="D148" s="57"/>
      <c r="E148" s="57"/>
      <c r="F148" s="57"/>
      <c r="G148" s="57"/>
      <c r="H148" s="57"/>
      <c r="I148" s="57"/>
      <c r="J148" s="57"/>
      <c r="K148" s="57"/>
      <c r="L148" s="35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autoFilter ref="C120:K14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392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ROUND((SUM(BE121:BE147)),  2)</f>
        <v>0</v>
      </c>
      <c r="G33" s="34"/>
      <c r="H33" s="34"/>
      <c r="I33" s="124">
        <v>0.20999999999999999</v>
      </c>
      <c r="J33" s="123">
        <f>ROUND(((SUM(BE121:BE147))*I33),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ROUND((SUM(BF121:BF147)),  2)</f>
        <v>0</v>
      </c>
      <c r="G34" s="34"/>
      <c r="H34" s="34"/>
      <c r="I34" s="124">
        <v>0.12</v>
      </c>
      <c r="J34" s="123">
        <f>ROUND(((SUM(BF121:BF147))*I34),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ROUND((SUM(BG121:BG147)),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ROUND((SUM(BH121:BH147)),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ROUND((SUM(BI121:BI147)),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A4 - 4.3 - Rozvaděče RE 2, 3, 4, 5, 6 ,7, 8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J139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207</v>
      </c>
      <c r="E100" s="142"/>
      <c r="F100" s="142"/>
      <c r="G100" s="142"/>
      <c r="H100" s="142"/>
      <c r="I100" s="142"/>
      <c r="J100" s="143">
        <f>J140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208</v>
      </c>
      <c r="E101" s="142"/>
      <c r="F101" s="142"/>
      <c r="G101" s="142"/>
      <c r="H101" s="142"/>
      <c r="I101" s="142"/>
      <c r="J101" s="143">
        <f>J143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159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Ostrava, Vaňkova 46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150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A4 - 4.3 - Rozvaděče RE 2, 3, 4, 5, 6 ,7, 8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21. 3. 2025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160</v>
      </c>
      <c r="D120" s="147" t="s">
        <v>58</v>
      </c>
      <c r="E120" s="147" t="s">
        <v>54</v>
      </c>
      <c r="F120" s="147" t="s">
        <v>55</v>
      </c>
      <c r="G120" s="147" t="s">
        <v>161</v>
      </c>
      <c r="H120" s="147" t="s">
        <v>162</v>
      </c>
      <c r="I120" s="147" t="s">
        <v>163</v>
      </c>
      <c r="J120" s="148" t="s">
        <v>154</v>
      </c>
      <c r="K120" s="149" t="s">
        <v>164</v>
      </c>
      <c r="L120" s="150"/>
      <c r="M120" s="82" t="s">
        <v>1</v>
      </c>
      <c r="N120" s="83" t="s">
        <v>37</v>
      </c>
      <c r="O120" s="83" t="s">
        <v>165</v>
      </c>
      <c r="P120" s="83" t="s">
        <v>166</v>
      </c>
      <c r="Q120" s="83" t="s">
        <v>167</v>
      </c>
      <c r="R120" s="83" t="s">
        <v>168</v>
      </c>
      <c r="S120" s="83" t="s">
        <v>169</v>
      </c>
      <c r="T120" s="84" t="s">
        <v>170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171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P122+P139</f>
        <v>0</v>
      </c>
      <c r="Q121" s="86"/>
      <c r="R121" s="152">
        <f>R122+R139</f>
        <v>0.077637000000000012</v>
      </c>
      <c r="S121" s="86"/>
      <c r="T121" s="153">
        <f>T122+T139</f>
        <v>0.20999999999999999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156</v>
      </c>
      <c r="BK121" s="154">
        <f>BK122+BK139</f>
        <v>0</v>
      </c>
    </row>
    <row r="122" s="12" customFormat="1" ht="25.92" customHeight="1">
      <c r="A122" s="12"/>
      <c r="B122" s="155"/>
      <c r="C122" s="12"/>
      <c r="D122" s="156" t="s">
        <v>72</v>
      </c>
      <c r="E122" s="157" t="s">
        <v>172</v>
      </c>
      <c r="F122" s="157" t="s">
        <v>173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0.026117000000000001</v>
      </c>
      <c r="S122" s="161"/>
      <c r="T122" s="163">
        <f>T123</f>
        <v>0.20999999999999999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73</v>
      </c>
      <c r="AY122" s="156" t="s">
        <v>175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72</v>
      </c>
      <c r="E123" s="166" t="s">
        <v>176</v>
      </c>
      <c r="F123" s="166" t="s">
        <v>177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SUM(P124:P138)</f>
        <v>0</v>
      </c>
      <c r="Q123" s="161"/>
      <c r="R123" s="162">
        <f>SUM(R124:R138)</f>
        <v>0.026117000000000001</v>
      </c>
      <c r="S123" s="161"/>
      <c r="T123" s="163">
        <f>SUM(T124:T138)</f>
        <v>0.20999999999999999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174</v>
      </c>
      <c r="AT123" s="164" t="s">
        <v>72</v>
      </c>
      <c r="AU123" s="164" t="s">
        <v>81</v>
      </c>
      <c r="AY123" s="156" t="s">
        <v>175</v>
      </c>
      <c r="BK123" s="165">
        <f>SUM(BK124:BK138)</f>
        <v>0</v>
      </c>
    </row>
    <row r="124" s="2" customFormat="1" ht="24.15" customHeight="1">
      <c r="A124" s="34"/>
      <c r="B124" s="168"/>
      <c r="C124" s="169" t="s">
        <v>81</v>
      </c>
      <c r="D124" s="169" t="s">
        <v>178</v>
      </c>
      <c r="E124" s="170" t="s">
        <v>216</v>
      </c>
      <c r="F124" s="171" t="s">
        <v>217</v>
      </c>
      <c r="G124" s="172" t="s">
        <v>192</v>
      </c>
      <c r="H124" s="173">
        <v>42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182</v>
      </c>
      <c r="AT124" s="181" t="s">
        <v>178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393</v>
      </c>
    </row>
    <row r="125" s="2" customFormat="1" ht="24.15" customHeight="1">
      <c r="A125" s="34"/>
      <c r="B125" s="168"/>
      <c r="C125" s="183" t="s">
        <v>174</v>
      </c>
      <c r="D125" s="183" t="s">
        <v>184</v>
      </c>
      <c r="E125" s="184" t="s">
        <v>307</v>
      </c>
      <c r="F125" s="185" t="s">
        <v>308</v>
      </c>
      <c r="G125" s="186" t="s">
        <v>192</v>
      </c>
      <c r="H125" s="187">
        <v>48.299999999999997</v>
      </c>
      <c r="I125" s="188"/>
      <c r="J125" s="189">
        <f>ROUND(I125*H125,2)</f>
        <v>0</v>
      </c>
      <c r="K125" s="190"/>
      <c r="L125" s="191"/>
      <c r="M125" s="197" t="s">
        <v>1</v>
      </c>
      <c r="N125" s="198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0.0019320000000000001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187</v>
      </c>
      <c r="AT125" s="181" t="s">
        <v>184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394</v>
      </c>
    </row>
    <row r="126" s="2" customFormat="1" ht="24.15" customHeight="1">
      <c r="A126" s="34"/>
      <c r="B126" s="168"/>
      <c r="C126" s="169" t="s">
        <v>197</v>
      </c>
      <c r="D126" s="169" t="s">
        <v>178</v>
      </c>
      <c r="E126" s="170" t="s">
        <v>216</v>
      </c>
      <c r="F126" s="171" t="s">
        <v>217</v>
      </c>
      <c r="G126" s="172" t="s">
        <v>192</v>
      </c>
      <c r="H126" s="173">
        <v>147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182</v>
      </c>
      <c r="AT126" s="181" t="s">
        <v>178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395</v>
      </c>
    </row>
    <row r="127" s="2" customFormat="1" ht="24.15" customHeight="1">
      <c r="A127" s="34"/>
      <c r="B127" s="168"/>
      <c r="C127" s="183" t="s">
        <v>201</v>
      </c>
      <c r="D127" s="183" t="s">
        <v>184</v>
      </c>
      <c r="E127" s="184" t="s">
        <v>219</v>
      </c>
      <c r="F127" s="185" t="s">
        <v>220</v>
      </c>
      <c r="G127" s="186" t="s">
        <v>192</v>
      </c>
      <c r="H127" s="187">
        <v>169.05000000000001</v>
      </c>
      <c r="I127" s="188"/>
      <c r="J127" s="189">
        <f>ROUND(I127*H127,2)</f>
        <v>0</v>
      </c>
      <c r="K127" s="190"/>
      <c r="L127" s="191"/>
      <c r="M127" s="197" t="s">
        <v>1</v>
      </c>
      <c r="N127" s="198" t="s">
        <v>39</v>
      </c>
      <c r="O127" s="73"/>
      <c r="P127" s="179">
        <f>O127*H127</f>
        <v>0</v>
      </c>
      <c r="Q127" s="179">
        <v>6.9999999999999994E-05</v>
      </c>
      <c r="R127" s="179">
        <f>Q127*H127</f>
        <v>0.0118335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187</v>
      </c>
      <c r="AT127" s="181" t="s">
        <v>184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396</v>
      </c>
    </row>
    <row r="128" s="2" customFormat="1" ht="24.15" customHeight="1">
      <c r="A128" s="34"/>
      <c r="B128" s="168"/>
      <c r="C128" s="169" t="s">
        <v>316</v>
      </c>
      <c r="D128" s="169" t="s">
        <v>178</v>
      </c>
      <c r="E128" s="170" t="s">
        <v>310</v>
      </c>
      <c r="F128" s="171" t="s">
        <v>311</v>
      </c>
      <c r="G128" s="172" t="s">
        <v>192</v>
      </c>
      <c r="H128" s="173">
        <v>42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397</v>
      </c>
    </row>
    <row r="129" s="2" customFormat="1" ht="24.15" customHeight="1">
      <c r="A129" s="34"/>
      <c r="B129" s="168"/>
      <c r="C129" s="183" t="s">
        <v>318</v>
      </c>
      <c r="D129" s="183" t="s">
        <v>184</v>
      </c>
      <c r="E129" s="184" t="s">
        <v>313</v>
      </c>
      <c r="F129" s="185" t="s">
        <v>314</v>
      </c>
      <c r="G129" s="186" t="s">
        <v>192</v>
      </c>
      <c r="H129" s="187">
        <v>48.299999999999997</v>
      </c>
      <c r="I129" s="188"/>
      <c r="J129" s="189">
        <f>ROUND(I129*H129,2)</f>
        <v>0</v>
      </c>
      <c r="K129" s="190"/>
      <c r="L129" s="191"/>
      <c r="M129" s="197" t="s">
        <v>1</v>
      </c>
      <c r="N129" s="198" t="s">
        <v>39</v>
      </c>
      <c r="O129" s="73"/>
      <c r="P129" s="179">
        <f>O129*H129</f>
        <v>0</v>
      </c>
      <c r="Q129" s="179">
        <v>0.00011</v>
      </c>
      <c r="R129" s="179">
        <f>Q129*H129</f>
        <v>0.005313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187</v>
      </c>
      <c r="AT129" s="181" t="s">
        <v>184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398</v>
      </c>
    </row>
    <row r="130" s="2" customFormat="1" ht="24.15" customHeight="1">
      <c r="A130" s="34"/>
      <c r="B130" s="168"/>
      <c r="C130" s="169" t="s">
        <v>222</v>
      </c>
      <c r="D130" s="169" t="s">
        <v>178</v>
      </c>
      <c r="E130" s="170" t="s">
        <v>310</v>
      </c>
      <c r="F130" s="171" t="s">
        <v>311</v>
      </c>
      <c r="G130" s="172" t="s">
        <v>192</v>
      </c>
      <c r="H130" s="173">
        <v>7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182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399</v>
      </c>
    </row>
    <row r="131" s="2" customFormat="1" ht="24.15" customHeight="1">
      <c r="A131" s="34"/>
      <c r="B131" s="168"/>
      <c r="C131" s="183" t="s">
        <v>224</v>
      </c>
      <c r="D131" s="183" t="s">
        <v>184</v>
      </c>
      <c r="E131" s="184" t="s">
        <v>319</v>
      </c>
      <c r="F131" s="185" t="s">
        <v>320</v>
      </c>
      <c r="G131" s="186" t="s">
        <v>192</v>
      </c>
      <c r="H131" s="187">
        <v>8.0500000000000007</v>
      </c>
      <c r="I131" s="188"/>
      <c r="J131" s="189">
        <f>ROUND(I131*H131,2)</f>
        <v>0</v>
      </c>
      <c r="K131" s="190"/>
      <c r="L131" s="191"/>
      <c r="M131" s="197" t="s">
        <v>1</v>
      </c>
      <c r="N131" s="198" t="s">
        <v>39</v>
      </c>
      <c r="O131" s="73"/>
      <c r="P131" s="179">
        <f>O131*H131</f>
        <v>0</v>
      </c>
      <c r="Q131" s="179">
        <v>0.00017000000000000001</v>
      </c>
      <c r="R131" s="179">
        <f>Q131*H131</f>
        <v>0.0013685000000000001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187</v>
      </c>
      <c r="AT131" s="181" t="s">
        <v>184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400</v>
      </c>
    </row>
    <row r="132" s="2" customFormat="1" ht="49.05" customHeight="1">
      <c r="A132" s="34"/>
      <c r="B132" s="168"/>
      <c r="C132" s="169" t="s">
        <v>226</v>
      </c>
      <c r="D132" s="169" t="s">
        <v>178</v>
      </c>
      <c r="E132" s="170" t="s">
        <v>322</v>
      </c>
      <c r="F132" s="171" t="s">
        <v>323</v>
      </c>
      <c r="G132" s="172" t="s">
        <v>324</v>
      </c>
      <c r="H132" s="173">
        <v>7</v>
      </c>
      <c r="I132" s="174"/>
      <c r="J132" s="175">
        <f>ROUND(I132*H132,2)</f>
        <v>0</v>
      </c>
      <c r="K132" s="176"/>
      <c r="L132" s="35"/>
      <c r="M132" s="177" t="s">
        <v>1</v>
      </c>
      <c r="N132" s="178" t="s">
        <v>39</v>
      </c>
      <c r="O132" s="73"/>
      <c r="P132" s="179">
        <f>O132*H132</f>
        <v>0</v>
      </c>
      <c r="Q132" s="179">
        <v>0</v>
      </c>
      <c r="R132" s="179">
        <f>Q132*H132</f>
        <v>0</v>
      </c>
      <c r="S132" s="179">
        <v>0.029999999999999999</v>
      </c>
      <c r="T132" s="180">
        <f>S132*H132</f>
        <v>0.20999999999999999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182</v>
      </c>
      <c r="AT132" s="181" t="s">
        <v>178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401</v>
      </c>
    </row>
    <row r="133" s="2" customFormat="1" ht="16.5" customHeight="1">
      <c r="A133" s="34"/>
      <c r="B133" s="168"/>
      <c r="C133" s="169" t="s">
        <v>230</v>
      </c>
      <c r="D133" s="169" t="s">
        <v>178</v>
      </c>
      <c r="E133" s="170" t="s">
        <v>326</v>
      </c>
      <c r="F133" s="171" t="s">
        <v>327</v>
      </c>
      <c r="G133" s="172" t="s">
        <v>181</v>
      </c>
      <c r="H133" s="173">
        <v>7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182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182</v>
      </c>
      <c r="BM133" s="181" t="s">
        <v>402</v>
      </c>
    </row>
    <row r="134" s="2" customFormat="1" ht="16.5" customHeight="1">
      <c r="A134" s="34"/>
      <c r="B134" s="168"/>
      <c r="C134" s="183" t="s">
        <v>234</v>
      </c>
      <c r="D134" s="183" t="s">
        <v>184</v>
      </c>
      <c r="E134" s="184" t="s">
        <v>329</v>
      </c>
      <c r="F134" s="185" t="s">
        <v>330</v>
      </c>
      <c r="G134" s="186" t="s">
        <v>181</v>
      </c>
      <c r="H134" s="187">
        <v>7</v>
      </c>
      <c r="I134" s="188"/>
      <c r="J134" s="189">
        <f>ROUND(I134*H134,2)</f>
        <v>0</v>
      </c>
      <c r="K134" s="190"/>
      <c r="L134" s="191"/>
      <c r="M134" s="197" t="s">
        <v>1</v>
      </c>
      <c r="N134" s="198" t="s">
        <v>39</v>
      </c>
      <c r="O134" s="73"/>
      <c r="P134" s="179">
        <f>O134*H134</f>
        <v>0</v>
      </c>
      <c r="Q134" s="179">
        <v>0.00011</v>
      </c>
      <c r="R134" s="179">
        <f>Q134*H134</f>
        <v>0.00077000000000000007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187</v>
      </c>
      <c r="AT134" s="181" t="s">
        <v>184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182</v>
      </c>
      <c r="BM134" s="181" t="s">
        <v>403</v>
      </c>
    </row>
    <row r="135" s="2" customFormat="1" ht="16.5" customHeight="1">
      <c r="A135" s="34"/>
      <c r="B135" s="168"/>
      <c r="C135" s="169" t="s">
        <v>8</v>
      </c>
      <c r="D135" s="169" t="s">
        <v>178</v>
      </c>
      <c r="E135" s="170" t="s">
        <v>332</v>
      </c>
      <c r="F135" s="171" t="s">
        <v>333</v>
      </c>
      <c r="G135" s="172" t="s">
        <v>181</v>
      </c>
      <c r="H135" s="173">
        <v>28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182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182</v>
      </c>
      <c r="BM135" s="181" t="s">
        <v>404</v>
      </c>
    </row>
    <row r="136" s="2" customFormat="1" ht="16.5" customHeight="1">
      <c r="A136" s="34"/>
      <c r="B136" s="168"/>
      <c r="C136" s="183" t="s">
        <v>241</v>
      </c>
      <c r="D136" s="183" t="s">
        <v>184</v>
      </c>
      <c r="E136" s="184" t="s">
        <v>379</v>
      </c>
      <c r="F136" s="185" t="s">
        <v>380</v>
      </c>
      <c r="G136" s="186" t="s">
        <v>181</v>
      </c>
      <c r="H136" s="187">
        <v>28</v>
      </c>
      <c r="I136" s="188"/>
      <c r="J136" s="189">
        <f>ROUND(I136*H136,2)</f>
        <v>0</v>
      </c>
      <c r="K136" s="190"/>
      <c r="L136" s="191"/>
      <c r="M136" s="197" t="s">
        <v>1</v>
      </c>
      <c r="N136" s="198" t="s">
        <v>39</v>
      </c>
      <c r="O136" s="73"/>
      <c r="P136" s="179">
        <f>O136*H136</f>
        <v>0</v>
      </c>
      <c r="Q136" s="179">
        <v>3.0000000000000001E-05</v>
      </c>
      <c r="R136" s="179">
        <f>Q136*H136</f>
        <v>0.00084000000000000003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187</v>
      </c>
      <c r="AT136" s="181" t="s">
        <v>184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182</v>
      </c>
      <c r="BM136" s="181" t="s">
        <v>405</v>
      </c>
    </row>
    <row r="137" s="2" customFormat="1" ht="16.5" customHeight="1">
      <c r="A137" s="34"/>
      <c r="B137" s="168"/>
      <c r="C137" s="169" t="s">
        <v>245</v>
      </c>
      <c r="D137" s="169" t="s">
        <v>178</v>
      </c>
      <c r="E137" s="170" t="s">
        <v>338</v>
      </c>
      <c r="F137" s="171" t="s">
        <v>339</v>
      </c>
      <c r="G137" s="172" t="s">
        <v>181</v>
      </c>
      <c r="H137" s="173">
        <v>7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182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182</v>
      </c>
      <c r="BM137" s="181" t="s">
        <v>406</v>
      </c>
    </row>
    <row r="138" s="2" customFormat="1" ht="24.15" customHeight="1">
      <c r="A138" s="34"/>
      <c r="B138" s="168"/>
      <c r="C138" s="183" t="s">
        <v>254</v>
      </c>
      <c r="D138" s="183" t="s">
        <v>184</v>
      </c>
      <c r="E138" s="184" t="s">
        <v>341</v>
      </c>
      <c r="F138" s="185" t="s">
        <v>342</v>
      </c>
      <c r="G138" s="186" t="s">
        <v>192</v>
      </c>
      <c r="H138" s="187">
        <v>7</v>
      </c>
      <c r="I138" s="188"/>
      <c r="J138" s="189">
        <f>ROUND(I138*H138,2)</f>
        <v>0</v>
      </c>
      <c r="K138" s="190"/>
      <c r="L138" s="191"/>
      <c r="M138" s="197" t="s">
        <v>1</v>
      </c>
      <c r="N138" s="198" t="s">
        <v>39</v>
      </c>
      <c r="O138" s="73"/>
      <c r="P138" s="179">
        <f>O138*H138</f>
        <v>0</v>
      </c>
      <c r="Q138" s="179">
        <v>0.00058</v>
      </c>
      <c r="R138" s="179">
        <f>Q138*H138</f>
        <v>0.0040600000000000002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187</v>
      </c>
      <c r="AT138" s="181" t="s">
        <v>184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182</v>
      </c>
      <c r="BM138" s="181" t="s">
        <v>407</v>
      </c>
    </row>
    <row r="139" s="12" customFormat="1" ht="25.92" customHeight="1">
      <c r="A139" s="12"/>
      <c r="B139" s="155"/>
      <c r="C139" s="12"/>
      <c r="D139" s="156" t="s">
        <v>72</v>
      </c>
      <c r="E139" s="157" t="s">
        <v>184</v>
      </c>
      <c r="F139" s="157" t="s">
        <v>261</v>
      </c>
      <c r="G139" s="12"/>
      <c r="H139" s="12"/>
      <c r="I139" s="158"/>
      <c r="J139" s="159">
        <f>BK139</f>
        <v>0</v>
      </c>
      <c r="K139" s="12"/>
      <c r="L139" s="155"/>
      <c r="M139" s="160"/>
      <c r="N139" s="161"/>
      <c r="O139" s="161"/>
      <c r="P139" s="162">
        <f>P140+P143</f>
        <v>0</v>
      </c>
      <c r="Q139" s="161"/>
      <c r="R139" s="162">
        <f>R140+R143</f>
        <v>0.051520000000000003</v>
      </c>
      <c r="S139" s="161"/>
      <c r="T139" s="163">
        <f>T140+T143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197</v>
      </c>
      <c r="AT139" s="164" t="s">
        <v>72</v>
      </c>
      <c r="AU139" s="164" t="s">
        <v>73</v>
      </c>
      <c r="AY139" s="156" t="s">
        <v>175</v>
      </c>
      <c r="BK139" s="165">
        <f>BK140+BK143</f>
        <v>0</v>
      </c>
    </row>
    <row r="140" s="12" customFormat="1" ht="22.8" customHeight="1">
      <c r="A140" s="12"/>
      <c r="B140" s="155"/>
      <c r="C140" s="12"/>
      <c r="D140" s="156" t="s">
        <v>72</v>
      </c>
      <c r="E140" s="166" t="s">
        <v>262</v>
      </c>
      <c r="F140" s="166" t="s">
        <v>263</v>
      </c>
      <c r="G140" s="12"/>
      <c r="H140" s="12"/>
      <c r="I140" s="158"/>
      <c r="J140" s="167">
        <f>BK140</f>
        <v>0</v>
      </c>
      <c r="K140" s="12"/>
      <c r="L140" s="155"/>
      <c r="M140" s="160"/>
      <c r="N140" s="161"/>
      <c r="O140" s="161"/>
      <c r="P140" s="162">
        <f>SUM(P141:P142)</f>
        <v>0</v>
      </c>
      <c r="Q140" s="161"/>
      <c r="R140" s="162">
        <f>SUM(R141:R142)</f>
        <v>0.0112</v>
      </c>
      <c r="S140" s="161"/>
      <c r="T140" s="163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56" t="s">
        <v>197</v>
      </c>
      <c r="AT140" s="164" t="s">
        <v>72</v>
      </c>
      <c r="AU140" s="164" t="s">
        <v>81</v>
      </c>
      <c r="AY140" s="156" t="s">
        <v>175</v>
      </c>
      <c r="BK140" s="165">
        <f>SUM(BK141:BK142)</f>
        <v>0</v>
      </c>
    </row>
    <row r="141" s="2" customFormat="1" ht="24.15" customHeight="1">
      <c r="A141" s="34"/>
      <c r="B141" s="168"/>
      <c r="C141" s="169" t="s">
        <v>182</v>
      </c>
      <c r="D141" s="169" t="s">
        <v>178</v>
      </c>
      <c r="E141" s="170" t="s">
        <v>344</v>
      </c>
      <c r="F141" s="171" t="s">
        <v>345</v>
      </c>
      <c r="G141" s="172" t="s">
        <v>181</v>
      </c>
      <c r="H141" s="173">
        <v>28</v>
      </c>
      <c r="I141" s="174"/>
      <c r="J141" s="175">
        <f>ROUND(I141*H141,2)</f>
        <v>0</v>
      </c>
      <c r="K141" s="176"/>
      <c r="L141" s="35"/>
      <c r="M141" s="177" t="s">
        <v>1</v>
      </c>
      <c r="N141" s="178" t="s">
        <v>39</v>
      </c>
      <c r="O141" s="73"/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266</v>
      </c>
      <c r="AT141" s="181" t="s">
        <v>178</v>
      </c>
      <c r="AU141" s="181" t="s">
        <v>174</v>
      </c>
      <c r="AY141" s="15" t="s">
        <v>175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174</v>
      </c>
      <c r="BK141" s="182">
        <f>ROUND(I141*H141,2)</f>
        <v>0</v>
      </c>
      <c r="BL141" s="15" t="s">
        <v>266</v>
      </c>
      <c r="BM141" s="181" t="s">
        <v>408</v>
      </c>
    </row>
    <row r="142" s="2" customFormat="1" ht="16.5" customHeight="1">
      <c r="A142" s="34"/>
      <c r="B142" s="168"/>
      <c r="C142" s="183" t="s">
        <v>353</v>
      </c>
      <c r="D142" s="183" t="s">
        <v>184</v>
      </c>
      <c r="E142" s="184" t="s">
        <v>409</v>
      </c>
      <c r="F142" s="185" t="s">
        <v>410</v>
      </c>
      <c r="G142" s="186" t="s">
        <v>181</v>
      </c>
      <c r="H142" s="187">
        <v>28</v>
      </c>
      <c r="I142" s="188"/>
      <c r="J142" s="189">
        <f>ROUND(I142*H142,2)</f>
        <v>0</v>
      </c>
      <c r="K142" s="190"/>
      <c r="L142" s="191"/>
      <c r="M142" s="197" t="s">
        <v>1</v>
      </c>
      <c r="N142" s="198" t="s">
        <v>39</v>
      </c>
      <c r="O142" s="73"/>
      <c r="P142" s="179">
        <f>O142*H142</f>
        <v>0</v>
      </c>
      <c r="Q142" s="179">
        <v>0.00040000000000000002</v>
      </c>
      <c r="R142" s="179">
        <f>Q142*H142</f>
        <v>0.0112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271</v>
      </c>
      <c r="AT142" s="181" t="s">
        <v>184</v>
      </c>
      <c r="AU142" s="181" t="s">
        <v>174</v>
      </c>
      <c r="AY142" s="15" t="s">
        <v>175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174</v>
      </c>
      <c r="BK142" s="182">
        <f>ROUND(I142*H142,2)</f>
        <v>0</v>
      </c>
      <c r="BL142" s="15" t="s">
        <v>271</v>
      </c>
      <c r="BM142" s="181" t="s">
        <v>411</v>
      </c>
    </row>
    <row r="143" s="12" customFormat="1" ht="22.8" customHeight="1">
      <c r="A143" s="12"/>
      <c r="B143" s="155"/>
      <c r="C143" s="12"/>
      <c r="D143" s="156" t="s">
        <v>72</v>
      </c>
      <c r="E143" s="166" t="s">
        <v>289</v>
      </c>
      <c r="F143" s="166" t="s">
        <v>290</v>
      </c>
      <c r="G143" s="12"/>
      <c r="H143" s="12"/>
      <c r="I143" s="158"/>
      <c r="J143" s="167">
        <f>BK143</f>
        <v>0</v>
      </c>
      <c r="K143" s="12"/>
      <c r="L143" s="155"/>
      <c r="M143" s="160"/>
      <c r="N143" s="161"/>
      <c r="O143" s="161"/>
      <c r="P143" s="162">
        <f>SUM(P144:P147)</f>
        <v>0</v>
      </c>
      <c r="Q143" s="161"/>
      <c r="R143" s="162">
        <f>SUM(R144:R147)</f>
        <v>0.040320000000000002</v>
      </c>
      <c r="S143" s="161"/>
      <c r="T143" s="163">
        <f>SUM(T144:T147)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156" t="s">
        <v>197</v>
      </c>
      <c r="AT143" s="164" t="s">
        <v>72</v>
      </c>
      <c r="AU143" s="164" t="s">
        <v>81</v>
      </c>
      <c r="AY143" s="156" t="s">
        <v>175</v>
      </c>
      <c r="BK143" s="165">
        <f>SUM(BK144:BK147)</f>
        <v>0</v>
      </c>
    </row>
    <row r="144" s="2" customFormat="1" ht="16.5" customHeight="1">
      <c r="A144" s="34"/>
      <c r="B144" s="168"/>
      <c r="C144" s="169" t="s">
        <v>357</v>
      </c>
      <c r="D144" s="169" t="s">
        <v>178</v>
      </c>
      <c r="E144" s="170" t="s">
        <v>350</v>
      </c>
      <c r="F144" s="171" t="s">
        <v>351</v>
      </c>
      <c r="G144" s="172" t="s">
        <v>181</v>
      </c>
      <c r="H144" s="173">
        <v>84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266</v>
      </c>
      <c r="AT144" s="181" t="s">
        <v>178</v>
      </c>
      <c r="AU144" s="181" t="s">
        <v>174</v>
      </c>
      <c r="AY144" s="15" t="s">
        <v>175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174</v>
      </c>
      <c r="BK144" s="182">
        <f>ROUND(I144*H144,2)</f>
        <v>0</v>
      </c>
      <c r="BL144" s="15" t="s">
        <v>266</v>
      </c>
      <c r="BM144" s="181" t="s">
        <v>412</v>
      </c>
    </row>
    <row r="145" s="2" customFormat="1" ht="24.15" customHeight="1">
      <c r="A145" s="34"/>
      <c r="B145" s="168"/>
      <c r="C145" s="183" t="s">
        <v>361</v>
      </c>
      <c r="D145" s="183" t="s">
        <v>184</v>
      </c>
      <c r="E145" s="184" t="s">
        <v>354</v>
      </c>
      <c r="F145" s="185" t="s">
        <v>355</v>
      </c>
      <c r="G145" s="186" t="s">
        <v>181</v>
      </c>
      <c r="H145" s="187">
        <v>84</v>
      </c>
      <c r="I145" s="188"/>
      <c r="J145" s="189">
        <f>ROUND(I145*H145,2)</f>
        <v>0</v>
      </c>
      <c r="K145" s="190"/>
      <c r="L145" s="191"/>
      <c r="M145" s="197" t="s">
        <v>1</v>
      </c>
      <c r="N145" s="198" t="s">
        <v>39</v>
      </c>
      <c r="O145" s="73"/>
      <c r="P145" s="179">
        <f>O145*H145</f>
        <v>0</v>
      </c>
      <c r="Q145" s="179">
        <v>3.0000000000000001E-05</v>
      </c>
      <c r="R145" s="179">
        <f>Q145*H145</f>
        <v>0.0025200000000000001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271</v>
      </c>
      <c r="AT145" s="181" t="s">
        <v>184</v>
      </c>
      <c r="AU145" s="181" t="s">
        <v>174</v>
      </c>
      <c r="AY145" s="15" t="s">
        <v>175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174</v>
      </c>
      <c r="BK145" s="182">
        <f>ROUND(I145*H145,2)</f>
        <v>0</v>
      </c>
      <c r="BL145" s="15" t="s">
        <v>271</v>
      </c>
      <c r="BM145" s="181" t="s">
        <v>413</v>
      </c>
    </row>
    <row r="146" s="2" customFormat="1" ht="16.5" customHeight="1">
      <c r="A146" s="34"/>
      <c r="B146" s="168"/>
      <c r="C146" s="169" t="s">
        <v>368</v>
      </c>
      <c r="D146" s="169" t="s">
        <v>178</v>
      </c>
      <c r="E146" s="170" t="s">
        <v>358</v>
      </c>
      <c r="F146" s="171" t="s">
        <v>359</v>
      </c>
      <c r="G146" s="172" t="s">
        <v>181</v>
      </c>
      <c r="H146" s="173">
        <v>84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266</v>
      </c>
      <c r="AT146" s="181" t="s">
        <v>178</v>
      </c>
      <c r="AU146" s="181" t="s">
        <v>174</v>
      </c>
      <c r="AY146" s="15" t="s">
        <v>175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174</v>
      </c>
      <c r="BK146" s="182">
        <f>ROUND(I146*H146,2)</f>
        <v>0</v>
      </c>
      <c r="BL146" s="15" t="s">
        <v>266</v>
      </c>
      <c r="BM146" s="181" t="s">
        <v>414</v>
      </c>
    </row>
    <row r="147" s="2" customFormat="1" ht="24.15" customHeight="1">
      <c r="A147" s="34"/>
      <c r="B147" s="168"/>
      <c r="C147" s="183" t="s">
        <v>7</v>
      </c>
      <c r="D147" s="183" t="s">
        <v>184</v>
      </c>
      <c r="E147" s="184" t="s">
        <v>362</v>
      </c>
      <c r="F147" s="185" t="s">
        <v>363</v>
      </c>
      <c r="G147" s="186" t="s">
        <v>181</v>
      </c>
      <c r="H147" s="187">
        <v>84</v>
      </c>
      <c r="I147" s="188"/>
      <c r="J147" s="189">
        <f>ROUND(I147*H147,2)</f>
        <v>0</v>
      </c>
      <c r="K147" s="190"/>
      <c r="L147" s="191"/>
      <c r="M147" s="192" t="s">
        <v>1</v>
      </c>
      <c r="N147" s="193" t="s">
        <v>39</v>
      </c>
      <c r="O147" s="194"/>
      <c r="P147" s="195">
        <f>O147*H147</f>
        <v>0</v>
      </c>
      <c r="Q147" s="195">
        <v>0.00044999999999999999</v>
      </c>
      <c r="R147" s="195">
        <f>Q147*H147</f>
        <v>0.0378</v>
      </c>
      <c r="S147" s="195">
        <v>0</v>
      </c>
      <c r="T147" s="196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271</v>
      </c>
      <c r="AT147" s="181" t="s">
        <v>184</v>
      </c>
      <c r="AU147" s="181" t="s">
        <v>174</v>
      </c>
      <c r="AY147" s="15" t="s">
        <v>175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174</v>
      </c>
      <c r="BK147" s="182">
        <f>ROUND(I147*H147,2)</f>
        <v>0</v>
      </c>
      <c r="BL147" s="15" t="s">
        <v>271</v>
      </c>
      <c r="BM147" s="181" t="s">
        <v>415</v>
      </c>
    </row>
    <row r="148" s="2" customFormat="1" ht="6.96" customHeight="1">
      <c r="A148" s="34"/>
      <c r="B148" s="56"/>
      <c r="C148" s="57"/>
      <c r="D148" s="57"/>
      <c r="E148" s="57"/>
      <c r="F148" s="57"/>
      <c r="G148" s="57"/>
      <c r="H148" s="57"/>
      <c r="I148" s="57"/>
      <c r="J148" s="57"/>
      <c r="K148" s="57"/>
      <c r="L148" s="35"/>
      <c r="M148" s="34"/>
      <c r="O148" s="34"/>
      <c r="P148" s="34"/>
      <c r="Q148" s="34"/>
      <c r="R148" s="34"/>
      <c r="S148" s="34"/>
      <c r="T148" s="34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</row>
  </sheetData>
  <autoFilter ref="C120:K147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416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ROUND((SUM(BE121:BE161)),  2)</f>
        <v>0</v>
      </c>
      <c r="G33" s="34"/>
      <c r="H33" s="34"/>
      <c r="I33" s="124">
        <v>0.20999999999999999</v>
      </c>
      <c r="J33" s="123">
        <f>ROUND(((SUM(BE121:BE161))*I33),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ROUND((SUM(BF121:BF161)),  2)</f>
        <v>0</v>
      </c>
      <c r="G34" s="34"/>
      <c r="H34" s="34"/>
      <c r="I34" s="124">
        <v>0.12</v>
      </c>
      <c r="J34" s="123">
        <f>ROUND(((SUM(BF121:BF161))*I34),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ROUND((SUM(BG121:BG161)),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ROUND((SUM(BH121:BH161)),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ROUND((SUM(BI121:BI161)),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A4 - 4.4 - Rozvaděč VK-43 spol.prostory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J141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207</v>
      </c>
      <c r="E100" s="142"/>
      <c r="F100" s="142"/>
      <c r="G100" s="142"/>
      <c r="H100" s="142"/>
      <c r="I100" s="142"/>
      <c r="J100" s="143">
        <f>J142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208</v>
      </c>
      <c r="E101" s="142"/>
      <c r="F101" s="142"/>
      <c r="G101" s="142"/>
      <c r="H101" s="142"/>
      <c r="I101" s="142"/>
      <c r="J101" s="143">
        <f>J157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159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Ostrava, Vaňkova 46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150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A4 - 4.4 - Rozvaděč VK-43 spol.prostory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21. 3. 2025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160</v>
      </c>
      <c r="D120" s="147" t="s">
        <v>58</v>
      </c>
      <c r="E120" s="147" t="s">
        <v>54</v>
      </c>
      <c r="F120" s="147" t="s">
        <v>55</v>
      </c>
      <c r="G120" s="147" t="s">
        <v>161</v>
      </c>
      <c r="H120" s="147" t="s">
        <v>162</v>
      </c>
      <c r="I120" s="147" t="s">
        <v>163</v>
      </c>
      <c r="J120" s="148" t="s">
        <v>154</v>
      </c>
      <c r="K120" s="149" t="s">
        <v>164</v>
      </c>
      <c r="L120" s="150"/>
      <c r="M120" s="82" t="s">
        <v>1</v>
      </c>
      <c r="N120" s="83" t="s">
        <v>37</v>
      </c>
      <c r="O120" s="83" t="s">
        <v>165</v>
      </c>
      <c r="P120" s="83" t="s">
        <v>166</v>
      </c>
      <c r="Q120" s="83" t="s">
        <v>167</v>
      </c>
      <c r="R120" s="83" t="s">
        <v>168</v>
      </c>
      <c r="S120" s="83" t="s">
        <v>169</v>
      </c>
      <c r="T120" s="84" t="s">
        <v>170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171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P122+P141</f>
        <v>0</v>
      </c>
      <c r="Q121" s="86"/>
      <c r="R121" s="152">
        <f>R122+R141</f>
        <v>0.019692000000000001</v>
      </c>
      <c r="S121" s="86"/>
      <c r="T121" s="153">
        <f>T122+T141</f>
        <v>0.029999999999999999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156</v>
      </c>
      <c r="BK121" s="154">
        <f>BK122+BK141</f>
        <v>0</v>
      </c>
    </row>
    <row r="122" s="12" customFormat="1" ht="25.92" customHeight="1">
      <c r="A122" s="12"/>
      <c r="B122" s="155"/>
      <c r="C122" s="12"/>
      <c r="D122" s="156" t="s">
        <v>72</v>
      </c>
      <c r="E122" s="157" t="s">
        <v>172</v>
      </c>
      <c r="F122" s="157" t="s">
        <v>173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0.0076320000000000008</v>
      </c>
      <c r="S122" s="161"/>
      <c r="T122" s="163">
        <f>T123</f>
        <v>0.029999999999999999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73</v>
      </c>
      <c r="AY122" s="156" t="s">
        <v>175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72</v>
      </c>
      <c r="E123" s="166" t="s">
        <v>176</v>
      </c>
      <c r="F123" s="166" t="s">
        <v>177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SUM(P124:P140)</f>
        <v>0</v>
      </c>
      <c r="Q123" s="161"/>
      <c r="R123" s="162">
        <f>SUM(R124:R140)</f>
        <v>0.0076320000000000008</v>
      </c>
      <c r="S123" s="161"/>
      <c r="T123" s="163">
        <f>SUM(T124:T140)</f>
        <v>0.029999999999999999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174</v>
      </c>
      <c r="AT123" s="164" t="s">
        <v>72</v>
      </c>
      <c r="AU123" s="164" t="s">
        <v>81</v>
      </c>
      <c r="AY123" s="156" t="s">
        <v>175</v>
      </c>
      <c r="BK123" s="165">
        <f>SUM(BK124:BK140)</f>
        <v>0</v>
      </c>
    </row>
    <row r="124" s="2" customFormat="1" ht="24.15" customHeight="1">
      <c r="A124" s="34"/>
      <c r="B124" s="168"/>
      <c r="C124" s="169" t="s">
        <v>81</v>
      </c>
      <c r="D124" s="169" t="s">
        <v>178</v>
      </c>
      <c r="E124" s="170" t="s">
        <v>216</v>
      </c>
      <c r="F124" s="171" t="s">
        <v>217</v>
      </c>
      <c r="G124" s="172" t="s">
        <v>192</v>
      </c>
      <c r="H124" s="173">
        <v>6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182</v>
      </c>
      <c r="AT124" s="181" t="s">
        <v>178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417</v>
      </c>
    </row>
    <row r="125" s="2" customFormat="1" ht="24.15" customHeight="1">
      <c r="A125" s="34"/>
      <c r="B125" s="168"/>
      <c r="C125" s="183" t="s">
        <v>174</v>
      </c>
      <c r="D125" s="183" t="s">
        <v>184</v>
      </c>
      <c r="E125" s="184" t="s">
        <v>307</v>
      </c>
      <c r="F125" s="185" t="s">
        <v>308</v>
      </c>
      <c r="G125" s="186" t="s">
        <v>192</v>
      </c>
      <c r="H125" s="187">
        <v>6.9000000000000004</v>
      </c>
      <c r="I125" s="188"/>
      <c r="J125" s="189">
        <f>ROUND(I125*H125,2)</f>
        <v>0</v>
      </c>
      <c r="K125" s="190"/>
      <c r="L125" s="191"/>
      <c r="M125" s="197" t="s">
        <v>1</v>
      </c>
      <c r="N125" s="198" t="s">
        <v>39</v>
      </c>
      <c r="O125" s="73"/>
      <c r="P125" s="179">
        <f>O125*H125</f>
        <v>0</v>
      </c>
      <c r="Q125" s="179">
        <v>4.0000000000000003E-05</v>
      </c>
      <c r="R125" s="179">
        <f>Q125*H125</f>
        <v>0.00027600000000000004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187</v>
      </c>
      <c r="AT125" s="181" t="s">
        <v>184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418</v>
      </c>
    </row>
    <row r="126" s="2" customFormat="1" ht="24.15" customHeight="1">
      <c r="A126" s="34"/>
      <c r="B126" s="168"/>
      <c r="C126" s="169" t="s">
        <v>197</v>
      </c>
      <c r="D126" s="169" t="s">
        <v>178</v>
      </c>
      <c r="E126" s="170" t="s">
        <v>216</v>
      </c>
      <c r="F126" s="171" t="s">
        <v>217</v>
      </c>
      <c r="G126" s="172" t="s">
        <v>192</v>
      </c>
      <c r="H126" s="173">
        <v>6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182</v>
      </c>
      <c r="AT126" s="181" t="s">
        <v>178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419</v>
      </c>
    </row>
    <row r="127" s="2" customFormat="1" ht="24.15" customHeight="1">
      <c r="A127" s="34"/>
      <c r="B127" s="168"/>
      <c r="C127" s="183" t="s">
        <v>201</v>
      </c>
      <c r="D127" s="183" t="s">
        <v>184</v>
      </c>
      <c r="E127" s="184" t="s">
        <v>219</v>
      </c>
      <c r="F127" s="185" t="s">
        <v>220</v>
      </c>
      <c r="G127" s="186" t="s">
        <v>192</v>
      </c>
      <c r="H127" s="187">
        <v>6.9000000000000004</v>
      </c>
      <c r="I127" s="188"/>
      <c r="J127" s="189">
        <f>ROUND(I127*H127,2)</f>
        <v>0</v>
      </c>
      <c r="K127" s="190"/>
      <c r="L127" s="191"/>
      <c r="M127" s="197" t="s">
        <v>1</v>
      </c>
      <c r="N127" s="198" t="s">
        <v>39</v>
      </c>
      <c r="O127" s="73"/>
      <c r="P127" s="179">
        <f>O127*H127</f>
        <v>0</v>
      </c>
      <c r="Q127" s="179">
        <v>6.9999999999999994E-05</v>
      </c>
      <c r="R127" s="179">
        <f>Q127*H127</f>
        <v>0.00048299999999999998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187</v>
      </c>
      <c r="AT127" s="181" t="s">
        <v>184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420</v>
      </c>
    </row>
    <row r="128" s="2" customFormat="1" ht="24.15" customHeight="1">
      <c r="A128" s="34"/>
      <c r="B128" s="168"/>
      <c r="C128" s="169" t="s">
        <v>316</v>
      </c>
      <c r="D128" s="169" t="s">
        <v>178</v>
      </c>
      <c r="E128" s="170" t="s">
        <v>216</v>
      </c>
      <c r="F128" s="171" t="s">
        <v>217</v>
      </c>
      <c r="G128" s="172" t="s">
        <v>192</v>
      </c>
      <c r="H128" s="173">
        <v>14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</v>
      </c>
      <c r="T128" s="180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421</v>
      </c>
    </row>
    <row r="129" s="2" customFormat="1" ht="24.15" customHeight="1">
      <c r="A129" s="34"/>
      <c r="B129" s="168"/>
      <c r="C129" s="183" t="s">
        <v>318</v>
      </c>
      <c r="D129" s="183" t="s">
        <v>184</v>
      </c>
      <c r="E129" s="184" t="s">
        <v>422</v>
      </c>
      <c r="F129" s="185" t="s">
        <v>423</v>
      </c>
      <c r="G129" s="186" t="s">
        <v>192</v>
      </c>
      <c r="H129" s="187">
        <v>16.100000000000001</v>
      </c>
      <c r="I129" s="188"/>
      <c r="J129" s="189">
        <f>ROUND(I129*H129,2)</f>
        <v>0</v>
      </c>
      <c r="K129" s="190"/>
      <c r="L129" s="191"/>
      <c r="M129" s="197" t="s">
        <v>1</v>
      </c>
      <c r="N129" s="198" t="s">
        <v>39</v>
      </c>
      <c r="O129" s="73"/>
      <c r="P129" s="179">
        <f>O129*H129</f>
        <v>0</v>
      </c>
      <c r="Q129" s="179">
        <v>5.0000000000000002E-05</v>
      </c>
      <c r="R129" s="179">
        <f>Q129*H129</f>
        <v>0.00080500000000000016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187</v>
      </c>
      <c r="AT129" s="181" t="s">
        <v>184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424</v>
      </c>
    </row>
    <row r="130" s="2" customFormat="1" ht="44.25" customHeight="1">
      <c r="A130" s="34"/>
      <c r="B130" s="168"/>
      <c r="C130" s="169" t="s">
        <v>222</v>
      </c>
      <c r="D130" s="169" t="s">
        <v>178</v>
      </c>
      <c r="E130" s="170" t="s">
        <v>322</v>
      </c>
      <c r="F130" s="171" t="s">
        <v>425</v>
      </c>
      <c r="G130" s="172" t="s">
        <v>324</v>
      </c>
      <c r="H130" s="173">
        <v>1</v>
      </c>
      <c r="I130" s="174"/>
      <c r="J130" s="175">
        <f>ROUND(I130*H130,2)</f>
        <v>0</v>
      </c>
      <c r="K130" s="176"/>
      <c r="L130" s="35"/>
      <c r="M130" s="177" t="s">
        <v>1</v>
      </c>
      <c r="N130" s="178" t="s">
        <v>39</v>
      </c>
      <c r="O130" s="73"/>
      <c r="P130" s="179">
        <f>O130*H130</f>
        <v>0</v>
      </c>
      <c r="Q130" s="179">
        <v>0</v>
      </c>
      <c r="R130" s="179">
        <f>Q130*H130</f>
        <v>0</v>
      </c>
      <c r="S130" s="179">
        <v>0.029999999999999999</v>
      </c>
      <c r="T130" s="180">
        <f>S130*H130</f>
        <v>0.029999999999999999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182</v>
      </c>
      <c r="AT130" s="181" t="s">
        <v>178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426</v>
      </c>
    </row>
    <row r="131" s="2" customFormat="1" ht="16.5" customHeight="1">
      <c r="A131" s="34"/>
      <c r="B131" s="168"/>
      <c r="C131" s="169" t="s">
        <v>224</v>
      </c>
      <c r="D131" s="169" t="s">
        <v>178</v>
      </c>
      <c r="E131" s="170" t="s">
        <v>332</v>
      </c>
      <c r="F131" s="171" t="s">
        <v>333</v>
      </c>
      <c r="G131" s="172" t="s">
        <v>181</v>
      </c>
      <c r="H131" s="173">
        <v>4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182</v>
      </c>
      <c r="AT131" s="181" t="s">
        <v>178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427</v>
      </c>
    </row>
    <row r="132" s="2" customFormat="1" ht="16.5" customHeight="1">
      <c r="A132" s="34"/>
      <c r="B132" s="168"/>
      <c r="C132" s="183" t="s">
        <v>226</v>
      </c>
      <c r="D132" s="183" t="s">
        <v>184</v>
      </c>
      <c r="E132" s="184" t="s">
        <v>335</v>
      </c>
      <c r="F132" s="185" t="s">
        <v>380</v>
      </c>
      <c r="G132" s="186" t="s">
        <v>181</v>
      </c>
      <c r="H132" s="187">
        <v>4</v>
      </c>
      <c r="I132" s="188"/>
      <c r="J132" s="189">
        <f>ROUND(I132*H132,2)</f>
        <v>0</v>
      </c>
      <c r="K132" s="190"/>
      <c r="L132" s="191"/>
      <c r="M132" s="197" t="s">
        <v>1</v>
      </c>
      <c r="N132" s="198" t="s">
        <v>39</v>
      </c>
      <c r="O132" s="73"/>
      <c r="P132" s="179">
        <f>O132*H132</f>
        <v>0</v>
      </c>
      <c r="Q132" s="179">
        <v>3.0000000000000001E-05</v>
      </c>
      <c r="R132" s="179">
        <f>Q132*H132</f>
        <v>0.00012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187</v>
      </c>
      <c r="AT132" s="181" t="s">
        <v>184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428</v>
      </c>
    </row>
    <row r="133" s="2" customFormat="1" ht="24.15" customHeight="1">
      <c r="A133" s="34"/>
      <c r="B133" s="168"/>
      <c r="C133" s="169" t="s">
        <v>230</v>
      </c>
      <c r="D133" s="169" t="s">
        <v>178</v>
      </c>
      <c r="E133" s="170" t="s">
        <v>429</v>
      </c>
      <c r="F133" s="171" t="s">
        <v>430</v>
      </c>
      <c r="G133" s="172" t="s">
        <v>181</v>
      </c>
      <c r="H133" s="173">
        <v>1</v>
      </c>
      <c r="I133" s="174"/>
      <c r="J133" s="175">
        <f>ROUND(I133*H133,2)</f>
        <v>0</v>
      </c>
      <c r="K133" s="176"/>
      <c r="L133" s="35"/>
      <c r="M133" s="177" t="s">
        <v>1</v>
      </c>
      <c r="N133" s="178" t="s">
        <v>39</v>
      </c>
      <c r="O133" s="73"/>
      <c r="P133" s="179">
        <f>O133*H133</f>
        <v>0</v>
      </c>
      <c r="Q133" s="179">
        <v>0</v>
      </c>
      <c r="R133" s="179">
        <f>Q133*H133</f>
        <v>0</v>
      </c>
      <c r="S133" s="179">
        <v>0</v>
      </c>
      <c r="T133" s="180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181" t="s">
        <v>182</v>
      </c>
      <c r="AT133" s="181" t="s">
        <v>178</v>
      </c>
      <c r="AU133" s="181" t="s">
        <v>174</v>
      </c>
      <c r="AY133" s="15" t="s">
        <v>175</v>
      </c>
      <c r="BE133" s="182">
        <f>IF(N133="základní",J133,0)</f>
        <v>0</v>
      </c>
      <c r="BF133" s="182">
        <f>IF(N133="snížená",J133,0)</f>
        <v>0</v>
      </c>
      <c r="BG133" s="182">
        <f>IF(N133="zákl. přenesená",J133,0)</f>
        <v>0</v>
      </c>
      <c r="BH133" s="182">
        <f>IF(N133="sníž. přenesená",J133,0)</f>
        <v>0</v>
      </c>
      <c r="BI133" s="182">
        <f>IF(N133="nulová",J133,0)</f>
        <v>0</v>
      </c>
      <c r="BJ133" s="15" t="s">
        <v>174</v>
      </c>
      <c r="BK133" s="182">
        <f>ROUND(I133*H133,2)</f>
        <v>0</v>
      </c>
      <c r="BL133" s="15" t="s">
        <v>182</v>
      </c>
      <c r="BM133" s="181" t="s">
        <v>431</v>
      </c>
    </row>
    <row r="134" s="2" customFormat="1" ht="24.15" customHeight="1">
      <c r="A134" s="34"/>
      <c r="B134" s="168"/>
      <c r="C134" s="183" t="s">
        <v>234</v>
      </c>
      <c r="D134" s="183" t="s">
        <v>184</v>
      </c>
      <c r="E134" s="184" t="s">
        <v>432</v>
      </c>
      <c r="F134" s="185" t="s">
        <v>433</v>
      </c>
      <c r="G134" s="186" t="s">
        <v>181</v>
      </c>
      <c r="H134" s="187">
        <v>1</v>
      </c>
      <c r="I134" s="188"/>
      <c r="J134" s="189">
        <f>ROUND(I134*H134,2)</f>
        <v>0</v>
      </c>
      <c r="K134" s="190"/>
      <c r="L134" s="191"/>
      <c r="M134" s="197" t="s">
        <v>1</v>
      </c>
      <c r="N134" s="198" t="s">
        <v>39</v>
      </c>
      <c r="O134" s="73"/>
      <c r="P134" s="179">
        <f>O134*H134</f>
        <v>0</v>
      </c>
      <c r="Q134" s="179">
        <v>0.00046999999999999999</v>
      </c>
      <c r="R134" s="179">
        <f>Q134*H134</f>
        <v>0.00046999999999999999</v>
      </c>
      <c r="S134" s="179">
        <v>0</v>
      </c>
      <c r="T134" s="180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1" t="s">
        <v>187</v>
      </c>
      <c r="AT134" s="181" t="s">
        <v>184</v>
      </c>
      <c r="AU134" s="181" t="s">
        <v>174</v>
      </c>
      <c r="AY134" s="15" t="s">
        <v>175</v>
      </c>
      <c r="BE134" s="182">
        <f>IF(N134="základní",J134,0)</f>
        <v>0</v>
      </c>
      <c r="BF134" s="182">
        <f>IF(N134="snížená",J134,0)</f>
        <v>0</v>
      </c>
      <c r="BG134" s="182">
        <f>IF(N134="zákl. přenesená",J134,0)</f>
        <v>0</v>
      </c>
      <c r="BH134" s="182">
        <f>IF(N134="sníž. přenesená",J134,0)</f>
        <v>0</v>
      </c>
      <c r="BI134" s="182">
        <f>IF(N134="nulová",J134,0)</f>
        <v>0</v>
      </c>
      <c r="BJ134" s="15" t="s">
        <v>174</v>
      </c>
      <c r="BK134" s="182">
        <f>ROUND(I134*H134,2)</f>
        <v>0</v>
      </c>
      <c r="BL134" s="15" t="s">
        <v>182</v>
      </c>
      <c r="BM134" s="181" t="s">
        <v>434</v>
      </c>
    </row>
    <row r="135" s="2" customFormat="1" ht="24.15" customHeight="1">
      <c r="A135" s="34"/>
      <c r="B135" s="168"/>
      <c r="C135" s="169" t="s">
        <v>187</v>
      </c>
      <c r="D135" s="169" t="s">
        <v>178</v>
      </c>
      <c r="E135" s="170" t="s">
        <v>429</v>
      </c>
      <c r="F135" s="171" t="s">
        <v>430</v>
      </c>
      <c r="G135" s="172" t="s">
        <v>181</v>
      </c>
      <c r="H135" s="173">
        <v>10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182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182</v>
      </c>
      <c r="BM135" s="181" t="s">
        <v>435</v>
      </c>
    </row>
    <row r="136" s="2" customFormat="1" ht="24.15" customHeight="1">
      <c r="A136" s="34"/>
      <c r="B136" s="168"/>
      <c r="C136" s="183" t="s">
        <v>250</v>
      </c>
      <c r="D136" s="183" t="s">
        <v>184</v>
      </c>
      <c r="E136" s="184" t="s">
        <v>436</v>
      </c>
      <c r="F136" s="185" t="s">
        <v>437</v>
      </c>
      <c r="G136" s="186" t="s">
        <v>181</v>
      </c>
      <c r="H136" s="187">
        <v>10</v>
      </c>
      <c r="I136" s="188"/>
      <c r="J136" s="189">
        <f>ROUND(I136*H136,2)</f>
        <v>0</v>
      </c>
      <c r="K136" s="190"/>
      <c r="L136" s="191"/>
      <c r="M136" s="197" t="s">
        <v>1</v>
      </c>
      <c r="N136" s="198" t="s">
        <v>39</v>
      </c>
      <c r="O136" s="73"/>
      <c r="P136" s="179">
        <f>O136*H136</f>
        <v>0</v>
      </c>
      <c r="Q136" s="179">
        <v>0.00046999999999999999</v>
      </c>
      <c r="R136" s="179">
        <f>Q136*H136</f>
        <v>0.0047000000000000002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187</v>
      </c>
      <c r="AT136" s="181" t="s">
        <v>184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182</v>
      </c>
      <c r="BM136" s="181" t="s">
        <v>438</v>
      </c>
    </row>
    <row r="137" s="2" customFormat="1" ht="16.5" customHeight="1">
      <c r="A137" s="34"/>
      <c r="B137" s="168"/>
      <c r="C137" s="169" t="s">
        <v>8</v>
      </c>
      <c r="D137" s="169" t="s">
        <v>178</v>
      </c>
      <c r="E137" s="170" t="s">
        <v>338</v>
      </c>
      <c r="F137" s="171" t="s">
        <v>339</v>
      </c>
      <c r="G137" s="172" t="s">
        <v>181</v>
      </c>
      <c r="H137" s="173">
        <v>1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182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182</v>
      </c>
      <c r="BM137" s="181" t="s">
        <v>439</v>
      </c>
    </row>
    <row r="138" s="2" customFormat="1" ht="24.15" customHeight="1">
      <c r="A138" s="34"/>
      <c r="B138" s="168"/>
      <c r="C138" s="183" t="s">
        <v>241</v>
      </c>
      <c r="D138" s="183" t="s">
        <v>184</v>
      </c>
      <c r="E138" s="184" t="s">
        <v>341</v>
      </c>
      <c r="F138" s="185" t="s">
        <v>342</v>
      </c>
      <c r="G138" s="186" t="s">
        <v>192</v>
      </c>
      <c r="H138" s="187">
        <v>1</v>
      </c>
      <c r="I138" s="188"/>
      <c r="J138" s="189">
        <f>ROUND(I138*H138,2)</f>
        <v>0</v>
      </c>
      <c r="K138" s="190"/>
      <c r="L138" s="191"/>
      <c r="M138" s="197" t="s">
        <v>1</v>
      </c>
      <c r="N138" s="198" t="s">
        <v>39</v>
      </c>
      <c r="O138" s="73"/>
      <c r="P138" s="179">
        <f>O138*H138</f>
        <v>0</v>
      </c>
      <c r="Q138" s="179">
        <v>0.00058</v>
      </c>
      <c r="R138" s="179">
        <f>Q138*H138</f>
        <v>0.00058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187</v>
      </c>
      <c r="AT138" s="181" t="s">
        <v>184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182</v>
      </c>
      <c r="BM138" s="181" t="s">
        <v>440</v>
      </c>
    </row>
    <row r="139" s="2" customFormat="1" ht="21.75" customHeight="1">
      <c r="A139" s="34"/>
      <c r="B139" s="168"/>
      <c r="C139" s="169" t="s">
        <v>245</v>
      </c>
      <c r="D139" s="169" t="s">
        <v>178</v>
      </c>
      <c r="E139" s="170" t="s">
        <v>441</v>
      </c>
      <c r="F139" s="171" t="s">
        <v>442</v>
      </c>
      <c r="G139" s="172" t="s">
        <v>181</v>
      </c>
      <c r="H139" s="173">
        <v>0.29999999999999999</v>
      </c>
      <c r="I139" s="174"/>
      <c r="J139" s="175">
        <f>ROUND(I139*H139,2)</f>
        <v>0</v>
      </c>
      <c r="K139" s="176"/>
      <c r="L139" s="35"/>
      <c r="M139" s="177" t="s">
        <v>1</v>
      </c>
      <c r="N139" s="178" t="s">
        <v>39</v>
      </c>
      <c r="O139" s="73"/>
      <c r="P139" s="179">
        <f>O139*H139</f>
        <v>0</v>
      </c>
      <c r="Q139" s="179">
        <v>0</v>
      </c>
      <c r="R139" s="179">
        <f>Q139*H139</f>
        <v>0</v>
      </c>
      <c r="S139" s="179">
        <v>0</v>
      </c>
      <c r="T139" s="180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1" t="s">
        <v>182</v>
      </c>
      <c r="AT139" s="181" t="s">
        <v>178</v>
      </c>
      <c r="AU139" s="181" t="s">
        <v>174</v>
      </c>
      <c r="AY139" s="15" t="s">
        <v>175</v>
      </c>
      <c r="BE139" s="182">
        <f>IF(N139="základní",J139,0)</f>
        <v>0</v>
      </c>
      <c r="BF139" s="182">
        <f>IF(N139="snížená",J139,0)</f>
        <v>0</v>
      </c>
      <c r="BG139" s="182">
        <f>IF(N139="zákl. přenesená",J139,0)</f>
        <v>0</v>
      </c>
      <c r="BH139" s="182">
        <f>IF(N139="sníž. přenesená",J139,0)</f>
        <v>0</v>
      </c>
      <c r="BI139" s="182">
        <f>IF(N139="nulová",J139,0)</f>
        <v>0</v>
      </c>
      <c r="BJ139" s="15" t="s">
        <v>174</v>
      </c>
      <c r="BK139" s="182">
        <f>ROUND(I139*H139,2)</f>
        <v>0</v>
      </c>
      <c r="BL139" s="15" t="s">
        <v>182</v>
      </c>
      <c r="BM139" s="181" t="s">
        <v>443</v>
      </c>
    </row>
    <row r="140" s="2" customFormat="1" ht="16.5" customHeight="1">
      <c r="A140" s="34"/>
      <c r="B140" s="168"/>
      <c r="C140" s="183" t="s">
        <v>254</v>
      </c>
      <c r="D140" s="183" t="s">
        <v>184</v>
      </c>
      <c r="E140" s="184" t="s">
        <v>444</v>
      </c>
      <c r="F140" s="185" t="s">
        <v>445</v>
      </c>
      <c r="G140" s="186" t="s">
        <v>192</v>
      </c>
      <c r="H140" s="187">
        <v>0.29999999999999999</v>
      </c>
      <c r="I140" s="188"/>
      <c r="J140" s="189">
        <f>ROUND(I140*H140,2)</f>
        <v>0</v>
      </c>
      <c r="K140" s="190"/>
      <c r="L140" s="191"/>
      <c r="M140" s="197" t="s">
        <v>1</v>
      </c>
      <c r="N140" s="198" t="s">
        <v>39</v>
      </c>
      <c r="O140" s="73"/>
      <c r="P140" s="179">
        <f>O140*H140</f>
        <v>0</v>
      </c>
      <c r="Q140" s="179">
        <v>0.00066</v>
      </c>
      <c r="R140" s="179">
        <f>Q140*H140</f>
        <v>0.00019799999999999999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187</v>
      </c>
      <c r="AT140" s="181" t="s">
        <v>184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182</v>
      </c>
      <c r="BM140" s="181" t="s">
        <v>446</v>
      </c>
    </row>
    <row r="141" s="12" customFormat="1" ht="25.92" customHeight="1">
      <c r="A141" s="12"/>
      <c r="B141" s="155"/>
      <c r="C141" s="12"/>
      <c r="D141" s="156" t="s">
        <v>72</v>
      </c>
      <c r="E141" s="157" t="s">
        <v>184</v>
      </c>
      <c r="F141" s="157" t="s">
        <v>261</v>
      </c>
      <c r="G141" s="12"/>
      <c r="H141" s="12"/>
      <c r="I141" s="158"/>
      <c r="J141" s="159">
        <f>BK141</f>
        <v>0</v>
      </c>
      <c r="K141" s="12"/>
      <c r="L141" s="155"/>
      <c r="M141" s="160"/>
      <c r="N141" s="161"/>
      <c r="O141" s="161"/>
      <c r="P141" s="162">
        <f>P142+P157</f>
        <v>0</v>
      </c>
      <c r="Q141" s="161"/>
      <c r="R141" s="162">
        <f>R142+R157</f>
        <v>0.01206</v>
      </c>
      <c r="S141" s="161"/>
      <c r="T141" s="163">
        <f>T142+T157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56" t="s">
        <v>197</v>
      </c>
      <c r="AT141" s="164" t="s">
        <v>72</v>
      </c>
      <c r="AU141" s="164" t="s">
        <v>73</v>
      </c>
      <c r="AY141" s="156" t="s">
        <v>175</v>
      </c>
      <c r="BK141" s="165">
        <f>BK142+BK157</f>
        <v>0</v>
      </c>
    </row>
    <row r="142" s="12" customFormat="1" ht="22.8" customHeight="1">
      <c r="A142" s="12"/>
      <c r="B142" s="155"/>
      <c r="C142" s="12"/>
      <c r="D142" s="156" t="s">
        <v>72</v>
      </c>
      <c r="E142" s="166" t="s">
        <v>262</v>
      </c>
      <c r="F142" s="166" t="s">
        <v>263</v>
      </c>
      <c r="G142" s="12"/>
      <c r="H142" s="12"/>
      <c r="I142" s="158"/>
      <c r="J142" s="167">
        <f>BK142</f>
        <v>0</v>
      </c>
      <c r="K142" s="12"/>
      <c r="L142" s="155"/>
      <c r="M142" s="160"/>
      <c r="N142" s="161"/>
      <c r="O142" s="161"/>
      <c r="P142" s="162">
        <f>SUM(P143:P156)</f>
        <v>0</v>
      </c>
      <c r="Q142" s="161"/>
      <c r="R142" s="162">
        <f>SUM(R143:R156)</f>
        <v>0.0029400000000000003</v>
      </c>
      <c r="S142" s="161"/>
      <c r="T142" s="163">
        <f>SUM(T143:T156)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56" t="s">
        <v>197</v>
      </c>
      <c r="AT142" s="164" t="s">
        <v>72</v>
      </c>
      <c r="AU142" s="164" t="s">
        <v>81</v>
      </c>
      <c r="AY142" s="156" t="s">
        <v>175</v>
      </c>
      <c r="BK142" s="165">
        <f>SUM(BK143:BK156)</f>
        <v>0</v>
      </c>
    </row>
    <row r="143" s="2" customFormat="1" ht="24.15" customHeight="1">
      <c r="A143" s="34"/>
      <c r="B143" s="168"/>
      <c r="C143" s="169" t="s">
        <v>182</v>
      </c>
      <c r="D143" s="169" t="s">
        <v>178</v>
      </c>
      <c r="E143" s="170" t="s">
        <v>344</v>
      </c>
      <c r="F143" s="171" t="s">
        <v>345</v>
      </c>
      <c r="G143" s="172" t="s">
        <v>181</v>
      </c>
      <c r="H143" s="173">
        <v>1</v>
      </c>
      <c r="I143" s="174"/>
      <c r="J143" s="175">
        <f>ROUND(I143*H143,2)</f>
        <v>0</v>
      </c>
      <c r="K143" s="176"/>
      <c r="L143" s="35"/>
      <c r="M143" s="177" t="s">
        <v>1</v>
      </c>
      <c r="N143" s="178" t="s">
        <v>39</v>
      </c>
      <c r="O143" s="73"/>
      <c r="P143" s="179">
        <f>O143*H143</f>
        <v>0</v>
      </c>
      <c r="Q143" s="179">
        <v>0</v>
      </c>
      <c r="R143" s="179">
        <f>Q143*H143</f>
        <v>0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266</v>
      </c>
      <c r="AT143" s="181" t="s">
        <v>178</v>
      </c>
      <c r="AU143" s="181" t="s">
        <v>174</v>
      </c>
      <c r="AY143" s="15" t="s">
        <v>175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174</v>
      </c>
      <c r="BK143" s="182">
        <f>ROUND(I143*H143,2)</f>
        <v>0</v>
      </c>
      <c r="BL143" s="15" t="s">
        <v>266</v>
      </c>
      <c r="BM143" s="181" t="s">
        <v>447</v>
      </c>
    </row>
    <row r="144" s="2" customFormat="1" ht="16.5" customHeight="1">
      <c r="A144" s="34"/>
      <c r="B144" s="168"/>
      <c r="C144" s="183" t="s">
        <v>353</v>
      </c>
      <c r="D144" s="183" t="s">
        <v>184</v>
      </c>
      <c r="E144" s="184" t="s">
        <v>347</v>
      </c>
      <c r="F144" s="185" t="s">
        <v>448</v>
      </c>
      <c r="G144" s="186" t="s">
        <v>181</v>
      </c>
      <c r="H144" s="187">
        <v>1</v>
      </c>
      <c r="I144" s="188"/>
      <c r="J144" s="189">
        <f>ROUND(I144*H144,2)</f>
        <v>0</v>
      </c>
      <c r="K144" s="190"/>
      <c r="L144" s="191"/>
      <c r="M144" s="197" t="s">
        <v>1</v>
      </c>
      <c r="N144" s="198" t="s">
        <v>39</v>
      </c>
      <c r="O144" s="73"/>
      <c r="P144" s="179">
        <f>O144*H144</f>
        <v>0</v>
      </c>
      <c r="Q144" s="179">
        <v>0.00040000000000000002</v>
      </c>
      <c r="R144" s="179">
        <f>Q144*H144</f>
        <v>0.00040000000000000002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271</v>
      </c>
      <c r="AT144" s="181" t="s">
        <v>184</v>
      </c>
      <c r="AU144" s="181" t="s">
        <v>174</v>
      </c>
      <c r="AY144" s="15" t="s">
        <v>175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174</v>
      </c>
      <c r="BK144" s="182">
        <f>ROUND(I144*H144,2)</f>
        <v>0</v>
      </c>
      <c r="BL144" s="15" t="s">
        <v>271</v>
      </c>
      <c r="BM144" s="181" t="s">
        <v>449</v>
      </c>
    </row>
    <row r="145" s="2" customFormat="1" ht="24.15" customHeight="1">
      <c r="A145" s="34"/>
      <c r="B145" s="168"/>
      <c r="C145" s="169" t="s">
        <v>357</v>
      </c>
      <c r="D145" s="169" t="s">
        <v>178</v>
      </c>
      <c r="E145" s="170" t="s">
        <v>344</v>
      </c>
      <c r="F145" s="171" t="s">
        <v>345</v>
      </c>
      <c r="G145" s="172" t="s">
        <v>181</v>
      </c>
      <c r="H145" s="173">
        <v>2</v>
      </c>
      <c r="I145" s="174"/>
      <c r="J145" s="175">
        <f>ROUND(I145*H145,2)</f>
        <v>0</v>
      </c>
      <c r="K145" s="176"/>
      <c r="L145" s="35"/>
      <c r="M145" s="177" t="s">
        <v>1</v>
      </c>
      <c r="N145" s="178" t="s">
        <v>39</v>
      </c>
      <c r="O145" s="73"/>
      <c r="P145" s="179">
        <f>O145*H145</f>
        <v>0</v>
      </c>
      <c r="Q145" s="179">
        <v>0</v>
      </c>
      <c r="R145" s="179">
        <f>Q145*H145</f>
        <v>0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266</v>
      </c>
      <c r="AT145" s="181" t="s">
        <v>178</v>
      </c>
      <c r="AU145" s="181" t="s">
        <v>174</v>
      </c>
      <c r="AY145" s="15" t="s">
        <v>175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174</v>
      </c>
      <c r="BK145" s="182">
        <f>ROUND(I145*H145,2)</f>
        <v>0</v>
      </c>
      <c r="BL145" s="15" t="s">
        <v>266</v>
      </c>
      <c r="BM145" s="181" t="s">
        <v>450</v>
      </c>
    </row>
    <row r="146" s="2" customFormat="1" ht="16.5" customHeight="1">
      <c r="A146" s="34"/>
      <c r="B146" s="168"/>
      <c r="C146" s="183" t="s">
        <v>361</v>
      </c>
      <c r="D146" s="183" t="s">
        <v>184</v>
      </c>
      <c r="E146" s="184" t="s">
        <v>451</v>
      </c>
      <c r="F146" s="185" t="s">
        <v>452</v>
      </c>
      <c r="G146" s="186" t="s">
        <v>181</v>
      </c>
      <c r="H146" s="187">
        <v>2</v>
      </c>
      <c r="I146" s="188"/>
      <c r="J146" s="189">
        <f>ROUND(I146*H146,2)</f>
        <v>0</v>
      </c>
      <c r="K146" s="190"/>
      <c r="L146" s="191"/>
      <c r="M146" s="197" t="s">
        <v>1</v>
      </c>
      <c r="N146" s="198" t="s">
        <v>39</v>
      </c>
      <c r="O146" s="73"/>
      <c r="P146" s="179">
        <f>O146*H146</f>
        <v>0</v>
      </c>
      <c r="Q146" s="179">
        <v>0.00040000000000000002</v>
      </c>
      <c r="R146" s="179">
        <f>Q146*H146</f>
        <v>0.00080000000000000004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271</v>
      </c>
      <c r="AT146" s="181" t="s">
        <v>184</v>
      </c>
      <c r="AU146" s="181" t="s">
        <v>174</v>
      </c>
      <c r="AY146" s="15" t="s">
        <v>175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174</v>
      </c>
      <c r="BK146" s="182">
        <f>ROUND(I146*H146,2)</f>
        <v>0</v>
      </c>
      <c r="BL146" s="15" t="s">
        <v>271</v>
      </c>
      <c r="BM146" s="181" t="s">
        <v>453</v>
      </c>
    </row>
    <row r="147" s="2" customFormat="1" ht="24.15" customHeight="1">
      <c r="A147" s="34"/>
      <c r="B147" s="168"/>
      <c r="C147" s="169" t="s">
        <v>368</v>
      </c>
      <c r="D147" s="169" t="s">
        <v>178</v>
      </c>
      <c r="E147" s="170" t="s">
        <v>344</v>
      </c>
      <c r="F147" s="171" t="s">
        <v>345</v>
      </c>
      <c r="G147" s="172" t="s">
        <v>181</v>
      </c>
      <c r="H147" s="173">
        <v>1</v>
      </c>
      <c r="I147" s="174"/>
      <c r="J147" s="175">
        <f>ROUND(I147*H147,2)</f>
        <v>0</v>
      </c>
      <c r="K147" s="176"/>
      <c r="L147" s="35"/>
      <c r="M147" s="177" t="s">
        <v>1</v>
      </c>
      <c r="N147" s="178" t="s">
        <v>39</v>
      </c>
      <c r="O147" s="73"/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266</v>
      </c>
      <c r="AT147" s="181" t="s">
        <v>178</v>
      </c>
      <c r="AU147" s="181" t="s">
        <v>174</v>
      </c>
      <c r="AY147" s="15" t="s">
        <v>175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174</v>
      </c>
      <c r="BK147" s="182">
        <f>ROUND(I147*H147,2)</f>
        <v>0</v>
      </c>
      <c r="BL147" s="15" t="s">
        <v>266</v>
      </c>
      <c r="BM147" s="181" t="s">
        <v>454</v>
      </c>
    </row>
    <row r="148" s="2" customFormat="1" ht="16.5" customHeight="1">
      <c r="A148" s="34"/>
      <c r="B148" s="168"/>
      <c r="C148" s="183" t="s">
        <v>7</v>
      </c>
      <c r="D148" s="183" t="s">
        <v>184</v>
      </c>
      <c r="E148" s="184" t="s">
        <v>455</v>
      </c>
      <c r="F148" s="185" t="s">
        <v>456</v>
      </c>
      <c r="G148" s="186" t="s">
        <v>181</v>
      </c>
      <c r="H148" s="187">
        <v>1</v>
      </c>
      <c r="I148" s="188"/>
      <c r="J148" s="189">
        <f>ROUND(I148*H148,2)</f>
        <v>0</v>
      </c>
      <c r="K148" s="190"/>
      <c r="L148" s="191"/>
      <c r="M148" s="197" t="s">
        <v>1</v>
      </c>
      <c r="N148" s="198" t="s">
        <v>39</v>
      </c>
      <c r="O148" s="73"/>
      <c r="P148" s="179">
        <f>O148*H148</f>
        <v>0</v>
      </c>
      <c r="Q148" s="179">
        <v>0.00040000000000000002</v>
      </c>
      <c r="R148" s="179">
        <f>Q148*H148</f>
        <v>0.00040000000000000002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271</v>
      </c>
      <c r="AT148" s="181" t="s">
        <v>184</v>
      </c>
      <c r="AU148" s="181" t="s">
        <v>174</v>
      </c>
      <c r="AY148" s="15" t="s">
        <v>175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174</v>
      </c>
      <c r="BK148" s="182">
        <f>ROUND(I148*H148,2)</f>
        <v>0</v>
      </c>
      <c r="BL148" s="15" t="s">
        <v>271</v>
      </c>
      <c r="BM148" s="181" t="s">
        <v>457</v>
      </c>
    </row>
    <row r="149" s="2" customFormat="1" ht="24.15" customHeight="1">
      <c r="A149" s="34"/>
      <c r="B149" s="168"/>
      <c r="C149" s="169" t="s">
        <v>268</v>
      </c>
      <c r="D149" s="169" t="s">
        <v>178</v>
      </c>
      <c r="E149" s="170" t="s">
        <v>344</v>
      </c>
      <c r="F149" s="171" t="s">
        <v>345</v>
      </c>
      <c r="G149" s="172" t="s">
        <v>181</v>
      </c>
      <c r="H149" s="173">
        <v>1</v>
      </c>
      <c r="I149" s="174"/>
      <c r="J149" s="175">
        <f>ROUND(I149*H149,2)</f>
        <v>0</v>
      </c>
      <c r="K149" s="176"/>
      <c r="L149" s="35"/>
      <c r="M149" s="177" t="s">
        <v>1</v>
      </c>
      <c r="N149" s="178" t="s">
        <v>39</v>
      </c>
      <c r="O149" s="73"/>
      <c r="P149" s="179">
        <f>O149*H149</f>
        <v>0</v>
      </c>
      <c r="Q149" s="179">
        <v>0</v>
      </c>
      <c r="R149" s="179">
        <f>Q149*H149</f>
        <v>0</v>
      </c>
      <c r="S149" s="179">
        <v>0</v>
      </c>
      <c r="T149" s="180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266</v>
      </c>
      <c r="AT149" s="181" t="s">
        <v>178</v>
      </c>
      <c r="AU149" s="181" t="s">
        <v>174</v>
      </c>
      <c r="AY149" s="15" t="s">
        <v>175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174</v>
      </c>
      <c r="BK149" s="182">
        <f>ROUND(I149*H149,2)</f>
        <v>0</v>
      </c>
      <c r="BL149" s="15" t="s">
        <v>266</v>
      </c>
      <c r="BM149" s="181" t="s">
        <v>458</v>
      </c>
    </row>
    <row r="150" s="2" customFormat="1" ht="16.5" customHeight="1">
      <c r="A150" s="34"/>
      <c r="B150" s="168"/>
      <c r="C150" s="183" t="s">
        <v>273</v>
      </c>
      <c r="D150" s="183" t="s">
        <v>184</v>
      </c>
      <c r="E150" s="184" t="s">
        <v>459</v>
      </c>
      <c r="F150" s="185" t="s">
        <v>460</v>
      </c>
      <c r="G150" s="186" t="s">
        <v>181</v>
      </c>
      <c r="H150" s="187">
        <v>1</v>
      </c>
      <c r="I150" s="188"/>
      <c r="J150" s="189">
        <f>ROUND(I150*H150,2)</f>
        <v>0</v>
      </c>
      <c r="K150" s="190"/>
      <c r="L150" s="191"/>
      <c r="M150" s="197" t="s">
        <v>1</v>
      </c>
      <c r="N150" s="198" t="s">
        <v>39</v>
      </c>
      <c r="O150" s="73"/>
      <c r="P150" s="179">
        <f>O150*H150</f>
        <v>0</v>
      </c>
      <c r="Q150" s="179">
        <v>0.00040000000000000002</v>
      </c>
      <c r="R150" s="179">
        <f>Q150*H150</f>
        <v>0.00040000000000000002</v>
      </c>
      <c r="S150" s="179">
        <v>0</v>
      </c>
      <c r="T150" s="180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1" t="s">
        <v>271</v>
      </c>
      <c r="AT150" s="181" t="s">
        <v>184</v>
      </c>
      <c r="AU150" s="181" t="s">
        <v>174</v>
      </c>
      <c r="AY150" s="15" t="s">
        <v>175</v>
      </c>
      <c r="BE150" s="182">
        <f>IF(N150="základní",J150,0)</f>
        <v>0</v>
      </c>
      <c r="BF150" s="182">
        <f>IF(N150="snížená",J150,0)</f>
        <v>0</v>
      </c>
      <c r="BG150" s="182">
        <f>IF(N150="zákl. přenesená",J150,0)</f>
        <v>0</v>
      </c>
      <c r="BH150" s="182">
        <f>IF(N150="sníž. přenesená",J150,0)</f>
        <v>0</v>
      </c>
      <c r="BI150" s="182">
        <f>IF(N150="nulová",J150,0)</f>
        <v>0</v>
      </c>
      <c r="BJ150" s="15" t="s">
        <v>174</v>
      </c>
      <c r="BK150" s="182">
        <f>ROUND(I150*H150,2)</f>
        <v>0</v>
      </c>
      <c r="BL150" s="15" t="s">
        <v>271</v>
      </c>
      <c r="BM150" s="181" t="s">
        <v>461</v>
      </c>
    </row>
    <row r="151" s="2" customFormat="1" ht="24.15" customHeight="1">
      <c r="A151" s="34"/>
      <c r="B151" s="168"/>
      <c r="C151" s="169" t="s">
        <v>462</v>
      </c>
      <c r="D151" s="169" t="s">
        <v>178</v>
      </c>
      <c r="E151" s="170" t="s">
        <v>344</v>
      </c>
      <c r="F151" s="171" t="s">
        <v>345</v>
      </c>
      <c r="G151" s="172" t="s">
        <v>181</v>
      </c>
      <c r="H151" s="173">
        <v>1</v>
      </c>
      <c r="I151" s="174"/>
      <c r="J151" s="175">
        <f>ROUND(I151*H151,2)</f>
        <v>0</v>
      </c>
      <c r="K151" s="176"/>
      <c r="L151" s="35"/>
      <c r="M151" s="177" t="s">
        <v>1</v>
      </c>
      <c r="N151" s="178" t="s">
        <v>39</v>
      </c>
      <c r="O151" s="73"/>
      <c r="P151" s="179">
        <f>O151*H151</f>
        <v>0</v>
      </c>
      <c r="Q151" s="179">
        <v>0</v>
      </c>
      <c r="R151" s="179">
        <f>Q151*H151</f>
        <v>0</v>
      </c>
      <c r="S151" s="179">
        <v>0</v>
      </c>
      <c r="T151" s="180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1" t="s">
        <v>266</v>
      </c>
      <c r="AT151" s="181" t="s">
        <v>178</v>
      </c>
      <c r="AU151" s="181" t="s">
        <v>174</v>
      </c>
      <c r="AY151" s="15" t="s">
        <v>175</v>
      </c>
      <c r="BE151" s="182">
        <f>IF(N151="základní",J151,0)</f>
        <v>0</v>
      </c>
      <c r="BF151" s="182">
        <f>IF(N151="snížená",J151,0)</f>
        <v>0</v>
      </c>
      <c r="BG151" s="182">
        <f>IF(N151="zákl. přenesená",J151,0)</f>
        <v>0</v>
      </c>
      <c r="BH151" s="182">
        <f>IF(N151="sníž. přenesená",J151,0)</f>
        <v>0</v>
      </c>
      <c r="BI151" s="182">
        <f>IF(N151="nulová",J151,0)</f>
        <v>0</v>
      </c>
      <c r="BJ151" s="15" t="s">
        <v>174</v>
      </c>
      <c r="BK151" s="182">
        <f>ROUND(I151*H151,2)</f>
        <v>0</v>
      </c>
      <c r="BL151" s="15" t="s">
        <v>266</v>
      </c>
      <c r="BM151" s="181" t="s">
        <v>463</v>
      </c>
    </row>
    <row r="152" s="2" customFormat="1" ht="16.5" customHeight="1">
      <c r="A152" s="34"/>
      <c r="B152" s="168"/>
      <c r="C152" s="183" t="s">
        <v>464</v>
      </c>
      <c r="D152" s="183" t="s">
        <v>184</v>
      </c>
      <c r="E152" s="184" t="s">
        <v>465</v>
      </c>
      <c r="F152" s="185" t="s">
        <v>466</v>
      </c>
      <c r="G152" s="186" t="s">
        <v>181</v>
      </c>
      <c r="H152" s="187">
        <v>1</v>
      </c>
      <c r="I152" s="188"/>
      <c r="J152" s="189">
        <f>ROUND(I152*H152,2)</f>
        <v>0</v>
      </c>
      <c r="K152" s="190"/>
      <c r="L152" s="191"/>
      <c r="M152" s="197" t="s">
        <v>1</v>
      </c>
      <c r="N152" s="198" t="s">
        <v>39</v>
      </c>
      <c r="O152" s="73"/>
      <c r="P152" s="179">
        <f>O152*H152</f>
        <v>0</v>
      </c>
      <c r="Q152" s="179">
        <v>0.00040000000000000002</v>
      </c>
      <c r="R152" s="179">
        <f>Q152*H152</f>
        <v>0.00040000000000000002</v>
      </c>
      <c r="S152" s="179">
        <v>0</v>
      </c>
      <c r="T152" s="180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181" t="s">
        <v>271</v>
      </c>
      <c r="AT152" s="181" t="s">
        <v>184</v>
      </c>
      <c r="AU152" s="181" t="s">
        <v>174</v>
      </c>
      <c r="AY152" s="15" t="s">
        <v>175</v>
      </c>
      <c r="BE152" s="182">
        <f>IF(N152="základní",J152,0)</f>
        <v>0</v>
      </c>
      <c r="BF152" s="182">
        <f>IF(N152="snížená",J152,0)</f>
        <v>0</v>
      </c>
      <c r="BG152" s="182">
        <f>IF(N152="zákl. přenesená",J152,0)</f>
        <v>0</v>
      </c>
      <c r="BH152" s="182">
        <f>IF(N152="sníž. přenesená",J152,0)</f>
        <v>0</v>
      </c>
      <c r="BI152" s="182">
        <f>IF(N152="nulová",J152,0)</f>
        <v>0</v>
      </c>
      <c r="BJ152" s="15" t="s">
        <v>174</v>
      </c>
      <c r="BK152" s="182">
        <f>ROUND(I152*H152,2)</f>
        <v>0</v>
      </c>
      <c r="BL152" s="15" t="s">
        <v>271</v>
      </c>
      <c r="BM152" s="181" t="s">
        <v>467</v>
      </c>
    </row>
    <row r="153" s="2" customFormat="1" ht="24.15" customHeight="1">
      <c r="A153" s="34"/>
      <c r="B153" s="168"/>
      <c r="C153" s="169" t="s">
        <v>277</v>
      </c>
      <c r="D153" s="169" t="s">
        <v>178</v>
      </c>
      <c r="E153" s="170" t="s">
        <v>468</v>
      </c>
      <c r="F153" s="171" t="s">
        <v>469</v>
      </c>
      <c r="G153" s="172" t="s">
        <v>181</v>
      </c>
      <c r="H153" s="173">
        <v>1</v>
      </c>
      <c r="I153" s="174"/>
      <c r="J153" s="175">
        <f>ROUND(I153*H153,2)</f>
        <v>0</v>
      </c>
      <c r="K153" s="176"/>
      <c r="L153" s="35"/>
      <c r="M153" s="177" t="s">
        <v>1</v>
      </c>
      <c r="N153" s="178" t="s">
        <v>39</v>
      </c>
      <c r="O153" s="73"/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1" t="s">
        <v>266</v>
      </c>
      <c r="AT153" s="181" t="s">
        <v>178</v>
      </c>
      <c r="AU153" s="181" t="s">
        <v>174</v>
      </c>
      <c r="AY153" s="15" t="s">
        <v>175</v>
      </c>
      <c r="BE153" s="182">
        <f>IF(N153="základní",J153,0)</f>
        <v>0</v>
      </c>
      <c r="BF153" s="182">
        <f>IF(N153="snížená",J153,0)</f>
        <v>0</v>
      </c>
      <c r="BG153" s="182">
        <f>IF(N153="zákl. přenesená",J153,0)</f>
        <v>0</v>
      </c>
      <c r="BH153" s="182">
        <f>IF(N153="sníž. přenesená",J153,0)</f>
        <v>0</v>
      </c>
      <c r="BI153" s="182">
        <f>IF(N153="nulová",J153,0)</f>
        <v>0</v>
      </c>
      <c r="BJ153" s="15" t="s">
        <v>174</v>
      </c>
      <c r="BK153" s="182">
        <f>ROUND(I153*H153,2)</f>
        <v>0</v>
      </c>
      <c r="BL153" s="15" t="s">
        <v>266</v>
      </c>
      <c r="BM153" s="181" t="s">
        <v>470</v>
      </c>
    </row>
    <row r="154" s="2" customFormat="1" ht="16.5" customHeight="1">
      <c r="A154" s="34"/>
      <c r="B154" s="168"/>
      <c r="C154" s="183" t="s">
        <v>281</v>
      </c>
      <c r="D154" s="183" t="s">
        <v>184</v>
      </c>
      <c r="E154" s="184" t="s">
        <v>471</v>
      </c>
      <c r="F154" s="185" t="s">
        <v>472</v>
      </c>
      <c r="G154" s="186" t="s">
        <v>181</v>
      </c>
      <c r="H154" s="187">
        <v>1</v>
      </c>
      <c r="I154" s="188"/>
      <c r="J154" s="189">
        <f>ROUND(I154*H154,2)</f>
        <v>0</v>
      </c>
      <c r="K154" s="190"/>
      <c r="L154" s="191"/>
      <c r="M154" s="197" t="s">
        <v>1</v>
      </c>
      <c r="N154" s="198" t="s">
        <v>39</v>
      </c>
      <c r="O154" s="73"/>
      <c r="P154" s="179">
        <f>O154*H154</f>
        <v>0</v>
      </c>
      <c r="Q154" s="179">
        <v>0.00040000000000000002</v>
      </c>
      <c r="R154" s="179">
        <f>Q154*H154</f>
        <v>0.00040000000000000002</v>
      </c>
      <c r="S154" s="179">
        <v>0</v>
      </c>
      <c r="T154" s="180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1" t="s">
        <v>271</v>
      </c>
      <c r="AT154" s="181" t="s">
        <v>184</v>
      </c>
      <c r="AU154" s="181" t="s">
        <v>174</v>
      </c>
      <c r="AY154" s="15" t="s">
        <v>175</v>
      </c>
      <c r="BE154" s="182">
        <f>IF(N154="základní",J154,0)</f>
        <v>0</v>
      </c>
      <c r="BF154" s="182">
        <f>IF(N154="snížená",J154,0)</f>
        <v>0</v>
      </c>
      <c r="BG154" s="182">
        <f>IF(N154="zákl. přenesená",J154,0)</f>
        <v>0</v>
      </c>
      <c r="BH154" s="182">
        <f>IF(N154="sníž. přenesená",J154,0)</f>
        <v>0</v>
      </c>
      <c r="BI154" s="182">
        <f>IF(N154="nulová",J154,0)</f>
        <v>0</v>
      </c>
      <c r="BJ154" s="15" t="s">
        <v>174</v>
      </c>
      <c r="BK154" s="182">
        <f>ROUND(I154*H154,2)</f>
        <v>0</v>
      </c>
      <c r="BL154" s="15" t="s">
        <v>271</v>
      </c>
      <c r="BM154" s="181" t="s">
        <v>473</v>
      </c>
    </row>
    <row r="155" s="2" customFormat="1" ht="16.5" customHeight="1">
      <c r="A155" s="34"/>
      <c r="B155" s="168"/>
      <c r="C155" s="169" t="s">
        <v>285</v>
      </c>
      <c r="D155" s="169" t="s">
        <v>178</v>
      </c>
      <c r="E155" s="170" t="s">
        <v>474</v>
      </c>
      <c r="F155" s="171" t="s">
        <v>475</v>
      </c>
      <c r="G155" s="172" t="s">
        <v>181</v>
      </c>
      <c r="H155" s="173">
        <v>1</v>
      </c>
      <c r="I155" s="174"/>
      <c r="J155" s="175">
        <f>ROUND(I155*H155,2)</f>
        <v>0</v>
      </c>
      <c r="K155" s="176"/>
      <c r="L155" s="35"/>
      <c r="M155" s="177" t="s">
        <v>1</v>
      </c>
      <c r="N155" s="178" t="s">
        <v>39</v>
      </c>
      <c r="O155" s="73"/>
      <c r="P155" s="179">
        <f>O155*H155</f>
        <v>0</v>
      </c>
      <c r="Q155" s="179">
        <v>0</v>
      </c>
      <c r="R155" s="179">
        <f>Q155*H155</f>
        <v>0</v>
      </c>
      <c r="S155" s="179">
        <v>0</v>
      </c>
      <c r="T155" s="180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1" t="s">
        <v>266</v>
      </c>
      <c r="AT155" s="181" t="s">
        <v>178</v>
      </c>
      <c r="AU155" s="181" t="s">
        <v>174</v>
      </c>
      <c r="AY155" s="15" t="s">
        <v>175</v>
      </c>
      <c r="BE155" s="182">
        <f>IF(N155="základní",J155,0)</f>
        <v>0</v>
      </c>
      <c r="BF155" s="182">
        <f>IF(N155="snížená",J155,0)</f>
        <v>0</v>
      </c>
      <c r="BG155" s="182">
        <f>IF(N155="zákl. přenesená",J155,0)</f>
        <v>0</v>
      </c>
      <c r="BH155" s="182">
        <f>IF(N155="sníž. přenesená",J155,0)</f>
        <v>0</v>
      </c>
      <c r="BI155" s="182">
        <f>IF(N155="nulová",J155,0)</f>
        <v>0</v>
      </c>
      <c r="BJ155" s="15" t="s">
        <v>174</v>
      </c>
      <c r="BK155" s="182">
        <f>ROUND(I155*H155,2)</f>
        <v>0</v>
      </c>
      <c r="BL155" s="15" t="s">
        <v>266</v>
      </c>
      <c r="BM155" s="181" t="s">
        <v>476</v>
      </c>
    </row>
    <row r="156" s="2" customFormat="1" ht="16.5" customHeight="1">
      <c r="A156" s="34"/>
      <c r="B156" s="168"/>
      <c r="C156" s="183" t="s">
        <v>291</v>
      </c>
      <c r="D156" s="183" t="s">
        <v>184</v>
      </c>
      <c r="E156" s="184" t="s">
        <v>477</v>
      </c>
      <c r="F156" s="185" t="s">
        <v>478</v>
      </c>
      <c r="G156" s="186" t="s">
        <v>181</v>
      </c>
      <c r="H156" s="187">
        <v>1</v>
      </c>
      <c r="I156" s="188"/>
      <c r="J156" s="189">
        <f>ROUND(I156*H156,2)</f>
        <v>0</v>
      </c>
      <c r="K156" s="190"/>
      <c r="L156" s="191"/>
      <c r="M156" s="197" t="s">
        <v>1</v>
      </c>
      <c r="N156" s="198" t="s">
        <v>39</v>
      </c>
      <c r="O156" s="73"/>
      <c r="P156" s="179">
        <f>O156*H156</f>
        <v>0</v>
      </c>
      <c r="Q156" s="179">
        <v>0.00013999999999999999</v>
      </c>
      <c r="R156" s="179">
        <f>Q156*H156</f>
        <v>0.00013999999999999999</v>
      </c>
      <c r="S156" s="179">
        <v>0</v>
      </c>
      <c r="T156" s="180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1" t="s">
        <v>271</v>
      </c>
      <c r="AT156" s="181" t="s">
        <v>184</v>
      </c>
      <c r="AU156" s="181" t="s">
        <v>174</v>
      </c>
      <c r="AY156" s="15" t="s">
        <v>175</v>
      </c>
      <c r="BE156" s="182">
        <f>IF(N156="základní",J156,0)</f>
        <v>0</v>
      </c>
      <c r="BF156" s="182">
        <f>IF(N156="snížená",J156,0)</f>
        <v>0</v>
      </c>
      <c r="BG156" s="182">
        <f>IF(N156="zákl. přenesená",J156,0)</f>
        <v>0</v>
      </c>
      <c r="BH156" s="182">
        <f>IF(N156="sníž. přenesená",J156,0)</f>
        <v>0</v>
      </c>
      <c r="BI156" s="182">
        <f>IF(N156="nulová",J156,0)</f>
        <v>0</v>
      </c>
      <c r="BJ156" s="15" t="s">
        <v>174</v>
      </c>
      <c r="BK156" s="182">
        <f>ROUND(I156*H156,2)</f>
        <v>0</v>
      </c>
      <c r="BL156" s="15" t="s">
        <v>271</v>
      </c>
      <c r="BM156" s="181" t="s">
        <v>479</v>
      </c>
    </row>
    <row r="157" s="12" customFormat="1" ht="22.8" customHeight="1">
      <c r="A157" s="12"/>
      <c r="B157" s="155"/>
      <c r="C157" s="12"/>
      <c r="D157" s="156" t="s">
        <v>72</v>
      </c>
      <c r="E157" s="166" t="s">
        <v>289</v>
      </c>
      <c r="F157" s="166" t="s">
        <v>290</v>
      </c>
      <c r="G157" s="12"/>
      <c r="H157" s="12"/>
      <c r="I157" s="158"/>
      <c r="J157" s="167">
        <f>BK157</f>
        <v>0</v>
      </c>
      <c r="K157" s="12"/>
      <c r="L157" s="155"/>
      <c r="M157" s="160"/>
      <c r="N157" s="161"/>
      <c r="O157" s="161"/>
      <c r="P157" s="162">
        <f>SUM(P158:P161)</f>
        <v>0</v>
      </c>
      <c r="Q157" s="161"/>
      <c r="R157" s="162">
        <f>SUM(R158:R161)</f>
        <v>0.0091199999999999996</v>
      </c>
      <c r="S157" s="161"/>
      <c r="T157" s="163">
        <f>SUM(T158:T161)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6" t="s">
        <v>197</v>
      </c>
      <c r="AT157" s="164" t="s">
        <v>72</v>
      </c>
      <c r="AU157" s="164" t="s">
        <v>81</v>
      </c>
      <c r="AY157" s="156" t="s">
        <v>175</v>
      </c>
      <c r="BK157" s="165">
        <f>SUM(BK158:BK161)</f>
        <v>0</v>
      </c>
    </row>
    <row r="158" s="2" customFormat="1" ht="16.5" customHeight="1">
      <c r="A158" s="34"/>
      <c r="B158" s="168"/>
      <c r="C158" s="169" t="s">
        <v>295</v>
      </c>
      <c r="D158" s="169" t="s">
        <v>178</v>
      </c>
      <c r="E158" s="170" t="s">
        <v>350</v>
      </c>
      <c r="F158" s="171" t="s">
        <v>351</v>
      </c>
      <c r="G158" s="172" t="s">
        <v>181</v>
      </c>
      <c r="H158" s="173">
        <v>19</v>
      </c>
      <c r="I158" s="174"/>
      <c r="J158" s="175">
        <f>ROUND(I158*H158,2)</f>
        <v>0</v>
      </c>
      <c r="K158" s="176"/>
      <c r="L158" s="35"/>
      <c r="M158" s="177" t="s">
        <v>1</v>
      </c>
      <c r="N158" s="178" t="s">
        <v>39</v>
      </c>
      <c r="O158" s="73"/>
      <c r="P158" s="179">
        <f>O158*H158</f>
        <v>0</v>
      </c>
      <c r="Q158" s="179">
        <v>0</v>
      </c>
      <c r="R158" s="179">
        <f>Q158*H158</f>
        <v>0</v>
      </c>
      <c r="S158" s="179">
        <v>0</v>
      </c>
      <c r="T158" s="180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1" t="s">
        <v>266</v>
      </c>
      <c r="AT158" s="181" t="s">
        <v>178</v>
      </c>
      <c r="AU158" s="181" t="s">
        <v>174</v>
      </c>
      <c r="AY158" s="15" t="s">
        <v>175</v>
      </c>
      <c r="BE158" s="182">
        <f>IF(N158="základní",J158,0)</f>
        <v>0</v>
      </c>
      <c r="BF158" s="182">
        <f>IF(N158="snížená",J158,0)</f>
        <v>0</v>
      </c>
      <c r="BG158" s="182">
        <f>IF(N158="zákl. přenesená",J158,0)</f>
        <v>0</v>
      </c>
      <c r="BH158" s="182">
        <f>IF(N158="sníž. přenesená",J158,0)</f>
        <v>0</v>
      </c>
      <c r="BI158" s="182">
        <f>IF(N158="nulová",J158,0)</f>
        <v>0</v>
      </c>
      <c r="BJ158" s="15" t="s">
        <v>174</v>
      </c>
      <c r="BK158" s="182">
        <f>ROUND(I158*H158,2)</f>
        <v>0</v>
      </c>
      <c r="BL158" s="15" t="s">
        <v>266</v>
      </c>
      <c r="BM158" s="181" t="s">
        <v>480</v>
      </c>
    </row>
    <row r="159" s="2" customFormat="1" ht="24.15" customHeight="1">
      <c r="A159" s="34"/>
      <c r="B159" s="168"/>
      <c r="C159" s="183" t="s">
        <v>301</v>
      </c>
      <c r="D159" s="183" t="s">
        <v>184</v>
      </c>
      <c r="E159" s="184" t="s">
        <v>354</v>
      </c>
      <c r="F159" s="185" t="s">
        <v>355</v>
      </c>
      <c r="G159" s="186" t="s">
        <v>181</v>
      </c>
      <c r="H159" s="187">
        <v>19</v>
      </c>
      <c r="I159" s="188"/>
      <c r="J159" s="189">
        <f>ROUND(I159*H159,2)</f>
        <v>0</v>
      </c>
      <c r="K159" s="190"/>
      <c r="L159" s="191"/>
      <c r="M159" s="197" t="s">
        <v>1</v>
      </c>
      <c r="N159" s="198" t="s">
        <v>39</v>
      </c>
      <c r="O159" s="73"/>
      <c r="P159" s="179">
        <f>O159*H159</f>
        <v>0</v>
      </c>
      <c r="Q159" s="179">
        <v>3.0000000000000001E-05</v>
      </c>
      <c r="R159" s="179">
        <f>Q159*H159</f>
        <v>0.00056999999999999998</v>
      </c>
      <c r="S159" s="179">
        <v>0</v>
      </c>
      <c r="T159" s="180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81" t="s">
        <v>271</v>
      </c>
      <c r="AT159" s="181" t="s">
        <v>184</v>
      </c>
      <c r="AU159" s="181" t="s">
        <v>174</v>
      </c>
      <c r="AY159" s="15" t="s">
        <v>175</v>
      </c>
      <c r="BE159" s="182">
        <f>IF(N159="základní",J159,0)</f>
        <v>0</v>
      </c>
      <c r="BF159" s="182">
        <f>IF(N159="snížená",J159,0)</f>
        <v>0</v>
      </c>
      <c r="BG159" s="182">
        <f>IF(N159="zákl. přenesená",J159,0)</f>
        <v>0</v>
      </c>
      <c r="BH159" s="182">
        <f>IF(N159="sníž. přenesená",J159,0)</f>
        <v>0</v>
      </c>
      <c r="BI159" s="182">
        <f>IF(N159="nulová",J159,0)</f>
        <v>0</v>
      </c>
      <c r="BJ159" s="15" t="s">
        <v>174</v>
      </c>
      <c r="BK159" s="182">
        <f>ROUND(I159*H159,2)</f>
        <v>0</v>
      </c>
      <c r="BL159" s="15" t="s">
        <v>271</v>
      </c>
      <c r="BM159" s="181" t="s">
        <v>481</v>
      </c>
    </row>
    <row r="160" s="2" customFormat="1" ht="16.5" customHeight="1">
      <c r="A160" s="34"/>
      <c r="B160" s="168"/>
      <c r="C160" s="169" t="s">
        <v>482</v>
      </c>
      <c r="D160" s="169" t="s">
        <v>178</v>
      </c>
      <c r="E160" s="170" t="s">
        <v>358</v>
      </c>
      <c r="F160" s="171" t="s">
        <v>359</v>
      </c>
      <c r="G160" s="172" t="s">
        <v>181</v>
      </c>
      <c r="H160" s="173">
        <v>19</v>
      </c>
      <c r="I160" s="174"/>
      <c r="J160" s="175">
        <f>ROUND(I160*H160,2)</f>
        <v>0</v>
      </c>
      <c r="K160" s="176"/>
      <c r="L160" s="35"/>
      <c r="M160" s="177" t="s">
        <v>1</v>
      </c>
      <c r="N160" s="178" t="s">
        <v>39</v>
      </c>
      <c r="O160" s="73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1" t="s">
        <v>266</v>
      </c>
      <c r="AT160" s="181" t="s">
        <v>178</v>
      </c>
      <c r="AU160" s="181" t="s">
        <v>174</v>
      </c>
      <c r="AY160" s="15" t="s">
        <v>175</v>
      </c>
      <c r="BE160" s="182">
        <f>IF(N160="základní",J160,0)</f>
        <v>0</v>
      </c>
      <c r="BF160" s="182">
        <f>IF(N160="snížená",J160,0)</f>
        <v>0</v>
      </c>
      <c r="BG160" s="182">
        <f>IF(N160="zákl. přenesená",J160,0)</f>
        <v>0</v>
      </c>
      <c r="BH160" s="182">
        <f>IF(N160="sníž. přenesená",J160,0)</f>
        <v>0</v>
      </c>
      <c r="BI160" s="182">
        <f>IF(N160="nulová",J160,0)</f>
        <v>0</v>
      </c>
      <c r="BJ160" s="15" t="s">
        <v>174</v>
      </c>
      <c r="BK160" s="182">
        <f>ROUND(I160*H160,2)</f>
        <v>0</v>
      </c>
      <c r="BL160" s="15" t="s">
        <v>266</v>
      </c>
      <c r="BM160" s="181" t="s">
        <v>483</v>
      </c>
    </row>
    <row r="161" s="2" customFormat="1" ht="24.15" customHeight="1">
      <c r="A161" s="34"/>
      <c r="B161" s="168"/>
      <c r="C161" s="183" t="s">
        <v>484</v>
      </c>
      <c r="D161" s="183" t="s">
        <v>184</v>
      </c>
      <c r="E161" s="184" t="s">
        <v>362</v>
      </c>
      <c r="F161" s="185" t="s">
        <v>363</v>
      </c>
      <c r="G161" s="186" t="s">
        <v>181</v>
      </c>
      <c r="H161" s="187">
        <v>19</v>
      </c>
      <c r="I161" s="188"/>
      <c r="J161" s="189">
        <f>ROUND(I161*H161,2)</f>
        <v>0</v>
      </c>
      <c r="K161" s="190"/>
      <c r="L161" s="191"/>
      <c r="M161" s="192" t="s">
        <v>1</v>
      </c>
      <c r="N161" s="193" t="s">
        <v>39</v>
      </c>
      <c r="O161" s="194"/>
      <c r="P161" s="195">
        <f>O161*H161</f>
        <v>0</v>
      </c>
      <c r="Q161" s="195">
        <v>0.00044999999999999999</v>
      </c>
      <c r="R161" s="195">
        <f>Q161*H161</f>
        <v>0.0085500000000000003</v>
      </c>
      <c r="S161" s="195">
        <v>0</v>
      </c>
      <c r="T161" s="196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1" t="s">
        <v>271</v>
      </c>
      <c r="AT161" s="181" t="s">
        <v>184</v>
      </c>
      <c r="AU161" s="181" t="s">
        <v>174</v>
      </c>
      <c r="AY161" s="15" t="s">
        <v>175</v>
      </c>
      <c r="BE161" s="182">
        <f>IF(N161="základní",J161,0)</f>
        <v>0</v>
      </c>
      <c r="BF161" s="182">
        <f>IF(N161="snížená",J161,0)</f>
        <v>0</v>
      </c>
      <c r="BG161" s="182">
        <f>IF(N161="zákl. přenesená",J161,0)</f>
        <v>0</v>
      </c>
      <c r="BH161" s="182">
        <f>IF(N161="sníž. přenesená",J161,0)</f>
        <v>0</v>
      </c>
      <c r="BI161" s="182">
        <f>IF(N161="nulová",J161,0)</f>
        <v>0</v>
      </c>
      <c r="BJ161" s="15" t="s">
        <v>174</v>
      </c>
      <c r="BK161" s="182">
        <f>ROUND(I161*H161,2)</f>
        <v>0</v>
      </c>
      <c r="BL161" s="15" t="s">
        <v>271</v>
      </c>
      <c r="BM161" s="181" t="s">
        <v>485</v>
      </c>
    </row>
    <row r="162" s="2" customFormat="1" ht="6.96" customHeight="1">
      <c r="A162" s="34"/>
      <c r="B162" s="56"/>
      <c r="C162" s="57"/>
      <c r="D162" s="57"/>
      <c r="E162" s="57"/>
      <c r="F162" s="57"/>
      <c r="G162" s="57"/>
      <c r="H162" s="57"/>
      <c r="I162" s="57"/>
      <c r="J162" s="57"/>
      <c r="K162" s="57"/>
      <c r="L162" s="35"/>
      <c r="M162" s="34"/>
      <c r="O162" s="34"/>
      <c r="P162" s="34"/>
      <c r="Q162" s="34"/>
      <c r="R162" s="34"/>
      <c r="S162" s="34"/>
      <c r="T162" s="34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</row>
  </sheetData>
  <autoFilter ref="C120:K16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103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81</v>
      </c>
    </row>
    <row r="4" s="1" customFormat="1" ht="24.96" customHeight="1">
      <c r="B4" s="18"/>
      <c r="D4" s="19" t="s">
        <v>149</v>
      </c>
      <c r="L4" s="18"/>
      <c r="M4" s="116" t="s">
        <v>10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16</v>
      </c>
      <c r="L6" s="18"/>
    </row>
    <row r="7" s="1" customFormat="1" ht="16.5" customHeight="1">
      <c r="B7" s="18"/>
      <c r="E7" s="117" t="str">
        <f>'Rekapitulace stavby'!K6</f>
        <v>Ostrava, Vaňkova 46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150</v>
      </c>
      <c r="E8" s="34"/>
      <c r="F8" s="34"/>
      <c r="G8" s="34"/>
      <c r="H8" s="34"/>
      <c r="I8" s="34"/>
      <c r="J8" s="34"/>
      <c r="K8" s="34"/>
      <c r="L8" s="51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3" t="s">
        <v>486</v>
      </c>
      <c r="F9" s="34"/>
      <c r="G9" s="34"/>
      <c r="H9" s="34"/>
      <c r="I9" s="34"/>
      <c r="J9" s="34"/>
      <c r="K9" s="34"/>
      <c r="L9" s="51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1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18</v>
      </c>
      <c r="E11" s="34"/>
      <c r="F11" s="23" t="s">
        <v>1</v>
      </c>
      <c r="G11" s="34"/>
      <c r="H11" s="34"/>
      <c r="I11" s="28" t="s">
        <v>19</v>
      </c>
      <c r="J11" s="23" t="s">
        <v>1</v>
      </c>
      <c r="K11" s="34"/>
      <c r="L11" s="51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20</v>
      </c>
      <c r="E12" s="34"/>
      <c r="F12" s="23" t="s">
        <v>21</v>
      </c>
      <c r="G12" s="34"/>
      <c r="H12" s="34"/>
      <c r="I12" s="28" t="s">
        <v>22</v>
      </c>
      <c r="J12" s="65" t="str">
        <f>'Rekapitulace stavby'!AN8</f>
        <v>21. 3. 2025</v>
      </c>
      <c r="K12" s="34"/>
      <c r="L12" s="51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1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24</v>
      </c>
      <c r="E14" s="34"/>
      <c r="F14" s="34"/>
      <c r="G14" s="34"/>
      <c r="H14" s="34"/>
      <c r="I14" s="28" t="s">
        <v>25</v>
      </c>
      <c r="J14" s="23" t="str">
        <f>IF('Rekapitulace stavby'!AN10="","",'Rekapitulace stavby'!AN10)</f>
        <v/>
      </c>
      <c r="K14" s="34"/>
      <c r="L14" s="51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tr">
        <f>IF('Rekapitulace stavby'!E11="","",'Rekapitulace stavby'!E11)</f>
        <v xml:space="preserve"> </v>
      </c>
      <c r="F15" s="34"/>
      <c r="G15" s="34"/>
      <c r="H15" s="34"/>
      <c r="I15" s="28" t="s">
        <v>26</v>
      </c>
      <c r="J15" s="23" t="str">
        <f>IF('Rekapitulace stavby'!AN11="","",'Rekapitulace stavby'!AN11)</f>
        <v/>
      </c>
      <c r="K15" s="34"/>
      <c r="L15" s="51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1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25</v>
      </c>
      <c r="J17" s="29" t="str">
        <f>'Rekapitulace stavby'!AN13</f>
        <v>Vyplň údaj</v>
      </c>
      <c r="K17" s="34"/>
      <c r="L17" s="51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'Rekapitulace stavby'!E14</f>
        <v>Vyplň údaj</v>
      </c>
      <c r="F18" s="23"/>
      <c r="G18" s="23"/>
      <c r="H18" s="23"/>
      <c r="I18" s="28" t="s">
        <v>26</v>
      </c>
      <c r="J18" s="29" t="str">
        <f>'Rekapitulace stavby'!AN14</f>
        <v>Vyplň údaj</v>
      </c>
      <c r="K18" s="34"/>
      <c r="L18" s="51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1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25</v>
      </c>
      <c r="J20" s="23" t="str">
        <f>IF('Rekapitulace stavby'!AN16="","",'Rekapitulace stavby'!AN16)</f>
        <v/>
      </c>
      <c r="K20" s="34"/>
      <c r="L20" s="51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tr">
        <f>IF('Rekapitulace stavby'!E17="","",'Rekapitulace stavby'!E17)</f>
        <v xml:space="preserve"> </v>
      </c>
      <c r="F21" s="34"/>
      <c r="G21" s="34"/>
      <c r="H21" s="34"/>
      <c r="I21" s="28" t="s">
        <v>26</v>
      </c>
      <c r="J21" s="23" t="str">
        <f>IF('Rekapitulace stavby'!AN17="","",'Rekapitulace stavby'!AN17)</f>
        <v/>
      </c>
      <c r="K21" s="34"/>
      <c r="L21" s="51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1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31</v>
      </c>
      <c r="E23" s="34"/>
      <c r="F23" s="34"/>
      <c r="G23" s="34"/>
      <c r="H23" s="34"/>
      <c r="I23" s="28" t="s">
        <v>25</v>
      </c>
      <c r="J23" s="23" t="str">
        <f>IF('Rekapitulace stavby'!AN19="","",'Rekapitulace stavby'!AN19)</f>
        <v/>
      </c>
      <c r="K23" s="34"/>
      <c r="L23" s="51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tr">
        <f>IF('Rekapitulace stavby'!E20="","",'Rekapitulace stavby'!E20)</f>
        <v xml:space="preserve"> </v>
      </c>
      <c r="F24" s="34"/>
      <c r="G24" s="34"/>
      <c r="H24" s="34"/>
      <c r="I24" s="28" t="s">
        <v>26</v>
      </c>
      <c r="J24" s="23" t="str">
        <f>IF('Rekapitulace stavby'!AN20="","",'Rekapitulace stavby'!AN20)</f>
        <v/>
      </c>
      <c r="K24" s="34"/>
      <c r="L24" s="51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1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32</v>
      </c>
      <c r="E26" s="34"/>
      <c r="F26" s="34"/>
      <c r="G26" s="34"/>
      <c r="H26" s="34"/>
      <c r="I26" s="34"/>
      <c r="J26" s="34"/>
      <c r="K26" s="34"/>
      <c r="L26" s="51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18"/>
      <c r="B27" s="119"/>
      <c r="C27" s="118"/>
      <c r="D27" s="118"/>
      <c r="E27" s="32" t="s">
        <v>1</v>
      </c>
      <c r="F27" s="32"/>
      <c r="G27" s="32"/>
      <c r="H27" s="32"/>
      <c r="I27" s="118"/>
      <c r="J27" s="118"/>
      <c r="K27" s="118"/>
      <c r="L27" s="120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1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86"/>
      <c r="E29" s="86"/>
      <c r="F29" s="86"/>
      <c r="G29" s="86"/>
      <c r="H29" s="86"/>
      <c r="I29" s="86"/>
      <c r="J29" s="86"/>
      <c r="K29" s="86"/>
      <c r="L29" s="51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25.44" customHeight="1">
      <c r="A30" s="34"/>
      <c r="B30" s="35"/>
      <c r="C30" s="34"/>
      <c r="D30" s="121" t="s">
        <v>33</v>
      </c>
      <c r="E30" s="34"/>
      <c r="F30" s="34"/>
      <c r="G30" s="34"/>
      <c r="H30" s="34"/>
      <c r="I30" s="34"/>
      <c r="J30" s="92">
        <f>ROUND(J121, 2)</f>
        <v>0</v>
      </c>
      <c r="K30" s="34"/>
      <c r="L30" s="51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35"/>
      <c r="C31" s="34"/>
      <c r="D31" s="86"/>
      <c r="E31" s="86"/>
      <c r="F31" s="86"/>
      <c r="G31" s="86"/>
      <c r="H31" s="86"/>
      <c r="I31" s="86"/>
      <c r="J31" s="86"/>
      <c r="K31" s="86"/>
      <c r="L31" s="51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35"/>
      <c r="C32" s="34"/>
      <c r="D32" s="34"/>
      <c r="E32" s="34"/>
      <c r="F32" s="39" t="s">
        <v>35</v>
      </c>
      <c r="G32" s="34"/>
      <c r="H32" s="34"/>
      <c r="I32" s="39" t="s">
        <v>34</v>
      </c>
      <c r="J32" s="39" t="s">
        <v>36</v>
      </c>
      <c r="K32" s="34"/>
      <c r="L32" s="51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14.4" customHeight="1">
      <c r="A33" s="34"/>
      <c r="B33" s="35"/>
      <c r="C33" s="34"/>
      <c r="D33" s="122" t="s">
        <v>37</v>
      </c>
      <c r="E33" s="28" t="s">
        <v>38</v>
      </c>
      <c r="F33" s="123">
        <f>ROUND((SUM(BE121:BE149)),  2)</f>
        <v>0</v>
      </c>
      <c r="G33" s="34"/>
      <c r="H33" s="34"/>
      <c r="I33" s="124">
        <v>0.20999999999999999</v>
      </c>
      <c r="J33" s="123">
        <f>ROUND(((SUM(BE121:BE149))*I33),  2)</f>
        <v>0</v>
      </c>
      <c r="K33" s="34"/>
      <c r="L33" s="51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28" t="s">
        <v>39</v>
      </c>
      <c r="F34" s="123">
        <f>ROUND((SUM(BF121:BF149)),  2)</f>
        <v>0</v>
      </c>
      <c r="G34" s="34"/>
      <c r="H34" s="34"/>
      <c r="I34" s="124">
        <v>0.12</v>
      </c>
      <c r="J34" s="123">
        <f>ROUND(((SUM(BF121:BF149))*I34),  2)</f>
        <v>0</v>
      </c>
      <c r="K34" s="34"/>
      <c r="L34" s="51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35"/>
      <c r="C35" s="34"/>
      <c r="D35" s="34"/>
      <c r="E35" s="28" t="s">
        <v>40</v>
      </c>
      <c r="F35" s="123">
        <f>ROUND((SUM(BG121:BG149)),  2)</f>
        <v>0</v>
      </c>
      <c r="G35" s="34"/>
      <c r="H35" s="34"/>
      <c r="I35" s="124">
        <v>0.20999999999999999</v>
      </c>
      <c r="J35" s="123">
        <f>0</f>
        <v>0</v>
      </c>
      <c r="K35" s="34"/>
      <c r="L35" s="51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14.4" customHeight="1">
      <c r="A36" s="34"/>
      <c r="B36" s="35"/>
      <c r="C36" s="34"/>
      <c r="D36" s="34"/>
      <c r="E36" s="28" t="s">
        <v>41</v>
      </c>
      <c r="F36" s="123">
        <f>ROUND((SUM(BH121:BH149)),  2)</f>
        <v>0</v>
      </c>
      <c r="G36" s="34"/>
      <c r="H36" s="34"/>
      <c r="I36" s="124">
        <v>0.12</v>
      </c>
      <c r="J36" s="123">
        <f>0</f>
        <v>0</v>
      </c>
      <c r="K36" s="34"/>
      <c r="L36" s="51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23">
        <f>ROUND((SUM(BI121:BI149)),  2)</f>
        <v>0</v>
      </c>
      <c r="G37" s="34"/>
      <c r="H37" s="34"/>
      <c r="I37" s="124">
        <v>0</v>
      </c>
      <c r="J37" s="123">
        <f>0</f>
        <v>0</v>
      </c>
      <c r="K37" s="34"/>
      <c r="L37" s="51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6.96" customHeight="1">
      <c r="A38" s="34"/>
      <c r="B38" s="35"/>
      <c r="C38" s="34"/>
      <c r="D38" s="34"/>
      <c r="E38" s="34"/>
      <c r="F38" s="34"/>
      <c r="G38" s="34"/>
      <c r="H38" s="34"/>
      <c r="I38" s="34"/>
      <c r="J38" s="34"/>
      <c r="K38" s="34"/>
      <c r="L38" s="51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2" customFormat="1" ht="25.44" customHeight="1">
      <c r="A39" s="34"/>
      <c r="B39" s="35"/>
      <c r="C39" s="125"/>
      <c r="D39" s="126" t="s">
        <v>43</v>
      </c>
      <c r="E39" s="77"/>
      <c r="F39" s="77"/>
      <c r="G39" s="127" t="s">
        <v>44</v>
      </c>
      <c r="H39" s="128" t="s">
        <v>45</v>
      </c>
      <c r="I39" s="77"/>
      <c r="J39" s="129">
        <f>SUM(J30:J37)</f>
        <v>0</v>
      </c>
      <c r="K39" s="130"/>
      <c r="L39" s="51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14.4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1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1"/>
      <c r="D50" s="52" t="s">
        <v>46</v>
      </c>
      <c r="E50" s="53"/>
      <c r="F50" s="53"/>
      <c r="G50" s="52" t="s">
        <v>47</v>
      </c>
      <c r="H50" s="53"/>
      <c r="I50" s="53"/>
      <c r="J50" s="53"/>
      <c r="K50" s="53"/>
      <c r="L50" s="5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4" t="s">
        <v>48</v>
      </c>
      <c r="E61" s="37"/>
      <c r="F61" s="131" t="s">
        <v>49</v>
      </c>
      <c r="G61" s="54" t="s">
        <v>48</v>
      </c>
      <c r="H61" s="37"/>
      <c r="I61" s="37"/>
      <c r="J61" s="132" t="s">
        <v>49</v>
      </c>
      <c r="K61" s="37"/>
      <c r="L61" s="51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2" t="s">
        <v>50</v>
      </c>
      <c r="E65" s="55"/>
      <c r="F65" s="55"/>
      <c r="G65" s="52" t="s">
        <v>51</v>
      </c>
      <c r="H65" s="55"/>
      <c r="I65" s="55"/>
      <c r="J65" s="55"/>
      <c r="K65" s="55"/>
      <c r="L65" s="51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4" t="s">
        <v>48</v>
      </c>
      <c r="E76" s="37"/>
      <c r="F76" s="131" t="s">
        <v>49</v>
      </c>
      <c r="G76" s="54" t="s">
        <v>48</v>
      </c>
      <c r="H76" s="37"/>
      <c r="I76" s="37"/>
      <c r="J76" s="132" t="s">
        <v>49</v>
      </c>
      <c r="K76" s="37"/>
      <c r="L76" s="51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1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1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152</v>
      </c>
      <c r="D82" s="34"/>
      <c r="E82" s="34"/>
      <c r="F82" s="34"/>
      <c r="G82" s="34"/>
      <c r="H82" s="34"/>
      <c r="I82" s="34"/>
      <c r="J82" s="34"/>
      <c r="K82" s="34"/>
      <c r="L82" s="51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1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4"/>
      <c r="E84" s="34"/>
      <c r="F84" s="34"/>
      <c r="G84" s="34"/>
      <c r="H84" s="34"/>
      <c r="I84" s="34"/>
      <c r="J84" s="34"/>
      <c r="K84" s="34"/>
      <c r="L84" s="51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17" t="str">
        <f>E7</f>
        <v>Ostrava, Vaňkova 46</v>
      </c>
      <c r="F85" s="28"/>
      <c r="G85" s="28"/>
      <c r="H85" s="28"/>
      <c r="I85" s="34"/>
      <c r="J85" s="34"/>
      <c r="K85" s="34"/>
      <c r="L85" s="51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150</v>
      </c>
      <c r="D86" s="34"/>
      <c r="E86" s="34"/>
      <c r="F86" s="34"/>
      <c r="G86" s="34"/>
      <c r="H86" s="34"/>
      <c r="I86" s="34"/>
      <c r="J86" s="34"/>
      <c r="K86" s="34"/>
      <c r="L86" s="51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3" t="str">
        <f>E9</f>
        <v>A4 - 4.5 - Rozvaděč ROV ovl.ventilace</v>
      </c>
      <c r="F87" s="34"/>
      <c r="G87" s="34"/>
      <c r="H87" s="34"/>
      <c r="I87" s="34"/>
      <c r="J87" s="34"/>
      <c r="K87" s="34"/>
      <c r="L87" s="51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1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20</v>
      </c>
      <c r="D89" s="34"/>
      <c r="E89" s="34"/>
      <c r="F89" s="23" t="str">
        <f>F12</f>
        <v xml:space="preserve"> </v>
      </c>
      <c r="G89" s="34"/>
      <c r="H89" s="34"/>
      <c r="I89" s="28" t="s">
        <v>22</v>
      </c>
      <c r="J89" s="65" t="str">
        <f>IF(J12="","",J12)</f>
        <v>21. 3. 2025</v>
      </c>
      <c r="K89" s="34"/>
      <c r="L89" s="51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1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5.15" customHeight="1">
      <c r="A91" s="34"/>
      <c r="B91" s="35"/>
      <c r="C91" s="28" t="s">
        <v>24</v>
      </c>
      <c r="D91" s="34"/>
      <c r="E91" s="34"/>
      <c r="F91" s="23" t="str">
        <f>E15</f>
        <v xml:space="preserve"> </v>
      </c>
      <c r="G91" s="34"/>
      <c r="H91" s="34"/>
      <c r="I91" s="28" t="s">
        <v>29</v>
      </c>
      <c r="J91" s="32" t="str">
        <f>E21</f>
        <v xml:space="preserve"> </v>
      </c>
      <c r="K91" s="34"/>
      <c r="L91" s="51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31</v>
      </c>
      <c r="J92" s="32" t="str">
        <f>E24</f>
        <v xml:space="preserve"> </v>
      </c>
      <c r="K92" s="34"/>
      <c r="L92" s="51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1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33" t="s">
        <v>153</v>
      </c>
      <c r="D94" s="125"/>
      <c r="E94" s="125"/>
      <c r="F94" s="125"/>
      <c r="G94" s="125"/>
      <c r="H94" s="125"/>
      <c r="I94" s="125"/>
      <c r="J94" s="134" t="s">
        <v>154</v>
      </c>
      <c r="K94" s="125"/>
      <c r="L94" s="51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1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35" t="s">
        <v>155</v>
      </c>
      <c r="D96" s="34"/>
      <c r="E96" s="34"/>
      <c r="F96" s="34"/>
      <c r="G96" s="34"/>
      <c r="H96" s="34"/>
      <c r="I96" s="34"/>
      <c r="J96" s="92">
        <f>J121</f>
        <v>0</v>
      </c>
      <c r="K96" s="34"/>
      <c r="L96" s="51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156</v>
      </c>
    </row>
    <row r="97" s="9" customFormat="1" ht="24.96" customHeight="1">
      <c r="A97" s="9"/>
      <c r="B97" s="136"/>
      <c r="C97" s="9"/>
      <c r="D97" s="137" t="s">
        <v>157</v>
      </c>
      <c r="E97" s="138"/>
      <c r="F97" s="138"/>
      <c r="G97" s="138"/>
      <c r="H97" s="138"/>
      <c r="I97" s="138"/>
      <c r="J97" s="139">
        <f>J122</f>
        <v>0</v>
      </c>
      <c r="K97" s="9"/>
      <c r="L97" s="13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0"/>
      <c r="C98" s="10"/>
      <c r="D98" s="141" t="s">
        <v>158</v>
      </c>
      <c r="E98" s="142"/>
      <c r="F98" s="142"/>
      <c r="G98" s="142"/>
      <c r="H98" s="142"/>
      <c r="I98" s="142"/>
      <c r="J98" s="143">
        <f>J123</f>
        <v>0</v>
      </c>
      <c r="K98" s="10"/>
      <c r="L98" s="14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6"/>
      <c r="C99" s="9"/>
      <c r="D99" s="137" t="s">
        <v>206</v>
      </c>
      <c r="E99" s="138"/>
      <c r="F99" s="138"/>
      <c r="G99" s="138"/>
      <c r="H99" s="138"/>
      <c r="I99" s="138"/>
      <c r="J99" s="139">
        <f>J133</f>
        <v>0</v>
      </c>
      <c r="K99" s="9"/>
      <c r="L99" s="13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40"/>
      <c r="C100" s="10"/>
      <c r="D100" s="141" t="s">
        <v>207</v>
      </c>
      <c r="E100" s="142"/>
      <c r="F100" s="142"/>
      <c r="G100" s="142"/>
      <c r="H100" s="142"/>
      <c r="I100" s="142"/>
      <c r="J100" s="143">
        <f>J134</f>
        <v>0</v>
      </c>
      <c r="K100" s="10"/>
      <c r="L100" s="14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0"/>
      <c r="C101" s="10"/>
      <c r="D101" s="141" t="s">
        <v>208</v>
      </c>
      <c r="E101" s="142"/>
      <c r="F101" s="142"/>
      <c r="G101" s="142"/>
      <c r="H101" s="142"/>
      <c r="I101" s="142"/>
      <c r="J101" s="143">
        <f>J139</f>
        <v>0</v>
      </c>
      <c r="K101" s="10"/>
      <c r="L101" s="14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4"/>
      <c r="B102" s="35"/>
      <c r="C102" s="34"/>
      <c r="D102" s="34"/>
      <c r="E102" s="34"/>
      <c r="F102" s="34"/>
      <c r="G102" s="34"/>
      <c r="H102" s="34"/>
      <c r="I102" s="34"/>
      <c r="J102" s="34"/>
      <c r="K102" s="34"/>
      <c r="L102" s="51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1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7" s="2" customFormat="1" ht="6.96" customHeight="1">
      <c r="A107" s="34"/>
      <c r="B107" s="58"/>
      <c r="C107" s="59"/>
      <c r="D107" s="59"/>
      <c r="E107" s="59"/>
      <c r="F107" s="59"/>
      <c r="G107" s="59"/>
      <c r="H107" s="59"/>
      <c r="I107" s="59"/>
      <c r="J107" s="59"/>
      <c r="K107" s="59"/>
      <c r="L107" s="51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4.96" customHeight="1">
      <c r="A108" s="34"/>
      <c r="B108" s="35"/>
      <c r="C108" s="19" t="s">
        <v>159</v>
      </c>
      <c r="D108" s="34"/>
      <c r="E108" s="34"/>
      <c r="F108" s="34"/>
      <c r="G108" s="34"/>
      <c r="H108" s="34"/>
      <c r="I108" s="34"/>
      <c r="J108" s="34"/>
      <c r="K108" s="34"/>
      <c r="L108" s="51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6.96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1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2" customHeight="1">
      <c r="A110" s="34"/>
      <c r="B110" s="35"/>
      <c r="C110" s="28" t="s">
        <v>16</v>
      </c>
      <c r="D110" s="34"/>
      <c r="E110" s="34"/>
      <c r="F110" s="34"/>
      <c r="G110" s="34"/>
      <c r="H110" s="34"/>
      <c r="I110" s="34"/>
      <c r="J110" s="34"/>
      <c r="K110" s="34"/>
      <c r="L110" s="51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6.5" customHeight="1">
      <c r="A111" s="34"/>
      <c r="B111" s="35"/>
      <c r="C111" s="34"/>
      <c r="D111" s="34"/>
      <c r="E111" s="117" t="str">
        <f>E7</f>
        <v>Ostrava, Vaňkova 46</v>
      </c>
      <c r="F111" s="28"/>
      <c r="G111" s="28"/>
      <c r="H111" s="28"/>
      <c r="I111" s="34"/>
      <c r="J111" s="34"/>
      <c r="K111" s="34"/>
      <c r="L111" s="51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2" customHeight="1">
      <c r="A112" s="34"/>
      <c r="B112" s="35"/>
      <c r="C112" s="28" t="s">
        <v>150</v>
      </c>
      <c r="D112" s="34"/>
      <c r="E112" s="34"/>
      <c r="F112" s="34"/>
      <c r="G112" s="34"/>
      <c r="H112" s="34"/>
      <c r="I112" s="34"/>
      <c r="J112" s="34"/>
      <c r="K112" s="34"/>
      <c r="L112" s="51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16.5" customHeight="1">
      <c r="A113" s="34"/>
      <c r="B113" s="35"/>
      <c r="C113" s="34"/>
      <c r="D113" s="34"/>
      <c r="E113" s="63" t="str">
        <f>E9</f>
        <v>A4 - 4.5 - Rozvaděč ROV ovl.ventilace</v>
      </c>
      <c r="F113" s="34"/>
      <c r="G113" s="34"/>
      <c r="H113" s="34"/>
      <c r="I113" s="34"/>
      <c r="J113" s="34"/>
      <c r="K113" s="34"/>
      <c r="L113" s="51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6.96" customHeigh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1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12" customHeight="1">
      <c r="A115" s="34"/>
      <c r="B115" s="35"/>
      <c r="C115" s="28" t="s">
        <v>20</v>
      </c>
      <c r="D115" s="34"/>
      <c r="E115" s="34"/>
      <c r="F115" s="23" t="str">
        <f>F12</f>
        <v xml:space="preserve"> </v>
      </c>
      <c r="G115" s="34"/>
      <c r="H115" s="34"/>
      <c r="I115" s="28" t="s">
        <v>22</v>
      </c>
      <c r="J115" s="65" t="str">
        <f>IF(J12="","",J12)</f>
        <v>21. 3. 2025</v>
      </c>
      <c r="K115" s="34"/>
      <c r="L115" s="51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1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24</v>
      </c>
      <c r="D117" s="34"/>
      <c r="E117" s="34"/>
      <c r="F117" s="23" t="str">
        <f>E15</f>
        <v xml:space="preserve"> </v>
      </c>
      <c r="G117" s="34"/>
      <c r="H117" s="34"/>
      <c r="I117" s="28" t="s">
        <v>29</v>
      </c>
      <c r="J117" s="32" t="str">
        <f>E21</f>
        <v xml:space="preserve"> </v>
      </c>
      <c r="K117" s="34"/>
      <c r="L117" s="51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5.15" customHeight="1">
      <c r="A118" s="34"/>
      <c r="B118" s="35"/>
      <c r="C118" s="28" t="s">
        <v>27</v>
      </c>
      <c r="D118" s="34"/>
      <c r="E118" s="34"/>
      <c r="F118" s="23" t="str">
        <f>IF(E18="","",E18)</f>
        <v>Vyplň údaj</v>
      </c>
      <c r="G118" s="34"/>
      <c r="H118" s="34"/>
      <c r="I118" s="28" t="s">
        <v>31</v>
      </c>
      <c r="J118" s="32" t="str">
        <f>E24</f>
        <v xml:space="preserve"> </v>
      </c>
      <c r="K118" s="34"/>
      <c r="L118" s="51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0.32" customHeight="1">
      <c r="A119" s="34"/>
      <c r="B119" s="35"/>
      <c r="C119" s="34"/>
      <c r="D119" s="34"/>
      <c r="E119" s="34"/>
      <c r="F119" s="34"/>
      <c r="G119" s="34"/>
      <c r="H119" s="34"/>
      <c r="I119" s="34"/>
      <c r="J119" s="34"/>
      <c r="K119" s="34"/>
      <c r="L119" s="51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11" customFormat="1" ht="29.28" customHeight="1">
      <c r="A120" s="144"/>
      <c r="B120" s="145"/>
      <c r="C120" s="146" t="s">
        <v>160</v>
      </c>
      <c r="D120" s="147" t="s">
        <v>58</v>
      </c>
      <c r="E120" s="147" t="s">
        <v>54</v>
      </c>
      <c r="F120" s="147" t="s">
        <v>55</v>
      </c>
      <c r="G120" s="147" t="s">
        <v>161</v>
      </c>
      <c r="H120" s="147" t="s">
        <v>162</v>
      </c>
      <c r="I120" s="147" t="s">
        <v>163</v>
      </c>
      <c r="J120" s="148" t="s">
        <v>154</v>
      </c>
      <c r="K120" s="149" t="s">
        <v>164</v>
      </c>
      <c r="L120" s="150"/>
      <c r="M120" s="82" t="s">
        <v>1</v>
      </c>
      <c r="N120" s="83" t="s">
        <v>37</v>
      </c>
      <c r="O120" s="83" t="s">
        <v>165</v>
      </c>
      <c r="P120" s="83" t="s">
        <v>166</v>
      </c>
      <c r="Q120" s="83" t="s">
        <v>167</v>
      </c>
      <c r="R120" s="83" t="s">
        <v>168</v>
      </c>
      <c r="S120" s="83" t="s">
        <v>169</v>
      </c>
      <c r="T120" s="84" t="s">
        <v>170</v>
      </c>
      <c r="U120" s="144"/>
      <c r="V120" s="144"/>
      <c r="W120" s="144"/>
      <c r="X120" s="144"/>
      <c r="Y120" s="144"/>
      <c r="Z120" s="144"/>
      <c r="AA120" s="144"/>
      <c r="AB120" s="144"/>
      <c r="AC120" s="144"/>
      <c r="AD120" s="144"/>
      <c r="AE120" s="144"/>
    </row>
    <row r="121" s="2" customFormat="1" ht="22.8" customHeight="1">
      <c r="A121" s="34"/>
      <c r="B121" s="35"/>
      <c r="C121" s="89" t="s">
        <v>171</v>
      </c>
      <c r="D121" s="34"/>
      <c r="E121" s="34"/>
      <c r="F121" s="34"/>
      <c r="G121" s="34"/>
      <c r="H121" s="34"/>
      <c r="I121" s="34"/>
      <c r="J121" s="151">
        <f>BK121</f>
        <v>0</v>
      </c>
      <c r="K121" s="34"/>
      <c r="L121" s="35"/>
      <c r="M121" s="85"/>
      <c r="N121" s="69"/>
      <c r="O121" s="86"/>
      <c r="P121" s="152">
        <f>P122+P133</f>
        <v>0</v>
      </c>
      <c r="Q121" s="86"/>
      <c r="R121" s="152">
        <f>R122+R133</f>
        <v>0.019088000000000001</v>
      </c>
      <c r="S121" s="86"/>
      <c r="T121" s="153">
        <f>T122+T133</f>
        <v>0.029999999999999999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5" t="s">
        <v>72</v>
      </c>
      <c r="AU121" s="15" t="s">
        <v>156</v>
      </c>
      <c r="BK121" s="154">
        <f>BK122+BK133</f>
        <v>0</v>
      </c>
    </row>
    <row r="122" s="12" customFormat="1" ht="25.92" customHeight="1">
      <c r="A122" s="12"/>
      <c r="B122" s="155"/>
      <c r="C122" s="12"/>
      <c r="D122" s="156" t="s">
        <v>72</v>
      </c>
      <c r="E122" s="157" t="s">
        <v>172</v>
      </c>
      <c r="F122" s="157" t="s">
        <v>173</v>
      </c>
      <c r="G122" s="12"/>
      <c r="H122" s="12"/>
      <c r="I122" s="158"/>
      <c r="J122" s="159">
        <f>BK122</f>
        <v>0</v>
      </c>
      <c r="K122" s="12"/>
      <c r="L122" s="155"/>
      <c r="M122" s="160"/>
      <c r="N122" s="161"/>
      <c r="O122" s="161"/>
      <c r="P122" s="162">
        <f>P123</f>
        <v>0</v>
      </c>
      <c r="Q122" s="161"/>
      <c r="R122" s="162">
        <f>R123</f>
        <v>0.0028480000000000007</v>
      </c>
      <c r="S122" s="161"/>
      <c r="T122" s="163">
        <f>T123</f>
        <v>0.029999999999999999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156" t="s">
        <v>174</v>
      </c>
      <c r="AT122" s="164" t="s">
        <v>72</v>
      </c>
      <c r="AU122" s="164" t="s">
        <v>73</v>
      </c>
      <c r="AY122" s="156" t="s">
        <v>175</v>
      </c>
      <c r="BK122" s="165">
        <f>BK123</f>
        <v>0</v>
      </c>
    </row>
    <row r="123" s="12" customFormat="1" ht="22.8" customHeight="1">
      <c r="A123" s="12"/>
      <c r="B123" s="155"/>
      <c r="C123" s="12"/>
      <c r="D123" s="156" t="s">
        <v>72</v>
      </c>
      <c r="E123" s="166" t="s">
        <v>176</v>
      </c>
      <c r="F123" s="166" t="s">
        <v>177</v>
      </c>
      <c r="G123" s="12"/>
      <c r="H123" s="12"/>
      <c r="I123" s="158"/>
      <c r="J123" s="167">
        <f>BK123</f>
        <v>0</v>
      </c>
      <c r="K123" s="12"/>
      <c r="L123" s="155"/>
      <c r="M123" s="160"/>
      <c r="N123" s="161"/>
      <c r="O123" s="161"/>
      <c r="P123" s="162">
        <f>SUM(P124:P132)</f>
        <v>0</v>
      </c>
      <c r="Q123" s="161"/>
      <c r="R123" s="162">
        <f>SUM(R124:R132)</f>
        <v>0.0028480000000000007</v>
      </c>
      <c r="S123" s="161"/>
      <c r="T123" s="163">
        <f>SUM(T124:T132)</f>
        <v>0.029999999999999999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156" t="s">
        <v>174</v>
      </c>
      <c r="AT123" s="164" t="s">
        <v>72</v>
      </c>
      <c r="AU123" s="164" t="s">
        <v>81</v>
      </c>
      <c r="AY123" s="156" t="s">
        <v>175</v>
      </c>
      <c r="BK123" s="165">
        <f>SUM(BK124:BK132)</f>
        <v>0</v>
      </c>
    </row>
    <row r="124" s="2" customFormat="1" ht="24.15" customHeight="1">
      <c r="A124" s="34"/>
      <c r="B124" s="168"/>
      <c r="C124" s="169" t="s">
        <v>316</v>
      </c>
      <c r="D124" s="169" t="s">
        <v>178</v>
      </c>
      <c r="E124" s="170" t="s">
        <v>216</v>
      </c>
      <c r="F124" s="171" t="s">
        <v>217</v>
      </c>
      <c r="G124" s="172" t="s">
        <v>192</v>
      </c>
      <c r="H124" s="173">
        <v>28</v>
      </c>
      <c r="I124" s="174"/>
      <c r="J124" s="175">
        <f>ROUND(I124*H124,2)</f>
        <v>0</v>
      </c>
      <c r="K124" s="176"/>
      <c r="L124" s="35"/>
      <c r="M124" s="177" t="s">
        <v>1</v>
      </c>
      <c r="N124" s="178" t="s">
        <v>39</v>
      </c>
      <c r="O124" s="73"/>
      <c r="P124" s="179">
        <f>O124*H124</f>
        <v>0</v>
      </c>
      <c r="Q124" s="179">
        <v>0</v>
      </c>
      <c r="R124" s="179">
        <f>Q124*H124</f>
        <v>0</v>
      </c>
      <c r="S124" s="179">
        <v>0</v>
      </c>
      <c r="T124" s="180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1" t="s">
        <v>182</v>
      </c>
      <c r="AT124" s="181" t="s">
        <v>178</v>
      </c>
      <c r="AU124" s="181" t="s">
        <v>174</v>
      </c>
      <c r="AY124" s="15" t="s">
        <v>175</v>
      </c>
      <c r="BE124" s="182">
        <f>IF(N124="základní",J124,0)</f>
        <v>0</v>
      </c>
      <c r="BF124" s="182">
        <f>IF(N124="snížená",J124,0)</f>
        <v>0</v>
      </c>
      <c r="BG124" s="182">
        <f>IF(N124="zákl. přenesená",J124,0)</f>
        <v>0</v>
      </c>
      <c r="BH124" s="182">
        <f>IF(N124="sníž. přenesená",J124,0)</f>
        <v>0</v>
      </c>
      <c r="BI124" s="182">
        <f>IF(N124="nulová",J124,0)</f>
        <v>0</v>
      </c>
      <c r="BJ124" s="15" t="s">
        <v>174</v>
      </c>
      <c r="BK124" s="182">
        <f>ROUND(I124*H124,2)</f>
        <v>0</v>
      </c>
      <c r="BL124" s="15" t="s">
        <v>182</v>
      </c>
      <c r="BM124" s="181" t="s">
        <v>487</v>
      </c>
    </row>
    <row r="125" s="2" customFormat="1" ht="24.15" customHeight="1">
      <c r="A125" s="34"/>
      <c r="B125" s="168"/>
      <c r="C125" s="183" t="s">
        <v>318</v>
      </c>
      <c r="D125" s="183" t="s">
        <v>184</v>
      </c>
      <c r="E125" s="184" t="s">
        <v>422</v>
      </c>
      <c r="F125" s="185" t="s">
        <v>423</v>
      </c>
      <c r="G125" s="186" t="s">
        <v>192</v>
      </c>
      <c r="H125" s="187">
        <v>32.200000000000003</v>
      </c>
      <c r="I125" s="188"/>
      <c r="J125" s="189">
        <f>ROUND(I125*H125,2)</f>
        <v>0</v>
      </c>
      <c r="K125" s="190"/>
      <c r="L125" s="191"/>
      <c r="M125" s="197" t="s">
        <v>1</v>
      </c>
      <c r="N125" s="198" t="s">
        <v>39</v>
      </c>
      <c r="O125" s="73"/>
      <c r="P125" s="179">
        <f>O125*H125</f>
        <v>0</v>
      </c>
      <c r="Q125" s="179">
        <v>5.0000000000000002E-05</v>
      </c>
      <c r="R125" s="179">
        <f>Q125*H125</f>
        <v>0.0016100000000000003</v>
      </c>
      <c r="S125" s="179">
        <v>0</v>
      </c>
      <c r="T125" s="180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181" t="s">
        <v>187</v>
      </c>
      <c r="AT125" s="181" t="s">
        <v>184</v>
      </c>
      <c r="AU125" s="181" t="s">
        <v>174</v>
      </c>
      <c r="AY125" s="15" t="s">
        <v>175</v>
      </c>
      <c r="BE125" s="182">
        <f>IF(N125="základní",J125,0)</f>
        <v>0</v>
      </c>
      <c r="BF125" s="182">
        <f>IF(N125="snížená",J125,0)</f>
        <v>0</v>
      </c>
      <c r="BG125" s="182">
        <f>IF(N125="zákl. přenesená",J125,0)</f>
        <v>0</v>
      </c>
      <c r="BH125" s="182">
        <f>IF(N125="sníž. přenesená",J125,0)</f>
        <v>0</v>
      </c>
      <c r="BI125" s="182">
        <f>IF(N125="nulová",J125,0)</f>
        <v>0</v>
      </c>
      <c r="BJ125" s="15" t="s">
        <v>174</v>
      </c>
      <c r="BK125" s="182">
        <f>ROUND(I125*H125,2)</f>
        <v>0</v>
      </c>
      <c r="BL125" s="15" t="s">
        <v>182</v>
      </c>
      <c r="BM125" s="181" t="s">
        <v>488</v>
      </c>
    </row>
    <row r="126" s="2" customFormat="1" ht="24.15" customHeight="1">
      <c r="A126" s="34"/>
      <c r="B126" s="168"/>
      <c r="C126" s="169" t="s">
        <v>462</v>
      </c>
      <c r="D126" s="169" t="s">
        <v>178</v>
      </c>
      <c r="E126" s="170" t="s">
        <v>216</v>
      </c>
      <c r="F126" s="171" t="s">
        <v>217</v>
      </c>
      <c r="G126" s="172" t="s">
        <v>192</v>
      </c>
      <c r="H126" s="173">
        <v>26</v>
      </c>
      <c r="I126" s="174"/>
      <c r="J126" s="175">
        <f>ROUND(I126*H126,2)</f>
        <v>0</v>
      </c>
      <c r="K126" s="176"/>
      <c r="L126" s="35"/>
      <c r="M126" s="177" t="s">
        <v>1</v>
      </c>
      <c r="N126" s="178" t="s">
        <v>39</v>
      </c>
      <c r="O126" s="73"/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1" t="s">
        <v>182</v>
      </c>
      <c r="AT126" s="181" t="s">
        <v>178</v>
      </c>
      <c r="AU126" s="181" t="s">
        <v>174</v>
      </c>
      <c r="AY126" s="15" t="s">
        <v>175</v>
      </c>
      <c r="BE126" s="182">
        <f>IF(N126="základní",J126,0)</f>
        <v>0</v>
      </c>
      <c r="BF126" s="182">
        <f>IF(N126="snížená",J126,0)</f>
        <v>0</v>
      </c>
      <c r="BG126" s="182">
        <f>IF(N126="zákl. přenesená",J126,0)</f>
        <v>0</v>
      </c>
      <c r="BH126" s="182">
        <f>IF(N126="sníž. přenesená",J126,0)</f>
        <v>0</v>
      </c>
      <c r="BI126" s="182">
        <f>IF(N126="nulová",J126,0)</f>
        <v>0</v>
      </c>
      <c r="BJ126" s="15" t="s">
        <v>174</v>
      </c>
      <c r="BK126" s="182">
        <f>ROUND(I126*H126,2)</f>
        <v>0</v>
      </c>
      <c r="BL126" s="15" t="s">
        <v>182</v>
      </c>
      <c r="BM126" s="181" t="s">
        <v>489</v>
      </c>
    </row>
    <row r="127" s="2" customFormat="1" ht="24.15" customHeight="1">
      <c r="A127" s="34"/>
      <c r="B127" s="168"/>
      <c r="C127" s="183" t="s">
        <v>464</v>
      </c>
      <c r="D127" s="183" t="s">
        <v>184</v>
      </c>
      <c r="E127" s="184" t="s">
        <v>490</v>
      </c>
      <c r="F127" s="185" t="s">
        <v>491</v>
      </c>
      <c r="G127" s="186" t="s">
        <v>192</v>
      </c>
      <c r="H127" s="187">
        <v>29.899999999999999</v>
      </c>
      <c r="I127" s="188"/>
      <c r="J127" s="189">
        <f>ROUND(I127*H127,2)</f>
        <v>0</v>
      </c>
      <c r="K127" s="190"/>
      <c r="L127" s="191"/>
      <c r="M127" s="197" t="s">
        <v>1</v>
      </c>
      <c r="N127" s="198" t="s">
        <v>39</v>
      </c>
      <c r="O127" s="73"/>
      <c r="P127" s="179">
        <f>O127*H127</f>
        <v>0</v>
      </c>
      <c r="Q127" s="179">
        <v>2.0000000000000002E-05</v>
      </c>
      <c r="R127" s="179">
        <f>Q127*H127</f>
        <v>0.00059800000000000001</v>
      </c>
      <c r="S127" s="179">
        <v>0</v>
      </c>
      <c r="T127" s="180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81" t="s">
        <v>187</v>
      </c>
      <c r="AT127" s="181" t="s">
        <v>184</v>
      </c>
      <c r="AU127" s="181" t="s">
        <v>174</v>
      </c>
      <c r="AY127" s="15" t="s">
        <v>175</v>
      </c>
      <c r="BE127" s="182">
        <f>IF(N127="základní",J127,0)</f>
        <v>0</v>
      </c>
      <c r="BF127" s="182">
        <f>IF(N127="snížená",J127,0)</f>
        <v>0</v>
      </c>
      <c r="BG127" s="182">
        <f>IF(N127="zákl. přenesená",J127,0)</f>
        <v>0</v>
      </c>
      <c r="BH127" s="182">
        <f>IF(N127="sníž. přenesená",J127,0)</f>
        <v>0</v>
      </c>
      <c r="BI127" s="182">
        <f>IF(N127="nulová",J127,0)</f>
        <v>0</v>
      </c>
      <c r="BJ127" s="15" t="s">
        <v>174</v>
      </c>
      <c r="BK127" s="182">
        <f>ROUND(I127*H127,2)</f>
        <v>0</v>
      </c>
      <c r="BL127" s="15" t="s">
        <v>182</v>
      </c>
      <c r="BM127" s="181" t="s">
        <v>492</v>
      </c>
    </row>
    <row r="128" s="2" customFormat="1" ht="55.5" customHeight="1">
      <c r="A128" s="34"/>
      <c r="B128" s="168"/>
      <c r="C128" s="169" t="s">
        <v>222</v>
      </c>
      <c r="D128" s="169" t="s">
        <v>178</v>
      </c>
      <c r="E128" s="170" t="s">
        <v>322</v>
      </c>
      <c r="F128" s="171" t="s">
        <v>493</v>
      </c>
      <c r="G128" s="172" t="s">
        <v>324</v>
      </c>
      <c r="H128" s="173">
        <v>1</v>
      </c>
      <c r="I128" s="174"/>
      <c r="J128" s="175">
        <f>ROUND(I128*H128,2)</f>
        <v>0</v>
      </c>
      <c r="K128" s="176"/>
      <c r="L128" s="35"/>
      <c r="M128" s="177" t="s">
        <v>1</v>
      </c>
      <c r="N128" s="178" t="s">
        <v>39</v>
      </c>
      <c r="O128" s="73"/>
      <c r="P128" s="179">
        <f>O128*H128</f>
        <v>0</v>
      </c>
      <c r="Q128" s="179">
        <v>0</v>
      </c>
      <c r="R128" s="179">
        <f>Q128*H128</f>
        <v>0</v>
      </c>
      <c r="S128" s="179">
        <v>0.029999999999999999</v>
      </c>
      <c r="T128" s="180">
        <f>S128*H128</f>
        <v>0.029999999999999999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81" t="s">
        <v>182</v>
      </c>
      <c r="AT128" s="181" t="s">
        <v>178</v>
      </c>
      <c r="AU128" s="181" t="s">
        <v>174</v>
      </c>
      <c r="AY128" s="15" t="s">
        <v>175</v>
      </c>
      <c r="BE128" s="182">
        <f>IF(N128="základní",J128,0)</f>
        <v>0</v>
      </c>
      <c r="BF128" s="182">
        <f>IF(N128="snížená",J128,0)</f>
        <v>0</v>
      </c>
      <c r="BG128" s="182">
        <f>IF(N128="zákl. přenesená",J128,0)</f>
        <v>0</v>
      </c>
      <c r="BH128" s="182">
        <f>IF(N128="sníž. přenesená",J128,0)</f>
        <v>0</v>
      </c>
      <c r="BI128" s="182">
        <f>IF(N128="nulová",J128,0)</f>
        <v>0</v>
      </c>
      <c r="BJ128" s="15" t="s">
        <v>174</v>
      </c>
      <c r="BK128" s="182">
        <f>ROUND(I128*H128,2)</f>
        <v>0</v>
      </c>
      <c r="BL128" s="15" t="s">
        <v>182</v>
      </c>
      <c r="BM128" s="181" t="s">
        <v>494</v>
      </c>
    </row>
    <row r="129" s="2" customFormat="1" ht="16.5" customHeight="1">
      <c r="A129" s="34"/>
      <c r="B129" s="168"/>
      <c r="C129" s="169" t="s">
        <v>224</v>
      </c>
      <c r="D129" s="169" t="s">
        <v>178</v>
      </c>
      <c r="E129" s="170" t="s">
        <v>332</v>
      </c>
      <c r="F129" s="171" t="s">
        <v>333</v>
      </c>
      <c r="G129" s="172" t="s">
        <v>181</v>
      </c>
      <c r="H129" s="173">
        <v>2</v>
      </c>
      <c r="I129" s="174"/>
      <c r="J129" s="175">
        <f>ROUND(I129*H129,2)</f>
        <v>0</v>
      </c>
      <c r="K129" s="176"/>
      <c r="L129" s="35"/>
      <c r="M129" s="177" t="s">
        <v>1</v>
      </c>
      <c r="N129" s="178" t="s">
        <v>39</v>
      </c>
      <c r="O129" s="73"/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1" t="s">
        <v>182</v>
      </c>
      <c r="AT129" s="181" t="s">
        <v>178</v>
      </c>
      <c r="AU129" s="181" t="s">
        <v>174</v>
      </c>
      <c r="AY129" s="15" t="s">
        <v>175</v>
      </c>
      <c r="BE129" s="182">
        <f>IF(N129="základní",J129,0)</f>
        <v>0</v>
      </c>
      <c r="BF129" s="182">
        <f>IF(N129="snížená",J129,0)</f>
        <v>0</v>
      </c>
      <c r="BG129" s="182">
        <f>IF(N129="zákl. přenesená",J129,0)</f>
        <v>0</v>
      </c>
      <c r="BH129" s="182">
        <f>IF(N129="sníž. přenesená",J129,0)</f>
        <v>0</v>
      </c>
      <c r="BI129" s="182">
        <f>IF(N129="nulová",J129,0)</f>
        <v>0</v>
      </c>
      <c r="BJ129" s="15" t="s">
        <v>174</v>
      </c>
      <c r="BK129" s="182">
        <f>ROUND(I129*H129,2)</f>
        <v>0</v>
      </c>
      <c r="BL129" s="15" t="s">
        <v>182</v>
      </c>
      <c r="BM129" s="181" t="s">
        <v>495</v>
      </c>
    </row>
    <row r="130" s="2" customFormat="1" ht="16.5" customHeight="1">
      <c r="A130" s="34"/>
      <c r="B130" s="168"/>
      <c r="C130" s="183" t="s">
        <v>226</v>
      </c>
      <c r="D130" s="183" t="s">
        <v>184</v>
      </c>
      <c r="E130" s="184" t="s">
        <v>335</v>
      </c>
      <c r="F130" s="185" t="s">
        <v>496</v>
      </c>
      <c r="G130" s="186" t="s">
        <v>181</v>
      </c>
      <c r="H130" s="187">
        <v>2</v>
      </c>
      <c r="I130" s="188"/>
      <c r="J130" s="189">
        <f>ROUND(I130*H130,2)</f>
        <v>0</v>
      </c>
      <c r="K130" s="190"/>
      <c r="L130" s="191"/>
      <c r="M130" s="197" t="s">
        <v>1</v>
      </c>
      <c r="N130" s="198" t="s">
        <v>39</v>
      </c>
      <c r="O130" s="73"/>
      <c r="P130" s="179">
        <f>O130*H130</f>
        <v>0</v>
      </c>
      <c r="Q130" s="179">
        <v>3.0000000000000001E-05</v>
      </c>
      <c r="R130" s="179">
        <f>Q130*H130</f>
        <v>6.0000000000000002E-05</v>
      </c>
      <c r="S130" s="179">
        <v>0</v>
      </c>
      <c r="T130" s="180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81" t="s">
        <v>187</v>
      </c>
      <c r="AT130" s="181" t="s">
        <v>184</v>
      </c>
      <c r="AU130" s="181" t="s">
        <v>174</v>
      </c>
      <c r="AY130" s="15" t="s">
        <v>175</v>
      </c>
      <c r="BE130" s="182">
        <f>IF(N130="základní",J130,0)</f>
        <v>0</v>
      </c>
      <c r="BF130" s="182">
        <f>IF(N130="snížená",J130,0)</f>
        <v>0</v>
      </c>
      <c r="BG130" s="182">
        <f>IF(N130="zákl. přenesená",J130,0)</f>
        <v>0</v>
      </c>
      <c r="BH130" s="182">
        <f>IF(N130="sníž. přenesená",J130,0)</f>
        <v>0</v>
      </c>
      <c r="BI130" s="182">
        <f>IF(N130="nulová",J130,0)</f>
        <v>0</v>
      </c>
      <c r="BJ130" s="15" t="s">
        <v>174</v>
      </c>
      <c r="BK130" s="182">
        <f>ROUND(I130*H130,2)</f>
        <v>0</v>
      </c>
      <c r="BL130" s="15" t="s">
        <v>182</v>
      </c>
      <c r="BM130" s="181" t="s">
        <v>497</v>
      </c>
    </row>
    <row r="131" s="2" customFormat="1" ht="16.5" customHeight="1">
      <c r="A131" s="34"/>
      <c r="B131" s="168"/>
      <c r="C131" s="169" t="s">
        <v>245</v>
      </c>
      <c r="D131" s="169" t="s">
        <v>178</v>
      </c>
      <c r="E131" s="170" t="s">
        <v>338</v>
      </c>
      <c r="F131" s="171" t="s">
        <v>339</v>
      </c>
      <c r="G131" s="172" t="s">
        <v>181</v>
      </c>
      <c r="H131" s="173">
        <v>1</v>
      </c>
      <c r="I131" s="174"/>
      <c r="J131" s="175">
        <f>ROUND(I131*H131,2)</f>
        <v>0</v>
      </c>
      <c r="K131" s="176"/>
      <c r="L131" s="35"/>
      <c r="M131" s="177" t="s">
        <v>1</v>
      </c>
      <c r="N131" s="178" t="s">
        <v>39</v>
      </c>
      <c r="O131" s="73"/>
      <c r="P131" s="179">
        <f>O131*H131</f>
        <v>0</v>
      </c>
      <c r="Q131" s="179">
        <v>0</v>
      </c>
      <c r="R131" s="179">
        <f>Q131*H131</f>
        <v>0</v>
      </c>
      <c r="S131" s="179">
        <v>0</v>
      </c>
      <c r="T131" s="180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1" t="s">
        <v>182</v>
      </c>
      <c r="AT131" s="181" t="s">
        <v>178</v>
      </c>
      <c r="AU131" s="181" t="s">
        <v>174</v>
      </c>
      <c r="AY131" s="15" t="s">
        <v>175</v>
      </c>
      <c r="BE131" s="182">
        <f>IF(N131="základní",J131,0)</f>
        <v>0</v>
      </c>
      <c r="BF131" s="182">
        <f>IF(N131="snížená",J131,0)</f>
        <v>0</v>
      </c>
      <c r="BG131" s="182">
        <f>IF(N131="zákl. přenesená",J131,0)</f>
        <v>0</v>
      </c>
      <c r="BH131" s="182">
        <f>IF(N131="sníž. přenesená",J131,0)</f>
        <v>0</v>
      </c>
      <c r="BI131" s="182">
        <f>IF(N131="nulová",J131,0)</f>
        <v>0</v>
      </c>
      <c r="BJ131" s="15" t="s">
        <v>174</v>
      </c>
      <c r="BK131" s="182">
        <f>ROUND(I131*H131,2)</f>
        <v>0</v>
      </c>
      <c r="BL131" s="15" t="s">
        <v>182</v>
      </c>
      <c r="BM131" s="181" t="s">
        <v>498</v>
      </c>
    </row>
    <row r="132" s="2" customFormat="1" ht="24.15" customHeight="1">
      <c r="A132" s="34"/>
      <c r="B132" s="168"/>
      <c r="C132" s="183" t="s">
        <v>254</v>
      </c>
      <c r="D132" s="183" t="s">
        <v>184</v>
      </c>
      <c r="E132" s="184" t="s">
        <v>341</v>
      </c>
      <c r="F132" s="185" t="s">
        <v>342</v>
      </c>
      <c r="G132" s="186" t="s">
        <v>192</v>
      </c>
      <c r="H132" s="187">
        <v>1</v>
      </c>
      <c r="I132" s="188"/>
      <c r="J132" s="189">
        <f>ROUND(I132*H132,2)</f>
        <v>0</v>
      </c>
      <c r="K132" s="190"/>
      <c r="L132" s="191"/>
      <c r="M132" s="197" t="s">
        <v>1</v>
      </c>
      <c r="N132" s="198" t="s">
        <v>39</v>
      </c>
      <c r="O132" s="73"/>
      <c r="P132" s="179">
        <f>O132*H132</f>
        <v>0</v>
      </c>
      <c r="Q132" s="179">
        <v>0.00058</v>
      </c>
      <c r="R132" s="179">
        <f>Q132*H132</f>
        <v>0.00058</v>
      </c>
      <c r="S132" s="179">
        <v>0</v>
      </c>
      <c r="T132" s="180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81" t="s">
        <v>187</v>
      </c>
      <c r="AT132" s="181" t="s">
        <v>184</v>
      </c>
      <c r="AU132" s="181" t="s">
        <v>174</v>
      </c>
      <c r="AY132" s="15" t="s">
        <v>175</v>
      </c>
      <c r="BE132" s="182">
        <f>IF(N132="základní",J132,0)</f>
        <v>0</v>
      </c>
      <c r="BF132" s="182">
        <f>IF(N132="snížená",J132,0)</f>
        <v>0</v>
      </c>
      <c r="BG132" s="182">
        <f>IF(N132="zákl. přenesená",J132,0)</f>
        <v>0</v>
      </c>
      <c r="BH132" s="182">
        <f>IF(N132="sníž. přenesená",J132,0)</f>
        <v>0</v>
      </c>
      <c r="BI132" s="182">
        <f>IF(N132="nulová",J132,0)</f>
        <v>0</v>
      </c>
      <c r="BJ132" s="15" t="s">
        <v>174</v>
      </c>
      <c r="BK132" s="182">
        <f>ROUND(I132*H132,2)</f>
        <v>0</v>
      </c>
      <c r="BL132" s="15" t="s">
        <v>182</v>
      </c>
      <c r="BM132" s="181" t="s">
        <v>499</v>
      </c>
    </row>
    <row r="133" s="12" customFormat="1" ht="25.92" customHeight="1">
      <c r="A133" s="12"/>
      <c r="B133" s="155"/>
      <c r="C133" s="12"/>
      <c r="D133" s="156" t="s">
        <v>72</v>
      </c>
      <c r="E133" s="157" t="s">
        <v>184</v>
      </c>
      <c r="F133" s="157" t="s">
        <v>261</v>
      </c>
      <c r="G133" s="12"/>
      <c r="H133" s="12"/>
      <c r="I133" s="158"/>
      <c r="J133" s="159">
        <f>BK133</f>
        <v>0</v>
      </c>
      <c r="K133" s="12"/>
      <c r="L133" s="155"/>
      <c r="M133" s="160"/>
      <c r="N133" s="161"/>
      <c r="O133" s="161"/>
      <c r="P133" s="162">
        <f>P134+P139</f>
        <v>0</v>
      </c>
      <c r="Q133" s="161"/>
      <c r="R133" s="162">
        <f>R134+R139</f>
        <v>0.016240000000000001</v>
      </c>
      <c r="S133" s="161"/>
      <c r="T133" s="163">
        <f>T134+T139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156" t="s">
        <v>197</v>
      </c>
      <c r="AT133" s="164" t="s">
        <v>72</v>
      </c>
      <c r="AU133" s="164" t="s">
        <v>73</v>
      </c>
      <c r="AY133" s="156" t="s">
        <v>175</v>
      </c>
      <c r="BK133" s="165">
        <f>BK134+BK139</f>
        <v>0</v>
      </c>
    </row>
    <row r="134" s="12" customFormat="1" ht="22.8" customHeight="1">
      <c r="A134" s="12"/>
      <c r="B134" s="155"/>
      <c r="C134" s="12"/>
      <c r="D134" s="156" t="s">
        <v>72</v>
      </c>
      <c r="E134" s="166" t="s">
        <v>262</v>
      </c>
      <c r="F134" s="166" t="s">
        <v>263</v>
      </c>
      <c r="G134" s="12"/>
      <c r="H134" s="12"/>
      <c r="I134" s="158"/>
      <c r="J134" s="167">
        <f>BK134</f>
        <v>0</v>
      </c>
      <c r="K134" s="12"/>
      <c r="L134" s="155"/>
      <c r="M134" s="160"/>
      <c r="N134" s="161"/>
      <c r="O134" s="161"/>
      <c r="P134" s="162">
        <f>SUM(P135:P138)</f>
        <v>0</v>
      </c>
      <c r="Q134" s="161"/>
      <c r="R134" s="162">
        <f>SUM(R135:R138)</f>
        <v>0.0010400000000000001</v>
      </c>
      <c r="S134" s="161"/>
      <c r="T134" s="163">
        <f>SUM(T135:T138)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156" t="s">
        <v>197</v>
      </c>
      <c r="AT134" s="164" t="s">
        <v>72</v>
      </c>
      <c r="AU134" s="164" t="s">
        <v>81</v>
      </c>
      <c r="AY134" s="156" t="s">
        <v>175</v>
      </c>
      <c r="BK134" s="165">
        <f>SUM(BK135:BK138)</f>
        <v>0</v>
      </c>
    </row>
    <row r="135" s="2" customFormat="1" ht="24.15" customHeight="1">
      <c r="A135" s="34"/>
      <c r="B135" s="168"/>
      <c r="C135" s="169" t="s">
        <v>285</v>
      </c>
      <c r="D135" s="169" t="s">
        <v>178</v>
      </c>
      <c r="E135" s="170" t="s">
        <v>468</v>
      </c>
      <c r="F135" s="171" t="s">
        <v>469</v>
      </c>
      <c r="G135" s="172" t="s">
        <v>181</v>
      </c>
      <c r="H135" s="173">
        <v>1</v>
      </c>
      <c r="I135" s="174"/>
      <c r="J135" s="175">
        <f>ROUND(I135*H135,2)</f>
        <v>0</v>
      </c>
      <c r="K135" s="176"/>
      <c r="L135" s="35"/>
      <c r="M135" s="177" t="s">
        <v>1</v>
      </c>
      <c r="N135" s="178" t="s">
        <v>39</v>
      </c>
      <c r="O135" s="73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81" t="s">
        <v>266</v>
      </c>
      <c r="AT135" s="181" t="s">
        <v>178</v>
      </c>
      <c r="AU135" s="181" t="s">
        <v>174</v>
      </c>
      <c r="AY135" s="15" t="s">
        <v>175</v>
      </c>
      <c r="BE135" s="182">
        <f>IF(N135="základní",J135,0)</f>
        <v>0</v>
      </c>
      <c r="BF135" s="182">
        <f>IF(N135="snížená",J135,0)</f>
        <v>0</v>
      </c>
      <c r="BG135" s="182">
        <f>IF(N135="zákl. přenesená",J135,0)</f>
        <v>0</v>
      </c>
      <c r="BH135" s="182">
        <f>IF(N135="sníž. přenesená",J135,0)</f>
        <v>0</v>
      </c>
      <c r="BI135" s="182">
        <f>IF(N135="nulová",J135,0)</f>
        <v>0</v>
      </c>
      <c r="BJ135" s="15" t="s">
        <v>174</v>
      </c>
      <c r="BK135" s="182">
        <f>ROUND(I135*H135,2)</f>
        <v>0</v>
      </c>
      <c r="BL135" s="15" t="s">
        <v>266</v>
      </c>
      <c r="BM135" s="181" t="s">
        <v>500</v>
      </c>
    </row>
    <row r="136" s="2" customFormat="1" ht="16.5" customHeight="1">
      <c r="A136" s="34"/>
      <c r="B136" s="168"/>
      <c r="C136" s="183" t="s">
        <v>291</v>
      </c>
      <c r="D136" s="183" t="s">
        <v>184</v>
      </c>
      <c r="E136" s="184" t="s">
        <v>501</v>
      </c>
      <c r="F136" s="185" t="s">
        <v>502</v>
      </c>
      <c r="G136" s="186" t="s">
        <v>181</v>
      </c>
      <c r="H136" s="187">
        <v>1</v>
      </c>
      <c r="I136" s="188"/>
      <c r="J136" s="189">
        <f>ROUND(I136*H136,2)</f>
        <v>0</v>
      </c>
      <c r="K136" s="190"/>
      <c r="L136" s="191"/>
      <c r="M136" s="197" t="s">
        <v>1</v>
      </c>
      <c r="N136" s="198" t="s">
        <v>39</v>
      </c>
      <c r="O136" s="73"/>
      <c r="P136" s="179">
        <f>O136*H136</f>
        <v>0</v>
      </c>
      <c r="Q136" s="179">
        <v>0.00040000000000000002</v>
      </c>
      <c r="R136" s="179">
        <f>Q136*H136</f>
        <v>0.00040000000000000002</v>
      </c>
      <c r="S136" s="179">
        <v>0</v>
      </c>
      <c r="T136" s="180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1" t="s">
        <v>271</v>
      </c>
      <c r="AT136" s="181" t="s">
        <v>184</v>
      </c>
      <c r="AU136" s="181" t="s">
        <v>174</v>
      </c>
      <c r="AY136" s="15" t="s">
        <v>175</v>
      </c>
      <c r="BE136" s="182">
        <f>IF(N136="základní",J136,0)</f>
        <v>0</v>
      </c>
      <c r="BF136" s="182">
        <f>IF(N136="snížená",J136,0)</f>
        <v>0</v>
      </c>
      <c r="BG136" s="182">
        <f>IF(N136="zákl. přenesená",J136,0)</f>
        <v>0</v>
      </c>
      <c r="BH136" s="182">
        <f>IF(N136="sníž. přenesená",J136,0)</f>
        <v>0</v>
      </c>
      <c r="BI136" s="182">
        <f>IF(N136="nulová",J136,0)</f>
        <v>0</v>
      </c>
      <c r="BJ136" s="15" t="s">
        <v>174</v>
      </c>
      <c r="BK136" s="182">
        <f>ROUND(I136*H136,2)</f>
        <v>0</v>
      </c>
      <c r="BL136" s="15" t="s">
        <v>271</v>
      </c>
      <c r="BM136" s="181" t="s">
        <v>503</v>
      </c>
    </row>
    <row r="137" s="2" customFormat="1" ht="16.5" customHeight="1">
      <c r="A137" s="34"/>
      <c r="B137" s="168"/>
      <c r="C137" s="169" t="s">
        <v>504</v>
      </c>
      <c r="D137" s="169" t="s">
        <v>178</v>
      </c>
      <c r="E137" s="170" t="s">
        <v>505</v>
      </c>
      <c r="F137" s="171" t="s">
        <v>506</v>
      </c>
      <c r="G137" s="172" t="s">
        <v>181</v>
      </c>
      <c r="H137" s="173">
        <v>4</v>
      </c>
      <c r="I137" s="174"/>
      <c r="J137" s="175">
        <f>ROUND(I137*H137,2)</f>
        <v>0</v>
      </c>
      <c r="K137" s="176"/>
      <c r="L137" s="35"/>
      <c r="M137" s="177" t="s">
        <v>1</v>
      </c>
      <c r="N137" s="178" t="s">
        <v>39</v>
      </c>
      <c r="O137" s="73"/>
      <c r="P137" s="179">
        <f>O137*H137</f>
        <v>0</v>
      </c>
      <c r="Q137" s="179">
        <v>0</v>
      </c>
      <c r="R137" s="179">
        <f>Q137*H137</f>
        <v>0</v>
      </c>
      <c r="S137" s="179">
        <v>0</v>
      </c>
      <c r="T137" s="180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181" t="s">
        <v>266</v>
      </c>
      <c r="AT137" s="181" t="s">
        <v>178</v>
      </c>
      <c r="AU137" s="181" t="s">
        <v>174</v>
      </c>
      <c r="AY137" s="15" t="s">
        <v>175</v>
      </c>
      <c r="BE137" s="182">
        <f>IF(N137="základní",J137,0)</f>
        <v>0</v>
      </c>
      <c r="BF137" s="182">
        <f>IF(N137="snížená",J137,0)</f>
        <v>0</v>
      </c>
      <c r="BG137" s="182">
        <f>IF(N137="zákl. přenesená",J137,0)</f>
        <v>0</v>
      </c>
      <c r="BH137" s="182">
        <f>IF(N137="sníž. přenesená",J137,0)</f>
        <v>0</v>
      </c>
      <c r="BI137" s="182">
        <f>IF(N137="nulová",J137,0)</f>
        <v>0</v>
      </c>
      <c r="BJ137" s="15" t="s">
        <v>174</v>
      </c>
      <c r="BK137" s="182">
        <f>ROUND(I137*H137,2)</f>
        <v>0</v>
      </c>
      <c r="BL137" s="15" t="s">
        <v>266</v>
      </c>
      <c r="BM137" s="181" t="s">
        <v>507</v>
      </c>
    </row>
    <row r="138" s="2" customFormat="1" ht="16.5" customHeight="1">
      <c r="A138" s="34"/>
      <c r="B138" s="168"/>
      <c r="C138" s="183" t="s">
        <v>508</v>
      </c>
      <c r="D138" s="183" t="s">
        <v>184</v>
      </c>
      <c r="E138" s="184" t="s">
        <v>509</v>
      </c>
      <c r="F138" s="185" t="s">
        <v>510</v>
      </c>
      <c r="G138" s="186" t="s">
        <v>181</v>
      </c>
      <c r="H138" s="187">
        <v>4</v>
      </c>
      <c r="I138" s="188"/>
      <c r="J138" s="189">
        <f>ROUND(I138*H138,2)</f>
        <v>0</v>
      </c>
      <c r="K138" s="190"/>
      <c r="L138" s="191"/>
      <c r="M138" s="197" t="s">
        <v>1</v>
      </c>
      <c r="N138" s="198" t="s">
        <v>39</v>
      </c>
      <c r="O138" s="73"/>
      <c r="P138" s="179">
        <f>O138*H138</f>
        <v>0</v>
      </c>
      <c r="Q138" s="179">
        <v>0.00016000000000000001</v>
      </c>
      <c r="R138" s="179">
        <f>Q138*H138</f>
        <v>0.00064000000000000005</v>
      </c>
      <c r="S138" s="179">
        <v>0</v>
      </c>
      <c r="T138" s="180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1" t="s">
        <v>271</v>
      </c>
      <c r="AT138" s="181" t="s">
        <v>184</v>
      </c>
      <c r="AU138" s="181" t="s">
        <v>174</v>
      </c>
      <c r="AY138" s="15" t="s">
        <v>175</v>
      </c>
      <c r="BE138" s="182">
        <f>IF(N138="základní",J138,0)</f>
        <v>0</v>
      </c>
      <c r="BF138" s="182">
        <f>IF(N138="snížená",J138,0)</f>
        <v>0</v>
      </c>
      <c r="BG138" s="182">
        <f>IF(N138="zákl. přenesená",J138,0)</f>
        <v>0</v>
      </c>
      <c r="BH138" s="182">
        <f>IF(N138="sníž. přenesená",J138,0)</f>
        <v>0</v>
      </c>
      <c r="BI138" s="182">
        <f>IF(N138="nulová",J138,0)</f>
        <v>0</v>
      </c>
      <c r="BJ138" s="15" t="s">
        <v>174</v>
      </c>
      <c r="BK138" s="182">
        <f>ROUND(I138*H138,2)</f>
        <v>0</v>
      </c>
      <c r="BL138" s="15" t="s">
        <v>271</v>
      </c>
      <c r="BM138" s="181" t="s">
        <v>511</v>
      </c>
    </row>
    <row r="139" s="12" customFormat="1" ht="22.8" customHeight="1">
      <c r="A139" s="12"/>
      <c r="B139" s="155"/>
      <c r="C139" s="12"/>
      <c r="D139" s="156" t="s">
        <v>72</v>
      </c>
      <c r="E139" s="166" t="s">
        <v>289</v>
      </c>
      <c r="F139" s="166" t="s">
        <v>290</v>
      </c>
      <c r="G139" s="12"/>
      <c r="H139" s="12"/>
      <c r="I139" s="158"/>
      <c r="J139" s="167">
        <f>BK139</f>
        <v>0</v>
      </c>
      <c r="K139" s="12"/>
      <c r="L139" s="155"/>
      <c r="M139" s="160"/>
      <c r="N139" s="161"/>
      <c r="O139" s="161"/>
      <c r="P139" s="162">
        <f>SUM(P140:P149)</f>
        <v>0</v>
      </c>
      <c r="Q139" s="161"/>
      <c r="R139" s="162">
        <f>SUM(R140:R149)</f>
        <v>0.0152</v>
      </c>
      <c r="S139" s="161"/>
      <c r="T139" s="163">
        <f>SUM(T140:T149)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56" t="s">
        <v>197</v>
      </c>
      <c r="AT139" s="164" t="s">
        <v>72</v>
      </c>
      <c r="AU139" s="164" t="s">
        <v>81</v>
      </c>
      <c r="AY139" s="156" t="s">
        <v>175</v>
      </c>
      <c r="BK139" s="165">
        <f>SUM(BK140:BK149)</f>
        <v>0</v>
      </c>
    </row>
    <row r="140" s="2" customFormat="1" ht="16.5" customHeight="1">
      <c r="A140" s="34"/>
      <c r="B140" s="168"/>
      <c r="C140" s="169" t="s">
        <v>482</v>
      </c>
      <c r="D140" s="169" t="s">
        <v>178</v>
      </c>
      <c r="E140" s="170" t="s">
        <v>350</v>
      </c>
      <c r="F140" s="171" t="s">
        <v>351</v>
      </c>
      <c r="G140" s="172" t="s">
        <v>181</v>
      </c>
      <c r="H140" s="173">
        <v>28</v>
      </c>
      <c r="I140" s="174"/>
      <c r="J140" s="175">
        <f>ROUND(I140*H140,2)</f>
        <v>0</v>
      </c>
      <c r="K140" s="176"/>
      <c r="L140" s="35"/>
      <c r="M140" s="177" t="s">
        <v>1</v>
      </c>
      <c r="N140" s="178" t="s">
        <v>39</v>
      </c>
      <c r="O140" s="73"/>
      <c r="P140" s="179">
        <f>O140*H140</f>
        <v>0</v>
      </c>
      <c r="Q140" s="179">
        <v>0</v>
      </c>
      <c r="R140" s="179">
        <f>Q140*H140</f>
        <v>0</v>
      </c>
      <c r="S140" s="179">
        <v>0</v>
      </c>
      <c r="T140" s="180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81" t="s">
        <v>266</v>
      </c>
      <c r="AT140" s="181" t="s">
        <v>178</v>
      </c>
      <c r="AU140" s="181" t="s">
        <v>174</v>
      </c>
      <c r="AY140" s="15" t="s">
        <v>175</v>
      </c>
      <c r="BE140" s="182">
        <f>IF(N140="základní",J140,0)</f>
        <v>0</v>
      </c>
      <c r="BF140" s="182">
        <f>IF(N140="snížená",J140,0)</f>
        <v>0</v>
      </c>
      <c r="BG140" s="182">
        <f>IF(N140="zákl. přenesená",J140,0)</f>
        <v>0</v>
      </c>
      <c r="BH140" s="182">
        <f>IF(N140="sníž. přenesená",J140,0)</f>
        <v>0</v>
      </c>
      <c r="BI140" s="182">
        <f>IF(N140="nulová",J140,0)</f>
        <v>0</v>
      </c>
      <c r="BJ140" s="15" t="s">
        <v>174</v>
      </c>
      <c r="BK140" s="182">
        <f>ROUND(I140*H140,2)</f>
        <v>0</v>
      </c>
      <c r="BL140" s="15" t="s">
        <v>266</v>
      </c>
      <c r="BM140" s="181" t="s">
        <v>512</v>
      </c>
    </row>
    <row r="141" s="2" customFormat="1" ht="24.15" customHeight="1">
      <c r="A141" s="34"/>
      <c r="B141" s="168"/>
      <c r="C141" s="183" t="s">
        <v>484</v>
      </c>
      <c r="D141" s="183" t="s">
        <v>184</v>
      </c>
      <c r="E141" s="184" t="s">
        <v>354</v>
      </c>
      <c r="F141" s="185" t="s">
        <v>355</v>
      </c>
      <c r="G141" s="186" t="s">
        <v>181</v>
      </c>
      <c r="H141" s="187">
        <v>28</v>
      </c>
      <c r="I141" s="188"/>
      <c r="J141" s="189">
        <f>ROUND(I141*H141,2)</f>
        <v>0</v>
      </c>
      <c r="K141" s="190"/>
      <c r="L141" s="191"/>
      <c r="M141" s="197" t="s">
        <v>1</v>
      </c>
      <c r="N141" s="198" t="s">
        <v>39</v>
      </c>
      <c r="O141" s="73"/>
      <c r="P141" s="179">
        <f>O141*H141</f>
        <v>0</v>
      </c>
      <c r="Q141" s="179">
        <v>3.0000000000000001E-05</v>
      </c>
      <c r="R141" s="179">
        <f>Q141*H141</f>
        <v>0.00084000000000000003</v>
      </c>
      <c r="S141" s="179">
        <v>0</v>
      </c>
      <c r="T141" s="180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181" t="s">
        <v>271</v>
      </c>
      <c r="AT141" s="181" t="s">
        <v>184</v>
      </c>
      <c r="AU141" s="181" t="s">
        <v>174</v>
      </c>
      <c r="AY141" s="15" t="s">
        <v>175</v>
      </c>
      <c r="BE141" s="182">
        <f>IF(N141="základní",J141,0)</f>
        <v>0</v>
      </c>
      <c r="BF141" s="182">
        <f>IF(N141="snížená",J141,0)</f>
        <v>0</v>
      </c>
      <c r="BG141" s="182">
        <f>IF(N141="zákl. přenesená",J141,0)</f>
        <v>0</v>
      </c>
      <c r="BH141" s="182">
        <f>IF(N141="sníž. přenesená",J141,0)</f>
        <v>0</v>
      </c>
      <c r="BI141" s="182">
        <f>IF(N141="nulová",J141,0)</f>
        <v>0</v>
      </c>
      <c r="BJ141" s="15" t="s">
        <v>174</v>
      </c>
      <c r="BK141" s="182">
        <f>ROUND(I141*H141,2)</f>
        <v>0</v>
      </c>
      <c r="BL141" s="15" t="s">
        <v>271</v>
      </c>
      <c r="BM141" s="181" t="s">
        <v>513</v>
      </c>
    </row>
    <row r="142" s="2" customFormat="1" ht="16.5" customHeight="1">
      <c r="A142" s="34"/>
      <c r="B142" s="168"/>
      <c r="C142" s="169" t="s">
        <v>187</v>
      </c>
      <c r="D142" s="169" t="s">
        <v>178</v>
      </c>
      <c r="E142" s="170" t="s">
        <v>358</v>
      </c>
      <c r="F142" s="171" t="s">
        <v>359</v>
      </c>
      <c r="G142" s="172" t="s">
        <v>181</v>
      </c>
      <c r="H142" s="173">
        <v>28</v>
      </c>
      <c r="I142" s="174"/>
      <c r="J142" s="175">
        <f>ROUND(I142*H142,2)</f>
        <v>0</v>
      </c>
      <c r="K142" s="176"/>
      <c r="L142" s="35"/>
      <c r="M142" s="177" t="s">
        <v>1</v>
      </c>
      <c r="N142" s="178" t="s">
        <v>39</v>
      </c>
      <c r="O142" s="73"/>
      <c r="P142" s="179">
        <f>O142*H142</f>
        <v>0</v>
      </c>
      <c r="Q142" s="179">
        <v>0</v>
      </c>
      <c r="R142" s="179">
        <f>Q142*H142</f>
        <v>0</v>
      </c>
      <c r="S142" s="179">
        <v>0</v>
      </c>
      <c r="T142" s="180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81" t="s">
        <v>266</v>
      </c>
      <c r="AT142" s="181" t="s">
        <v>178</v>
      </c>
      <c r="AU142" s="181" t="s">
        <v>174</v>
      </c>
      <c r="AY142" s="15" t="s">
        <v>175</v>
      </c>
      <c r="BE142" s="182">
        <f>IF(N142="základní",J142,0)</f>
        <v>0</v>
      </c>
      <c r="BF142" s="182">
        <f>IF(N142="snížená",J142,0)</f>
        <v>0</v>
      </c>
      <c r="BG142" s="182">
        <f>IF(N142="zákl. přenesená",J142,0)</f>
        <v>0</v>
      </c>
      <c r="BH142" s="182">
        <f>IF(N142="sníž. přenesená",J142,0)</f>
        <v>0</v>
      </c>
      <c r="BI142" s="182">
        <f>IF(N142="nulová",J142,0)</f>
        <v>0</v>
      </c>
      <c r="BJ142" s="15" t="s">
        <v>174</v>
      </c>
      <c r="BK142" s="182">
        <f>ROUND(I142*H142,2)</f>
        <v>0</v>
      </c>
      <c r="BL142" s="15" t="s">
        <v>266</v>
      </c>
      <c r="BM142" s="181" t="s">
        <v>514</v>
      </c>
    </row>
    <row r="143" s="2" customFormat="1" ht="24.15" customHeight="1">
      <c r="A143" s="34"/>
      <c r="B143" s="168"/>
      <c r="C143" s="183" t="s">
        <v>250</v>
      </c>
      <c r="D143" s="183" t="s">
        <v>184</v>
      </c>
      <c r="E143" s="184" t="s">
        <v>362</v>
      </c>
      <c r="F143" s="185" t="s">
        <v>363</v>
      </c>
      <c r="G143" s="186" t="s">
        <v>181</v>
      </c>
      <c r="H143" s="187">
        <v>28</v>
      </c>
      <c r="I143" s="188"/>
      <c r="J143" s="189">
        <f>ROUND(I143*H143,2)</f>
        <v>0</v>
      </c>
      <c r="K143" s="190"/>
      <c r="L143" s="191"/>
      <c r="M143" s="197" t="s">
        <v>1</v>
      </c>
      <c r="N143" s="198" t="s">
        <v>39</v>
      </c>
      <c r="O143" s="73"/>
      <c r="P143" s="179">
        <f>O143*H143</f>
        <v>0</v>
      </c>
      <c r="Q143" s="179">
        <v>0.00044999999999999999</v>
      </c>
      <c r="R143" s="179">
        <f>Q143*H143</f>
        <v>0.0126</v>
      </c>
      <c r="S143" s="179">
        <v>0</v>
      </c>
      <c r="T143" s="180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1" t="s">
        <v>271</v>
      </c>
      <c r="AT143" s="181" t="s">
        <v>184</v>
      </c>
      <c r="AU143" s="181" t="s">
        <v>174</v>
      </c>
      <c r="AY143" s="15" t="s">
        <v>175</v>
      </c>
      <c r="BE143" s="182">
        <f>IF(N143="základní",J143,0)</f>
        <v>0</v>
      </c>
      <c r="BF143" s="182">
        <f>IF(N143="snížená",J143,0)</f>
        <v>0</v>
      </c>
      <c r="BG143" s="182">
        <f>IF(N143="zákl. přenesená",J143,0)</f>
        <v>0</v>
      </c>
      <c r="BH143" s="182">
        <f>IF(N143="sníž. přenesená",J143,0)</f>
        <v>0</v>
      </c>
      <c r="BI143" s="182">
        <f>IF(N143="nulová",J143,0)</f>
        <v>0</v>
      </c>
      <c r="BJ143" s="15" t="s">
        <v>174</v>
      </c>
      <c r="BK143" s="182">
        <f>ROUND(I143*H143,2)</f>
        <v>0</v>
      </c>
      <c r="BL143" s="15" t="s">
        <v>271</v>
      </c>
      <c r="BM143" s="181" t="s">
        <v>515</v>
      </c>
    </row>
    <row r="144" s="2" customFormat="1" ht="16.5" customHeight="1">
      <c r="A144" s="34"/>
      <c r="B144" s="168"/>
      <c r="C144" s="169" t="s">
        <v>516</v>
      </c>
      <c r="D144" s="169" t="s">
        <v>178</v>
      </c>
      <c r="E144" s="170" t="s">
        <v>517</v>
      </c>
      <c r="F144" s="171" t="s">
        <v>518</v>
      </c>
      <c r="G144" s="172" t="s">
        <v>181</v>
      </c>
      <c r="H144" s="173">
        <v>4</v>
      </c>
      <c r="I144" s="174"/>
      <c r="J144" s="175">
        <f>ROUND(I144*H144,2)</f>
        <v>0</v>
      </c>
      <c r="K144" s="176"/>
      <c r="L144" s="35"/>
      <c r="M144" s="177" t="s">
        <v>1</v>
      </c>
      <c r="N144" s="178" t="s">
        <v>39</v>
      </c>
      <c r="O144" s="73"/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81" t="s">
        <v>266</v>
      </c>
      <c r="AT144" s="181" t="s">
        <v>178</v>
      </c>
      <c r="AU144" s="181" t="s">
        <v>174</v>
      </c>
      <c r="AY144" s="15" t="s">
        <v>175</v>
      </c>
      <c r="BE144" s="182">
        <f>IF(N144="základní",J144,0)</f>
        <v>0</v>
      </c>
      <c r="BF144" s="182">
        <f>IF(N144="snížená",J144,0)</f>
        <v>0</v>
      </c>
      <c r="BG144" s="182">
        <f>IF(N144="zákl. přenesená",J144,0)</f>
        <v>0</v>
      </c>
      <c r="BH144" s="182">
        <f>IF(N144="sníž. přenesená",J144,0)</f>
        <v>0</v>
      </c>
      <c r="BI144" s="182">
        <f>IF(N144="nulová",J144,0)</f>
        <v>0</v>
      </c>
      <c r="BJ144" s="15" t="s">
        <v>174</v>
      </c>
      <c r="BK144" s="182">
        <f>ROUND(I144*H144,2)</f>
        <v>0</v>
      </c>
      <c r="BL144" s="15" t="s">
        <v>266</v>
      </c>
      <c r="BM144" s="181" t="s">
        <v>519</v>
      </c>
    </row>
    <row r="145" s="2" customFormat="1" ht="16.5" customHeight="1">
      <c r="A145" s="34"/>
      <c r="B145" s="168"/>
      <c r="C145" s="183" t="s">
        <v>520</v>
      </c>
      <c r="D145" s="183" t="s">
        <v>184</v>
      </c>
      <c r="E145" s="184" t="s">
        <v>521</v>
      </c>
      <c r="F145" s="185" t="s">
        <v>522</v>
      </c>
      <c r="G145" s="186" t="s">
        <v>181</v>
      </c>
      <c r="H145" s="187">
        <v>4</v>
      </c>
      <c r="I145" s="188"/>
      <c r="J145" s="189">
        <f>ROUND(I145*H145,2)</f>
        <v>0</v>
      </c>
      <c r="K145" s="190"/>
      <c r="L145" s="191"/>
      <c r="M145" s="197" t="s">
        <v>1</v>
      </c>
      <c r="N145" s="198" t="s">
        <v>39</v>
      </c>
      <c r="O145" s="73"/>
      <c r="P145" s="179">
        <f>O145*H145</f>
        <v>0</v>
      </c>
      <c r="Q145" s="179">
        <v>0.00013999999999999999</v>
      </c>
      <c r="R145" s="179">
        <f>Q145*H145</f>
        <v>0.00055999999999999995</v>
      </c>
      <c r="S145" s="179">
        <v>0</v>
      </c>
      <c r="T145" s="180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1" t="s">
        <v>271</v>
      </c>
      <c r="AT145" s="181" t="s">
        <v>184</v>
      </c>
      <c r="AU145" s="181" t="s">
        <v>174</v>
      </c>
      <c r="AY145" s="15" t="s">
        <v>175</v>
      </c>
      <c r="BE145" s="182">
        <f>IF(N145="základní",J145,0)</f>
        <v>0</v>
      </c>
      <c r="BF145" s="182">
        <f>IF(N145="snížená",J145,0)</f>
        <v>0</v>
      </c>
      <c r="BG145" s="182">
        <f>IF(N145="zákl. přenesená",J145,0)</f>
        <v>0</v>
      </c>
      <c r="BH145" s="182">
        <f>IF(N145="sníž. přenesená",J145,0)</f>
        <v>0</v>
      </c>
      <c r="BI145" s="182">
        <f>IF(N145="nulová",J145,0)</f>
        <v>0</v>
      </c>
      <c r="BJ145" s="15" t="s">
        <v>174</v>
      </c>
      <c r="BK145" s="182">
        <f>ROUND(I145*H145,2)</f>
        <v>0</v>
      </c>
      <c r="BL145" s="15" t="s">
        <v>271</v>
      </c>
      <c r="BM145" s="181" t="s">
        <v>523</v>
      </c>
    </row>
    <row r="146" s="2" customFormat="1" ht="16.5" customHeight="1">
      <c r="A146" s="34"/>
      <c r="B146" s="168"/>
      <c r="C146" s="169" t="s">
        <v>524</v>
      </c>
      <c r="D146" s="169" t="s">
        <v>178</v>
      </c>
      <c r="E146" s="170" t="s">
        <v>525</v>
      </c>
      <c r="F146" s="171" t="s">
        <v>526</v>
      </c>
      <c r="G146" s="172" t="s">
        <v>181</v>
      </c>
      <c r="H146" s="173">
        <v>4</v>
      </c>
      <c r="I146" s="174"/>
      <c r="J146" s="175">
        <f>ROUND(I146*H146,2)</f>
        <v>0</v>
      </c>
      <c r="K146" s="176"/>
      <c r="L146" s="35"/>
      <c r="M146" s="177" t="s">
        <v>1</v>
      </c>
      <c r="N146" s="178" t="s">
        <v>39</v>
      </c>
      <c r="O146" s="73"/>
      <c r="P146" s="179">
        <f>O146*H146</f>
        <v>0</v>
      </c>
      <c r="Q146" s="179">
        <v>0</v>
      </c>
      <c r="R146" s="179">
        <f>Q146*H146</f>
        <v>0</v>
      </c>
      <c r="S146" s="179">
        <v>0</v>
      </c>
      <c r="T146" s="180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1" t="s">
        <v>266</v>
      </c>
      <c r="AT146" s="181" t="s">
        <v>178</v>
      </c>
      <c r="AU146" s="181" t="s">
        <v>174</v>
      </c>
      <c r="AY146" s="15" t="s">
        <v>175</v>
      </c>
      <c r="BE146" s="182">
        <f>IF(N146="základní",J146,0)</f>
        <v>0</v>
      </c>
      <c r="BF146" s="182">
        <f>IF(N146="snížená",J146,0)</f>
        <v>0</v>
      </c>
      <c r="BG146" s="182">
        <f>IF(N146="zákl. přenesená",J146,0)</f>
        <v>0</v>
      </c>
      <c r="BH146" s="182">
        <f>IF(N146="sníž. přenesená",J146,0)</f>
        <v>0</v>
      </c>
      <c r="BI146" s="182">
        <f>IF(N146="nulová",J146,0)</f>
        <v>0</v>
      </c>
      <c r="BJ146" s="15" t="s">
        <v>174</v>
      </c>
      <c r="BK146" s="182">
        <f>ROUND(I146*H146,2)</f>
        <v>0</v>
      </c>
      <c r="BL146" s="15" t="s">
        <v>266</v>
      </c>
      <c r="BM146" s="181" t="s">
        <v>527</v>
      </c>
    </row>
    <row r="147" s="2" customFormat="1" ht="16.5" customHeight="1">
      <c r="A147" s="34"/>
      <c r="B147" s="168"/>
      <c r="C147" s="183" t="s">
        <v>528</v>
      </c>
      <c r="D147" s="183" t="s">
        <v>184</v>
      </c>
      <c r="E147" s="184" t="s">
        <v>529</v>
      </c>
      <c r="F147" s="185" t="s">
        <v>530</v>
      </c>
      <c r="G147" s="186" t="s">
        <v>181</v>
      </c>
      <c r="H147" s="187">
        <v>4</v>
      </c>
      <c r="I147" s="188"/>
      <c r="J147" s="189">
        <f>ROUND(I147*H147,2)</f>
        <v>0</v>
      </c>
      <c r="K147" s="190"/>
      <c r="L147" s="191"/>
      <c r="M147" s="197" t="s">
        <v>1</v>
      </c>
      <c r="N147" s="198" t="s">
        <v>39</v>
      </c>
      <c r="O147" s="73"/>
      <c r="P147" s="179">
        <f>O147*H147</f>
        <v>0</v>
      </c>
      <c r="Q147" s="179">
        <v>0.00025000000000000001</v>
      </c>
      <c r="R147" s="179">
        <f>Q147*H147</f>
        <v>0.001</v>
      </c>
      <c r="S147" s="179">
        <v>0</v>
      </c>
      <c r="T147" s="180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181" t="s">
        <v>271</v>
      </c>
      <c r="AT147" s="181" t="s">
        <v>184</v>
      </c>
      <c r="AU147" s="181" t="s">
        <v>174</v>
      </c>
      <c r="AY147" s="15" t="s">
        <v>175</v>
      </c>
      <c r="BE147" s="182">
        <f>IF(N147="základní",J147,0)</f>
        <v>0</v>
      </c>
      <c r="BF147" s="182">
        <f>IF(N147="snížená",J147,0)</f>
        <v>0</v>
      </c>
      <c r="BG147" s="182">
        <f>IF(N147="zákl. přenesená",J147,0)</f>
        <v>0</v>
      </c>
      <c r="BH147" s="182">
        <f>IF(N147="sníž. přenesená",J147,0)</f>
        <v>0</v>
      </c>
      <c r="BI147" s="182">
        <f>IF(N147="nulová",J147,0)</f>
        <v>0</v>
      </c>
      <c r="BJ147" s="15" t="s">
        <v>174</v>
      </c>
      <c r="BK147" s="182">
        <f>ROUND(I147*H147,2)</f>
        <v>0</v>
      </c>
      <c r="BL147" s="15" t="s">
        <v>271</v>
      </c>
      <c r="BM147" s="181" t="s">
        <v>531</v>
      </c>
    </row>
    <row r="148" s="2" customFormat="1" ht="16.5" customHeight="1">
      <c r="A148" s="34"/>
      <c r="B148" s="168"/>
      <c r="C148" s="169" t="s">
        <v>532</v>
      </c>
      <c r="D148" s="169" t="s">
        <v>178</v>
      </c>
      <c r="E148" s="170" t="s">
        <v>533</v>
      </c>
      <c r="F148" s="171" t="s">
        <v>534</v>
      </c>
      <c r="G148" s="172" t="s">
        <v>181</v>
      </c>
      <c r="H148" s="173">
        <v>4</v>
      </c>
      <c r="I148" s="174"/>
      <c r="J148" s="175">
        <f>ROUND(I148*H148,2)</f>
        <v>0</v>
      </c>
      <c r="K148" s="176"/>
      <c r="L148" s="35"/>
      <c r="M148" s="177" t="s">
        <v>1</v>
      </c>
      <c r="N148" s="178" t="s">
        <v>39</v>
      </c>
      <c r="O148" s="73"/>
      <c r="P148" s="179">
        <f>O148*H148</f>
        <v>0</v>
      </c>
      <c r="Q148" s="179">
        <v>0</v>
      </c>
      <c r="R148" s="179">
        <f>Q148*H148</f>
        <v>0</v>
      </c>
      <c r="S148" s="179">
        <v>0</v>
      </c>
      <c r="T148" s="180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81" t="s">
        <v>266</v>
      </c>
      <c r="AT148" s="181" t="s">
        <v>178</v>
      </c>
      <c r="AU148" s="181" t="s">
        <v>174</v>
      </c>
      <c r="AY148" s="15" t="s">
        <v>175</v>
      </c>
      <c r="BE148" s="182">
        <f>IF(N148="základní",J148,0)</f>
        <v>0</v>
      </c>
      <c r="BF148" s="182">
        <f>IF(N148="snížená",J148,0)</f>
        <v>0</v>
      </c>
      <c r="BG148" s="182">
        <f>IF(N148="zákl. přenesená",J148,0)</f>
        <v>0</v>
      </c>
      <c r="BH148" s="182">
        <f>IF(N148="sníž. přenesená",J148,0)</f>
        <v>0</v>
      </c>
      <c r="BI148" s="182">
        <f>IF(N148="nulová",J148,0)</f>
        <v>0</v>
      </c>
      <c r="BJ148" s="15" t="s">
        <v>174</v>
      </c>
      <c r="BK148" s="182">
        <f>ROUND(I148*H148,2)</f>
        <v>0</v>
      </c>
      <c r="BL148" s="15" t="s">
        <v>266</v>
      </c>
      <c r="BM148" s="181" t="s">
        <v>535</v>
      </c>
    </row>
    <row r="149" s="2" customFormat="1" ht="16.5" customHeight="1">
      <c r="A149" s="34"/>
      <c r="B149" s="168"/>
      <c r="C149" s="183" t="s">
        <v>536</v>
      </c>
      <c r="D149" s="183" t="s">
        <v>184</v>
      </c>
      <c r="E149" s="184" t="s">
        <v>537</v>
      </c>
      <c r="F149" s="185" t="s">
        <v>538</v>
      </c>
      <c r="G149" s="186" t="s">
        <v>181</v>
      </c>
      <c r="H149" s="187">
        <v>4</v>
      </c>
      <c r="I149" s="188"/>
      <c r="J149" s="189">
        <f>ROUND(I149*H149,2)</f>
        <v>0</v>
      </c>
      <c r="K149" s="190"/>
      <c r="L149" s="191"/>
      <c r="M149" s="192" t="s">
        <v>1</v>
      </c>
      <c r="N149" s="193" t="s">
        <v>39</v>
      </c>
      <c r="O149" s="194"/>
      <c r="P149" s="195">
        <f>O149*H149</f>
        <v>0</v>
      </c>
      <c r="Q149" s="195">
        <v>5.0000000000000002E-05</v>
      </c>
      <c r="R149" s="195">
        <f>Q149*H149</f>
        <v>0.00020000000000000001</v>
      </c>
      <c r="S149" s="195">
        <v>0</v>
      </c>
      <c r="T149" s="196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1" t="s">
        <v>271</v>
      </c>
      <c r="AT149" s="181" t="s">
        <v>184</v>
      </c>
      <c r="AU149" s="181" t="s">
        <v>174</v>
      </c>
      <c r="AY149" s="15" t="s">
        <v>175</v>
      </c>
      <c r="BE149" s="182">
        <f>IF(N149="základní",J149,0)</f>
        <v>0</v>
      </c>
      <c r="BF149" s="182">
        <f>IF(N149="snížená",J149,0)</f>
        <v>0</v>
      </c>
      <c r="BG149" s="182">
        <f>IF(N149="zákl. přenesená",J149,0)</f>
        <v>0</v>
      </c>
      <c r="BH149" s="182">
        <f>IF(N149="sníž. přenesená",J149,0)</f>
        <v>0</v>
      </c>
      <c r="BI149" s="182">
        <f>IF(N149="nulová",J149,0)</f>
        <v>0</v>
      </c>
      <c r="BJ149" s="15" t="s">
        <v>174</v>
      </c>
      <c r="BK149" s="182">
        <f>ROUND(I149*H149,2)</f>
        <v>0</v>
      </c>
      <c r="BL149" s="15" t="s">
        <v>271</v>
      </c>
      <c r="BM149" s="181" t="s">
        <v>539</v>
      </c>
    </row>
    <row r="150" s="2" customFormat="1" ht="6.96" customHeight="1">
      <c r="A150" s="34"/>
      <c r="B150" s="56"/>
      <c r="C150" s="57"/>
      <c r="D150" s="57"/>
      <c r="E150" s="57"/>
      <c r="F150" s="57"/>
      <c r="G150" s="57"/>
      <c r="H150" s="57"/>
      <c r="I150" s="57"/>
      <c r="J150" s="57"/>
      <c r="K150" s="57"/>
      <c r="L150" s="35"/>
      <c r="M150" s="34"/>
      <c r="O150" s="34"/>
      <c r="P150" s="34"/>
      <c r="Q150" s="34"/>
      <c r="R150" s="34"/>
      <c r="S150" s="34"/>
      <c r="T150" s="34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</row>
  </sheetData>
  <autoFilter ref="C120:K14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Voznica</dc:creator>
  <cp:lastModifiedBy>Petr Voznica</cp:lastModifiedBy>
  <dcterms:created xsi:type="dcterms:W3CDTF">2025-03-24T13:04:18Z</dcterms:created>
  <dcterms:modified xsi:type="dcterms:W3CDTF">2025-03-24T13:04:27Z</dcterms:modified>
</cp:coreProperties>
</file>