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1 017 Rekonstrukce hřiště u ZŠ Srbská\03. PD FAKO\_01_2 DPS pro fakturaci (Srbská)\"/>
    </mc:Choice>
  </mc:AlternateContent>
  <xr:revisionPtr revIDLastSave="0" documentId="8_{2BC3A861-BAD7-44C8-8AE8-D3F7EA8A33F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BP01 Pol" sheetId="12" r:id="rId4"/>
    <sheet name="01 SO01 Pol" sheetId="13" r:id="rId5"/>
    <sheet name="01 SO02 Pol" sheetId="14" r:id="rId6"/>
    <sheet name="01 SO03 Pol" sheetId="15" r:id="rId7"/>
    <sheet name="01 SO04 Pol" sheetId="16" r:id="rId8"/>
    <sheet name="01 SO05 Pol" sheetId="17" r:id="rId9"/>
    <sheet name="01 SO06 Pol" sheetId="18" r:id="rId10"/>
    <sheet name="01 SO07.1 Pol" sheetId="19" r:id="rId11"/>
    <sheet name="01 SO07.2 Pol" sheetId="20" r:id="rId12"/>
    <sheet name="01 SO08 Pol" sheetId="21" r:id="rId13"/>
    <sheet name="01 VO+ON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BP01 Pol'!$1:$7</definedName>
    <definedName name="_xlnm.Print_Titles" localSheetId="4">'01 SO01 Pol'!$1:$7</definedName>
    <definedName name="_xlnm.Print_Titles" localSheetId="5">'01 SO02 Pol'!$1:$7</definedName>
    <definedName name="_xlnm.Print_Titles" localSheetId="6">'01 SO03 Pol'!$1:$7</definedName>
    <definedName name="_xlnm.Print_Titles" localSheetId="7">'01 SO04 Pol'!$1:$7</definedName>
    <definedName name="_xlnm.Print_Titles" localSheetId="8">'01 SO05 Pol'!$1:$7</definedName>
    <definedName name="_xlnm.Print_Titles" localSheetId="9">'01 SO06 Pol'!$1:$7</definedName>
    <definedName name="_xlnm.Print_Titles" localSheetId="10">'01 SO07.1 Pol'!$1:$7</definedName>
    <definedName name="_xlnm.Print_Titles" localSheetId="11">'01 SO07.2 Pol'!$1:$7</definedName>
    <definedName name="_xlnm.Print_Titles" localSheetId="12">'01 SO08 Pol'!$1:$7</definedName>
    <definedName name="_xlnm.Print_Titles" localSheetId="13">'01 VO+ON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BP01 Pol'!$A$1:$Y$70</definedName>
    <definedName name="_xlnm.Print_Area" localSheetId="4">'01 SO01 Pol'!$A$1:$Y$110</definedName>
    <definedName name="_xlnm.Print_Area" localSheetId="5">'01 SO02 Pol'!$A$1:$Y$109</definedName>
    <definedName name="_xlnm.Print_Area" localSheetId="6">'01 SO03 Pol'!$A$1:$Y$99</definedName>
    <definedName name="_xlnm.Print_Area" localSheetId="7">'01 SO04 Pol'!$A$1:$Y$98</definedName>
    <definedName name="_xlnm.Print_Area" localSheetId="8">'01 SO05 Pol'!$A$1:$Y$175</definedName>
    <definedName name="_xlnm.Print_Area" localSheetId="9">'01 SO06 Pol'!$A$1:$Y$77</definedName>
    <definedName name="_xlnm.Print_Area" localSheetId="10">'01 SO07.1 Pol'!$A$1:$Y$200</definedName>
    <definedName name="_xlnm.Print_Area" localSheetId="11">'01 SO07.2 Pol'!$A$1:$Y$194</definedName>
    <definedName name="_xlnm.Print_Area" localSheetId="12">'01 SO08 Pol'!$A$1:$Y$113</definedName>
    <definedName name="_xlnm.Print_Area" localSheetId="13">'01 VO+ON Pol'!$A$1:$Y$36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5" i="22"/>
  <c r="BA29" i="22"/>
  <c r="BA27" i="22"/>
  <c r="BA25" i="22"/>
  <c r="BA23" i="22"/>
  <c r="BA21" i="22"/>
  <c r="BA18" i="22"/>
  <c r="BA13" i="22"/>
  <c r="BA11" i="22"/>
  <c r="G9" i="22"/>
  <c r="G8" i="22" s="1"/>
  <c r="I9" i="22"/>
  <c r="I8" i="22" s="1"/>
  <c r="K9" i="22"/>
  <c r="O9" i="22"/>
  <c r="O8" i="22" s="1"/>
  <c r="Q9" i="22"/>
  <c r="Q8" i="22" s="1"/>
  <c r="V9" i="22"/>
  <c r="G12" i="22"/>
  <c r="M12" i="22" s="1"/>
  <c r="I12" i="22"/>
  <c r="K12" i="22"/>
  <c r="O12" i="22"/>
  <c r="Q12" i="22"/>
  <c r="V12" i="22"/>
  <c r="G14" i="22"/>
  <c r="I14" i="22"/>
  <c r="K14" i="22"/>
  <c r="K8" i="22" s="1"/>
  <c r="M14" i="22"/>
  <c r="O14" i="22"/>
  <c r="Q14" i="22"/>
  <c r="V14" i="22"/>
  <c r="V8" i="22" s="1"/>
  <c r="G17" i="22"/>
  <c r="I17" i="22"/>
  <c r="K17" i="22"/>
  <c r="M17" i="22"/>
  <c r="O17" i="22"/>
  <c r="Q17" i="22"/>
  <c r="V17" i="22"/>
  <c r="G19" i="22"/>
  <c r="G20" i="22"/>
  <c r="M20" i="22" s="1"/>
  <c r="I20" i="22"/>
  <c r="I19" i="22" s="1"/>
  <c r="K20" i="22"/>
  <c r="K19" i="22" s="1"/>
  <c r="O20" i="22"/>
  <c r="Q20" i="22"/>
  <c r="Q19" i="22" s="1"/>
  <c r="V20" i="22"/>
  <c r="V19" i="22" s="1"/>
  <c r="G22" i="22"/>
  <c r="I22" i="22"/>
  <c r="K22" i="22"/>
  <c r="M22" i="22"/>
  <c r="O22" i="22"/>
  <c r="Q22" i="22"/>
  <c r="V22" i="22"/>
  <c r="G24" i="22"/>
  <c r="I24" i="22"/>
  <c r="K24" i="22"/>
  <c r="M24" i="22"/>
  <c r="O24" i="22"/>
  <c r="Q24" i="22"/>
  <c r="V24" i="22"/>
  <c r="G26" i="22"/>
  <c r="M26" i="22" s="1"/>
  <c r="I26" i="22"/>
  <c r="K26" i="22"/>
  <c r="O26" i="22"/>
  <c r="O19" i="22" s="1"/>
  <c r="Q26" i="22"/>
  <c r="V26" i="22"/>
  <c r="G28" i="22"/>
  <c r="M28" i="22" s="1"/>
  <c r="I28" i="22"/>
  <c r="K28" i="22"/>
  <c r="O28" i="22"/>
  <c r="Q28" i="22"/>
  <c r="V28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AE35" i="22"/>
  <c r="G112" i="21"/>
  <c r="BA67" i="21"/>
  <c r="BA18" i="21"/>
  <c r="BA15" i="21"/>
  <c r="BA1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4" i="21"/>
  <c r="I14" i="21"/>
  <c r="K14" i="21"/>
  <c r="M14" i="21"/>
  <c r="O14" i="21"/>
  <c r="Q14" i="21"/>
  <c r="V14" i="21"/>
  <c r="G17" i="21"/>
  <c r="G8" i="21" s="1"/>
  <c r="I17" i="21"/>
  <c r="K17" i="21"/>
  <c r="O17" i="21"/>
  <c r="O8" i="21" s="1"/>
  <c r="Q17" i="21"/>
  <c r="V17" i="21"/>
  <c r="G21" i="21"/>
  <c r="M21" i="21" s="1"/>
  <c r="I21" i="21"/>
  <c r="K21" i="21"/>
  <c r="O21" i="21"/>
  <c r="Q21" i="21"/>
  <c r="V21" i="21"/>
  <c r="G28" i="21"/>
  <c r="I28" i="21"/>
  <c r="K28" i="21"/>
  <c r="M28" i="21"/>
  <c r="O28" i="21"/>
  <c r="Q28" i="21"/>
  <c r="V28" i="21"/>
  <c r="G31" i="21"/>
  <c r="I31" i="21"/>
  <c r="K31" i="21"/>
  <c r="M31" i="21"/>
  <c r="O31" i="21"/>
  <c r="Q31" i="21"/>
  <c r="V31" i="21"/>
  <c r="G34" i="21"/>
  <c r="M34" i="21" s="1"/>
  <c r="I34" i="21"/>
  <c r="K34" i="21"/>
  <c r="O34" i="21"/>
  <c r="Q34" i="21"/>
  <c r="V34" i="21"/>
  <c r="G37" i="21"/>
  <c r="M37" i="21" s="1"/>
  <c r="I37" i="21"/>
  <c r="K37" i="21"/>
  <c r="O37" i="21"/>
  <c r="Q37" i="21"/>
  <c r="V37" i="21"/>
  <c r="G40" i="21"/>
  <c r="I40" i="21"/>
  <c r="K40" i="21"/>
  <c r="M40" i="21"/>
  <c r="O40" i="21"/>
  <c r="Q40" i="21"/>
  <c r="V40" i="21"/>
  <c r="G57" i="21"/>
  <c r="I57" i="21"/>
  <c r="K57" i="21"/>
  <c r="M57" i="21"/>
  <c r="O57" i="21"/>
  <c r="Q57" i="21"/>
  <c r="V57" i="21"/>
  <c r="G62" i="21"/>
  <c r="M62" i="21" s="1"/>
  <c r="I62" i="21"/>
  <c r="K62" i="21"/>
  <c r="O62" i="21"/>
  <c r="Q62" i="21"/>
  <c r="V62" i="21"/>
  <c r="G66" i="21"/>
  <c r="M66" i="21" s="1"/>
  <c r="I66" i="21"/>
  <c r="K66" i="21"/>
  <c r="O66" i="21"/>
  <c r="Q66" i="21"/>
  <c r="V66" i="21"/>
  <c r="G78" i="21"/>
  <c r="I78" i="21"/>
  <c r="K78" i="21"/>
  <c r="M78" i="21"/>
  <c r="O78" i="21"/>
  <c r="Q78" i="21"/>
  <c r="V78" i="21"/>
  <c r="G81" i="21"/>
  <c r="I81" i="21"/>
  <c r="K81" i="21"/>
  <c r="M81" i="21"/>
  <c r="O81" i="21"/>
  <c r="Q81" i="21"/>
  <c r="V81" i="21"/>
  <c r="G84" i="21"/>
  <c r="M84" i="21" s="1"/>
  <c r="I84" i="21"/>
  <c r="K84" i="21"/>
  <c r="O84" i="21"/>
  <c r="Q84" i="21"/>
  <c r="V84" i="21"/>
  <c r="G88" i="21"/>
  <c r="M88" i="21" s="1"/>
  <c r="I88" i="21"/>
  <c r="K88" i="21"/>
  <c r="O88" i="21"/>
  <c r="Q88" i="21"/>
  <c r="V88" i="21"/>
  <c r="G92" i="21"/>
  <c r="I92" i="21"/>
  <c r="K92" i="21"/>
  <c r="M92" i="21"/>
  <c r="O92" i="21"/>
  <c r="Q92" i="21"/>
  <c r="V92" i="21"/>
  <c r="G95" i="21"/>
  <c r="I95" i="21"/>
  <c r="K95" i="21"/>
  <c r="M95" i="21"/>
  <c r="O95" i="21"/>
  <c r="Q95" i="21"/>
  <c r="V95" i="21"/>
  <c r="G98" i="21"/>
  <c r="M98" i="21" s="1"/>
  <c r="I98" i="21"/>
  <c r="K98" i="21"/>
  <c r="O98" i="21"/>
  <c r="Q98" i="21"/>
  <c r="V98" i="21"/>
  <c r="G101" i="21"/>
  <c r="M101" i="21" s="1"/>
  <c r="I101" i="21"/>
  <c r="K101" i="21"/>
  <c r="O101" i="21"/>
  <c r="Q101" i="21"/>
  <c r="V101" i="21"/>
  <c r="G104" i="21"/>
  <c r="I104" i="21"/>
  <c r="K104" i="21"/>
  <c r="M104" i="21"/>
  <c r="O104" i="21"/>
  <c r="Q104" i="21"/>
  <c r="V104" i="21"/>
  <c r="G107" i="21"/>
  <c r="I107" i="21"/>
  <c r="K107" i="21"/>
  <c r="M107" i="21"/>
  <c r="O107" i="21"/>
  <c r="Q107" i="21"/>
  <c r="V107" i="21"/>
  <c r="G109" i="21"/>
  <c r="O109" i="21"/>
  <c r="G110" i="21"/>
  <c r="M110" i="21" s="1"/>
  <c r="M109" i="21" s="1"/>
  <c r="I110" i="21"/>
  <c r="I109" i="21" s="1"/>
  <c r="K110" i="21"/>
  <c r="K109" i="21" s="1"/>
  <c r="O110" i="21"/>
  <c r="Q110" i="21"/>
  <c r="Q109" i="21" s="1"/>
  <c r="V110" i="21"/>
  <c r="V109" i="21" s="1"/>
  <c r="AE112" i="21"/>
  <c r="G193" i="20"/>
  <c r="BA58" i="20"/>
  <c r="BA51" i="20"/>
  <c r="BA19" i="20"/>
  <c r="BA16" i="20"/>
  <c r="BA1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5" i="20"/>
  <c r="I15" i="20"/>
  <c r="K15" i="20"/>
  <c r="M15" i="20"/>
  <c r="O15" i="20"/>
  <c r="Q15" i="20"/>
  <c r="V15" i="20"/>
  <c r="G18" i="20"/>
  <c r="I18" i="20"/>
  <c r="K18" i="20"/>
  <c r="M18" i="20"/>
  <c r="O18" i="20"/>
  <c r="Q18" i="20"/>
  <c r="V18" i="20"/>
  <c r="G24" i="20"/>
  <c r="M24" i="20" s="1"/>
  <c r="I24" i="20"/>
  <c r="K24" i="20"/>
  <c r="O24" i="20"/>
  <c r="O8" i="20" s="1"/>
  <c r="Q24" i="20"/>
  <c r="V24" i="20"/>
  <c r="G33" i="20"/>
  <c r="I33" i="20"/>
  <c r="K33" i="20"/>
  <c r="M33" i="20"/>
  <c r="O33" i="20"/>
  <c r="Q33" i="20"/>
  <c r="V33" i="20"/>
  <c r="G50" i="20"/>
  <c r="I50" i="20"/>
  <c r="K50" i="20"/>
  <c r="M50" i="20"/>
  <c r="O50" i="20"/>
  <c r="Q50" i="20"/>
  <c r="V50" i="20"/>
  <c r="G57" i="20"/>
  <c r="I57" i="20"/>
  <c r="K57" i="20"/>
  <c r="M57" i="20"/>
  <c r="O57" i="20"/>
  <c r="Q57" i="20"/>
  <c r="V57" i="20"/>
  <c r="G61" i="20"/>
  <c r="M61" i="20" s="1"/>
  <c r="I61" i="20"/>
  <c r="K61" i="20"/>
  <c r="O61" i="20"/>
  <c r="Q61" i="20"/>
  <c r="V61" i="20"/>
  <c r="G65" i="20"/>
  <c r="M65" i="20" s="1"/>
  <c r="I65" i="20"/>
  <c r="K65" i="20"/>
  <c r="O65" i="20"/>
  <c r="Q65" i="20"/>
  <c r="V65" i="20"/>
  <c r="G70" i="20"/>
  <c r="I70" i="20"/>
  <c r="K70" i="20"/>
  <c r="M70" i="20"/>
  <c r="O70" i="20"/>
  <c r="Q70" i="20"/>
  <c r="V70" i="20"/>
  <c r="G76" i="20"/>
  <c r="M76" i="20" s="1"/>
  <c r="I76" i="20"/>
  <c r="I75" i="20" s="1"/>
  <c r="K76" i="20"/>
  <c r="K75" i="20" s="1"/>
  <c r="O76" i="20"/>
  <c r="O75" i="20" s="1"/>
  <c r="Q76" i="20"/>
  <c r="Q75" i="20" s="1"/>
  <c r="V76" i="20"/>
  <c r="V75" i="20" s="1"/>
  <c r="G79" i="20"/>
  <c r="M79" i="20" s="1"/>
  <c r="I79" i="20"/>
  <c r="K79" i="20"/>
  <c r="O79" i="20"/>
  <c r="Q79" i="20"/>
  <c r="V79" i="20"/>
  <c r="G83" i="20"/>
  <c r="I83" i="20"/>
  <c r="K83" i="20"/>
  <c r="M83" i="20"/>
  <c r="O83" i="20"/>
  <c r="Q83" i="20"/>
  <c r="V83" i="20"/>
  <c r="G85" i="20"/>
  <c r="I85" i="20"/>
  <c r="K85" i="20"/>
  <c r="M85" i="20"/>
  <c r="O85" i="20"/>
  <c r="Q85" i="20"/>
  <c r="V85" i="20"/>
  <c r="G88" i="20"/>
  <c r="M88" i="20" s="1"/>
  <c r="I88" i="20"/>
  <c r="K88" i="20"/>
  <c r="O88" i="20"/>
  <c r="Q88" i="20"/>
  <c r="V88" i="20"/>
  <c r="G90" i="20"/>
  <c r="M90" i="20" s="1"/>
  <c r="I90" i="20"/>
  <c r="K90" i="20"/>
  <c r="O90" i="20"/>
  <c r="Q90" i="20"/>
  <c r="V90" i="20"/>
  <c r="K95" i="20"/>
  <c r="V95" i="20"/>
  <c r="G96" i="20"/>
  <c r="G95" i="20" s="1"/>
  <c r="I96" i="20"/>
  <c r="I95" i="20" s="1"/>
  <c r="K96" i="20"/>
  <c r="M96" i="20"/>
  <c r="O96" i="20"/>
  <c r="O95" i="20" s="1"/>
  <c r="Q96" i="20"/>
  <c r="Q95" i="20" s="1"/>
  <c r="V96" i="20"/>
  <c r="G101" i="20"/>
  <c r="M101" i="20" s="1"/>
  <c r="I101" i="20"/>
  <c r="K101" i="20"/>
  <c r="O101" i="20"/>
  <c r="Q101" i="20"/>
  <c r="V101" i="20"/>
  <c r="I103" i="20"/>
  <c r="Q103" i="20"/>
  <c r="G104" i="20"/>
  <c r="I104" i="20"/>
  <c r="K104" i="20"/>
  <c r="K103" i="20" s="1"/>
  <c r="M104" i="20"/>
  <c r="O104" i="20"/>
  <c r="Q104" i="20"/>
  <c r="V104" i="20"/>
  <c r="V103" i="20" s="1"/>
  <c r="G109" i="20"/>
  <c r="G103" i="20" s="1"/>
  <c r="I109" i="20"/>
  <c r="K109" i="20"/>
  <c r="M109" i="20"/>
  <c r="O109" i="20"/>
  <c r="O103" i="20" s="1"/>
  <c r="Q109" i="20"/>
  <c r="V109" i="20"/>
  <c r="G113" i="20"/>
  <c r="M113" i="20" s="1"/>
  <c r="I113" i="20"/>
  <c r="K113" i="20"/>
  <c r="O113" i="20"/>
  <c r="Q113" i="20"/>
  <c r="V113" i="20"/>
  <c r="G117" i="20"/>
  <c r="I117" i="20"/>
  <c r="O117" i="20"/>
  <c r="Q117" i="20"/>
  <c r="G118" i="20"/>
  <c r="I118" i="20"/>
  <c r="K118" i="20"/>
  <c r="K117" i="20" s="1"/>
  <c r="M118" i="20"/>
  <c r="M117" i="20" s="1"/>
  <c r="O118" i="20"/>
  <c r="Q118" i="20"/>
  <c r="V118" i="20"/>
  <c r="V117" i="20" s="1"/>
  <c r="G123" i="20"/>
  <c r="M123" i="20" s="1"/>
  <c r="I123" i="20"/>
  <c r="I122" i="20" s="1"/>
  <c r="K123" i="20"/>
  <c r="O123" i="20"/>
  <c r="O122" i="20" s="1"/>
  <c r="Q123" i="20"/>
  <c r="Q122" i="20" s="1"/>
  <c r="V123" i="20"/>
  <c r="G127" i="20"/>
  <c r="M127" i="20" s="1"/>
  <c r="I127" i="20"/>
  <c r="K127" i="20"/>
  <c r="O127" i="20"/>
  <c r="Q127" i="20"/>
  <c r="V127" i="20"/>
  <c r="G131" i="20"/>
  <c r="I131" i="20"/>
  <c r="K131" i="20"/>
  <c r="K122" i="20" s="1"/>
  <c r="M131" i="20"/>
  <c r="O131" i="20"/>
  <c r="Q131" i="20"/>
  <c r="V131" i="20"/>
  <c r="V122" i="20" s="1"/>
  <c r="G137" i="20"/>
  <c r="I137" i="20"/>
  <c r="K137" i="20"/>
  <c r="M137" i="20"/>
  <c r="O137" i="20"/>
  <c r="Q137" i="20"/>
  <c r="V137" i="20"/>
  <c r="G140" i="20"/>
  <c r="M140" i="20" s="1"/>
  <c r="I140" i="20"/>
  <c r="K140" i="20"/>
  <c r="O140" i="20"/>
  <c r="Q140" i="20"/>
  <c r="V140" i="20"/>
  <c r="G143" i="20"/>
  <c r="M143" i="20" s="1"/>
  <c r="I143" i="20"/>
  <c r="K143" i="20"/>
  <c r="O143" i="20"/>
  <c r="Q143" i="20"/>
  <c r="V143" i="20"/>
  <c r="G146" i="20"/>
  <c r="I146" i="20"/>
  <c r="K146" i="20"/>
  <c r="M146" i="20"/>
  <c r="O146" i="20"/>
  <c r="Q146" i="20"/>
  <c r="V146" i="20"/>
  <c r="G148" i="20"/>
  <c r="I148" i="20"/>
  <c r="K148" i="20"/>
  <c r="M148" i="20"/>
  <c r="O148" i="20"/>
  <c r="Q148" i="20"/>
  <c r="V148" i="20"/>
  <c r="G150" i="20"/>
  <c r="M150" i="20" s="1"/>
  <c r="I150" i="20"/>
  <c r="K150" i="20"/>
  <c r="O150" i="20"/>
  <c r="Q150" i="20"/>
  <c r="V150" i="20"/>
  <c r="G152" i="20"/>
  <c r="M152" i="20" s="1"/>
  <c r="I152" i="20"/>
  <c r="K152" i="20"/>
  <c r="O152" i="20"/>
  <c r="Q152" i="20"/>
  <c r="V152" i="20"/>
  <c r="G155" i="20"/>
  <c r="I155" i="20"/>
  <c r="K155" i="20"/>
  <c r="M155" i="20"/>
  <c r="O155" i="20"/>
  <c r="Q155" i="20"/>
  <c r="V155" i="20"/>
  <c r="G158" i="20"/>
  <c r="I158" i="20"/>
  <c r="K158" i="20"/>
  <c r="M158" i="20"/>
  <c r="O158" i="20"/>
  <c r="Q158" i="20"/>
  <c r="V158" i="20"/>
  <c r="G160" i="20"/>
  <c r="M160" i="20" s="1"/>
  <c r="I160" i="20"/>
  <c r="K160" i="20"/>
  <c r="O160" i="20"/>
  <c r="Q160" i="20"/>
  <c r="V160" i="20"/>
  <c r="G163" i="20"/>
  <c r="M163" i="20" s="1"/>
  <c r="I163" i="20"/>
  <c r="K163" i="20"/>
  <c r="O163" i="20"/>
  <c r="Q163" i="20"/>
  <c r="V163" i="20"/>
  <c r="G166" i="20"/>
  <c r="I166" i="20"/>
  <c r="K166" i="20"/>
  <c r="M166" i="20"/>
  <c r="O166" i="20"/>
  <c r="Q166" i="20"/>
  <c r="V166" i="20"/>
  <c r="G168" i="20"/>
  <c r="I168" i="20"/>
  <c r="K168" i="20"/>
  <c r="M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I174" i="20"/>
  <c r="K174" i="20"/>
  <c r="M174" i="20"/>
  <c r="O174" i="20"/>
  <c r="Q174" i="20"/>
  <c r="V174" i="20"/>
  <c r="G176" i="20"/>
  <c r="I176" i="20"/>
  <c r="K176" i="20"/>
  <c r="M176" i="20"/>
  <c r="O176" i="20"/>
  <c r="Q176" i="20"/>
  <c r="V176" i="20"/>
  <c r="G178" i="20"/>
  <c r="O178" i="20"/>
  <c r="G179" i="20"/>
  <c r="M179" i="20" s="1"/>
  <c r="M178" i="20" s="1"/>
  <c r="I179" i="20"/>
  <c r="I178" i="20" s="1"/>
  <c r="K179" i="20"/>
  <c r="K178" i="20" s="1"/>
  <c r="O179" i="20"/>
  <c r="Q179" i="20"/>
  <c r="Q178" i="20" s="1"/>
  <c r="V179" i="20"/>
  <c r="V178" i="20" s="1"/>
  <c r="K181" i="20"/>
  <c r="V181" i="20"/>
  <c r="G182" i="20"/>
  <c r="G181" i="20" s="1"/>
  <c r="I182" i="20"/>
  <c r="K182" i="20"/>
  <c r="M182" i="20"/>
  <c r="O182" i="20"/>
  <c r="O181" i="20" s="1"/>
  <c r="Q182" i="20"/>
  <c r="V182" i="20"/>
  <c r="G186" i="20"/>
  <c r="M186" i="20" s="1"/>
  <c r="I186" i="20"/>
  <c r="I181" i="20" s="1"/>
  <c r="K186" i="20"/>
  <c r="O186" i="20"/>
  <c r="Q186" i="20"/>
  <c r="Q181" i="20" s="1"/>
  <c r="V186" i="20"/>
  <c r="G190" i="20"/>
  <c r="M190" i="20" s="1"/>
  <c r="I190" i="20"/>
  <c r="K190" i="20"/>
  <c r="O190" i="20"/>
  <c r="Q190" i="20"/>
  <c r="V190" i="20"/>
  <c r="AE193" i="20"/>
  <c r="AF193" i="20"/>
  <c r="G199" i="19"/>
  <c r="BA56" i="19"/>
  <c r="BA50" i="19"/>
  <c r="BA19" i="19"/>
  <c r="BA16" i="19"/>
  <c r="BA1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5" i="19"/>
  <c r="I15" i="19"/>
  <c r="K15" i="19"/>
  <c r="M15" i="19"/>
  <c r="O15" i="19"/>
  <c r="Q15" i="19"/>
  <c r="V15" i="19"/>
  <c r="G18" i="19"/>
  <c r="I18" i="19"/>
  <c r="K18" i="19"/>
  <c r="M18" i="19"/>
  <c r="O18" i="19"/>
  <c r="Q18" i="19"/>
  <c r="V18" i="19"/>
  <c r="G23" i="19"/>
  <c r="M23" i="19" s="1"/>
  <c r="I23" i="19"/>
  <c r="K23" i="19"/>
  <c r="O23" i="19"/>
  <c r="O8" i="19" s="1"/>
  <c r="Q23" i="19"/>
  <c r="V23" i="19"/>
  <c r="G32" i="19"/>
  <c r="M32" i="19" s="1"/>
  <c r="I32" i="19"/>
  <c r="K32" i="19"/>
  <c r="O32" i="19"/>
  <c r="Q32" i="19"/>
  <c r="V32" i="19"/>
  <c r="G49" i="19"/>
  <c r="I49" i="19"/>
  <c r="K49" i="19"/>
  <c r="M49" i="19"/>
  <c r="O49" i="19"/>
  <c r="Q49" i="19"/>
  <c r="V49" i="19"/>
  <c r="G55" i="19"/>
  <c r="I55" i="19"/>
  <c r="K55" i="19"/>
  <c r="M55" i="19"/>
  <c r="O55" i="19"/>
  <c r="Q55" i="19"/>
  <c r="V55" i="19"/>
  <c r="G59" i="19"/>
  <c r="M59" i="19" s="1"/>
  <c r="I59" i="19"/>
  <c r="K59" i="19"/>
  <c r="O59" i="19"/>
  <c r="Q59" i="19"/>
  <c r="V59" i="19"/>
  <c r="G63" i="19"/>
  <c r="M63" i="19" s="1"/>
  <c r="I63" i="19"/>
  <c r="K63" i="19"/>
  <c r="O63" i="19"/>
  <c r="Q63" i="19"/>
  <c r="V63" i="19"/>
  <c r="G68" i="19"/>
  <c r="I68" i="19"/>
  <c r="K68" i="19"/>
  <c r="M68" i="19"/>
  <c r="O68" i="19"/>
  <c r="Q68" i="19"/>
  <c r="V68" i="19"/>
  <c r="G75" i="19"/>
  <c r="M75" i="19" s="1"/>
  <c r="I75" i="19"/>
  <c r="I74" i="19" s="1"/>
  <c r="K75" i="19"/>
  <c r="O75" i="19"/>
  <c r="O74" i="19" s="1"/>
  <c r="Q75" i="19"/>
  <c r="Q74" i="19" s="1"/>
  <c r="V75" i="19"/>
  <c r="G78" i="19"/>
  <c r="M78" i="19" s="1"/>
  <c r="I78" i="19"/>
  <c r="K78" i="19"/>
  <c r="K74" i="19" s="1"/>
  <c r="O78" i="19"/>
  <c r="Q78" i="19"/>
  <c r="V78" i="19"/>
  <c r="V74" i="19" s="1"/>
  <c r="G81" i="19"/>
  <c r="I81" i="19"/>
  <c r="K81" i="19"/>
  <c r="M81" i="19"/>
  <c r="O81" i="19"/>
  <c r="Q81" i="19"/>
  <c r="V81" i="19"/>
  <c r="G83" i="19"/>
  <c r="I83" i="19"/>
  <c r="K83" i="19"/>
  <c r="M83" i="19"/>
  <c r="O83" i="19"/>
  <c r="Q83" i="19"/>
  <c r="V83" i="19"/>
  <c r="G86" i="19"/>
  <c r="M86" i="19" s="1"/>
  <c r="I86" i="19"/>
  <c r="K86" i="19"/>
  <c r="O86" i="19"/>
  <c r="Q86" i="19"/>
  <c r="V86" i="19"/>
  <c r="G88" i="19"/>
  <c r="M88" i="19" s="1"/>
  <c r="I88" i="19"/>
  <c r="K88" i="19"/>
  <c r="O88" i="19"/>
  <c r="Q88" i="19"/>
  <c r="V88" i="19"/>
  <c r="K93" i="19"/>
  <c r="V93" i="19"/>
  <c r="G94" i="19"/>
  <c r="G93" i="19" s="1"/>
  <c r="I94" i="19"/>
  <c r="I93" i="19" s="1"/>
  <c r="K94" i="19"/>
  <c r="M94" i="19"/>
  <c r="O94" i="19"/>
  <c r="O93" i="19" s="1"/>
  <c r="Q94" i="19"/>
  <c r="Q93" i="19" s="1"/>
  <c r="V94" i="19"/>
  <c r="G99" i="19"/>
  <c r="M99" i="19" s="1"/>
  <c r="I99" i="19"/>
  <c r="K99" i="19"/>
  <c r="O99" i="19"/>
  <c r="Q99" i="19"/>
  <c r="V99" i="19"/>
  <c r="I101" i="19"/>
  <c r="Q101" i="19"/>
  <c r="G102" i="19"/>
  <c r="I102" i="19"/>
  <c r="K102" i="19"/>
  <c r="K101" i="19" s="1"/>
  <c r="M102" i="19"/>
  <c r="O102" i="19"/>
  <c r="Q102" i="19"/>
  <c r="V102" i="19"/>
  <c r="V101" i="19" s="1"/>
  <c r="G107" i="19"/>
  <c r="G101" i="19" s="1"/>
  <c r="I107" i="19"/>
  <c r="K107" i="19"/>
  <c r="M107" i="19"/>
  <c r="O107" i="19"/>
  <c r="O101" i="19" s="1"/>
  <c r="Q107" i="19"/>
  <c r="V107" i="19"/>
  <c r="G111" i="19"/>
  <c r="M111" i="19" s="1"/>
  <c r="I111" i="19"/>
  <c r="K111" i="19"/>
  <c r="O111" i="19"/>
  <c r="Q111" i="19"/>
  <c r="V111" i="19"/>
  <c r="G115" i="19"/>
  <c r="I115" i="19"/>
  <c r="O115" i="19"/>
  <c r="Q115" i="19"/>
  <c r="G116" i="19"/>
  <c r="I116" i="19"/>
  <c r="K116" i="19"/>
  <c r="K115" i="19" s="1"/>
  <c r="M116" i="19"/>
  <c r="M115" i="19" s="1"/>
  <c r="O116" i="19"/>
  <c r="Q116" i="19"/>
  <c r="V116" i="19"/>
  <c r="V115" i="19" s="1"/>
  <c r="G121" i="19"/>
  <c r="M121" i="19" s="1"/>
  <c r="I121" i="19"/>
  <c r="I120" i="19" s="1"/>
  <c r="K121" i="19"/>
  <c r="O121" i="19"/>
  <c r="O120" i="19" s="1"/>
  <c r="Q121" i="19"/>
  <c r="Q120" i="19" s="1"/>
  <c r="V121" i="19"/>
  <c r="G124" i="19"/>
  <c r="M124" i="19" s="1"/>
  <c r="I124" i="19"/>
  <c r="K124" i="19"/>
  <c r="O124" i="19"/>
  <c r="Q124" i="19"/>
  <c r="V124" i="19"/>
  <c r="G128" i="19"/>
  <c r="I128" i="19"/>
  <c r="K128" i="19"/>
  <c r="K120" i="19" s="1"/>
  <c r="M128" i="19"/>
  <c r="O128" i="19"/>
  <c r="Q128" i="19"/>
  <c r="V128" i="19"/>
  <c r="V120" i="19" s="1"/>
  <c r="G134" i="19"/>
  <c r="I134" i="19"/>
  <c r="K134" i="19"/>
  <c r="M134" i="19"/>
  <c r="O134" i="19"/>
  <c r="Q134" i="19"/>
  <c r="V134" i="19"/>
  <c r="G137" i="19"/>
  <c r="M137" i="19" s="1"/>
  <c r="I137" i="19"/>
  <c r="K137" i="19"/>
  <c r="O137" i="19"/>
  <c r="Q137" i="19"/>
  <c r="V137" i="19"/>
  <c r="G140" i="19"/>
  <c r="M140" i="19" s="1"/>
  <c r="I140" i="19"/>
  <c r="K140" i="19"/>
  <c r="O140" i="19"/>
  <c r="Q140" i="19"/>
  <c r="V140" i="19"/>
  <c r="G143" i="19"/>
  <c r="I143" i="19"/>
  <c r="K143" i="19"/>
  <c r="M143" i="19"/>
  <c r="O143" i="19"/>
  <c r="Q143" i="19"/>
  <c r="V143" i="19"/>
  <c r="G145" i="19"/>
  <c r="I145" i="19"/>
  <c r="K145" i="19"/>
  <c r="M145" i="19"/>
  <c r="O145" i="19"/>
  <c r="Q145" i="19"/>
  <c r="V145" i="19"/>
  <c r="G147" i="19"/>
  <c r="M147" i="19" s="1"/>
  <c r="I147" i="19"/>
  <c r="K147" i="19"/>
  <c r="O147" i="19"/>
  <c r="Q147" i="19"/>
  <c r="V147" i="19"/>
  <c r="G149" i="19"/>
  <c r="M149" i="19" s="1"/>
  <c r="I149" i="19"/>
  <c r="K149" i="19"/>
  <c r="O149" i="19"/>
  <c r="Q149" i="19"/>
  <c r="V149" i="19"/>
  <c r="G152" i="19"/>
  <c r="I152" i="19"/>
  <c r="K152" i="19"/>
  <c r="M152" i="19"/>
  <c r="O152" i="19"/>
  <c r="Q152" i="19"/>
  <c r="V152" i="19"/>
  <c r="G155" i="19"/>
  <c r="I155" i="19"/>
  <c r="K155" i="19"/>
  <c r="M155" i="19"/>
  <c r="O155" i="19"/>
  <c r="Q155" i="19"/>
  <c r="V155" i="19"/>
  <c r="G157" i="19"/>
  <c r="M157" i="19" s="1"/>
  <c r="I157" i="19"/>
  <c r="K157" i="19"/>
  <c r="O157" i="19"/>
  <c r="Q157" i="19"/>
  <c r="V157" i="19"/>
  <c r="G160" i="19"/>
  <c r="M160" i="19" s="1"/>
  <c r="I160" i="19"/>
  <c r="K160" i="19"/>
  <c r="O160" i="19"/>
  <c r="Q160" i="19"/>
  <c r="V160" i="19"/>
  <c r="G163" i="19"/>
  <c r="I163" i="19"/>
  <c r="K163" i="19"/>
  <c r="M163" i="19"/>
  <c r="O163" i="19"/>
  <c r="Q163" i="19"/>
  <c r="V163" i="19"/>
  <c r="G166" i="19"/>
  <c r="I166" i="19"/>
  <c r="K166" i="19"/>
  <c r="M166" i="19"/>
  <c r="O166" i="19"/>
  <c r="Q166" i="19"/>
  <c r="V166" i="19"/>
  <c r="G169" i="19"/>
  <c r="M169" i="19" s="1"/>
  <c r="I169" i="19"/>
  <c r="K169" i="19"/>
  <c r="O169" i="19"/>
  <c r="Q169" i="19"/>
  <c r="V169" i="19"/>
  <c r="G172" i="19"/>
  <c r="M172" i="19" s="1"/>
  <c r="I172" i="19"/>
  <c r="K172" i="19"/>
  <c r="O172" i="19"/>
  <c r="Q172" i="19"/>
  <c r="V172" i="19"/>
  <c r="G174" i="19"/>
  <c r="I174" i="19"/>
  <c r="K174" i="19"/>
  <c r="M174" i="19"/>
  <c r="O174" i="19"/>
  <c r="Q174" i="19"/>
  <c r="V174" i="19"/>
  <c r="G176" i="19"/>
  <c r="I176" i="19"/>
  <c r="K176" i="19"/>
  <c r="M176" i="19"/>
  <c r="O176" i="19"/>
  <c r="Q176" i="19"/>
  <c r="V176" i="19"/>
  <c r="G178" i="19"/>
  <c r="M178" i="19" s="1"/>
  <c r="I178" i="19"/>
  <c r="K178" i="19"/>
  <c r="O178" i="19"/>
  <c r="Q178" i="19"/>
  <c r="V178" i="19"/>
  <c r="G180" i="19"/>
  <c r="M180" i="19" s="1"/>
  <c r="I180" i="19"/>
  <c r="K180" i="19"/>
  <c r="O180" i="19"/>
  <c r="Q180" i="19"/>
  <c r="V180" i="19"/>
  <c r="G182" i="19"/>
  <c r="I182" i="19"/>
  <c r="K182" i="19"/>
  <c r="M182" i="19"/>
  <c r="O182" i="19"/>
  <c r="Q182" i="19"/>
  <c r="V182" i="19"/>
  <c r="K184" i="19"/>
  <c r="V184" i="19"/>
  <c r="G185" i="19"/>
  <c r="M185" i="19" s="1"/>
  <c r="M184" i="19" s="1"/>
  <c r="I185" i="19"/>
  <c r="I184" i="19" s="1"/>
  <c r="K185" i="19"/>
  <c r="O185" i="19"/>
  <c r="O184" i="19" s="1"/>
  <c r="Q185" i="19"/>
  <c r="Q184" i="19" s="1"/>
  <c r="V185" i="19"/>
  <c r="G188" i="19"/>
  <c r="I188" i="19"/>
  <c r="I187" i="19" s="1"/>
  <c r="K188" i="19"/>
  <c r="K187" i="19" s="1"/>
  <c r="M188" i="19"/>
  <c r="M187" i="19" s="1"/>
  <c r="O188" i="19"/>
  <c r="Q188" i="19"/>
  <c r="Q187" i="19" s="1"/>
  <c r="V188" i="19"/>
  <c r="V187" i="19" s="1"/>
  <c r="G192" i="19"/>
  <c r="G187" i="19" s="1"/>
  <c r="I192" i="19"/>
  <c r="K192" i="19"/>
  <c r="M192" i="19"/>
  <c r="O192" i="19"/>
  <c r="O187" i="19" s="1"/>
  <c r="Q192" i="19"/>
  <c r="V192" i="19"/>
  <c r="G196" i="19"/>
  <c r="I196" i="19"/>
  <c r="K196" i="19"/>
  <c r="M196" i="19"/>
  <c r="O196" i="19"/>
  <c r="Q196" i="19"/>
  <c r="V196" i="19"/>
  <c r="AE199" i="19"/>
  <c r="AF199" i="19"/>
  <c r="G76" i="18"/>
  <c r="BA35" i="18"/>
  <c r="BA34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3" i="18"/>
  <c r="O23" i="18"/>
  <c r="G24" i="18"/>
  <c r="M24" i="18" s="1"/>
  <c r="M23" i="18" s="1"/>
  <c r="I24" i="18"/>
  <c r="I23" i="18" s="1"/>
  <c r="K24" i="18"/>
  <c r="K23" i="18" s="1"/>
  <c r="O24" i="18"/>
  <c r="Q24" i="18"/>
  <c r="Q23" i="18" s="1"/>
  <c r="V24" i="18"/>
  <c r="V23" i="18" s="1"/>
  <c r="G26" i="18"/>
  <c r="K26" i="18"/>
  <c r="O26" i="18"/>
  <c r="V26" i="18"/>
  <c r="G27" i="18"/>
  <c r="I27" i="18"/>
  <c r="I26" i="18" s="1"/>
  <c r="K27" i="18"/>
  <c r="M27" i="18"/>
  <c r="M26" i="18" s="1"/>
  <c r="O27" i="18"/>
  <c r="Q27" i="18"/>
  <c r="Q26" i="18" s="1"/>
  <c r="V27" i="18"/>
  <c r="G32" i="18"/>
  <c r="K32" i="18"/>
  <c r="O32" i="18"/>
  <c r="V32" i="18"/>
  <c r="G33" i="18"/>
  <c r="I33" i="18"/>
  <c r="I32" i="18" s="1"/>
  <c r="K33" i="18"/>
  <c r="M33" i="18"/>
  <c r="M32" i="18" s="1"/>
  <c r="O33" i="18"/>
  <c r="Q33" i="18"/>
  <c r="Q32" i="18" s="1"/>
  <c r="V33" i="18"/>
  <c r="G37" i="18"/>
  <c r="I37" i="18"/>
  <c r="I36" i="18" s="1"/>
  <c r="K37" i="18"/>
  <c r="M37" i="18"/>
  <c r="O37" i="18"/>
  <c r="Q37" i="18"/>
  <c r="Q36" i="18" s="1"/>
  <c r="V37" i="18"/>
  <c r="G40" i="18"/>
  <c r="G36" i="18" s="1"/>
  <c r="I40" i="18"/>
  <c r="K40" i="18"/>
  <c r="O40" i="18"/>
  <c r="O36" i="18" s="1"/>
  <c r="Q40" i="18"/>
  <c r="V40" i="18"/>
  <c r="G43" i="18"/>
  <c r="I43" i="18"/>
  <c r="K43" i="18"/>
  <c r="M43" i="18"/>
  <c r="O43" i="18"/>
  <c r="Q43" i="18"/>
  <c r="V43" i="18"/>
  <c r="G48" i="18"/>
  <c r="M48" i="18" s="1"/>
  <c r="I48" i="18"/>
  <c r="K48" i="18"/>
  <c r="K36" i="18" s="1"/>
  <c r="O48" i="18"/>
  <c r="Q48" i="18"/>
  <c r="V48" i="18"/>
  <c r="V36" i="18" s="1"/>
  <c r="G55" i="18"/>
  <c r="I55" i="18"/>
  <c r="K55" i="18"/>
  <c r="M55" i="18"/>
  <c r="O55" i="18"/>
  <c r="Q55" i="18"/>
  <c r="V55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7" i="18"/>
  <c r="M67" i="18" s="1"/>
  <c r="I67" i="18"/>
  <c r="K67" i="18"/>
  <c r="O67" i="18"/>
  <c r="Q67" i="18"/>
  <c r="V67" i="18"/>
  <c r="G70" i="18"/>
  <c r="I70" i="18"/>
  <c r="K70" i="18"/>
  <c r="M70" i="18"/>
  <c r="O70" i="18"/>
  <c r="Q70" i="18"/>
  <c r="V70" i="18"/>
  <c r="G73" i="18"/>
  <c r="M73" i="18" s="1"/>
  <c r="I73" i="18"/>
  <c r="K73" i="18"/>
  <c r="O73" i="18"/>
  <c r="Q73" i="18"/>
  <c r="V73" i="18"/>
  <c r="AE76" i="18"/>
  <c r="AF76" i="18"/>
  <c r="G174" i="17"/>
  <c r="BA94" i="17"/>
  <c r="BA85" i="17"/>
  <c r="BA57" i="17"/>
  <c r="BA48" i="17"/>
  <c r="BA31" i="17"/>
  <c r="BA27" i="17"/>
  <c r="BA14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9" i="17"/>
  <c r="I19" i="17"/>
  <c r="K19" i="17"/>
  <c r="M19" i="17"/>
  <c r="O19" i="17"/>
  <c r="Q19" i="17"/>
  <c r="V19" i="17"/>
  <c r="G26" i="17"/>
  <c r="M26" i="17" s="1"/>
  <c r="I26" i="17"/>
  <c r="I25" i="17" s="1"/>
  <c r="K26" i="17"/>
  <c r="K25" i="17" s="1"/>
  <c r="O26" i="17"/>
  <c r="Q26" i="17"/>
  <c r="Q25" i="17" s="1"/>
  <c r="V26" i="17"/>
  <c r="V25" i="17" s="1"/>
  <c r="G30" i="17"/>
  <c r="I30" i="17"/>
  <c r="K30" i="17"/>
  <c r="M30" i="17"/>
  <c r="O30" i="17"/>
  <c r="Q30" i="17"/>
  <c r="V30" i="17"/>
  <c r="G33" i="17"/>
  <c r="I33" i="17"/>
  <c r="K33" i="17"/>
  <c r="M33" i="17"/>
  <c r="O33" i="17"/>
  <c r="Q33" i="17"/>
  <c r="V33" i="17"/>
  <c r="G38" i="17"/>
  <c r="M38" i="17" s="1"/>
  <c r="I38" i="17"/>
  <c r="K38" i="17"/>
  <c r="O38" i="17"/>
  <c r="O25" i="17" s="1"/>
  <c r="Q38" i="17"/>
  <c r="V38" i="17"/>
  <c r="G43" i="17"/>
  <c r="M43" i="17" s="1"/>
  <c r="I43" i="17"/>
  <c r="K43" i="17"/>
  <c r="O43" i="17"/>
  <c r="Q43" i="17"/>
  <c r="V43" i="17"/>
  <c r="G46" i="17"/>
  <c r="K46" i="17"/>
  <c r="O46" i="17"/>
  <c r="V46" i="17"/>
  <c r="G47" i="17"/>
  <c r="I47" i="17"/>
  <c r="I46" i="17" s="1"/>
  <c r="K47" i="17"/>
  <c r="M47" i="17"/>
  <c r="M46" i="17" s="1"/>
  <c r="O47" i="17"/>
  <c r="Q47" i="17"/>
  <c r="Q46" i="17" s="1"/>
  <c r="V47" i="17"/>
  <c r="G52" i="17"/>
  <c r="I52" i="17"/>
  <c r="I51" i="17" s="1"/>
  <c r="K52" i="17"/>
  <c r="M52" i="17"/>
  <c r="O52" i="17"/>
  <c r="Q52" i="17"/>
  <c r="Q51" i="17" s="1"/>
  <c r="V52" i="17"/>
  <c r="G56" i="17"/>
  <c r="M56" i="17" s="1"/>
  <c r="I56" i="17"/>
  <c r="K56" i="17"/>
  <c r="K51" i="17" s="1"/>
  <c r="O56" i="17"/>
  <c r="Q56" i="17"/>
  <c r="V56" i="17"/>
  <c r="V51" i="17" s="1"/>
  <c r="G60" i="17"/>
  <c r="I60" i="17"/>
  <c r="K60" i="17"/>
  <c r="M60" i="17"/>
  <c r="O60" i="17"/>
  <c r="Q60" i="17"/>
  <c r="V60" i="17"/>
  <c r="G63" i="17"/>
  <c r="M63" i="17" s="1"/>
  <c r="I63" i="17"/>
  <c r="K63" i="17"/>
  <c r="O63" i="17"/>
  <c r="O51" i="17" s="1"/>
  <c r="Q63" i="17"/>
  <c r="V63" i="17"/>
  <c r="G66" i="17"/>
  <c r="I66" i="17"/>
  <c r="K66" i="17"/>
  <c r="M66" i="17"/>
  <c r="O66" i="17"/>
  <c r="Q66" i="17"/>
  <c r="V66" i="17"/>
  <c r="G69" i="17"/>
  <c r="M69" i="17" s="1"/>
  <c r="I69" i="17"/>
  <c r="K69" i="17"/>
  <c r="O69" i="17"/>
  <c r="Q69" i="17"/>
  <c r="V69" i="17"/>
  <c r="G73" i="17"/>
  <c r="G72" i="17" s="1"/>
  <c r="I73" i="17"/>
  <c r="I72" i="17" s="1"/>
  <c r="K73" i="17"/>
  <c r="K72" i="17" s="1"/>
  <c r="O73" i="17"/>
  <c r="O72" i="17" s="1"/>
  <c r="Q73" i="17"/>
  <c r="Q72" i="17" s="1"/>
  <c r="V73" i="17"/>
  <c r="V72" i="17" s="1"/>
  <c r="G76" i="17"/>
  <c r="I76" i="17"/>
  <c r="K76" i="17"/>
  <c r="M76" i="17"/>
  <c r="O76" i="17"/>
  <c r="Q76" i="17"/>
  <c r="V76" i="17"/>
  <c r="G81" i="17"/>
  <c r="I81" i="17"/>
  <c r="K81" i="17"/>
  <c r="M81" i="17"/>
  <c r="O81" i="17"/>
  <c r="Q81" i="17"/>
  <c r="V81" i="17"/>
  <c r="G84" i="17"/>
  <c r="I84" i="17"/>
  <c r="K84" i="17"/>
  <c r="M84" i="17"/>
  <c r="O84" i="17"/>
  <c r="Q84" i="17"/>
  <c r="V84" i="17"/>
  <c r="G93" i="17"/>
  <c r="M93" i="17" s="1"/>
  <c r="I93" i="17"/>
  <c r="K93" i="17"/>
  <c r="O93" i="17"/>
  <c r="Q93" i="17"/>
  <c r="V93" i="17"/>
  <c r="G97" i="17"/>
  <c r="I97" i="17"/>
  <c r="K97" i="17"/>
  <c r="M97" i="17"/>
  <c r="O97" i="17"/>
  <c r="Q97" i="17"/>
  <c r="V97" i="17"/>
  <c r="G99" i="17"/>
  <c r="I99" i="17"/>
  <c r="K99" i="17"/>
  <c r="M99" i="17"/>
  <c r="O99" i="17"/>
  <c r="Q99" i="17"/>
  <c r="V99" i="17"/>
  <c r="G101" i="17"/>
  <c r="I101" i="17"/>
  <c r="K101" i="17"/>
  <c r="M101" i="17"/>
  <c r="O101" i="17"/>
  <c r="Q101" i="17"/>
  <c r="V101" i="17"/>
  <c r="G104" i="17"/>
  <c r="M104" i="17" s="1"/>
  <c r="I104" i="17"/>
  <c r="K104" i="17"/>
  <c r="O104" i="17"/>
  <c r="Q104" i="17"/>
  <c r="V104" i="17"/>
  <c r="G108" i="17"/>
  <c r="I108" i="17"/>
  <c r="K108" i="17"/>
  <c r="K107" i="17" s="1"/>
  <c r="M108" i="17"/>
  <c r="O108" i="17"/>
  <c r="Q108" i="17"/>
  <c r="V108" i="17"/>
  <c r="V107" i="17" s="1"/>
  <c r="G111" i="17"/>
  <c r="G107" i="17" s="1"/>
  <c r="I111" i="17"/>
  <c r="K111" i="17"/>
  <c r="M111" i="17"/>
  <c r="O111" i="17"/>
  <c r="O107" i="17" s="1"/>
  <c r="Q111" i="17"/>
  <c r="V111" i="17"/>
  <c r="G114" i="17"/>
  <c r="M114" i="17" s="1"/>
  <c r="I114" i="17"/>
  <c r="K114" i="17"/>
  <c r="O114" i="17"/>
  <c r="Q114" i="17"/>
  <c r="V114" i="17"/>
  <c r="G117" i="17"/>
  <c r="M117" i="17" s="1"/>
  <c r="I117" i="17"/>
  <c r="I107" i="17" s="1"/>
  <c r="K117" i="17"/>
  <c r="O117" i="17"/>
  <c r="Q117" i="17"/>
  <c r="Q107" i="17" s="1"/>
  <c r="V117" i="17"/>
  <c r="K124" i="17"/>
  <c r="V124" i="17"/>
  <c r="G125" i="17"/>
  <c r="G124" i="17" s="1"/>
  <c r="I125" i="17"/>
  <c r="I124" i="17" s="1"/>
  <c r="K125" i="17"/>
  <c r="M125" i="17"/>
  <c r="O125" i="17"/>
  <c r="O124" i="17" s="1"/>
  <c r="Q125" i="17"/>
  <c r="Q124" i="17" s="1"/>
  <c r="V125" i="17"/>
  <c r="G128" i="17"/>
  <c r="M128" i="17" s="1"/>
  <c r="I128" i="17"/>
  <c r="K128" i="17"/>
  <c r="O128" i="17"/>
  <c r="Q128" i="17"/>
  <c r="V128" i="17"/>
  <c r="G131" i="17"/>
  <c r="M131" i="17" s="1"/>
  <c r="I131" i="17"/>
  <c r="K131" i="17"/>
  <c r="O131" i="17"/>
  <c r="Q131" i="17"/>
  <c r="V131" i="17"/>
  <c r="K134" i="17"/>
  <c r="V134" i="17"/>
  <c r="G135" i="17"/>
  <c r="G134" i="17" s="1"/>
  <c r="I135" i="17"/>
  <c r="I134" i="17" s="1"/>
  <c r="K135" i="17"/>
  <c r="M135" i="17"/>
  <c r="O135" i="17"/>
  <c r="O134" i="17" s="1"/>
  <c r="Q135" i="17"/>
  <c r="Q134" i="17" s="1"/>
  <c r="V135" i="17"/>
  <c r="G146" i="17"/>
  <c r="AF174" i="17" s="1"/>
  <c r="I146" i="17"/>
  <c r="K146" i="17"/>
  <c r="O146" i="17"/>
  <c r="Q146" i="17"/>
  <c r="V146" i="17"/>
  <c r="G158" i="17"/>
  <c r="I158" i="17"/>
  <c r="O158" i="17"/>
  <c r="Q158" i="17"/>
  <c r="G159" i="17"/>
  <c r="M159" i="17" s="1"/>
  <c r="M158" i="17" s="1"/>
  <c r="I159" i="17"/>
  <c r="K159" i="17"/>
  <c r="K158" i="17" s="1"/>
  <c r="O159" i="17"/>
  <c r="Q159" i="17"/>
  <c r="V159" i="17"/>
  <c r="V158" i="17" s="1"/>
  <c r="G162" i="17"/>
  <c r="G161" i="17" s="1"/>
  <c r="I162" i="17"/>
  <c r="I161" i="17" s="1"/>
  <c r="K162" i="17"/>
  <c r="O162" i="17"/>
  <c r="O161" i="17" s="1"/>
  <c r="Q162" i="17"/>
  <c r="Q161" i="17" s="1"/>
  <c r="V162" i="17"/>
  <c r="G165" i="17"/>
  <c r="M165" i="17" s="1"/>
  <c r="I165" i="17"/>
  <c r="K165" i="17"/>
  <c r="K161" i="17" s="1"/>
  <c r="O165" i="17"/>
  <c r="Q165" i="17"/>
  <c r="V165" i="17"/>
  <c r="V161" i="17" s="1"/>
  <c r="K168" i="17"/>
  <c r="V168" i="17"/>
  <c r="G169" i="17"/>
  <c r="G168" i="17" s="1"/>
  <c r="I169" i="17"/>
  <c r="I168" i="17" s="1"/>
  <c r="K169" i="17"/>
  <c r="M169" i="17"/>
  <c r="M168" i="17" s="1"/>
  <c r="O169" i="17"/>
  <c r="O168" i="17" s="1"/>
  <c r="Q169" i="17"/>
  <c r="Q168" i="17" s="1"/>
  <c r="V169" i="17"/>
  <c r="AE174" i="17"/>
  <c r="G97" i="16"/>
  <c r="BA4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6" i="16"/>
  <c r="I16" i="16"/>
  <c r="K16" i="16"/>
  <c r="M16" i="16"/>
  <c r="O16" i="16"/>
  <c r="Q16" i="16"/>
  <c r="V16" i="16"/>
  <c r="G20" i="16"/>
  <c r="M20" i="16" s="1"/>
  <c r="M19" i="16" s="1"/>
  <c r="I20" i="16"/>
  <c r="I19" i="16" s="1"/>
  <c r="K20" i="16"/>
  <c r="K19" i="16" s="1"/>
  <c r="O20" i="16"/>
  <c r="O19" i="16" s="1"/>
  <c r="Q20" i="16"/>
  <c r="Q19" i="16" s="1"/>
  <c r="V20" i="16"/>
  <c r="V19" i="16" s="1"/>
  <c r="G24" i="16"/>
  <c r="I24" i="16"/>
  <c r="K24" i="16"/>
  <c r="K23" i="16" s="1"/>
  <c r="M24" i="16"/>
  <c r="M23" i="16" s="1"/>
  <c r="O24" i="16"/>
  <c r="Q24" i="16"/>
  <c r="V24" i="16"/>
  <c r="V23" i="16" s="1"/>
  <c r="G29" i="16"/>
  <c r="G23" i="16" s="1"/>
  <c r="I29" i="16"/>
  <c r="K29" i="16"/>
  <c r="M29" i="16"/>
  <c r="O29" i="16"/>
  <c r="O23" i="16" s="1"/>
  <c r="Q29" i="16"/>
  <c r="V29" i="16"/>
  <c r="G32" i="16"/>
  <c r="M32" i="16" s="1"/>
  <c r="I32" i="16"/>
  <c r="K32" i="16"/>
  <c r="O32" i="16"/>
  <c r="Q32" i="16"/>
  <c r="V32" i="16"/>
  <c r="G35" i="16"/>
  <c r="M35" i="16" s="1"/>
  <c r="I35" i="16"/>
  <c r="I23" i="16" s="1"/>
  <c r="K35" i="16"/>
  <c r="O35" i="16"/>
  <c r="Q35" i="16"/>
  <c r="Q23" i="16" s="1"/>
  <c r="V35" i="16"/>
  <c r="G39" i="16"/>
  <c r="I39" i="16"/>
  <c r="K39" i="16"/>
  <c r="M39" i="16"/>
  <c r="O39" i="16"/>
  <c r="Q39" i="16"/>
  <c r="V39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9" i="16"/>
  <c r="O49" i="16"/>
  <c r="G50" i="16"/>
  <c r="I50" i="16"/>
  <c r="I49" i="16" s="1"/>
  <c r="K50" i="16"/>
  <c r="K49" i="16" s="1"/>
  <c r="M50" i="16"/>
  <c r="M49" i="16" s="1"/>
  <c r="O50" i="16"/>
  <c r="Q50" i="16"/>
  <c r="Q49" i="16" s="1"/>
  <c r="V50" i="16"/>
  <c r="V49" i="16" s="1"/>
  <c r="G55" i="16"/>
  <c r="I55" i="16"/>
  <c r="K55" i="16"/>
  <c r="M55" i="16"/>
  <c r="O55" i="16"/>
  <c r="Q55" i="16"/>
  <c r="V55" i="16"/>
  <c r="G59" i="16"/>
  <c r="O59" i="16"/>
  <c r="G60" i="16"/>
  <c r="M60" i="16" s="1"/>
  <c r="M59" i="16" s="1"/>
  <c r="I60" i="16"/>
  <c r="I59" i="16" s="1"/>
  <c r="K60" i="16"/>
  <c r="K59" i="16" s="1"/>
  <c r="O60" i="16"/>
  <c r="Q60" i="16"/>
  <c r="Q59" i="16" s="1"/>
  <c r="V60" i="16"/>
  <c r="V59" i="16" s="1"/>
  <c r="G63" i="16"/>
  <c r="G62" i="16" s="1"/>
  <c r="I63" i="16"/>
  <c r="K63" i="16"/>
  <c r="M63" i="16"/>
  <c r="O63" i="16"/>
  <c r="O62" i="16" s="1"/>
  <c r="Q63" i="16"/>
  <c r="V63" i="16"/>
  <c r="G65" i="16"/>
  <c r="M65" i="16" s="1"/>
  <c r="I65" i="16"/>
  <c r="K65" i="16"/>
  <c r="O65" i="16"/>
  <c r="Q65" i="16"/>
  <c r="V65" i="16"/>
  <c r="G68" i="16"/>
  <c r="M68" i="16" s="1"/>
  <c r="I68" i="16"/>
  <c r="I62" i="16" s="1"/>
  <c r="K68" i="16"/>
  <c r="O68" i="16"/>
  <c r="Q68" i="16"/>
  <c r="Q62" i="16" s="1"/>
  <c r="V68" i="16"/>
  <c r="G73" i="16"/>
  <c r="I73" i="16"/>
  <c r="K73" i="16"/>
  <c r="K62" i="16" s="1"/>
  <c r="M73" i="16"/>
  <c r="O73" i="16"/>
  <c r="Q73" i="16"/>
  <c r="V73" i="16"/>
  <c r="V62" i="16" s="1"/>
  <c r="G78" i="16"/>
  <c r="I78" i="16"/>
  <c r="K78" i="16"/>
  <c r="M78" i="16"/>
  <c r="O78" i="16"/>
  <c r="Q78" i="16"/>
  <c r="V78" i="16"/>
  <c r="G85" i="16"/>
  <c r="M85" i="16" s="1"/>
  <c r="M84" i="16" s="1"/>
  <c r="I85" i="16"/>
  <c r="I84" i="16" s="1"/>
  <c r="K85" i="16"/>
  <c r="K84" i="16" s="1"/>
  <c r="O85" i="16"/>
  <c r="Q85" i="16"/>
  <c r="Q84" i="16" s="1"/>
  <c r="V85" i="16"/>
  <c r="V84" i="16" s="1"/>
  <c r="G88" i="16"/>
  <c r="I88" i="16"/>
  <c r="K88" i="16"/>
  <c r="M88" i="16"/>
  <c r="O88" i="16"/>
  <c r="Q88" i="16"/>
  <c r="V88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O84" i="16" s="1"/>
  <c r="Q92" i="16"/>
  <c r="V92" i="16"/>
  <c r="G93" i="16"/>
  <c r="I93" i="16"/>
  <c r="O93" i="16"/>
  <c r="Q93" i="16"/>
  <c r="G94" i="16"/>
  <c r="I94" i="16"/>
  <c r="K94" i="16"/>
  <c r="K93" i="16" s="1"/>
  <c r="M94" i="16"/>
  <c r="M93" i="16" s="1"/>
  <c r="O94" i="16"/>
  <c r="Q94" i="16"/>
  <c r="V94" i="16"/>
  <c r="V93" i="16" s="1"/>
  <c r="AE97" i="16"/>
  <c r="G98" i="15"/>
  <c r="BA46" i="15"/>
  <c r="BA44" i="15"/>
  <c r="BA39" i="15"/>
  <c r="BA26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5" i="15"/>
  <c r="I15" i="15"/>
  <c r="K15" i="15"/>
  <c r="M15" i="15"/>
  <c r="O15" i="15"/>
  <c r="Q15" i="15"/>
  <c r="V15" i="15"/>
  <c r="G20" i="15"/>
  <c r="G19" i="15" s="1"/>
  <c r="I20" i="15"/>
  <c r="I19" i="15" s="1"/>
  <c r="K20" i="15"/>
  <c r="K19" i="15" s="1"/>
  <c r="O20" i="15"/>
  <c r="O19" i="15" s="1"/>
  <c r="Q20" i="15"/>
  <c r="Q19" i="15" s="1"/>
  <c r="V20" i="15"/>
  <c r="V19" i="15" s="1"/>
  <c r="G25" i="15"/>
  <c r="I25" i="15"/>
  <c r="K25" i="15"/>
  <c r="K24" i="15" s="1"/>
  <c r="M25" i="15"/>
  <c r="O25" i="15"/>
  <c r="Q25" i="15"/>
  <c r="V25" i="15"/>
  <c r="V24" i="15" s="1"/>
  <c r="G29" i="15"/>
  <c r="G24" i="15" s="1"/>
  <c r="I29" i="15"/>
  <c r="K29" i="15"/>
  <c r="M29" i="15"/>
  <c r="O29" i="15"/>
  <c r="O24" i="15" s="1"/>
  <c r="Q29" i="15"/>
  <c r="V29" i="15"/>
  <c r="G32" i="15"/>
  <c r="M32" i="15" s="1"/>
  <c r="I32" i="15"/>
  <c r="K32" i="15"/>
  <c r="O32" i="15"/>
  <c r="Q32" i="15"/>
  <c r="V32" i="15"/>
  <c r="G34" i="15"/>
  <c r="M34" i="15" s="1"/>
  <c r="I34" i="15"/>
  <c r="I24" i="15" s="1"/>
  <c r="K34" i="15"/>
  <c r="O34" i="15"/>
  <c r="Q34" i="15"/>
  <c r="Q24" i="15" s="1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1" i="15"/>
  <c r="M41" i="15" s="1"/>
  <c r="I41" i="15"/>
  <c r="K41" i="15"/>
  <c r="O41" i="15"/>
  <c r="Q41" i="15"/>
  <c r="V41" i="15"/>
  <c r="G49" i="15"/>
  <c r="M49" i="15" s="1"/>
  <c r="I49" i="15"/>
  <c r="K49" i="15"/>
  <c r="O49" i="15"/>
  <c r="Q49" i="15"/>
  <c r="V49" i="15"/>
  <c r="I51" i="15"/>
  <c r="K51" i="15"/>
  <c r="Q51" i="15"/>
  <c r="V51" i="15"/>
  <c r="G52" i="15"/>
  <c r="G51" i="15" s="1"/>
  <c r="I52" i="15"/>
  <c r="K52" i="15"/>
  <c r="M52" i="15"/>
  <c r="M51" i="15" s="1"/>
  <c r="O52" i="15"/>
  <c r="O51" i="15" s="1"/>
  <c r="Q52" i="15"/>
  <c r="V52" i="15"/>
  <c r="G55" i="15"/>
  <c r="O55" i="15"/>
  <c r="G56" i="15"/>
  <c r="M56" i="15" s="1"/>
  <c r="M55" i="15" s="1"/>
  <c r="I56" i="15"/>
  <c r="I55" i="15" s="1"/>
  <c r="K56" i="15"/>
  <c r="K55" i="15" s="1"/>
  <c r="O56" i="15"/>
  <c r="Q56" i="15"/>
  <c r="Q55" i="15" s="1"/>
  <c r="V56" i="15"/>
  <c r="V55" i="15" s="1"/>
  <c r="G60" i="15"/>
  <c r="G59" i="15" s="1"/>
  <c r="I60" i="15"/>
  <c r="I59" i="15" s="1"/>
  <c r="K60" i="15"/>
  <c r="M60" i="15"/>
  <c r="O60" i="15"/>
  <c r="O59" i="15" s="1"/>
  <c r="Q60" i="15"/>
  <c r="Q59" i="15" s="1"/>
  <c r="V60" i="15"/>
  <c r="G63" i="15"/>
  <c r="M63" i="15" s="1"/>
  <c r="I63" i="15"/>
  <c r="K63" i="15"/>
  <c r="O63" i="15"/>
  <c r="Q63" i="15"/>
  <c r="V63" i="15"/>
  <c r="G68" i="15"/>
  <c r="M68" i="15" s="1"/>
  <c r="I68" i="15"/>
  <c r="K68" i="15"/>
  <c r="O68" i="15"/>
  <c r="Q68" i="15"/>
  <c r="V68" i="15"/>
  <c r="G72" i="15"/>
  <c r="I72" i="15"/>
  <c r="K72" i="15"/>
  <c r="K59" i="15" s="1"/>
  <c r="M72" i="15"/>
  <c r="O72" i="15"/>
  <c r="Q72" i="15"/>
  <c r="V72" i="15"/>
  <c r="V59" i="15" s="1"/>
  <c r="G75" i="15"/>
  <c r="I75" i="15"/>
  <c r="K75" i="15"/>
  <c r="M75" i="15"/>
  <c r="O75" i="15"/>
  <c r="Q75" i="15"/>
  <c r="V75" i="15"/>
  <c r="G81" i="15"/>
  <c r="O81" i="15"/>
  <c r="G82" i="15"/>
  <c r="M82" i="15" s="1"/>
  <c r="M81" i="15" s="1"/>
  <c r="I82" i="15"/>
  <c r="I81" i="15" s="1"/>
  <c r="K82" i="15"/>
  <c r="K81" i="15" s="1"/>
  <c r="O82" i="15"/>
  <c r="Q82" i="15"/>
  <c r="Q81" i="15" s="1"/>
  <c r="V82" i="15"/>
  <c r="V81" i="15" s="1"/>
  <c r="G85" i="15"/>
  <c r="I85" i="15"/>
  <c r="K85" i="15"/>
  <c r="M85" i="15"/>
  <c r="O85" i="15"/>
  <c r="Q85" i="15"/>
  <c r="V85" i="15"/>
  <c r="G88" i="15"/>
  <c r="G87" i="15" s="1"/>
  <c r="I88" i="15"/>
  <c r="I87" i="15" s="1"/>
  <c r="K88" i="15"/>
  <c r="K87" i="15" s="1"/>
  <c r="O88" i="15"/>
  <c r="O87" i="15" s="1"/>
  <c r="Q88" i="15"/>
  <c r="Q87" i="15" s="1"/>
  <c r="V88" i="15"/>
  <c r="V87" i="15" s="1"/>
  <c r="I90" i="15"/>
  <c r="Q90" i="15"/>
  <c r="G91" i="15"/>
  <c r="G90" i="15" s="1"/>
  <c r="I91" i="15"/>
  <c r="K91" i="15"/>
  <c r="K90" i="15" s="1"/>
  <c r="M91" i="15"/>
  <c r="M90" i="15" s="1"/>
  <c r="O91" i="15"/>
  <c r="O90" i="15" s="1"/>
  <c r="Q91" i="15"/>
  <c r="V91" i="15"/>
  <c r="V90" i="15" s="1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AE98" i="15"/>
  <c r="AF98" i="15"/>
  <c r="G108" i="14"/>
  <c r="BA84" i="14"/>
  <c r="BA19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18" i="14"/>
  <c r="I18" i="14"/>
  <c r="K18" i="14"/>
  <c r="M18" i="14"/>
  <c r="O18" i="14"/>
  <c r="Q18" i="14"/>
  <c r="V18" i="14"/>
  <c r="G22" i="14"/>
  <c r="M22" i="14" s="1"/>
  <c r="I22" i="14"/>
  <c r="K22" i="14"/>
  <c r="O22" i="14"/>
  <c r="O8" i="14" s="1"/>
  <c r="Q22" i="14"/>
  <c r="V22" i="14"/>
  <c r="G30" i="14"/>
  <c r="I30" i="14"/>
  <c r="K30" i="14"/>
  <c r="M30" i="14"/>
  <c r="O30" i="14"/>
  <c r="Q30" i="14"/>
  <c r="V30" i="14"/>
  <c r="G34" i="14"/>
  <c r="I34" i="14"/>
  <c r="K34" i="14"/>
  <c r="M34" i="14"/>
  <c r="O34" i="14"/>
  <c r="Q34" i="14"/>
  <c r="V34" i="14"/>
  <c r="G37" i="14"/>
  <c r="I37" i="14"/>
  <c r="K37" i="14"/>
  <c r="M37" i="14"/>
  <c r="O37" i="14"/>
  <c r="Q37" i="14"/>
  <c r="V37" i="14"/>
  <c r="G40" i="14"/>
  <c r="M40" i="14" s="1"/>
  <c r="I40" i="14"/>
  <c r="K40" i="14"/>
  <c r="O40" i="14"/>
  <c r="Q40" i="14"/>
  <c r="V40" i="14"/>
  <c r="G43" i="14"/>
  <c r="I43" i="14"/>
  <c r="K43" i="14"/>
  <c r="M43" i="14"/>
  <c r="O43" i="14"/>
  <c r="Q43" i="14"/>
  <c r="V43" i="14"/>
  <c r="G46" i="14"/>
  <c r="I46" i="14"/>
  <c r="K46" i="14"/>
  <c r="M46" i="14"/>
  <c r="O46" i="14"/>
  <c r="Q46" i="14"/>
  <c r="V46" i="14"/>
  <c r="G50" i="14"/>
  <c r="I50" i="14"/>
  <c r="K50" i="14"/>
  <c r="M50" i="14"/>
  <c r="O50" i="14"/>
  <c r="Q50" i="14"/>
  <c r="V50" i="14"/>
  <c r="G54" i="14"/>
  <c r="M54" i="14" s="1"/>
  <c r="I54" i="14"/>
  <c r="K54" i="14"/>
  <c r="O54" i="14"/>
  <c r="Q54" i="14"/>
  <c r="V54" i="14"/>
  <c r="G57" i="14"/>
  <c r="I57" i="14"/>
  <c r="K57" i="14"/>
  <c r="M57" i="14"/>
  <c r="O57" i="14"/>
  <c r="Q57" i="14"/>
  <c r="V57" i="14"/>
  <c r="G60" i="14"/>
  <c r="I60" i="14"/>
  <c r="K60" i="14"/>
  <c r="M60" i="14"/>
  <c r="O60" i="14"/>
  <c r="Q60" i="14"/>
  <c r="V60" i="14"/>
  <c r="G63" i="14"/>
  <c r="I63" i="14"/>
  <c r="K63" i="14"/>
  <c r="M63" i="14"/>
  <c r="O63" i="14"/>
  <c r="Q63" i="14"/>
  <c r="V63" i="14"/>
  <c r="G68" i="14"/>
  <c r="M68" i="14" s="1"/>
  <c r="I68" i="14"/>
  <c r="K68" i="14"/>
  <c r="O68" i="14"/>
  <c r="Q68" i="14"/>
  <c r="V68" i="14"/>
  <c r="G71" i="14"/>
  <c r="I71" i="14"/>
  <c r="K71" i="14"/>
  <c r="M71" i="14"/>
  <c r="O71" i="14"/>
  <c r="Q71" i="14"/>
  <c r="V71" i="14"/>
  <c r="K74" i="14"/>
  <c r="V74" i="14"/>
  <c r="G75" i="14"/>
  <c r="I75" i="14"/>
  <c r="I74" i="14" s="1"/>
  <c r="K75" i="14"/>
  <c r="M75" i="14"/>
  <c r="O75" i="14"/>
  <c r="Q75" i="14"/>
  <c r="Q74" i="14" s="1"/>
  <c r="V75" i="14"/>
  <c r="G77" i="14"/>
  <c r="G74" i="14" s="1"/>
  <c r="I77" i="14"/>
  <c r="K77" i="14"/>
  <c r="O77" i="14"/>
  <c r="O74" i="14" s="1"/>
  <c r="Q77" i="14"/>
  <c r="V77" i="14"/>
  <c r="G80" i="14"/>
  <c r="I80" i="14"/>
  <c r="K80" i="14"/>
  <c r="M80" i="14"/>
  <c r="O80" i="14"/>
  <c r="Q80" i="14"/>
  <c r="V80" i="14"/>
  <c r="G82" i="14"/>
  <c r="K82" i="14"/>
  <c r="O82" i="14"/>
  <c r="V82" i="14"/>
  <c r="G83" i="14"/>
  <c r="I83" i="14"/>
  <c r="I82" i="14" s="1"/>
  <c r="K83" i="14"/>
  <c r="M83" i="14"/>
  <c r="M82" i="14" s="1"/>
  <c r="O83" i="14"/>
  <c r="Q83" i="14"/>
  <c r="Q82" i="14" s="1"/>
  <c r="V83" i="14"/>
  <c r="G86" i="14"/>
  <c r="K86" i="14"/>
  <c r="O86" i="14"/>
  <c r="V86" i="14"/>
  <c r="G87" i="14"/>
  <c r="I87" i="14"/>
  <c r="I86" i="14" s="1"/>
  <c r="K87" i="14"/>
  <c r="M87" i="14"/>
  <c r="M86" i="14" s="1"/>
  <c r="O87" i="14"/>
  <c r="Q87" i="14"/>
  <c r="Q86" i="14" s="1"/>
  <c r="V87" i="14"/>
  <c r="G91" i="14"/>
  <c r="I91" i="14"/>
  <c r="I90" i="14" s="1"/>
  <c r="K91" i="14"/>
  <c r="M91" i="14"/>
  <c r="O91" i="14"/>
  <c r="Q91" i="14"/>
  <c r="Q90" i="14" s="1"/>
  <c r="V91" i="14"/>
  <c r="G93" i="14"/>
  <c r="G90" i="14" s="1"/>
  <c r="I93" i="14"/>
  <c r="K93" i="14"/>
  <c r="O93" i="14"/>
  <c r="O90" i="14" s="1"/>
  <c r="Q93" i="14"/>
  <c r="V93" i="14"/>
  <c r="G94" i="14"/>
  <c r="I94" i="14"/>
  <c r="K94" i="14"/>
  <c r="M94" i="14"/>
  <c r="O94" i="14"/>
  <c r="Q94" i="14"/>
  <c r="V94" i="14"/>
  <c r="G97" i="14"/>
  <c r="M97" i="14" s="1"/>
  <c r="I97" i="14"/>
  <c r="K97" i="14"/>
  <c r="K90" i="14" s="1"/>
  <c r="O97" i="14"/>
  <c r="Q97" i="14"/>
  <c r="V97" i="14"/>
  <c r="V90" i="14" s="1"/>
  <c r="I105" i="14"/>
  <c r="Q105" i="14"/>
  <c r="G106" i="14"/>
  <c r="G105" i="14" s="1"/>
  <c r="I106" i="14"/>
  <c r="K106" i="14"/>
  <c r="K105" i="14" s="1"/>
  <c r="O106" i="14"/>
  <c r="O105" i="14" s="1"/>
  <c r="Q106" i="14"/>
  <c r="V106" i="14"/>
  <c r="V105" i="14" s="1"/>
  <c r="AE108" i="14"/>
  <c r="AF108" i="14"/>
  <c r="G109" i="13"/>
  <c r="BA82" i="13"/>
  <c r="BA66" i="13"/>
  <c r="BA64" i="13"/>
  <c r="BA58" i="13"/>
  <c r="BA33" i="13"/>
  <c r="K8" i="13"/>
  <c r="V8" i="13"/>
  <c r="G9" i="13"/>
  <c r="I9" i="13"/>
  <c r="I8" i="13" s="1"/>
  <c r="K9" i="13"/>
  <c r="M9" i="13"/>
  <c r="O9" i="13"/>
  <c r="Q9" i="13"/>
  <c r="Q8" i="13" s="1"/>
  <c r="V9" i="13"/>
  <c r="G16" i="13"/>
  <c r="G8" i="13" s="1"/>
  <c r="I16" i="13"/>
  <c r="K16" i="13"/>
  <c r="O16" i="13"/>
  <c r="O8" i="13" s="1"/>
  <c r="Q16" i="13"/>
  <c r="V16" i="13"/>
  <c r="I20" i="13"/>
  <c r="Q20" i="13"/>
  <c r="G21" i="13"/>
  <c r="M21" i="13" s="1"/>
  <c r="M20" i="13" s="1"/>
  <c r="I21" i="13"/>
  <c r="K21" i="13"/>
  <c r="K20" i="13" s="1"/>
  <c r="O21" i="13"/>
  <c r="O20" i="13" s="1"/>
  <c r="Q21" i="13"/>
  <c r="V21" i="13"/>
  <c r="V20" i="13" s="1"/>
  <c r="I24" i="13"/>
  <c r="Q24" i="13"/>
  <c r="G25" i="13"/>
  <c r="G24" i="13" s="1"/>
  <c r="I25" i="13"/>
  <c r="K25" i="13"/>
  <c r="K24" i="13" s="1"/>
  <c r="O25" i="13"/>
  <c r="O24" i="13" s="1"/>
  <c r="Q25" i="13"/>
  <c r="V25" i="13"/>
  <c r="V24" i="13" s="1"/>
  <c r="G29" i="13"/>
  <c r="M29" i="13" s="1"/>
  <c r="I29" i="13"/>
  <c r="K29" i="13"/>
  <c r="K28" i="13" s="1"/>
  <c r="O29" i="13"/>
  <c r="O28" i="13" s="1"/>
  <c r="Q29" i="13"/>
  <c r="V29" i="13"/>
  <c r="V28" i="13" s="1"/>
  <c r="G32" i="13"/>
  <c r="I32" i="13"/>
  <c r="K32" i="13"/>
  <c r="M32" i="13"/>
  <c r="O32" i="13"/>
  <c r="Q32" i="13"/>
  <c r="V32" i="13"/>
  <c r="G37" i="13"/>
  <c r="M37" i="13" s="1"/>
  <c r="I37" i="13"/>
  <c r="K37" i="13"/>
  <c r="O37" i="13"/>
  <c r="Q37" i="13"/>
  <c r="V37" i="13"/>
  <c r="G43" i="13"/>
  <c r="I43" i="13"/>
  <c r="I28" i="13" s="1"/>
  <c r="K43" i="13"/>
  <c r="M43" i="13"/>
  <c r="O43" i="13"/>
  <c r="Q43" i="13"/>
  <c r="Q28" i="13" s="1"/>
  <c r="V43" i="13"/>
  <c r="G46" i="13"/>
  <c r="M46" i="13" s="1"/>
  <c r="I46" i="13"/>
  <c r="K46" i="13"/>
  <c r="O46" i="13"/>
  <c r="Q46" i="13"/>
  <c r="V46" i="13"/>
  <c r="G51" i="13"/>
  <c r="I51" i="13"/>
  <c r="K51" i="13"/>
  <c r="M51" i="13"/>
  <c r="O51" i="13"/>
  <c r="Q51" i="13"/>
  <c r="V51" i="13"/>
  <c r="G53" i="13"/>
  <c r="M53" i="13" s="1"/>
  <c r="I53" i="13"/>
  <c r="K53" i="13"/>
  <c r="O53" i="13"/>
  <c r="Q53" i="13"/>
  <c r="V53" i="13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61" i="13"/>
  <c r="I61" i="13"/>
  <c r="K61" i="13"/>
  <c r="M61" i="13"/>
  <c r="O61" i="13"/>
  <c r="Q61" i="13"/>
  <c r="V61" i="13"/>
  <c r="G71" i="13"/>
  <c r="M71" i="13" s="1"/>
  <c r="I71" i="13"/>
  <c r="K71" i="13"/>
  <c r="O71" i="13"/>
  <c r="Q71" i="13"/>
  <c r="V71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1" i="13"/>
  <c r="G80" i="13" s="1"/>
  <c r="I81" i="13"/>
  <c r="K81" i="13"/>
  <c r="K80" i="13" s="1"/>
  <c r="O81" i="13"/>
  <c r="O80" i="13" s="1"/>
  <c r="Q81" i="13"/>
  <c r="V81" i="13"/>
  <c r="V80" i="13" s="1"/>
  <c r="G83" i="13"/>
  <c r="I83" i="13"/>
  <c r="I80" i="13" s="1"/>
  <c r="K83" i="13"/>
  <c r="M83" i="13"/>
  <c r="O83" i="13"/>
  <c r="Q83" i="13"/>
  <c r="Q80" i="13" s="1"/>
  <c r="V83" i="13"/>
  <c r="G85" i="13"/>
  <c r="M85" i="13" s="1"/>
  <c r="I85" i="13"/>
  <c r="K85" i="13"/>
  <c r="O85" i="13"/>
  <c r="Q85" i="13"/>
  <c r="V85" i="13"/>
  <c r="I87" i="13"/>
  <c r="Q87" i="13"/>
  <c r="G88" i="13"/>
  <c r="G87" i="13" s="1"/>
  <c r="I88" i="13"/>
  <c r="K88" i="13"/>
  <c r="K87" i="13" s="1"/>
  <c r="O88" i="13"/>
  <c r="O87" i="13" s="1"/>
  <c r="Q88" i="13"/>
  <c r="V88" i="13"/>
  <c r="V87" i="13" s="1"/>
  <c r="I93" i="13"/>
  <c r="Q93" i="13"/>
  <c r="G94" i="13"/>
  <c r="M94" i="13" s="1"/>
  <c r="M93" i="13" s="1"/>
  <c r="I94" i="13"/>
  <c r="K94" i="13"/>
  <c r="K93" i="13" s="1"/>
  <c r="O94" i="13"/>
  <c r="O93" i="13" s="1"/>
  <c r="Q94" i="13"/>
  <c r="V94" i="13"/>
  <c r="V93" i="13" s="1"/>
  <c r="G99" i="13"/>
  <c r="I99" i="13"/>
  <c r="K99" i="13"/>
  <c r="M99" i="13"/>
  <c r="O99" i="13"/>
  <c r="Q99" i="13"/>
  <c r="V99" i="13"/>
  <c r="G105" i="13"/>
  <c r="K105" i="13"/>
  <c r="O105" i="13"/>
  <c r="V105" i="13"/>
  <c r="G106" i="13"/>
  <c r="I106" i="13"/>
  <c r="I105" i="13" s="1"/>
  <c r="K106" i="13"/>
  <c r="M106" i="13"/>
  <c r="M105" i="13" s="1"/>
  <c r="O106" i="13"/>
  <c r="Q106" i="13"/>
  <c r="Q105" i="13" s="1"/>
  <c r="V106" i="13"/>
  <c r="AE109" i="13"/>
  <c r="G69" i="12"/>
  <c r="BA2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21" i="12"/>
  <c r="M21" i="12" s="1"/>
  <c r="I21" i="12"/>
  <c r="K21" i="12"/>
  <c r="O21" i="12"/>
  <c r="O8" i="12" s="1"/>
  <c r="Q21" i="12"/>
  <c r="V21" i="12"/>
  <c r="I29" i="12"/>
  <c r="Q29" i="12"/>
  <c r="G30" i="12"/>
  <c r="I30" i="12"/>
  <c r="K30" i="12"/>
  <c r="K29" i="12" s="1"/>
  <c r="M30" i="12"/>
  <c r="O30" i="12"/>
  <c r="Q30" i="12"/>
  <c r="V30" i="12"/>
  <c r="V29" i="12" s="1"/>
  <c r="G34" i="12"/>
  <c r="I34" i="12"/>
  <c r="K34" i="12"/>
  <c r="M34" i="12"/>
  <c r="O34" i="12"/>
  <c r="Q34" i="12"/>
  <c r="V34" i="12"/>
  <c r="G37" i="12"/>
  <c r="G29" i="12" s="1"/>
  <c r="I37" i="12"/>
  <c r="K37" i="12"/>
  <c r="O37" i="12"/>
  <c r="O29" i="12" s="1"/>
  <c r="Q37" i="12"/>
  <c r="V37" i="12"/>
  <c r="G41" i="12"/>
  <c r="I41" i="12"/>
  <c r="I40" i="12" s="1"/>
  <c r="K41" i="12"/>
  <c r="K40" i="12" s="1"/>
  <c r="M41" i="12"/>
  <c r="M40" i="12" s="1"/>
  <c r="O41" i="12"/>
  <c r="Q41" i="12"/>
  <c r="Q40" i="12" s="1"/>
  <c r="V41" i="12"/>
  <c r="V40" i="12" s="1"/>
  <c r="G43" i="12"/>
  <c r="I43" i="12"/>
  <c r="K43" i="12"/>
  <c r="M43" i="12"/>
  <c r="O43" i="12"/>
  <c r="Q43" i="12"/>
  <c r="V43" i="12"/>
  <c r="G45" i="12"/>
  <c r="G40" i="12" s="1"/>
  <c r="I45" i="12"/>
  <c r="K45" i="12"/>
  <c r="M45" i="12"/>
  <c r="O45" i="12"/>
  <c r="O40" i="12" s="1"/>
  <c r="Q45" i="12"/>
  <c r="V45" i="12"/>
  <c r="G50" i="12"/>
  <c r="O50" i="12"/>
  <c r="G51" i="12"/>
  <c r="I51" i="12"/>
  <c r="I50" i="12" s="1"/>
  <c r="K51" i="12"/>
  <c r="K50" i="12" s="1"/>
  <c r="M51" i="12"/>
  <c r="M50" i="12" s="1"/>
  <c r="O51" i="12"/>
  <c r="Q51" i="12"/>
  <c r="Q50" i="12" s="1"/>
  <c r="V51" i="12"/>
  <c r="V50" i="12" s="1"/>
  <c r="G61" i="12"/>
  <c r="G60" i="12" s="1"/>
  <c r="I61" i="12"/>
  <c r="I60" i="12" s="1"/>
  <c r="K61" i="12"/>
  <c r="O61" i="12"/>
  <c r="O60" i="12" s="1"/>
  <c r="Q61" i="12"/>
  <c r="Q60" i="12" s="1"/>
  <c r="V61" i="12"/>
  <c r="G62" i="12"/>
  <c r="M62" i="12" s="1"/>
  <c r="I62" i="12"/>
  <c r="K62" i="12"/>
  <c r="O62" i="12"/>
  <c r="Q62" i="12"/>
  <c r="V62" i="12"/>
  <c r="G63" i="12"/>
  <c r="I63" i="12"/>
  <c r="K63" i="12"/>
  <c r="K60" i="12" s="1"/>
  <c r="M63" i="12"/>
  <c r="O63" i="12"/>
  <c r="Q63" i="12"/>
  <c r="V63" i="12"/>
  <c r="V60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AE69" i="12"/>
  <c r="AF69" i="12"/>
  <c r="I20" i="1"/>
  <c r="I19" i="1"/>
  <c r="I18" i="1"/>
  <c r="I17" i="1"/>
  <c r="I16" i="1"/>
  <c r="I96" i="1"/>
  <c r="J95" i="1" s="1"/>
  <c r="F53" i="1"/>
  <c r="G23" i="1" s="1"/>
  <c r="G53" i="1"/>
  <c r="G25" i="1" s="1"/>
  <c r="H53" i="1"/>
  <c r="I53" i="1"/>
  <c r="J52" i="1" s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93" i="1" l="1"/>
  <c r="J77" i="1"/>
  <c r="J73" i="1"/>
  <c r="J79" i="1"/>
  <c r="J75" i="1"/>
  <c r="J83" i="1"/>
  <c r="J81" i="1"/>
  <c r="J85" i="1"/>
  <c r="J87" i="1"/>
  <c r="J91" i="1"/>
  <c r="J89" i="1"/>
  <c r="J74" i="1"/>
  <c r="J76" i="1"/>
  <c r="J78" i="1"/>
  <c r="J80" i="1"/>
  <c r="J84" i="1"/>
  <c r="J86" i="1"/>
  <c r="J88" i="1"/>
  <c r="J90" i="1"/>
  <c r="J94" i="1"/>
  <c r="J82" i="1"/>
  <c r="J92" i="1"/>
  <c r="A27" i="1"/>
  <c r="M19" i="22"/>
  <c r="AF35" i="22"/>
  <c r="M9" i="22"/>
  <c r="M8" i="22" s="1"/>
  <c r="AF112" i="21"/>
  <c r="M17" i="21"/>
  <c r="M8" i="21" s="1"/>
  <c r="M75" i="20"/>
  <c r="M95" i="20"/>
  <c r="M122" i="20"/>
  <c r="M103" i="20"/>
  <c r="M8" i="20"/>
  <c r="M181" i="20"/>
  <c r="G122" i="20"/>
  <c r="G75" i="20"/>
  <c r="G8" i="20"/>
  <c r="M74" i="19"/>
  <c r="M93" i="19"/>
  <c r="M8" i="19"/>
  <c r="M120" i="19"/>
  <c r="M101" i="19"/>
  <c r="G184" i="19"/>
  <c r="G120" i="19"/>
  <c r="G74" i="19"/>
  <c r="G8" i="19"/>
  <c r="M40" i="18"/>
  <c r="M36" i="18" s="1"/>
  <c r="M51" i="17"/>
  <c r="M124" i="17"/>
  <c r="M107" i="17"/>
  <c r="M25" i="17"/>
  <c r="G51" i="17"/>
  <c r="G25" i="17"/>
  <c r="M162" i="17"/>
  <c r="M161" i="17" s="1"/>
  <c r="M146" i="17"/>
  <c r="M134" i="17" s="1"/>
  <c r="M73" i="17"/>
  <c r="M72" i="17" s="1"/>
  <c r="M62" i="16"/>
  <c r="AF97" i="16"/>
  <c r="G19" i="16"/>
  <c r="G84" i="16"/>
  <c r="M59" i="15"/>
  <c r="M24" i="15"/>
  <c r="M88" i="15"/>
  <c r="M87" i="15" s="1"/>
  <c r="M20" i="15"/>
  <c r="M19" i="15" s="1"/>
  <c r="M8" i="14"/>
  <c r="G8" i="14"/>
  <c r="M106" i="14"/>
  <c r="M105" i="14" s="1"/>
  <c r="M93" i="14"/>
  <c r="M90" i="14" s="1"/>
  <c r="M77" i="14"/>
  <c r="M74" i="14" s="1"/>
  <c r="M28" i="13"/>
  <c r="AF109" i="13"/>
  <c r="G93" i="13"/>
  <c r="M88" i="13"/>
  <c r="M87" i="13" s="1"/>
  <c r="M81" i="13"/>
  <c r="M80" i="13" s="1"/>
  <c r="G28" i="13"/>
  <c r="M25" i="13"/>
  <c r="M24" i="13" s="1"/>
  <c r="G20" i="13"/>
  <c r="M16" i="13"/>
  <c r="M8" i="13" s="1"/>
  <c r="M8" i="12"/>
  <c r="M29" i="12"/>
  <c r="M61" i="12"/>
  <c r="M60" i="12" s="1"/>
  <c r="G8" i="12"/>
  <c r="M37" i="12"/>
  <c r="I21" i="1"/>
  <c r="J41" i="1"/>
  <c r="J43" i="1"/>
  <c r="J45" i="1"/>
  <c r="J47" i="1"/>
  <c r="J51" i="1"/>
  <c r="J49" i="1"/>
  <c r="J39" i="1"/>
  <c r="J53" i="1" s="1"/>
  <c r="J42" i="1"/>
  <c r="J44" i="1"/>
  <c r="J46" i="1"/>
  <c r="J48" i="1"/>
  <c r="J50" i="1"/>
  <c r="J96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D1A5B518-74AD-4347-B6AC-99AD307D09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6599CB-3849-4E9C-8D64-B967182DA3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EA2131E-21A3-431B-A5A7-151988405F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B6ACAE-8AAC-40C7-91DC-5E91EB6B2B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4942FAD3-BCF2-4B4F-8B2B-9A8C7DB884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B67EDE-D912-4203-9767-9B92EF5EB3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EF1E86C9-183D-4DE1-8F7A-190516A1DB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8F3A26-D4E7-4C37-8969-0EF8E098C2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B5A8965-59AB-4DC8-9C9E-7660D754A7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F8B847-E454-4621-BFFA-8EDD42DC19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101CAB6-355C-4A44-AB76-3B7A229160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5BE389-D193-4E3F-8EB7-372451E52A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CE94B92-9F3B-470C-89A9-86779E5D08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EA247C-1E15-400C-8268-83516A9F41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571EBAB-85D7-4AA5-B8DE-367C58F5B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B9F9AF-1FD9-4F36-ADBA-DD835CAE4A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65CDFFB-DD10-486E-81E7-C8D409C3A4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AB9140-9D15-4F59-B830-A437804E4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BB593DC-B702-47E7-9B6D-6551D9C549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DFCD2E-B3E4-4162-A5DA-CA13BAC1C7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EE5E20E-489C-4A9A-81FA-3609F95ED3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CA36EB-5D0B-49B8-B073-86268B3536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<sst xmlns="http://schemas.openxmlformats.org/spreadsheetml/2006/main" count="5179" uniqueCount="1104">
  <si>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</si>
  <si>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</si>
  <si>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</si>
  <si>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</si>
  <si>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</si>
  <si>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</si>
  <si>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</si>
  <si>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</si>
  <si>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</si>
  <si>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</si>
  <si>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</si>
  <si>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</si>
  <si>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</si>
  <si>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</si>
  <si>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</si>
  <si>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</si>
  <si>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</si>
  <si>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</si>
  <si>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</si>
  <si>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</si>
  <si>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</si>
  <si>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</si>
  <si>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</si>
  <si>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</si>
  <si>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</si>
  <si>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</si>
  <si>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</si>
  <si>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</si>
  <si>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</si>
  <si>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</si>
  <si>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</si>
  <si>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</si>
  <si>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</si>
  <si>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</si>
  <si>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</si>
  <si>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</si>
  <si>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</si>
  <si>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</si>
  <si>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</si>
  <si>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</si>
  <si>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</si>
  <si>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</si>
  <si>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</si>
  <si>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21017</t>
  </si>
  <si>
    <t>Rekonstrukce hřiště u ZŠ Srbská</t>
  </si>
  <si>
    <t>Stavba</t>
  </si>
  <si>
    <t>Stavební objekt</t>
  </si>
  <si>
    <t>01</t>
  </si>
  <si>
    <t>Sportovní areál při ZŠ</t>
  </si>
  <si>
    <t>BP01</t>
  </si>
  <si>
    <t>Bourací práce</t>
  </si>
  <si>
    <t>SO01</t>
  </si>
  <si>
    <t>Běžecký ovál s dráhou</t>
  </si>
  <si>
    <t>SO02</t>
  </si>
  <si>
    <t>Travnaté hřiště</t>
  </si>
  <si>
    <t>SO03</t>
  </si>
  <si>
    <t>Skok do dálky</t>
  </si>
  <si>
    <t>SO04</t>
  </si>
  <si>
    <t>Vrh koulí</t>
  </si>
  <si>
    <t>SO05</t>
  </si>
  <si>
    <t>Zpevněné plochy se schodišti a gabionovým posezením</t>
  </si>
  <si>
    <t>SO06</t>
  </si>
  <si>
    <t>Oplocení areálu</t>
  </si>
  <si>
    <t>SO07.1</t>
  </si>
  <si>
    <t>Vsakovací zařízení - Dráha a ovál</t>
  </si>
  <si>
    <t>SO07.2</t>
  </si>
  <si>
    <t>Vsakovací zařízení - Travnaté hřiště</t>
  </si>
  <si>
    <t>SO08</t>
  </si>
  <si>
    <t>Terénní úpravy</t>
  </si>
  <si>
    <t>VO+ON</t>
  </si>
  <si>
    <t>Vedlejší a ostatní náklady</t>
  </si>
  <si>
    <t>Celkem za stavbu</t>
  </si>
  <si>
    <t>CZK</t>
  </si>
  <si>
    <t>#POPS</t>
  </si>
  <si>
    <t>Popis stavby: 21017 - Rekonstrukce hřiště u ZŠ Srbská</t>
  </si>
  <si>
    <t>#POPO</t>
  </si>
  <si>
    <t>Popis objektu: 01 - Sportovní areál při ZŠ</t>
  </si>
  <si>
    <t>#POPR</t>
  </si>
  <si>
    <t>Popis rozpoetu: BP01 - Bourací práce</t>
  </si>
  <si>
    <t>Popis rozpoetu: SO01 - Běžecký ovál s dráhou</t>
  </si>
  <si>
    <t>Popis rozpoetu: SO02 - Travnaté hřiště</t>
  </si>
  <si>
    <t>Popis rozpoetu: SO03 - Skok do dálky</t>
  </si>
  <si>
    <t>Popis rozpoetu: SO04 - Vrh koulí</t>
  </si>
  <si>
    <t>Popis rozpoetu: SO05 - Zpevněné plochy se schodišti a gabionovým posezením</t>
  </si>
  <si>
    <t>Popis rozpoetu: SO06 - Oplocení areálu</t>
  </si>
  <si>
    <t>Popis rozpoetu: SO07.1 - Vsakovací zařízení - Dráha a ovál</t>
  </si>
  <si>
    <t>Popis rozpoetu: SO07.2 - Vsakovací zařízení - Travnaté hřiště</t>
  </si>
  <si>
    <t>Popis rozpoetu: SO08 - Terénní úpravy</t>
  </si>
  <si>
    <t>Popis rozpoetu: VO+ON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</si>
  <si>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</si>
  <si>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</si>
  <si>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</si>
  <si>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</si>
  <si>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</si>
  <si>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</si>
  <si>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</si>
  <si>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</si>
  <si>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</si>
  <si>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</si>
  <si>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</si>
  <si>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</si>
  <si>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</si>
  <si>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</si>
  <si>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</si>
  <si>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</si>
  <si>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</si>
  <si>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</si>
  <si>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</si>
  <si>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</si>
  <si>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</si>
  <si>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</si>
  <si>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913</t>
  </si>
  <si>
    <t>Sportovní vybavení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</si>
  <si>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</si>
  <si>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</si>
  <si>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</si>
  <si>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</si>
  <si>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</si>
  <si>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</si>
  <si>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</si>
  <si>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</si>
  <si>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</si>
  <si>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</si>
  <si>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766</t>
  </si>
  <si>
    <t>Konstrukce truhlářské</t>
  </si>
  <si>
    <t>767</t>
  </si>
  <si>
    <t>Konstrukce zámečnické</t>
  </si>
  <si>
    <t>783</t>
  </si>
  <si>
    <t>Nátěry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</si>
  <si>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</si>
  <si>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</si>
  <si>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</si>
  <si>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</si>
  <si>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</si>
  <si>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</si>
  <si>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</si>
  <si>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</si>
  <si>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</si>
  <si>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</si>
  <si>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</si>
  <si>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</si>
  <si>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</si>
  <si>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</si>
  <si>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</si>
  <si>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</si>
  <si>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</si>
  <si>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</si>
  <si>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</si>
  <si>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</si>
  <si>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</si>
  <si>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</si>
  <si>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</si>
  <si>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</si>
  <si>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</si>
  <si>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</si>
  <si>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</si>
  <si>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</si>
  <si>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</si>
  <si>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</si>
  <si>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</si>
  <si>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</si>
  <si>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</si>
  <si>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</si>
  <si>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</si>
  <si>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</si>
  <si>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113108305R00</t>
  </si>
  <si>
    <t>Odstranění podkladů nebo krytů živičných, v ploše jednotlivě do 50 m2, tloušťka vrstvy 50 mm</t>
  </si>
  <si>
    <t>m2</t>
  </si>
  <si>
    <t>822-1</t>
  </si>
  <si>
    <t>RTS 25/ II</t>
  </si>
  <si>
    <t>RTS 21/ I</t>
  </si>
  <si>
    <t>Práce</t>
  </si>
  <si>
    <t>Zelená</t>
  </si>
  <si>
    <t>POL1_</t>
  </si>
  <si>
    <t xml:space="preserve">C.4 - Situační výkres bouracích prací (CAD) : </t>
  </si>
  <si>
    <t>VV</t>
  </si>
  <si>
    <t>asfaltové plochy a chodníky s podkladním betonem - hlavní přístup : 300,3</t>
  </si>
  <si>
    <t>asfaltové plochy a chodníky s podkladním betonem - nad vyrovnávacími schodišti : 234,7</t>
  </si>
  <si>
    <t>asfaltové plochy a chodníky s podkladním betonem - vedlejší přístup : 5,3</t>
  </si>
  <si>
    <t>113109430R00</t>
  </si>
  <si>
    <t>Odstranění podkladů nebo krytů z betonu prostého, v ploše jednotlivě nad 50 m2, tloušťka vrstvy 300 mm</t>
  </si>
  <si>
    <t>Odkaz na mn. položky pořadí 1 : 540,30000</t>
  </si>
  <si>
    <t>113152112R00</t>
  </si>
  <si>
    <t>Odstranění podkladů zpevněných ploch kamenivo drcené</t>
  </si>
  <si>
    <t>m3</t>
  </si>
  <si>
    <t>800-2</t>
  </si>
  <si>
    <t>Nedokončená</t>
  </si>
  <si>
    <t>s přemístěním na skládku na vzdálenost do 20 m nebo s naložením na dopravní prostředek,</t>
  </si>
  <si>
    <t>SPI</t>
  </si>
  <si>
    <t>stávající škvárové plochy sportoviště : 1686,5*0,15</t>
  </si>
  <si>
    <t>120901121RT3</t>
  </si>
  <si>
    <t>Bourání konstrukcí v odkopávkách a prokopávkách z betonu, prostého, těžkou technikou</t>
  </si>
  <si>
    <t>800-1</t>
  </si>
  <si>
    <t>korytech vodotečí, melioračních kanálech s přemístěním suti na hromady na vzdálenost do 20 m nebo s naložením na dopravní prostředek,</t>
  </si>
  <si>
    <t>základy sloupků oplocení : 0,4*0,4*0,8*180</t>
  </si>
  <si>
    <t>základy vzpěr sloupků oplocení : 0,4*0,4*0,8*50</t>
  </si>
  <si>
    <t>stávající podhrabové desky včetně bet. základu : (0,15*0,3+(0,2*0,4)/2)*370</t>
  </si>
  <si>
    <t>vyrovnávací schodiště : 2*3,0*2,8</t>
  </si>
  <si>
    <t>betonový odhoz vrhu koulí : 1,15*0,25</t>
  </si>
  <si>
    <t>lemování doskočiště skoku do dálky : 0,2*0,3*(2*(7,0+2,0))</t>
  </si>
  <si>
    <t>919735111R00</t>
  </si>
  <si>
    <t>Řezání stávajících krytů nebo podkladů živičných, hloubky do  50 mm</t>
  </si>
  <si>
    <t>m</t>
  </si>
  <si>
    <t>včetně spotřeby vody</t>
  </si>
  <si>
    <t>asfaltové chodníky s podkladním betonem - napojení na přístup : 2,8</t>
  </si>
  <si>
    <t>970241150R00</t>
  </si>
  <si>
    <t>Řezání prostého betonu hloubka řezu 150 mm</t>
  </si>
  <si>
    <t>801-3</t>
  </si>
  <si>
    <t>Odkaz na mn. položky pořadí 5 : 2,80000</t>
  </si>
  <si>
    <t>976085411R00</t>
  </si>
  <si>
    <t>Vybourání madel, objímek, rámů, mříží apod. kanalizačních rámů litinových, z rýhovaného plechu nebo betonových včetně poklopů nebo mříží plochy přes 0,6 m2</t>
  </si>
  <si>
    <t>kus</t>
  </si>
  <si>
    <t>v trase nové dráhy : 1</t>
  </si>
  <si>
    <t>podél trasy nové dráhy : 2</t>
  </si>
  <si>
    <t>767914830R00</t>
  </si>
  <si>
    <t>Demontáž oplocení demontáž rámového oplocení, výšky do 2,0 m</t>
  </si>
  <si>
    <t>800-767</t>
  </si>
  <si>
    <t>stávající areálové oplocení : 370</t>
  </si>
  <si>
    <t>767920820R00</t>
  </si>
  <si>
    <t>Demontáž vrat a vrátek k oplocení o ploše jednotlivě přes 2 do 6 m2</t>
  </si>
  <si>
    <t>RTS 19/ II</t>
  </si>
  <si>
    <t>C.4 - Situační výkres bouracích prací (CAD) : 2</t>
  </si>
  <si>
    <t>767996801R00</t>
  </si>
  <si>
    <t>Demontáž ostatních doplňků staveb atypických konstrukcí o hmotnosti přes 20 do 50 kg</t>
  </si>
  <si>
    <t>kg</t>
  </si>
  <si>
    <t>demontáž sloupků oplocení : 180*10</t>
  </si>
  <si>
    <t>vzpěry oplocení : 50*10</t>
  </si>
  <si>
    <t>demontáž tabule při vstupu : 50</t>
  </si>
  <si>
    <t>odhoz vrhu koulí : 30</t>
  </si>
  <si>
    <t>460030102RT2</t>
  </si>
  <si>
    <t>Vytrhání obrubníků, lože MC, stojatých, obrubníky do suti</t>
  </si>
  <si>
    <t>- škvárový ovál : 268,9+379,0</t>
  </si>
  <si>
    <t>- skok do dálky : 30,0*4+1,5*2</t>
  </si>
  <si>
    <t>- vrh koulí : 15,2*2+1,3</t>
  </si>
  <si>
    <t>- asfaltový chodník - hlavní přístup : 2,2+122,2+1,6</t>
  </si>
  <si>
    <t>- asfaltový chodník - vedlejší přístup : 4,1+3,5</t>
  </si>
  <si>
    <t>- asfaltový chodník - nad vyrovnávacími schodišti : 96,2</t>
  </si>
  <si>
    <t>- lemující vyrovnávací schodiště : 9,1*2</t>
  </si>
  <si>
    <t>979087112R00</t>
  </si>
  <si>
    <t>Nakládání suti na dopravní prostředky</t>
  </si>
  <si>
    <t>t</t>
  </si>
  <si>
    <t>Přesun suti</t>
  </si>
  <si>
    <t>Běžná</t>
  </si>
  <si>
    <t>POL8_</t>
  </si>
  <si>
    <t>979990001R00</t>
  </si>
  <si>
    <t>Poplatek za skládku stavební suti</t>
  </si>
  <si>
    <t>RTS 20/ I</t>
  </si>
  <si>
    <t>RTS 18/ II</t>
  </si>
  <si>
    <t>979081111R00</t>
  </si>
  <si>
    <t>Odvoz suti a vybouraných hmot na skládku Odvoz suti a vybour.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</si>
  <si>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</si>
  <si>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</si>
  <si>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</si>
  <si>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k odvozu za každý další 1 km</t>
  </si>
  <si>
    <t>979082111R00</t>
  </si>
  <si>
    <t>Vnitrostaveništní doprava suti a vybouraných hmot Vnitrostaveništní doprava suti do 10 m</t>
  </si>
  <si>
    <t>979082121R00</t>
  </si>
  <si>
    <t>Vnitrostaveništní doprava suti a vybouraných hmot Příplatek k vnitrost. dopravě suti za dalších 5 m</t>
  </si>
  <si>
    <t>SUM</t>
  </si>
  <si>
    <t>END</t>
  </si>
  <si>
    <t>122201101R00</t>
  </si>
  <si>
    <t>Odkopávky a  prokopávky nezapažené v hornině 3 do 100 m3</t>
  </si>
  <si>
    <t>s přehozením výkopku na vzdálenost do 3 m nebo s naložením na dopravní prostředek,</t>
  </si>
  <si>
    <t xml:space="preserve">D.1.1.b_1 Půdorys dráhy a oválu : </t>
  </si>
  <si>
    <t xml:space="preserve">předpoklad cca 50% násypy : </t>
  </si>
  <si>
    <t>- dráha : (574,3*1,15)*0,3*0,5</t>
  </si>
  <si>
    <t>- ovál : (688,2*1,15)*0,3*0,5</t>
  </si>
  <si>
    <t>- rozběh hodu oštěpěm : ((67,0+14,4)*1,15)*0,3*0,5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</si>
  <si>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</si>
  <si>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</si>
  <si>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</si>
  <si>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Odkopávky : </t>
  </si>
  <si>
    <t>Odkaz na mn. položky pořadí 1 : 231,82275</t>
  </si>
  <si>
    <t>289970111R00</t>
  </si>
  <si>
    <t>Geotextílie separační, filtrační, zpevňující polypropylén, 300 g/m2</t>
  </si>
  <si>
    <t>Odkaz na mn. položky pořadí 13 : 1343,90000*1,15</t>
  </si>
  <si>
    <t>452112121R00</t>
  </si>
  <si>
    <t>Osazení betonových dílců pod potrubí prstenců nebo rámůpod poklopy a mříže výšky přes 100 do 200 mm</t>
  </si>
  <si>
    <t>827-1</t>
  </si>
  <si>
    <t>Červená</t>
  </si>
  <si>
    <t>564851111RT2</t>
  </si>
  <si>
    <t>Podklad ze štěrkodrti s rozprostřením a zhutněním frakce 0-32 mm, tloušťka po zhutnění 150 mm</t>
  </si>
  <si>
    <t>Odkaz na mn. položky pořadí 6 : 38,90000*1,15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</si>
  <si>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</si>
  <si>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</si>
  <si>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</si>
  <si>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- ovál - dlážděná plocha : 1,5*20,0</t>
  </si>
  <si>
    <t>- rozběh hodu oštěpěm - dlážděná plocha : 1,0*8,9</t>
  </si>
  <si>
    <t>597092212RT1</t>
  </si>
  <si>
    <t>Odvodňovací liniový systém - žlaby z polymerbetonu, s ochranou hran pozinkovanou ocelí, světlá šířka 150 mm žlab osazený do betonového lože, délky 500 mm, -, zatížení A 15, B 125, -</t>
  </si>
  <si>
    <t>Začátek provozního součtu</t>
  </si>
  <si>
    <t xml:space="preserve">  - ovál (OZ1) : 2*(62,0+61,6)</t>
  </si>
  <si>
    <t>Konec provozního součtu</t>
  </si>
  <si>
    <t>- přepočet na kusy : 247</t>
  </si>
  <si>
    <t>597092222R00</t>
  </si>
  <si>
    <t>Odvodňovací liniový systém - žlaby z polymerbetonu, s ochranou hran pozinkovanou ocelí, světlá šířka 150 mm vpust osazená do betonového lože, délky 500 mm, stavební výšky 610 mm, zatížení A 15, B 125, s integrovaným těsněním DN 150</t>
  </si>
  <si>
    <t>- ovál (VP1) : 8</t>
  </si>
  <si>
    <t>564731112V01</t>
  </si>
  <si>
    <t>Podklad z kameniva drceného frakce 0-4mm, po zhutnění tl. 10mm</t>
  </si>
  <si>
    <t>Vlastní</t>
  </si>
  <si>
    <t>Indiv</t>
  </si>
  <si>
    <t>- dráha : 574,3*1,15</t>
  </si>
  <si>
    <t>- ovál : 688,2*1,15</t>
  </si>
  <si>
    <t>- rozběh hodu oštěpěm : (67,0+14,4)*1,15</t>
  </si>
  <si>
    <t>564731112V02</t>
  </si>
  <si>
    <t>Podklad z kameniva drceného frakce 8-16mm, po zhutnění tl. 50mm</t>
  </si>
  <si>
    <t>Odkaz na mn. položky pořadí 9 : 1545,48500</t>
  </si>
  <si>
    <t>564731112V04</t>
  </si>
  <si>
    <t>Podklad z kameniva drceného frakce 16-32mm, po zhutnění tl. 50mm</t>
  </si>
  <si>
    <t>564731112V05</t>
  </si>
  <si>
    <t>Podklad z kameniva drceného frakce 32-63mm, po zhutnění tl. 100mm</t>
  </si>
  <si>
    <t>58965-1a</t>
  </si>
  <si>
    <t>Podložka D+M litá, vodopropustná podložka Subdren Sport (drcené kamenivo, SBR granulát a PU pojivo), tl. 40+30 mm</t>
  </si>
  <si>
    <t>Pokládka finišerem ve dvou vrstvách tl. 40 a 30 mm. Požadované technické parametry: objemová hmotnost min. 1280 Kg/m3, pevnost v tahu za ohybu min. 0,9 N/mm2, pevnost v tlaku min. 4,5 N/mm2, mrazuvzdornost dle ČSN 73 1322.</t>
  </si>
  <si>
    <t xml:space="preserve">D.1.1.b_1 Půdorys dráhy a oválu (CAD) : </t>
  </si>
  <si>
    <t>Odkaz na mn. položky pořadí 14 : 1343,90000</t>
  </si>
  <si>
    <t>58965-3b</t>
  </si>
  <si>
    <t>Sportovní povrch D+M litý, vodopropustný, pryžový povrch tl.13 mm, z prvotřídního granulátu a pojiva, červená barva</t>
  </si>
  <si>
    <t>Elastický dvouvrstvý vodo-propustný sportovní povrch z PU pojiva a pryžového granulátu</t>
  </si>
  <si>
    <t>Barevný odstín: cihlově červená. Povrch vyhovuje normě ČSN EN 14877 – doložit platným certifikátem, protokolem nebo atestem z akreditované laboratoře.</t>
  </si>
  <si>
    <t>Požadavky na mechanické vlastnosti granulátu:</t>
  </si>
  <si>
    <t>hustota min. 1,55 kg/dm3, tvrdost A 65, obsah polymerů &gt; 20 %, pevnost v tahu &gt; 3.0 MPa, prodloužení při přetržení &gt; 400 %, vodo-propustnost dle EN 1487"</t>
  </si>
  <si>
    <t>- dráha : 574,3</t>
  </si>
  <si>
    <t>- ovál : 688,2</t>
  </si>
  <si>
    <t>- rozběh hodu oštěpěm : 67,0+14,4</t>
  </si>
  <si>
    <t>58965-4</t>
  </si>
  <si>
    <t>Lajnování D+M barevné stříkané lajny</t>
  </si>
  <si>
    <t>- dráha : 114,1*5+5,0*7+0,6*8*4</t>
  </si>
  <si>
    <t>- ovál : 249,1+256,4+264,1+271,7</t>
  </si>
  <si>
    <t>58965-5</t>
  </si>
  <si>
    <t>Číselné značení dráh D+M barevné stříkané</t>
  </si>
  <si>
    <t>- dráha : 2*4</t>
  </si>
  <si>
    <t>5924511900R</t>
  </si>
  <si>
    <t>dlažba betonová dvouvrstvá; čtverec; šedá; l = 200 mm; š = 200 mm; tl. 60,0 mm</t>
  </si>
  <si>
    <t>SPCM</t>
  </si>
  <si>
    <t>Specifikace</t>
  </si>
  <si>
    <t>POL3_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</si>
  <si>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</si>
  <si>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</si>
  <si>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</si>
  <si>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55243347R</t>
  </si>
  <si>
    <t>poklop kanalizační DN šachty 1 000 mm; litinový; D výrobku 610 mm; únosnost D 400 kN; s odvětráním</t>
  </si>
  <si>
    <t>Odkaz na mn. položky pořadí 4 : 3,00000</t>
  </si>
  <si>
    <t>59224348.AR</t>
  </si>
  <si>
    <t>prstenec vyrovnávací šachetní; betonový; TBW; DN = 625,0 mm; h = 80,0 mm; s = 120,00 mm</t>
  </si>
  <si>
    <t>936170009V011</t>
  </si>
  <si>
    <t>Dodávka + montáž dřevěné lavičky s opěradlem (prvek VL1)</t>
  </si>
  <si>
    <t>včetně kotevního materiálu, betonových základů, výkopů pro základy - kompletní dodávka (prvek  VL1)</t>
  </si>
  <si>
    <t>- dráha : 4</t>
  </si>
  <si>
    <t>- rozběh hodu oštěpěm : 2</t>
  </si>
  <si>
    <t>916561111RT7</t>
  </si>
  <si>
    <t>Osazení záhonového obrubníku betonového včetně dodávky obrubníků 1000/50/200 mm, do lože z betonu prostého C 12/15, s boční opěrou z betonu prostého</t>
  </si>
  <si>
    <t>se zřízením lože z betonu prostého C 12/15 tl. 80-100 mm</t>
  </si>
  <si>
    <t>- ovál - dlážděná plocha : 2*1,5+20,0</t>
  </si>
  <si>
    <t>- rozběh hodu oštěpěm - dlážděná plocha : 2*1,0+8,9</t>
  </si>
  <si>
    <t>917862111RT5</t>
  </si>
  <si>
    <t>Osazení silničního nebo chodníkového betonového obrubníku včetně dodávky obrubníku stojatého, rozměru 1000/100/250 mm, s boční opěrou z betonu prostého, do lože z betonu prostého C 12/15</t>
  </si>
  <si>
    <t>S dodáním hmot pro lože tl. 80-100 mm.</t>
  </si>
  <si>
    <t>- dráha : 8,6+5,3+114,4+5,3+18,1</t>
  </si>
  <si>
    <t>- ovál : 2*(62,0+61,6)+60,4+62,0+60,4</t>
  </si>
  <si>
    <t>- rozběh hodu oštěpěm : 4,9+4,2+2,8+18,1+4,2+15,4</t>
  </si>
  <si>
    <t>999281105R00</t>
  </si>
  <si>
    <t xml:space="preserve">Přesun hmot pro opravy a údržbu objektů pro opravy a údržbu dosavadních objektů včetně vnějších plášťů výšky do 6 m,  </t>
  </si>
  <si>
    <t>801-4</t>
  </si>
  <si>
    <t>Přesun hmot</t>
  </si>
  <si>
    <t>POL7_</t>
  </si>
  <si>
    <t>oborů 801, 803, 811 a 812</t>
  </si>
  <si>
    <t>Celková tloušťka systému je 13 mm.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</si>
  <si>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</si>
  <si>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</si>
  <si>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</si>
  <si>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 xml:space="preserve">D.1.1.b_2 Půdorys travnatého hřiště (SO02) : </t>
  </si>
  <si>
    <t>Fotbalové hřiště - sejmutí horní vrstvy pro vytvoření vegetačního substrátu : 54,0*34,0*0,2</t>
  </si>
  <si>
    <t>Podkladní vrstva - úprava nerovností fotbalového hřiště (předpoklad odkopu 1/3 plochy hřiště pro srovnání do 1% spádu od severní k jižní straně) : ((54,0*34,0)/3)*0,1</t>
  </si>
  <si>
    <t>139601102R00</t>
  </si>
  <si>
    <t>Ruční výkop jam, rýh a šachet v hornině 3</t>
  </si>
  <si>
    <t>s přehozením na vzdálenost do 5 m nebo s naložením na ruční dopravní prostředek</t>
  </si>
  <si>
    <t>základ fot. brány : 0,6*0,6*1,05*2*2</t>
  </si>
  <si>
    <t>180404111R00</t>
  </si>
  <si>
    <t>Založení hřišťového trávníku výsevem výsevem na ornici</t>
  </si>
  <si>
    <t>823-1</t>
  </si>
  <si>
    <t>s vyprofilováním, s přihnojením organickým hnojivem, naložením a odvozem shrabků a pokosené trávy na vzdálenost do 10 km a s jejich složením,</t>
  </si>
  <si>
    <t>Fotbalové hřiště : 54,0*34,0</t>
  </si>
  <si>
    <t>181006114R00</t>
  </si>
  <si>
    <t>Rozprostření zemin schopných zúrodnění sklon svahu do 1:5, tloušťka přes 200 do 300 mm</t>
  </si>
  <si>
    <t>823-2</t>
  </si>
  <si>
    <t>v rovině a ve sklonu do 1:5</t>
  </si>
  <si>
    <t>ve sklonu přes 1:5</t>
  </si>
  <si>
    <t xml:space="preserve">Srovnání hřiště do předepsaného spádu (použita stávající zemina z jižní strany a přemístěna na severní stranu) : </t>
  </si>
  <si>
    <t>Podkladní vrstva - úprava nerovností fotbalového hřiště (předpoklad odkopu 1/3 plochy hřiště pro srovnání do 1% spádu od severní k jižní straně) : ((54,0*34,0)/3)</t>
  </si>
  <si>
    <t/>
  </si>
  <si>
    <t>Fotbalové hřiště - rozprostření horní vrstvy pro vytvoření vegetačního substrátu : 54,0*34,0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</si>
  <si>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</si>
  <si>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</si>
  <si>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</si>
  <si>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3 : 1836,00000</t>
  </si>
  <si>
    <t>183403113R00</t>
  </si>
  <si>
    <t>Obdělávání půdy frézováním, v rovině nebo na svahu 1:5</t>
  </si>
  <si>
    <t>183403151R00</t>
  </si>
  <si>
    <t>Obdělávání půdy smykováním, v rovině nebo na svahu 1:5</t>
  </si>
  <si>
    <t>183403152R00</t>
  </si>
  <si>
    <t>Obdělání půdy vláčením, v rovině</t>
  </si>
  <si>
    <t>183403153R00</t>
  </si>
  <si>
    <t>Obdělání půdy hrabáním, v rovině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</si>
  <si>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</si>
  <si>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</si>
  <si>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</si>
  <si>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185802113R00</t>
  </si>
  <si>
    <t>Hnojení umělým hnojivem naširoko, v rovině nebo na svahu do 1:5</t>
  </si>
  <si>
    <t>půdy nebo trávníku s rozprostřením nebo s rozdělením hnojiva,</t>
  </si>
  <si>
    <t>Odkaz na mn. položky pořadí 9 : 1836,00000*0,001</t>
  </si>
  <si>
    <t>185803211R00</t>
  </si>
  <si>
    <t>Uválcování trávníku v rovině</t>
  </si>
  <si>
    <t>181105010V01</t>
  </si>
  <si>
    <t>Laserová nivelace podkladu strojová s tolerancí +/- 1,0cm na 4,0m</t>
  </si>
  <si>
    <t xml:space="preserve">Fotbalové hřiště (srovnání pro podkladní ŠP vrstvu a horní vrstvu do předepsaného spádu) : </t>
  </si>
  <si>
    <t>Odkaz na mn. položky pořadí 3 : 1836,00000*2</t>
  </si>
  <si>
    <t>183403162V01</t>
  </si>
  <si>
    <t>Utužení povrchu hřiště po provedení výsevu travního semene</t>
  </si>
  <si>
    <t>00572440R</t>
  </si>
  <si>
    <t>směs travní hřištní, pro vysokou zátěž</t>
  </si>
  <si>
    <t>0,025kg/m2</t>
  </si>
  <si>
    <t xml:space="preserve">Fotbalové hřiště (spotřeba 3kg/m2) : </t>
  </si>
  <si>
    <t>Odkaz na mn. položky pořadí 3 : 1836,00000*0,03</t>
  </si>
  <si>
    <t>25191158R</t>
  </si>
  <si>
    <t>hnojivo dusíkaté</t>
  </si>
  <si>
    <t>Kg</t>
  </si>
  <si>
    <t>Odkaz na mn. položky pořadí 3 : 1836,00000*0,1</t>
  </si>
  <si>
    <t>25234002.AR</t>
  </si>
  <si>
    <t>herbicid totální; účinná látka izopropylaminová sůl glyphosatu; hubení vytrvalých plevelů</t>
  </si>
  <si>
    <t>l</t>
  </si>
  <si>
    <t>Odkaz na mn. položky pořadí 3 : 1836,00000*0,0015</t>
  </si>
  <si>
    <t>271531113R00</t>
  </si>
  <si>
    <t>Polštář základu z kameniva hr. drceného 16-32 mm</t>
  </si>
  <si>
    <t>základ fot. brány : 0,6*0,6*0,1*2*2</t>
  </si>
  <si>
    <t>275313611R00</t>
  </si>
  <si>
    <t>Beton základových patek prostý prostý z betonu C 16/20</t>
  </si>
  <si>
    <t>801-1</t>
  </si>
  <si>
    <t>základ fot. brány : 0,6*0,6*0,9*2*2</t>
  </si>
  <si>
    <t>pouzdro základu : -(pi*0,15*0,15)*0,9*4</t>
  </si>
  <si>
    <t>Odkaz na mn. položky pořadí 22 : 1836,00000</t>
  </si>
  <si>
    <t>900100002RBX</t>
  </si>
  <si>
    <t>Zachytávač balonů - prvek ZB1, výšky 4,0m, výplň z 2D pletiva</t>
  </si>
  <si>
    <t>2D plotový panel, vodorovné dráty 2x6mm, svislé 5mm, oka 50/200mm, šířka panelu 2,5m, povrchová úprava žárový zinek</t>
  </si>
  <si>
    <t>prvek ZB1 : 14*2</t>
  </si>
  <si>
    <t>564251111R00</t>
  </si>
  <si>
    <t>Podklad nebo podsyp ze štěrkopísku tloušťka po zhutnění 150 mm</t>
  </si>
  <si>
    <t>s rozprostřením, vlhčením a zhutněním</t>
  </si>
  <si>
    <t>27V001</t>
  </si>
  <si>
    <t>D+M Hliníkové pouzdro základové branky s adaptérem, PVC CHRÁNIČKA DN 300mm</t>
  </si>
  <si>
    <t>soubor</t>
  </si>
  <si>
    <t>2x fotbalová branka : 2*2</t>
  </si>
  <si>
    <t>913001V01</t>
  </si>
  <si>
    <t>Značky do trávníku pro lajnování - kompletní dodávka + montáž, sada 25 kusů</t>
  </si>
  <si>
    <t>sada</t>
  </si>
  <si>
    <t>913V003</t>
  </si>
  <si>
    <t>D+M Fotbalová síť, záchytná</t>
  </si>
  <si>
    <t xml:space="preserve">ks    </t>
  </si>
  <si>
    <t>- materiál 4 mm PP (vysokopevnostní polypropylen)</t>
  </si>
  <si>
    <t>- velikost ok 120 - barva bílá</t>
  </si>
  <si>
    <t>913V01</t>
  </si>
  <si>
    <t>D+M branka fotbalová 5,0 x 2,0 m v zemních pouzdrech, s horním ramenem sítě</t>
  </si>
  <si>
    <t>- rám branky v rozích svařen</t>
  </si>
  <si>
    <t>- bezpečná pro hráče</t>
  </si>
  <si>
    <t>- rám z obloukového AL-profilu 100x120mm o síle stěny 2,5mm</t>
  </si>
  <si>
    <t>- rozměru 5,0x2,0m, hloubky 1,0m</t>
  </si>
  <si>
    <t>- branka zabetonována do PVC chráničky v betonovém základu</t>
  </si>
  <si>
    <t>- branková síť z jednoduchého 2D pletiva, připevněného přes plotové spojky</t>
  </si>
  <si>
    <t>998222012RX</t>
  </si>
  <si>
    <t>Přesun hmot, travnaté plochy</t>
  </si>
  <si>
    <t>RTS 18/ I</t>
  </si>
  <si>
    <t>Odkopávky a  prokopávky nezapažené v hornině 3  do 100 m3</t>
  </si>
  <si>
    <t>RTS 20/ II</t>
  </si>
  <si>
    <t xml:space="preserve">D.1.1.b_10 - Půdorys multifunkčního hřiště : </t>
  </si>
  <si>
    <t>- odkopávka pro rozběh skoku - základová spára podsypů : (25,2*1,55*0,37)*0,5</t>
  </si>
  <si>
    <t>- odkopávka pro doskočiště - základová spára podsypů : (7,3*3,2*0,4)*0,5</t>
  </si>
  <si>
    <t>Odkaz na mn. položky pořadí 1 : 11,89810</t>
  </si>
  <si>
    <t xml:space="preserve">D.1.1.b_3 Skok do dálky (SO03) : </t>
  </si>
  <si>
    <t>- dopadová plocha (separace písku) : (7,0*3,0)*1,15</t>
  </si>
  <si>
    <t>- dráha rozběhu : 1,22*25,0*1,15</t>
  </si>
  <si>
    <t>Kladení zámkové dlažby do drtě tloušťka dlažby 60 mm, tloušťka lože 30 mm, Kamenivo přírodní drcené; frakce 4,0 až 8,0 mm</t>
  </si>
  <si>
    <t xml:space="preserve"> - dlážděná plocha při rozběhu : 1,35*25,0</t>
  </si>
  <si>
    <t>Odkaz na mn. položky pořadí 5 : 35,07500</t>
  </si>
  <si>
    <t>Odkaz na mn. položky pořadí 10 : 35,07500</t>
  </si>
  <si>
    <t>Dlažba betonová typ: čtvercový; dl = 200 mm; š = 200 mm; tl = 60,0 mm; provedení: přírodní</t>
  </si>
  <si>
    <t>Odkaz na mn. položky pořadí 4 : 33,75000*1,15</t>
  </si>
  <si>
    <t>632941219RX</t>
  </si>
  <si>
    <t>x40 mm - plastové zachytávače písku</t>
  </si>
  <si>
    <t>provedení lapače písku : 0,5*7,0</t>
  </si>
  <si>
    <t>D.1.1.b_3 Skok do dálky (SO03) : 2</t>
  </si>
  <si>
    <t>916231001R00</t>
  </si>
  <si>
    <t>Osazení obrub ploch pro tělovýchovu obrubník, bez dodávky obrubníku</t>
  </si>
  <si>
    <t>dopadová plocha (včetně úpravy obruby snížením při odrazu) : (7,1+3,0)*2</t>
  </si>
  <si>
    <t>Osazení záhonového obrubníku betonového včetně dodávky obrubníků  1000/50/200 mm, do lože z betonu prostého C 12/15, s boční opěrou z betonu prostého</t>
  </si>
  <si>
    <t>- při zachytávači písku : 2*0,5</t>
  </si>
  <si>
    <t>- při dlážděné ploše : 1,35</t>
  </si>
  <si>
    <t>Osazení silničního nebo chodníkového obrubníku včetně dodávky betonovéího obrubníku  1000/100/250 mm, stojatého, s boční opěrou z betonu prostého, do lože z betonu prostého C 12/15</t>
  </si>
  <si>
    <t>- rozběhová plocha : 2*25,0+1,42</t>
  </si>
  <si>
    <t>91501V</t>
  </si>
  <si>
    <t>Dodání + montáž odrazového břevna, včetně PZ rámu, kotveno do betonové mazaniny tl.150mm, včetně provedení odtoku drenážní trubkou DN 80, 2,0m se štěrkovým obsypem</t>
  </si>
  <si>
    <t>rozběhová plocha : 1</t>
  </si>
  <si>
    <t>27252998R</t>
  </si>
  <si>
    <t>obrubník parkový materiál pryž; l = 1000,0 mm; š = 250,0 mm; h = 40,0 mm; barva červená</t>
  </si>
  <si>
    <t xml:space="preserve">  dopadová plocha : 7,1*2+3,0*2</t>
  </si>
  <si>
    <t>přepočet na kusy : 22</t>
  </si>
  <si>
    <t>936004121V01</t>
  </si>
  <si>
    <t>Zřízení vnitřního prostoru doskočiště mocnosti 400mm</t>
  </si>
  <si>
    <t>dopadová plocha (mocnosti 400mm) : 7,0*3,0</t>
  </si>
  <si>
    <t>936004155V01</t>
  </si>
  <si>
    <t>Dodání + montáž krycí sítě doskočiště, barva zelená, přichycena pomocí gumolana a knoflíků k obrubám, rozměru 7,2m x 3,2m, HDPE síť 115g/m2</t>
  </si>
  <si>
    <t>D.1.1.b_3 Skok do dálky (SO03) : 1</t>
  </si>
  <si>
    <t xml:space="preserve">Přesun hmot pro opravy a údržbu objektů pro opravy a údržbu dosavadních objektů včetně vnějších plášťů  výšky do 6 m,  </t>
  </si>
  <si>
    <t>767995101R00</t>
  </si>
  <si>
    <t>Výroba a montáž atypických kovovových doplňků staveb hmotnosti do 5 kg</t>
  </si>
  <si>
    <t>uchycení krycí plachty oka,lana nerez : 20*0,5</t>
  </si>
  <si>
    <t>55399999R</t>
  </si>
  <si>
    <t>výrobek kovový zámečnický, atypický</t>
  </si>
  <si>
    <t>998767201R00</t>
  </si>
  <si>
    <t>Přesun hmot pro kovové stavební doplňk. konstrukce v objektech výšky do 6 m</t>
  </si>
  <si>
    <t>50 m vodorovně</t>
  </si>
  <si>
    <t>122201102R00</t>
  </si>
  <si>
    <t>Odkopávky a  prokopávky nezapažené v hornině 3 Odkopávky a  prokopávky nezapažené v hornině 3  přes 100 do 1 000 m3</t>
  </si>
  <si>
    <t xml:space="preserve">D.1.1.b_4 Vrh koulí (SO04) : </t>
  </si>
  <si>
    <t>- dlážděná plocha při vrhu koulí (CAD) : (9,9*0,15)*0,5</t>
  </si>
  <si>
    <t>- deska vrhu (CAD) : (4,9*0,15)*0,5</t>
  </si>
  <si>
    <t>- dopadová plocha (CAD) : (67,8*0,15)*0,5</t>
  </si>
  <si>
    <t>Odkaz na mn. položky pořadí 1 : 6,19500</t>
  </si>
  <si>
    <t>Oranžová</t>
  </si>
  <si>
    <t>- dopadová plocha (CAD) : 67,8*1,15</t>
  </si>
  <si>
    <t>564731111R00</t>
  </si>
  <si>
    <t>Podklad nebo kryt z kameniva hrubého drceného tloušťka po zhutnění 100 mm</t>
  </si>
  <si>
    <t>velikost 32 - 63 mm s rozprostřením a zhutněním</t>
  </si>
  <si>
    <t>- deska vrhu (CAD) : 4,9</t>
  </si>
  <si>
    <t>- dopadová plocha (CAD) : 67,8</t>
  </si>
  <si>
    <t xml:space="preserve"> - dlážděná plocha při vrhu koulí (CAD) : 9,9</t>
  </si>
  <si>
    <t>564922105RT1</t>
  </si>
  <si>
    <t xml:space="preserve">Mlatový kryt z mechanicky zpevněného kameniva (MZK) frakce 0-4 mm tloušťka po zhutnění 50 mm,  </t>
  </si>
  <si>
    <t>s rozprostřením a zhutněním</t>
  </si>
  <si>
    <t>Odkaz na mn. položky pořadí 6 : 67,80000</t>
  </si>
  <si>
    <t>596291111R00</t>
  </si>
  <si>
    <t>Řezání zámkové dlažby tloušťky 60 mm</t>
  </si>
  <si>
    <t>Důležitá</t>
  </si>
  <si>
    <t>- při obrubě dlážděné plochy : (3,25+2,9+1,2+1,1)</t>
  </si>
  <si>
    <t>Odkaz na mn. položky pořadí 8 : 9,90000*1,15</t>
  </si>
  <si>
    <t>631315611RM1</t>
  </si>
  <si>
    <t xml:space="preserve">Mazanina z betonu prostého tl. přes 120 do 240 mm třídy C 16/20 ,  </t>
  </si>
  <si>
    <t>(z kameniva) hlazená dřevěným hladítkem</t>
  </si>
  <si>
    <t>3,14*1,3*1,3*0,05</t>
  </si>
  <si>
    <t>3,14*1,3*1,3*0,16</t>
  </si>
  <si>
    <t>631361921RT7</t>
  </si>
  <si>
    <t>Výztuž mazanin z betonů a z lehkých betonů ze svařovaných sítí průměr drátu 7 mm, velikost oka 150/150 mm</t>
  </si>
  <si>
    <t>včetně distančních prvků</t>
  </si>
  <si>
    <t xml:space="preserve">0,004 kg/m2 : </t>
  </si>
  <si>
    <t>D.1.1.b_4 Vrh koulí (SO04) : ((pi*(2,6^2))/4)*0,004*1,15</t>
  </si>
  <si>
    <t>915712211R00</t>
  </si>
  <si>
    <t>Vodorovné značení krytů Vodorovné značení krytů stříkané barvou, vodicích proužků šířky 500 mm</t>
  </si>
  <si>
    <t>D.1.1.b_4 Vrh koulí (SO04) : 1,1*2</t>
  </si>
  <si>
    <t>- dopadová plocha vrhu : 13,8*2+9,3</t>
  </si>
  <si>
    <t>- obruba při dlážděné ploše : (3,25+2,9+1,2+1,1)*1,1</t>
  </si>
  <si>
    <t>10</t>
  </si>
  <si>
    <t>918101111R00</t>
  </si>
  <si>
    <t>Lože pod obrubníky, krajníky nebo obruby Lože pod obrubníky, krajníky nebo obruby z betonu prostého C 12/15</t>
  </si>
  <si>
    <t>z dlažebních kostek z betonu prostého</t>
  </si>
  <si>
    <t>- dopadová plocha vrhu : (13,8*2+9,3)*(0,3*0,15)</t>
  </si>
  <si>
    <t>- obruba při dlážděné ploše : ((3,25+2,9+1,2+1,1)*1,1)*(0,3*0,15)</t>
  </si>
  <si>
    <t xml:space="preserve">  - dopadová plocha vrhu : 13,8*2+9,3</t>
  </si>
  <si>
    <t>přepočet na kusy : 39</t>
  </si>
  <si>
    <t>953943125R00</t>
  </si>
  <si>
    <t>Osazování jiných kovových výrobků do betonu (např. kotev) se zajištěním polohy k bednění nebo k výztuži před zabetonováním Osazování jiných kovových výrobků do betonu (např. kotev) se zajištěním polohy k bednění nebo k výztuži před zabetonováním  přes 30 kg do 120 kg/kus</t>
  </si>
  <si>
    <t>osazování výrobků ostatních jinde neuvedených, bez dodání</t>
  </si>
  <si>
    <t>obruč vrhu koulí : 1,0</t>
  </si>
  <si>
    <t>953981103R00</t>
  </si>
  <si>
    <t>Chemické kotvy do betonu, do cihelného zdiva Chemické kotvy do betonu, do cihelného zdiva do betonu, hloubky 110 mm, M 12, ampule pro chemickou kotvu</t>
  </si>
  <si>
    <t xml:space="preserve">zarážecí břevno : </t>
  </si>
  <si>
    <t>3,0</t>
  </si>
  <si>
    <t>95-1</t>
  </si>
  <si>
    <t>Kruhová obruč Js 2,135m</t>
  </si>
  <si>
    <t>95-2</t>
  </si>
  <si>
    <t>Zarážecí břevno</t>
  </si>
  <si>
    <t>998222011R00</t>
  </si>
  <si>
    <t>Přesun hmot pozemních komunikací, kryt z kameniva jakékoliv délky objektu</t>
  </si>
  <si>
    <t>vodorovně do 200 m</t>
  </si>
  <si>
    <t xml:space="preserve">D.1.1.b_5 - Gabionové posezení : </t>
  </si>
  <si>
    <t>- lavice, dlážděné plochy : 3*2*15*0,6*0,35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</si>
  <si>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</si>
  <si>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</si>
  <si>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</si>
  <si>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- lavice, základy : 3*3*15*0,75*0,5</t>
  </si>
  <si>
    <t>- vyrovnávací schodiště, základy : (2*(0,5*0,5)*3,0)*2</t>
  </si>
  <si>
    <t xml:space="preserve">pro odkopávky : </t>
  </si>
  <si>
    <t>Odkaz na mn. položky pořadí 1 : 18,90000</t>
  </si>
  <si>
    <t xml:space="preserve">pro rýhy : </t>
  </si>
  <si>
    <t>Odkaz na mn. položky pořadí 2 : 53,62500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</si>
  <si>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</si>
  <si>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</si>
  <si>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</si>
  <si>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- betonová deska dřevěného skladu : 2*(5,03+3,5)*0,25</t>
  </si>
  <si>
    <t>273351216R00</t>
  </si>
  <si>
    <t>Bednění stěn základových desek odstranění</t>
  </si>
  <si>
    <t>Odkaz na mn. položky pořadí 4 : 4,26500</t>
  </si>
  <si>
    <t>274313711R00</t>
  </si>
  <si>
    <t>Beton základových pasů prostý třídy C 25/30</t>
  </si>
  <si>
    <t>- lavice, základy : 3*3*15*0,6*0,5</t>
  </si>
  <si>
    <t>274361821R00</t>
  </si>
  <si>
    <t>Výztuž základových pasů z betonářské oceli 10 505 (R)</t>
  </si>
  <si>
    <t xml:space="preserve">D.1.1.b_5 - Gabionové posezení (25kg/m3) : </t>
  </si>
  <si>
    <t xml:space="preserve">- lavice, základy : </t>
  </si>
  <si>
    <t>Odkaz na mn. položky pořadí 6 : 43,50000*0,0025</t>
  </si>
  <si>
    <t>- lavice : 3*15*3,95</t>
  </si>
  <si>
    <t>327216221RT2</t>
  </si>
  <si>
    <t>Opěrné zdi z gabionů šířka paty 1 m, výška 1 m, oko 100x100 mm, včetně dodávky kamene</t>
  </si>
  <si>
    <t>801-5</t>
  </si>
  <si>
    <t>a svařovaných sítí Al+Zn oka 100x100 mm, spirál, táhel, vazacího drátu včetně pomocného pracovního lešení o výšce podlahy do 1900 mm a pro zatížení do 1,5 kPa,</t>
  </si>
  <si>
    <t>- lavice : 3*3*15*(0,5*0,5)</t>
  </si>
  <si>
    <t>434121426R00</t>
  </si>
  <si>
    <t>Osazení schodišťových stupňů železobetonových na desku drsných</t>
  </si>
  <si>
    <t>Modrá</t>
  </si>
  <si>
    <t>s vyspárováním styčných spár, s provizorním dřevěným zábradlím a dočasným zakrytím stupnic prkny</t>
  </si>
  <si>
    <t>- vyrovnávací schodiště, základy : 2*3,0*24</t>
  </si>
  <si>
    <t>434311116R00</t>
  </si>
  <si>
    <t>Stupně dusané z betonu třídy C 25/30</t>
  </si>
  <si>
    <t>na terén nebo na desku z betonu prostého nebo prokládaného kamenem, bez potěru, se zahlazením povrchu,</t>
  </si>
  <si>
    <t>- vyrovnávací schodiště, podkladní stupně : 2*3,0*24</t>
  </si>
  <si>
    <t>434351141R00</t>
  </si>
  <si>
    <t>Bednění stupňů betonovaných na podstupňové desce nebo na terénu přímočarých zřízení</t>
  </si>
  <si>
    <t>- vyrovnávací schodiště, podkladní stupně : 2*3,0*24*0,15</t>
  </si>
  <si>
    <t>434351142R00</t>
  </si>
  <si>
    <t>Bednění stupňů betonovaných na podstupňové desce nebo na terénu přímočarých odstranění</t>
  </si>
  <si>
    <t>Odkaz na mn. položky pořadí 12 : 21,60000</t>
  </si>
  <si>
    <t>452311145V01</t>
  </si>
  <si>
    <t>Desky podkladní pod schodiště z betonu C 25/30</t>
  </si>
  <si>
    <t>- vyrovnávací schodiště, podkladní deska : 2*3,0*8,95*0,1</t>
  </si>
  <si>
    <t>593723021DTN</t>
  </si>
  <si>
    <t>Stupeň schodišťový 600/350/125 - schodišťový blok (atypický prvek), přírodní povrch</t>
  </si>
  <si>
    <t>- vyrovnávací schodiště, stupně : 2*24*5</t>
  </si>
  <si>
    <t>564831111R00</t>
  </si>
  <si>
    <t>Podklad ze štěrkodrti s rozprostřením a zhutněním frakce 0-63 mm, tloušťka po zhutnění 100 mm</t>
  </si>
  <si>
    <t>- vyrovnávací schodiště, podkladní deska : 2*3,0*8,95</t>
  </si>
  <si>
    <t xml:space="preserve">C3 - Koordinační situační výkres (CAD) : </t>
  </si>
  <si>
    <t>Odkaz na mn. položky pořadí 19 : 308,70500*1,55</t>
  </si>
  <si>
    <t>564871111R00</t>
  </si>
  <si>
    <t>Podklad ze štěrkodrti s rozprostřením a zhutněním frakce 0-63 mm, tloušťka po zhutnění 250 mm</t>
  </si>
  <si>
    <t>Odkaz na mn. položky pořadí 20 : 280,10000*1,15</t>
  </si>
  <si>
    <t>- dlažba desky dřevěného skladu : 5,03*3,5</t>
  </si>
  <si>
    <t>- vedlejší přístupový chodník při 1křídlé brance : 8,0</t>
  </si>
  <si>
    <t>- horní dlážděná plocha nad schodišti : 229,1</t>
  </si>
  <si>
    <t>- dlážděné plochy mezi gabiony : 6*15,0*0,6</t>
  </si>
  <si>
    <t>596215040R00</t>
  </si>
  <si>
    <t>Kladení zámkové dlažby do drtě tloušťka dlažby 80 mm, tloušťka lože 40 mm</t>
  </si>
  <si>
    <t xml:space="preserve">C3 - Koordinační situační výkres : </t>
  </si>
  <si>
    <t>- hlavní přístupový dlážděný chodník : 280,1</t>
  </si>
  <si>
    <t>Odkaz na mn. položky pořadí 32 : 541,03000*0,15</t>
  </si>
  <si>
    <t>596291113R00</t>
  </si>
  <si>
    <t>Řezání zámkové dlažby tloušťky 80 mm</t>
  </si>
  <si>
    <t>Odkaz na mn. položky pořadí 19 : 308,70500*1,15</t>
  </si>
  <si>
    <t>5924511910R</t>
  </si>
  <si>
    <t>dlažba betonová dvouvrstvá; čtverec; šedá; l = 200 mm; š = 200 mm; tl. 80,0 mm</t>
  </si>
  <si>
    <t>631315711R00</t>
  </si>
  <si>
    <t xml:space="preserve">Mazanina z betonu prostého tl. přes 120 do 240 mm třídy C 25/30,  </t>
  </si>
  <si>
    <t>- betonová deska dřevěného skladu : (5,03*3,5)*0,15</t>
  </si>
  <si>
    <t>631319155R00</t>
  </si>
  <si>
    <t>Příplatek za přehlazení povrchu tloušťka mazaniny od 120 mm do 240 mm</t>
  </si>
  <si>
    <t>betonové mazaniny min. B 10 ocelovým hladítkem</t>
  </si>
  <si>
    <t>Odkaz na mn. položky pořadí 25 : 2,64075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</si>
  <si>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</si>
  <si>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</si>
  <si>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</si>
  <si>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</si>
  <si>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</si>
  <si>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 xml:space="preserve">0,0034 t/m2 - 1 vrstva : </t>
  </si>
  <si>
    <t>- vyrovnávací schodiště, podkladní deska : 2*(2*3,0*8,95*0,0034)</t>
  </si>
  <si>
    <t>Betonová deska dřevěného skladu : (5,03*3,5)*0,0021</t>
  </si>
  <si>
    <t>936170010V01</t>
  </si>
  <si>
    <t>Dodávka + montáž odpadkového koše (prvek OK1)</t>
  </si>
  <si>
    <t>včetně kotevního materiálu, betonových základů, výkopů pro základy - kompletní dodávka (prvek  4)</t>
  </si>
  <si>
    <t>OK1 : 3</t>
  </si>
  <si>
    <t>936170020V01</t>
  </si>
  <si>
    <t>Dodávka + montáž informační tabule (prvek IT1), hlavní vstup</t>
  </si>
  <si>
    <t>IT1 : 1</t>
  </si>
  <si>
    <t>936170030V01</t>
  </si>
  <si>
    <t>Dodávka + montáž informační tabule (prvek IT2), vedlejší vstup</t>
  </si>
  <si>
    <t>IT2 : 1</t>
  </si>
  <si>
    <t>- dlažba desky dřevěného skladu : 5,03+2*3,5</t>
  </si>
  <si>
    <t>- vedlejší přístupový chodník při 1křídlé brance : 1,5+6,1+5,3</t>
  </si>
  <si>
    <t>- horní dlážděná plocha nad schodišti : 2,5+96,1+93,2+3,8</t>
  </si>
  <si>
    <t>- dlážděné plochy mezi gabiony : 6*0,6</t>
  </si>
  <si>
    <t>- vyrovnávací schodiště : 2*(9,2*2)</t>
  </si>
  <si>
    <t>- vyrovnávací schodiště : 2*(9,2*2)*0,3*0,15</t>
  </si>
  <si>
    <t>- dlažba desky dřevěného skladu (obruby) : (5,03+2*3,5)*0,3*0,15</t>
  </si>
  <si>
    <t>- hlavní přístupový dlážděný chodník (obruby) : (280,1)*0,3*0,15</t>
  </si>
  <si>
    <t>- vedlejší přístupový chodník při 1křídlé brance (obruby) : (1,5+6,1+5,3)*0,3*0,15</t>
  </si>
  <si>
    <t>- horní dlážděná plocha nad schodišti (obruby) : (2,5+96,1+93,2+3,8)*0,3*0,15</t>
  </si>
  <si>
    <t>- dlážděné plochy mezi gabiony (obruby) : (6*0,6)*0,3*0,15</t>
  </si>
  <si>
    <t>- vyrovnávací schodiště (obruby) : (2*(9,2*2))*0,3*0,15</t>
  </si>
  <si>
    <t>766699201RX</t>
  </si>
  <si>
    <t>Montáž desek lavic na konstrukci š. do 500 mm, včetně dodání a návrhu kotvení</t>
  </si>
  <si>
    <t>- lavice : 3*3*15</t>
  </si>
  <si>
    <t>R76205</t>
  </si>
  <si>
    <t>Fošna hoblovaná 120x40x2500mm, sražené hrany, modřín</t>
  </si>
  <si>
    <t>- lavice : 3*3*15,0*(4*(0,12*0,04))</t>
  </si>
  <si>
    <t>783726200R00</t>
  </si>
  <si>
    <t>Nátěry tesařských konstrukcí lazurovací lazurovací, 2x lak</t>
  </si>
  <si>
    <t>800-783</t>
  </si>
  <si>
    <t>včetně montáže, dodávkya demontáže lešení.</t>
  </si>
  <si>
    <t>- lavice : 3*3*15,0*(4*(2*(0,12+0,04)))</t>
  </si>
  <si>
    <t>Odkopávky a  prokopávky nezapažené v hornině 3 přes 100 do 1 000 m3</t>
  </si>
  <si>
    <t>vyrovnání kolem plotu - při svahu : 1,0*45*0,2</t>
  </si>
  <si>
    <t>vyrovnání kolem plotu - při rovině : 1,0*364,3*0,2</t>
  </si>
  <si>
    <t xml:space="preserve">D.1.1.b_6 - Oplocení areálu : </t>
  </si>
  <si>
    <t>plotové sloupky : (150+2+2)*0,3*0,3*0,8</t>
  </si>
  <si>
    <t>Odkaz na mn. položky pořadí 1 : 81,86000</t>
  </si>
  <si>
    <t xml:space="preserve">Výkopy : </t>
  </si>
  <si>
    <t>Odkaz na mn. položky pořadí 2 : 11,08800</t>
  </si>
  <si>
    <t>275313711R00</t>
  </si>
  <si>
    <t>Beton základových patek prostý prostý třídy C 25/30</t>
  </si>
  <si>
    <t>318110011RT7</t>
  </si>
  <si>
    <t>Podhrabové desky osazení s dodávkou podhrabové desky a držáků, deska 2450 x 300 x 50 mm, držák bez zámku Zn ( jednostranný ) na sloupek 60x60 mm a 60x40 mm / 300 mm</t>
  </si>
  <si>
    <t xml:space="preserve">  D.1.1.b_6 - Oplocení areálu : 364,3/2,5</t>
  </si>
  <si>
    <t>přepočet na kusy : 150*2,05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</si>
  <si>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</si>
  <si>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</si>
  <si>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</si>
  <si>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</si>
  <si>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767920210R00</t>
  </si>
  <si>
    <t>Montáž vrat a vrátek k oplocení osazovaných na sloupky ocelové, o ploše jednotlivě do 2 m2</t>
  </si>
  <si>
    <t>Vedlejší vstupní brána : 1</t>
  </si>
  <si>
    <t>767920240R00</t>
  </si>
  <si>
    <t>Montáž vrat a vrátek k oplocení osazovaných na sloupky ocelové, o ploše jednotlivě přes 6 do 8 m2</t>
  </si>
  <si>
    <t>Hlavní vstupní brána : 1</t>
  </si>
  <si>
    <t>767.V01</t>
  </si>
  <si>
    <t>Osazování sloupků plotových ocelových v 3,00 m se zabetonováním</t>
  </si>
  <si>
    <t>přepočet na kusy : 150</t>
  </si>
  <si>
    <t>767.V04</t>
  </si>
  <si>
    <t>D+M Brána dvoukřídlá 4,1 x 2,2 m, sloupky 2 x 100x100 mm, pozinkovaná</t>
  </si>
  <si>
    <t>2 x sloupek zabetonovat, klika,  Fab vložka+3 x klíč, zámek</t>
  </si>
  <si>
    <t>nastavitelné panty a zarážka do země</t>
  </si>
  <si>
    <t>Výplň brány panel 2D/ ZN 220 cm</t>
  </si>
  <si>
    <t>rám z jäklových profilů 60x40mm</t>
  </si>
  <si>
    <t>Odkaz na mn. položky pořadí 8 : 1,00000</t>
  </si>
  <si>
    <t>767.V05</t>
  </si>
  <si>
    <t>D+M Bránka 1,08 x 2,2 m, sloupky 2 x 80x80 mm, pozinkovaná</t>
  </si>
  <si>
    <t>nastavitelné panty</t>
  </si>
  <si>
    <t>Výplň brány panel 2D/3D ZN 220 cm</t>
  </si>
  <si>
    <t>Odkaz na mn. položky pořadí 7 : 1,00000</t>
  </si>
  <si>
    <t>767916101V01</t>
  </si>
  <si>
    <t>Montáž oplocení z 2D pletiva o celkové výšce do 3,0m, včetně kotev. materiálu pro 2D plotové panely, včetně případné tvarové úpravy panelů oplocení</t>
  </si>
  <si>
    <t>D.1.1.b_6 - Oplocení areálu : 364,3</t>
  </si>
  <si>
    <t>553462134RS1</t>
  </si>
  <si>
    <t>Sloupek plotový 60x60 mm, h 340 cm, povrch ZN</t>
  </si>
  <si>
    <t>RTS 16/ I</t>
  </si>
  <si>
    <t>včetně PVC čepičky a držáků</t>
  </si>
  <si>
    <t>130</t>
  </si>
  <si>
    <t>553462134RS2</t>
  </si>
  <si>
    <t>Sloupek plotový 60x60 mm, h 395 cm, povrch ZN</t>
  </si>
  <si>
    <t>20</t>
  </si>
  <si>
    <t>767R0345A</t>
  </si>
  <si>
    <t>2D plotový panel výšky 2430mm, vodorovné dráty 2x6mm, svislé 5mm, oka 50/200mm, šířka panelu 2,5m, povrchová úprava žárový zinek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</si>
  <si>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</si>
  <si>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</si>
  <si>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</si>
  <si>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D.1.1.b_8 Vsakovací zařízení - dráha a ovál : </t>
  </si>
  <si>
    <t>vsakovací jímka na úroveň -2,64m : 91,6*2,54</t>
  </si>
  <si>
    <t>výkop na úroveň -3,04m : 7,2*4,8*0,4</t>
  </si>
  <si>
    <t>osazení revizní a čistící šachty na úrovni -3,49m : 1,5*1,5*0,85</t>
  </si>
  <si>
    <t>131201119R00</t>
  </si>
  <si>
    <t xml:space="preserve">Hloubení nezapažených jam a zářezů příplatek za lepivost, v hornině 3,  </t>
  </si>
  <si>
    <t>Odkaz na mn. položky pořadí 1 : 248,40050*0,3</t>
  </si>
  <si>
    <t xml:space="preserve">D.1.1.b_7 Půdorys drenáží : </t>
  </si>
  <si>
    <t>Drenážní potrubí DN200 : ((60+62)*2+25+3,6+23,4+1,7+3,9+20,1+3,6+3,0)*0,6*1,0</t>
  </si>
  <si>
    <t>PVC KG potrubí DN200 - rozělovací potrubí : (3,1*2+2,4)*0,6*0,3</t>
  </si>
  <si>
    <t xml:space="preserve">Vykopaná zemina : </t>
  </si>
  <si>
    <t xml:space="preserve">jámy : </t>
  </si>
  <si>
    <t>Odkaz na mn. položky pořadí 1 : 248,40050</t>
  </si>
  <si>
    <t xml:space="preserve">rýhy : </t>
  </si>
  <si>
    <t>Odkaz na mn. položky pořadí 3 : 198,52800</t>
  </si>
  <si>
    <t xml:space="preserve">zásypová zemina : </t>
  </si>
  <si>
    <t>Odkaz na mn. položky pořadí 5 : 221,67359*-1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</si>
  <si>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</si>
  <si>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</si>
  <si>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</si>
  <si>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Zásyp jámy pro vsak : </t>
  </si>
  <si>
    <t xml:space="preserve">- celkové výkopy pro vsakovací zařízení : </t>
  </si>
  <si>
    <t>- odpočet šachty Š1 : -1*3,4*(pi*0,6^2)</t>
  </si>
  <si>
    <t>- odpočet vsakovacího zařízení vč. podkladů ze ŠD : -(7,8*4,2*(1,56+0,2+0,4))</t>
  </si>
  <si>
    <t>- boční obsyp vsakovací jímky : -(8,2*5,8-7,2*4,8)*2,1</t>
  </si>
  <si>
    <t xml:space="preserve">D.1.1.b_7 - Půdorys drenáží : </t>
  </si>
  <si>
    <t xml:space="preserve">Zásyp rýh drenážního potrubí : </t>
  </si>
  <si>
    <t xml:space="preserve">- celkové výkopy pro drenážní potrubí : </t>
  </si>
  <si>
    <t xml:space="preserve">- odpočet podsypů a obsypů : </t>
  </si>
  <si>
    <t>Odkaz na mn. položky pořadí 11 : 19,69800*-1</t>
  </si>
  <si>
    <t>Odkaz na mn. položky pořadí 6 : 103,65000*-1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</si>
  <si>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</si>
  <si>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</si>
  <si>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</si>
  <si>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D.1.1.b_7 - Půdorys drenáží hřiště : </t>
  </si>
  <si>
    <t>Drenážní potrubí DN200 : ((60+62)*2+25+3,6+23,4+1,7+3,9+20,1+3,6+3,0)*0,6*0,5</t>
  </si>
  <si>
    <t>PVC KG potrubí DN100 : (3,1*2+2,4)*0,6*0,5</t>
  </si>
  <si>
    <t>PVC KG potrubí DN200 : (3,1*2+2,4)*0,6*0,5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</si>
  <si>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</si>
  <si>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</si>
  <si>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</si>
  <si>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- boční obsyp vsakovací jímky : (8,2*5,8-7,2*4,8)*2,1</t>
  </si>
  <si>
    <t>583414034R</t>
  </si>
  <si>
    <t>kamenivo přírodní drcené frakce 4,0 až 8,0 mm; třída B</t>
  </si>
  <si>
    <t>RTS 22/ I</t>
  </si>
  <si>
    <t xml:space="preserve">objemová hmotnost 1,45 t/m3 : </t>
  </si>
  <si>
    <t>Odkaz na mn. položky pořadí 6 : 103,65000*1,5</t>
  </si>
  <si>
    <t>583415024R</t>
  </si>
  <si>
    <t>kamenivo přírodní drcené frakce 8,0 až 16,0 mm; třída B</t>
  </si>
  <si>
    <t>pod vsakovací bloky : (7,2*4,8*0,1)*1,05*1,6</t>
  </si>
  <si>
    <t>pod rozdělovací šachtu Š1 : (1,5*1,5*0,1)*1,05*1,6</t>
  </si>
  <si>
    <t>boční obsyp vsakovací jímky : (8,2*5,8-7,2*4,8)*2,1*1,05*1,6</t>
  </si>
  <si>
    <t>583419023R</t>
  </si>
  <si>
    <t>kamenivo přírodní drcené frakce 32,0 až 63,0 mm; třída B</t>
  </si>
  <si>
    <t>RTS 22/ II</t>
  </si>
  <si>
    <t>pod vsakovací bloky drenážní potrubí DN200 : (7,2*4,8*0,3)</t>
  </si>
  <si>
    <t>nad vsakovací bloky drenážní potrubí DN100 : (7,2*4,8*0,2)</t>
  </si>
  <si>
    <t>Koeficient objemová hmotnost 1,45t/m3: 0,45</t>
  </si>
  <si>
    <t>212572111R00</t>
  </si>
  <si>
    <t>Lože pro trativody ze štěrkopísku tříděného</t>
  </si>
  <si>
    <t>Drenážní potrubí DN200 : ((60+62)*2+25+3,6+23,4+1,7+3,9+20,1+3,6+3,0)*0,6*0,1</t>
  </si>
  <si>
    <t>212971110R00</t>
  </si>
  <si>
    <t xml:space="preserve">Zřízení opláštění odvod. trativodů z geotextilie o sklonu do 2,5,  </t>
  </si>
  <si>
    <t>v rýze nebo v zářezu se stěnami,</t>
  </si>
  <si>
    <t>D.1.1.b_7 Půdorys drenáží : ((60+62)*2+25+3,6+23,4+1,7+3,9+20,1+3,6+3,0)*(2*(1,0+0,6))</t>
  </si>
  <si>
    <t>213151121R00</t>
  </si>
  <si>
    <t>Montáž vsakovacích nádrží položení geotextílie</t>
  </si>
  <si>
    <t>D.1.1.b_8 Vsakovací zařízení - dráha a ovál : 4*(7,2*4,8)+(2*(4,8+7,2)*2,2)</t>
  </si>
  <si>
    <t>213151111RV1</t>
  </si>
  <si>
    <t>Montáž vsakovacího bloku nebo tunelu do V 1500 l</t>
  </si>
  <si>
    <t>Odkaz na mn. položky pořadí 15 : 36,00000</t>
  </si>
  <si>
    <t>28697950RX</t>
  </si>
  <si>
    <t>Blok vsakovací PP 2400/1200/520, únosnost 400kg/m2, akumulační schopnost 95%</t>
  </si>
  <si>
    <t>D.1.1.b_8 Vsakovací zařízení - dráha a ovál : 3*12</t>
  </si>
  <si>
    <t>693660192R</t>
  </si>
  <si>
    <t>geotextilie směs přírodních a syntetických vláken; funkce separační, ochranná, filtrační; plošná hmotnost 300 g/m2</t>
  </si>
  <si>
    <t>RTS 23/ II</t>
  </si>
  <si>
    <t>Odkaz na mn. položky pořadí 13 : 191,04000*1,15</t>
  </si>
  <si>
    <t>Odkaz na mn. položky pořadí 12 : 1050,56000*1,15</t>
  </si>
  <si>
    <t>451572111R00</t>
  </si>
  <si>
    <t>Lože pod potrubí, stoky a drobné objekty z kameniva drobného těženého 0÷4 mm</t>
  </si>
  <si>
    <t>v otevřeném výkopu,</t>
  </si>
  <si>
    <t>PVC KG potrubí DN100 : (3,1*2+2,4)*0,6*0,1</t>
  </si>
  <si>
    <t>PVC KG potrubí DN200 : (3,1*2+2,4)*0,6*0,1</t>
  </si>
  <si>
    <t>564531111R00</t>
  </si>
  <si>
    <t>Zřízení podkladu nebo podsypu ze sypaniny tloušťka po zhutnění 100 mm</t>
  </si>
  <si>
    <t>pod vsakovací bloky : 7,2*4,8</t>
  </si>
  <si>
    <t>pod rozdělovací šachtu Š1 : 1,5*1,5</t>
  </si>
  <si>
    <t>564561111R00</t>
  </si>
  <si>
    <t>Zřízení podkladu nebo podsypu ze sypaniny tloušťka po zhutnění 200 mm</t>
  </si>
  <si>
    <t>nad vsakovací bloky drenážní potrubí DN100 : 7,2*4,8</t>
  </si>
  <si>
    <t>564581111R00</t>
  </si>
  <si>
    <t>Zřízení podkladu nebo podsypu ze sypaniny tloušťka po zhutnění 300 mm</t>
  </si>
  <si>
    <t>pod vsakovací bloky drenážní potrubí DN200 : 7,2*4,8</t>
  </si>
  <si>
    <t>631315511RM1</t>
  </si>
  <si>
    <t xml:space="preserve">Mazanina z betonu prostého tl. přes 120 do 240 mm třídy C 12/15,  </t>
  </si>
  <si>
    <t>D.1.1.b_8 Vsakovací zařízení - dráha a ovál : 1,5*1,5*0,15</t>
  </si>
  <si>
    <t xml:space="preserve">- podkladní vrstva pod šachtu Š1 : </t>
  </si>
  <si>
    <t>871228111R00</t>
  </si>
  <si>
    <t>Kladení dren. potrubí do rýhy, tvr. PVC, do 150 mm</t>
  </si>
  <si>
    <t>nad vsakovací bloky drenážní potrubí DN100 : (7,2*3)</t>
  </si>
  <si>
    <t>871238111R00</t>
  </si>
  <si>
    <t>Kladení dren. potrubí do rýhy, tvr. PVC, do 200 mm</t>
  </si>
  <si>
    <t>Drenážní potrubí DN200 - dráha : ((60+62)*2+25+3,6+23,4+1,7+3,9+20,1+3,6+3,0)</t>
  </si>
  <si>
    <t>Drenážní potrubí DN200 - vsak : 3*7,2</t>
  </si>
  <si>
    <t>877353123R00</t>
  </si>
  <si>
    <t>Montáž tvarovek na potrubí z trub z plastů těsněných gumovým kroužkem jednoosých DN 200 mm</t>
  </si>
  <si>
    <t xml:space="preserve">D.1.1.b_7 - Půdorys drenáží hřiště - DN200 : </t>
  </si>
  <si>
    <t>spojka : 20</t>
  </si>
  <si>
    <t>T-kus : 13</t>
  </si>
  <si>
    <t>víčko DN200 : 4</t>
  </si>
  <si>
    <t>894421112RT1</t>
  </si>
  <si>
    <t>Osazení betonových dílců pro šachty podle DIN 4034 skruže rovné, o hmotnosti do 1,4 t</t>
  </si>
  <si>
    <t>na kroužek,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</si>
  <si>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</si>
  <si>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</si>
  <si>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</si>
  <si>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</si>
  <si>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899104111R00</t>
  </si>
  <si>
    <t>Osazení poklopů litinových a ocelových o hmotnost jednotlivě přes 150 kg</t>
  </si>
  <si>
    <t>894812611URS</t>
  </si>
  <si>
    <t>Vyříznutí a utěsnění otvoru ve stěně šachty DN 100</t>
  </si>
  <si>
    <t>D.1.1.b_8 Vsakovací zařízení - dráha a ovál : 3</t>
  </si>
  <si>
    <t>894812613URS</t>
  </si>
  <si>
    <t>Vyříznutí a utěsnění otvoru ve stěně šachty DN 200</t>
  </si>
  <si>
    <t>28611223.AR</t>
  </si>
  <si>
    <t>trubka plastová drenážní PVC; ohebná; perforovaná po celém obvodu; DN 100,0 mm</t>
  </si>
  <si>
    <t xml:space="preserve">D.1.1.b_7 - Půdorys drenáží hřiště - DN100 : </t>
  </si>
  <si>
    <t>Odkaz na mn. položky pořadí 23 : 21,60000*1,1</t>
  </si>
  <si>
    <t>28611226.AR</t>
  </si>
  <si>
    <t>trubka plastová drenážní PVC; ohebná; perforovaná po celém obvodu; DN 200,0 mm</t>
  </si>
  <si>
    <t>Odkaz na mn. položky pořadí 24 : 349,90000*1,1</t>
  </si>
  <si>
    <t>28611286.AR</t>
  </si>
  <si>
    <t>spojka/nátrubek PVC; SDR 22,9; D = 200,0 mm</t>
  </si>
  <si>
    <t>D.1.1.b_7 - Půdorys drenáží : 10</t>
  </si>
  <si>
    <t>28611312.AR</t>
  </si>
  <si>
    <t>koleno PVC; 90,0 °; SDR 22,2; D = 100,0 mm; hladké</t>
  </si>
  <si>
    <t>PVC KG potrubí DN100 : 4</t>
  </si>
  <si>
    <t>28611319.AR</t>
  </si>
  <si>
    <t>T-kus 90,0 °; PVC; jednoznačný; SDR 22,2; D = 100,0 mm; D2 = 100 mm; D3 = 100 mm</t>
  </si>
  <si>
    <t>T-kus : 30</t>
  </si>
  <si>
    <t>28611322.AR</t>
  </si>
  <si>
    <t>T-kus 90,0 °; PVC; jednoznačný; SDR 22,9; D = 200,0 mm; D2 = 200 mm; D3 = 200 mm</t>
  </si>
  <si>
    <t>T-kus : 12</t>
  </si>
  <si>
    <t>28651691.AR</t>
  </si>
  <si>
    <t>redukce excentrická; PVC; d = 160,0 mm; d2 = 110 mm; l = 181 mm; hladká, hrdlová</t>
  </si>
  <si>
    <t>pro napojení 200/100 : 12*2</t>
  </si>
  <si>
    <t>28651693.AR</t>
  </si>
  <si>
    <t>redukce excentrická; PVC; d = 200,0 mm; d2 = 160 mm; l = 213 mm; hladká, hrdlová</t>
  </si>
  <si>
    <t>59224329.AR</t>
  </si>
  <si>
    <t>konus šachetní; železobetonový; TBR; d = 1 180,0 mm; DN = 1 000,0 mm; DN 2 = 625 mm; h = 580 mm; počet stupadel 2; ocelové s PE povlakem, kapsové</t>
  </si>
  <si>
    <t>59224338.AR</t>
  </si>
  <si>
    <t>skruž železobetonová TBS; DN = 1 000,0 mm; h = 1 000,0 mm; s = 90,00 mm; počet stupadel 4; ocelové s PE povlakem; beton C 40/50</t>
  </si>
  <si>
    <t>RTS 24/ I</t>
  </si>
  <si>
    <t>59224368.AR</t>
  </si>
  <si>
    <t>dno šachetní přímé; železobeton; TBZ; DN = 1 000,0 mm; D odtoku do 600 mm; h = 1 000 mm; t = 150 mm; beton C 40/50</t>
  </si>
  <si>
    <t>59224373.AR</t>
  </si>
  <si>
    <t>profil těsnicí elastomerní; pro spojení betonových šachetních dílů; tvar kruh; d = 1 000,0 mm</t>
  </si>
  <si>
    <t>998276201R00</t>
  </si>
  <si>
    <t>Přesun hmot pro trubní vedení z trub plastových nebo sklolaminátových obsypaných kamenivem</t>
  </si>
  <si>
    <t>vodovodu nebo kanalizace ražené nebo hloubené (827 1.1, 827 1.9, 827 2.1, 827 2.9), drobných objektů</t>
  </si>
  <si>
    <t>721176222R00</t>
  </si>
  <si>
    <t>Potrubí KG svodné (ležaté) v zemi vnější průměr D 110 mm, tloušťka stěny 3,2 mm, DN 100</t>
  </si>
  <si>
    <t>800-721</t>
  </si>
  <si>
    <t>včetně tvarovek, objímek. Bez zednických výpomocí.</t>
  </si>
  <si>
    <t>PVC KG potrubí DN100 - přepad a odvětrání : (3,1*2+2,4)</t>
  </si>
  <si>
    <t>721176225R00</t>
  </si>
  <si>
    <t>Potrubí KG svodné (ležaté) v zemi vnější průměr D 200 mm, tloušťka stěny 4,9 mm, DN 200</t>
  </si>
  <si>
    <t>PVC KG potrubí DN200 - rozělovací potrubí : (3,1*2+2,4)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</si>
  <si>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</si>
  <si>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</si>
  <si>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</si>
  <si>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D.1.1.b_9 Vsakovací zařízení - travnaté hřiště : </t>
  </si>
  <si>
    <t>vsakovací jímka na úroveň -2,64m : 73,4*2,54</t>
  </si>
  <si>
    <t>výkop na úroveň -3,04m : 4,8*4,8*0,4</t>
  </si>
  <si>
    <t>Odkaz na mn. položky pořadí 1 : 197,56450*0,3</t>
  </si>
  <si>
    <t>Drenážní potrubí DN100 : (31,2*12+2*51,7)*0,6*1,0</t>
  </si>
  <si>
    <t>Drenážní potrubí DN200 : (51,7+3,9)*0,6*1,0</t>
  </si>
  <si>
    <t>PVC KG potrubí DN200 - rozdělovací potrubí : (3,1*2+2,4)*0,6*0,3</t>
  </si>
  <si>
    <t>Odkaz na mn. položky pořadí 1 : 197,56450</t>
  </si>
  <si>
    <t>Odkaz na mn. položky pořadí 3 : 321,58800</t>
  </si>
  <si>
    <t>Odkaz na mn. položky pořadí 5 : 286,42879*-1</t>
  </si>
  <si>
    <t>- odpočet vsakovacího zařízení vč. podkladů ze ŠD : -(4,2*4,2*(1,56+0,2+0,4))</t>
  </si>
  <si>
    <t>- boční obsyp vsakovací jímky : -(5,8*5,8-4,8*4,8)*2,1</t>
  </si>
  <si>
    <t>Odkaz na mn. položky pořadí 11 : 3,33600*-1</t>
  </si>
  <si>
    <t>Odkaz na mn. položky pořadí 6 : 165,18000*-1</t>
  </si>
  <si>
    <t>Drenážní potrubí DN100 : (31,2*12+2*51,7)*0,6*0,5</t>
  </si>
  <si>
    <t>Drenážní potrubí DN200 : (51,7+3,9)*0,6*0,5</t>
  </si>
  <si>
    <t>Kalkul</t>
  </si>
  <si>
    <t>- boční obsyp vsakovací jímky : (5,8*5,8-4,8*4,8)*2,1</t>
  </si>
  <si>
    <t>Odkaz na mn. položky pořadí 6 : 165,18000*1,5</t>
  </si>
  <si>
    <t>pod vsakovací bloky : (4,8*4,8*0,1)*1,05*1,6</t>
  </si>
  <si>
    <t>boční obsyp vsakovací jímky : (5,8*5,8-4,8*4,8)*2,1*1,6</t>
  </si>
  <si>
    <t>pod vsakovací bloky drenážní potrubí DN200 : (4,8*4,8*0,3)</t>
  </si>
  <si>
    <t>nad vsakovací bloky drenážní potrubí DN100 : (4,8*4,8*0,2)</t>
  </si>
  <si>
    <t>Drenážní potrubí DN200 : (51,7+3,9)*0,6*0,1</t>
  </si>
  <si>
    <t>Drenážní potrubí DN100 : (31,2*12+2*51,7)*(2*(1,0+0,6))</t>
  </si>
  <si>
    <t>Drenážní potrubí DN200 : (51,7+3,9)*(2*(1,0+0,6))</t>
  </si>
  <si>
    <t>D.1.1.b_9 Vsakovací zařízení - travnaté hřiště : 4*(4,8*4,8)+(2*(4,8+4,8)*2,2)</t>
  </si>
  <si>
    <t>Odkaz na mn. položky pořadí 15 : 24,00000</t>
  </si>
  <si>
    <t>D.1.1.b_9 Vsakovací zařízení - travnaté hřiště : 3*8</t>
  </si>
  <si>
    <t>Odkaz na mn. položky pořadí 13 : 134,40000*1,15</t>
  </si>
  <si>
    <t>Odkaz na mn. položky pořadí 12 : 1706,88000*1,15</t>
  </si>
  <si>
    <t>pod vsakovací bloky : 4,8*4,8</t>
  </si>
  <si>
    <t>nad vsakovací bloky drenážní potrubí DN100 : 4,8*4,8</t>
  </si>
  <si>
    <t>pod vsakovací bloky drenážní potrubí DN200 : 4,8*4,8</t>
  </si>
  <si>
    <t>D.1.1.b_9 Vsakovací zařízení - travnaté hřiště : 1,5*1,5*0,15</t>
  </si>
  <si>
    <t>Drenážní potrubí DN100 : (31,2*12+2*51,7)</t>
  </si>
  <si>
    <t>Drenážní potrubí DN200 - hřiště : (51,7+3,9)</t>
  </si>
  <si>
    <t>Drenážní potrubí DN200 - vsak : 3*4,8</t>
  </si>
  <si>
    <t>D.1.1.b_9 Vsakovací zařízení - travnaté hřiště : 3</t>
  </si>
  <si>
    <t>Odkaz na mn. položky pořadí 23 : 499,40000*1,1</t>
  </si>
  <si>
    <t>Odkaz na mn. položky pořadí 24 : 70,00000*1,1</t>
  </si>
  <si>
    <t>D.1.1.b_7 - Půdorys drenáží : 20</t>
  </si>
  <si>
    <t>28611329.AR</t>
  </si>
  <si>
    <t>zátka PVC; DN 200,0 mm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</si>
  <si>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</si>
  <si>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</si>
  <si>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</si>
  <si>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C5 - Situační výkres kácení : 65+80</t>
  </si>
  <si>
    <t>111202215R00</t>
  </si>
  <si>
    <t>Odstranění pařezu odfrézováním do hloubky 200 mm pod úroveň terénu dřevina tvrdá, hloubka 200 mm, průměr do 500 mm</t>
  </si>
  <si>
    <t>C5 - Situační výkres kácení : 7</t>
  </si>
  <si>
    <t>112101102R00</t>
  </si>
  <si>
    <t>Kácení stromů listnatých o průměru kmene přes 300 do 500 mm</t>
  </si>
  <si>
    <t>s odřezáním kmene a odvětvením, včetně případného odklizení kmene a větví na oddělené hromady na vzdálenost do 50 m nebo s naložením na dopravní prostředek,</t>
  </si>
  <si>
    <t>121101101R00</t>
  </si>
  <si>
    <t>Sejmutí ornice s přemístěním na vzdálenost do 50 m</t>
  </si>
  <si>
    <t>C3 - Koordinační situační výkres (CAD) : (4290,9-(54,0*34,0))*0,15</t>
  </si>
  <si>
    <t xml:space="preserve">- opočet tr. hřiště (viz samost. rozpočet) : </t>
  </si>
  <si>
    <t xml:space="preserve">D.1.1.b_X Terénní úpravy : </t>
  </si>
  <si>
    <t>provedení terénních úprav na hrubou úroveň (REVIT topografie) : 2180*0,1</t>
  </si>
  <si>
    <t xml:space="preserve">- PRŮMĚRNÝ ODKOP 100mm : </t>
  </si>
  <si>
    <t xml:space="preserve">Dílčí výkopy pro jednotlivé stavební objekty jsou uvedeny v samostatných rozpočtech : </t>
  </si>
  <si>
    <t>122201109R00</t>
  </si>
  <si>
    <t>Odkopávky a  prokopávky nezapažené v hornině 3 příplatek k cenám za lepivost horniny</t>
  </si>
  <si>
    <t>Odkaz na mn. položky pořadí 5 : 218,00000*0,3</t>
  </si>
  <si>
    <t>162301101R00</t>
  </si>
  <si>
    <t>Vodorovné přemístění výkopku z horniny 1 až 4, na vzdálenost přes 50  do 500 m</t>
  </si>
  <si>
    <t>Odkaz na mn. položky pořadí 5 : 218,00000</t>
  </si>
  <si>
    <t>162701105R00</t>
  </si>
  <si>
    <t>Vodorovné přemístění výkopku z horniny 1 až 4, na vzdálenost přes 9 000  do 10 000 m</t>
  </si>
  <si>
    <t>Odkaz na mn. položky pořadí 10 : 738,25000</t>
  </si>
  <si>
    <t>162701109R00</t>
  </si>
  <si>
    <t>Vodorovné přemístění výkopku příplatek k ceně za každých dalších i započatých 1 000 m přes 10 000 m z horniny 1 až 4</t>
  </si>
  <si>
    <t>Odkaz na mn. položky pořadí 8 : 738,25000*5</t>
  </si>
  <si>
    <t>167101102R00</t>
  </si>
  <si>
    <t>Nakládání, skládání, překládání neulehlého výkopku nakládání výkopku přes 100 m3, z horniny 1 až 4</t>
  </si>
  <si>
    <t xml:space="preserve">Dílčí výkopy mimo provedení HTÚ (výměry dle jednotlivé výkazy objektů) : </t>
  </si>
  <si>
    <t>- ovál : 466,5*0,5</t>
  </si>
  <si>
    <t>- travnaté hřiště : (1840*0,1)*0,5</t>
  </si>
  <si>
    <t>- skok do dálky : 24*0,5</t>
  </si>
  <si>
    <t>- vrh koulí : 13*0,5</t>
  </si>
  <si>
    <t>- dlážděné plochy + gabionové posezení : 73</t>
  </si>
  <si>
    <t>- oplocení areálu : 93</t>
  </si>
  <si>
    <t>- vsakovací zařízení - dráha a ovál : 226</t>
  </si>
  <si>
    <t>- vsakovací zařízení - travnaté hřiště : 233</t>
  </si>
  <si>
    <t xml:space="preserve">Terénní úpravy - HTÚ : </t>
  </si>
  <si>
    <t>Odkaz na mn. položky pořadí 7 : 218,00000</t>
  </si>
  <si>
    <t xml:space="preserve">Odpočet násypů : </t>
  </si>
  <si>
    <t>Odkaz na mn. položky pořadí 11 : 448,50000*-1</t>
  </si>
  <si>
    <t>171101101R00</t>
  </si>
  <si>
    <t>Uložení sypaniny do násypů zhutněných s uzavřením povrchu násypu z hornin soudržných s předepsanou mírou zhutnění v procentech výsledků zkoušek Proctor-Standard														 na 95 % PS</t>
  </si>
  <si>
    <t>s rozprostřením sypaniny ve vrstvách a s hrubým urovnáním,</t>
  </si>
  <si>
    <t>provedení terénních úprav na hrubou úroveň (REVIT topografie) : 2990*0,15</t>
  </si>
  <si>
    <t xml:space="preserve">- PRŮMĚRNÝ NÁSYP 150mm (MAX cca 400mm) : 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</si>
  <si>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</si>
  <si>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</si>
  <si>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</si>
  <si>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Odkaz na mn. položky pořadí 13 : 2881,70000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</si>
  <si>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</si>
  <si>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</si>
  <si>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</si>
  <si>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měření CAD - o mocnosti 0,15m : 6572,5</t>
  </si>
  <si>
    <t>- podél nového oplocení : 370*0,5</t>
  </si>
  <si>
    <t xml:space="preserve">odpočet ploch stavebních objektů : </t>
  </si>
  <si>
    <t>- ovál : -1462</t>
  </si>
  <si>
    <t>- travnaté hřiště : -1532</t>
  </si>
  <si>
    <t>- skok do dálky : -96</t>
  </si>
  <si>
    <t>- vrh koulí : -85</t>
  </si>
  <si>
    <t>- dlážděné plochy : -(280+239+8)</t>
  </si>
  <si>
    <t>- gabionové posezení : -173,8</t>
  </si>
  <si>
    <t>Obdělávání půdy hrabáním, v rovině nebo na svahu 1:5</t>
  </si>
  <si>
    <t>Odkaz na mn. položky pořadí 13 : 2881,70000*0,001</t>
  </si>
  <si>
    <t>199000005R00</t>
  </si>
  <si>
    <t>Poplatky za skládku zeminy 1- 4</t>
  </si>
  <si>
    <t xml:space="preserve">Odvoz přebytečné zeminy : </t>
  </si>
  <si>
    <t>Odkaz na mn. položky pořadí 10 : 738,25000*1,45</t>
  </si>
  <si>
    <t>1121020V01</t>
  </si>
  <si>
    <t>Likvidace pokácených dřevin, kompletní provedení, včetně skládkovného</t>
  </si>
  <si>
    <t xml:space="preserve">C5 - Situační výkres kácení : </t>
  </si>
  <si>
    <t>Odkaz na mn. položky pořadí 3 : 7,00000</t>
  </si>
  <si>
    <t>1121020V02</t>
  </si>
  <si>
    <t>Likvidace pokácených křovin, kompletní provedení, včetně skládkovného</t>
  </si>
  <si>
    <t>Odkaz na mn. položky pořadí 1 : 145,00000</t>
  </si>
  <si>
    <t>00572410R</t>
  </si>
  <si>
    <t>směs travní parková, pro mírnou zátěž</t>
  </si>
  <si>
    <t>Odkaz na mn. položky pořadí 13 : 2881,70000*0,35</t>
  </si>
  <si>
    <t>Odkaz na mn. položky pořadí 13 : 2881,70000*0,1</t>
  </si>
  <si>
    <t>D.1.1.b_X Terénní úpravy : 5,0</t>
  </si>
  <si>
    <t>998231311R00</t>
  </si>
  <si>
    <t>Přesun hmot pro krajinářské a sadovnické úpravy přesun hmot pro sadovnické a krajinářské úpravy do 5000 m vodorovně, bez svislého přesunu</t>
  </si>
  <si>
    <t>005111020R</t>
  </si>
  <si>
    <t>Vytyčení stavby</t>
  </si>
  <si>
    <t>Soubor</t>
  </si>
  <si>
    <t>VRN</t>
  </si>
  <si>
    <t>Žlutá</t>
  </si>
  <si>
    <t>POL99_8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</si>
  <si>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</si>
  <si>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</si>
  <si>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</si>
  <si>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</si>
  <si>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</si>
  <si>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</si>
  <si>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</si>
  <si>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</si>
  <si>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Včetně dodání mobilního WC, skladové buňky a provozní buňky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</si>
  <si>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</si>
  <si>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</si>
  <si>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podmínkami místa provádění.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</si>
  <si>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</si>
  <si>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</si>
  <si>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</si>
  <si>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</si>
  <si>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</si>
  <si>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</si>
  <si>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</si>
  <si>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</si>
  <si>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</si>
  <si>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</si>
  <si>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 včetně vyklizení staveniště a díla, uvedení dotčených ploch do původního stavu</t>
  </si>
  <si>
    <t>Náklady zhotovitele, které vzniknou v souvislosti s povinnostmi zhotovitele při předání a převzetí díla.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</si>
  <si>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</si>
  <si>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</si>
  <si>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</si>
  <si>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00525</t>
  </si>
  <si>
    <t>Aktualizace dokladové části</t>
  </si>
  <si>
    <t>Nová</t>
  </si>
  <si>
    <t>00527</t>
  </si>
  <si>
    <t>Výrobní dokumentace prvků stavby</t>
  </si>
  <si>
    <t>00529</t>
  </si>
  <si>
    <t>Dokumentace skutečného provedení, 4x paré</t>
  </si>
  <si>
    <t>00530</t>
  </si>
  <si>
    <t>Vypracování a schválení provozního řádu hřiště a vsakovacího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</si>
</sst>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3qi1xhFmIXOtTjWgvAJu4lRyTEVAve9/q344GPJX9YFsoac4U6m1KyOJXDHYhrDAaTKdC+6QIFuEAPWWZ/+Vw==" saltValue="H04EkFQYOTEfXQ4jFkr35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SUMIF(F73:F95,A16,I73:I95)+SUMIF(F73:F95,"PSU",I73:I95)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SUMIF(F73:F95,A17,I73:I95)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SUMIF(F73:F95,A18,I73:I95)</f>
        <v>0</v>
      </c>
      <c r="J18" s="85"/>
    </row>
    <row r="19" spans="1:10" ht="23.25" customHeight="1" x14ac:dyDescent="0.2">
      <c r="A19" s="197" t="s">
        <v>134</v>
      </c>
      <c r="B19" s="38" t="s">
        <v>27</v>
      </c>
      <c r="C19" s="62"/>
      <c r="D19" s="63"/>
      <c r="E19" s="83"/>
      <c r="F19" s="84"/>
      <c r="G19" s="83"/>
      <c r="H19" s="84"/>
      <c r="I19" s="83">
        <f>SUMIF(F73:F95,A19,I73:I95)</f>
        <v>0</v>
      </c>
      <c r="J19" s="85"/>
    </row>
    <row r="20" spans="1:10" ht="23.25" customHeight="1" x14ac:dyDescent="0.2">
      <c r="A20" s="197" t="s">
        <v>135</v>
      </c>
      <c r="B20" s="38" t="s">
        <v>28</v>
      </c>
      <c r="C20" s="62"/>
      <c r="D20" s="63"/>
      <c r="E20" s="83"/>
      <c r="F20" s="84"/>
      <c r="G20" s="83"/>
      <c r="H20" s="84"/>
      <c r="I20" s="83">
        <f>SUMIF(F73:F95,A20,I73:I95)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'01 BP01 Pol'!AE69+'01 SO01 Pol'!AE109+'01 SO02 Pol'!AE108+'01 SO03 Pol'!AE98+'01 SO04 Pol'!AE97+'01 SO05 Pol'!AE174+'01 SO06 Pol'!AE76+'01 SO07.1 Pol'!AE199+'01 SO07.2 Pol'!AE193+'01 SO08 Pol'!AE112+'01 VO+ON Pol'!AE35</f>
        <v>0</v>
      </c>
      <c r="G39" s="148">
        <f>'01 BP01 Pol'!AF69+'01 SO01 Pol'!AF109+'01 SO02 Pol'!AF108+'01 SO03 Pol'!AF98+'01 SO04 Pol'!AF97+'01 SO05 Pol'!AF174+'01 SO06 Pol'!AF76+'01 SO07.1 Pol'!AF199+'01 SO07.2 Pol'!AF193+'01 SO08 Pol'!AF112+'01 VO+ON Pol'!AF35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'01 BP01 Pol'!AE69+'01 SO01 Pol'!AE109+'01 SO02 Pol'!AE108+'01 SO03 Pol'!AE98+'01 SO04 Pol'!AE97+'01 SO05 Pol'!AE174+'01 SO06 Pol'!AE76+'01 SO07.1 Pol'!AE199+'01 SO07.2 Pol'!AE193+'01 SO08 Pol'!AE112+'01 VO+ON Pol'!AE35</f>
        <v>0</v>
      </c>
      <c r="G41" s="155">
        <f>'01 BP01 Pol'!AF69+'01 SO01 Pol'!AF109+'01 SO02 Pol'!AF108+'01 SO03 Pol'!AF98+'01 SO04 Pol'!AF97+'01 SO05 Pol'!AF174+'01 SO06 Pol'!AF76+'01 SO07.1 Pol'!AF199+'01 SO07.2 Pol'!AF193+'01 SO08 Pol'!AF112+'01 VO+ON Pol'!AF35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'01 BP01 Pol'!AE69</f>
        <v>0</v>
      </c>
      <c r="G42" s="149">
        <f>'01 BP01 Pol'!AF69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3</v>
      </c>
      <c r="B43" s="158" t="s">
        <v>51</v>
      </c>
      <c r="C43" s="146" t="s">
        <v>52</v>
      </c>
      <c r="D43" s="146"/>
      <c r="E43" s="146"/>
      <c r="F43" s="159">
        <f>'01 SO01 Pol'!AE109</f>
        <v>0</v>
      </c>
      <c r="G43" s="149">
        <f>'01 SO01 Pol'!AF109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53</v>
      </c>
      <c r="C44" s="146" t="s">
        <v>54</v>
      </c>
      <c r="D44" s="146"/>
      <c r="E44" s="146"/>
      <c r="F44" s="159">
        <f>'01 SO02 Pol'!AE108</f>
        <v>0</v>
      </c>
      <c r="G44" s="149">
        <f>'01 SO02 Pol'!AF108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3</v>
      </c>
      <c r="B45" s="158" t="s">
        <v>55</v>
      </c>
      <c r="C45" s="146" t="s">
        <v>56</v>
      </c>
      <c r="D45" s="146"/>
      <c r="E45" s="146"/>
      <c r="F45" s="159">
        <f>'01 SO03 Pol'!AE98</f>
        <v>0</v>
      </c>
      <c r="G45" s="149">
        <f>'01 SO03 Pol'!AF98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4">
        <v>3</v>
      </c>
      <c r="B46" s="158" t="s">
        <v>57</v>
      </c>
      <c r="C46" s="146" t="s">
        <v>58</v>
      </c>
      <c r="D46" s="146"/>
      <c r="E46" s="146"/>
      <c r="F46" s="159">
        <f>'01 SO04 Pol'!AE97</f>
        <v>0</v>
      </c>
      <c r="G46" s="149">
        <f>'01 SO04 Pol'!AF97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59</v>
      </c>
      <c r="C47" s="146" t="s">
        <v>60</v>
      </c>
      <c r="D47" s="146"/>
      <c r="E47" s="146"/>
      <c r="F47" s="159">
        <f>'01 SO05 Pol'!AE174</f>
        <v>0</v>
      </c>
      <c r="G47" s="149">
        <f>'01 SO05 Pol'!AF174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>
        <v>3</v>
      </c>
      <c r="B48" s="158" t="s">
        <v>61</v>
      </c>
      <c r="C48" s="146" t="s">
        <v>62</v>
      </c>
      <c r="D48" s="146"/>
      <c r="E48" s="146"/>
      <c r="F48" s="159">
        <f>'01 SO06 Pol'!AE76</f>
        <v>0</v>
      </c>
      <c r="G48" s="149">
        <f>'01 SO06 Pol'!AF76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4">
        <v>3</v>
      </c>
      <c r="B49" s="158" t="s">
        <v>63</v>
      </c>
      <c r="C49" s="146" t="s">
        <v>64</v>
      </c>
      <c r="D49" s="146"/>
      <c r="E49" s="146"/>
      <c r="F49" s="159">
        <f>'01 SO07.1 Pol'!AE199</f>
        <v>0</v>
      </c>
      <c r="G49" s="149">
        <f>'01 SO07.1 Pol'!AF199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4">
        <v>3</v>
      </c>
      <c r="B50" s="158" t="s">
        <v>65</v>
      </c>
      <c r="C50" s="146" t="s">
        <v>66</v>
      </c>
      <c r="D50" s="146"/>
      <c r="E50" s="146"/>
      <c r="F50" s="159">
        <f>'01 SO07.2 Pol'!AE193</f>
        <v>0</v>
      </c>
      <c r="G50" s="149">
        <f>'01 SO07.2 Pol'!AF193</f>
        <v>0</v>
      </c>
      <c r="H50" s="149"/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34">
        <v>3</v>
      </c>
      <c r="B51" s="158" t="s">
        <v>67</v>
      </c>
      <c r="C51" s="146" t="s">
        <v>68</v>
      </c>
      <c r="D51" s="146"/>
      <c r="E51" s="146"/>
      <c r="F51" s="159">
        <f>'01 SO08 Pol'!AE112</f>
        <v>0</v>
      </c>
      <c r="G51" s="149">
        <f>'01 SO08 Pol'!AF112</f>
        <v>0</v>
      </c>
      <c r="H51" s="149"/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4">
        <v>3</v>
      </c>
      <c r="B52" s="158" t="s">
        <v>69</v>
      </c>
      <c r="C52" s="146" t="s">
        <v>70</v>
      </c>
      <c r="D52" s="146"/>
      <c r="E52" s="146"/>
      <c r="F52" s="159">
        <f>'01 VO+ON Pol'!AE35</f>
        <v>0</v>
      </c>
      <c r="G52" s="149">
        <f>'01 VO+ON Pol'!AF35</f>
        <v>0</v>
      </c>
      <c r="H52" s="149"/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34"/>
      <c r="B53" s="160" t="s">
        <v>71</v>
      </c>
      <c r="C53" s="161"/>
      <c r="D53" s="161"/>
      <c r="E53" s="161"/>
      <c r="F53" s="162">
        <f>SUMIF(A39:A52,"=1",F39:F52)</f>
        <v>0</v>
      </c>
      <c r="G53" s="163">
        <f>SUMIF(A39:A52,"=1",G39:G52)</f>
        <v>0</v>
      </c>
      <c r="H53" s="163">
        <f>SUMIF(A39:A52,"=1",H39:H52)</f>
        <v>0</v>
      </c>
      <c r="I53" s="164">
        <f>SUMIF(A39:A52,"=1",I39:I52)</f>
        <v>0</v>
      </c>
      <c r="J53" s="165">
        <f>SUMIF(A39:A52,"=1",J39:J52)</f>
        <v>0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75</v>
      </c>
      <c r="B56" t="s">
        <v>76</v>
      </c>
    </row>
    <row r="57" spans="1:10" x14ac:dyDescent="0.2">
      <c r="A57" t="s">
        <v>77</v>
      </c>
      <c r="B57" t="s">
        <v>78</v>
      </c>
    </row>
    <row r="58" spans="1:10" x14ac:dyDescent="0.2">
      <c r="A58" t="s">
        <v>77</v>
      </c>
      <c r="B58" t="s">
        <v>79</v>
      </c>
    </row>
    <row r="59" spans="1:10" x14ac:dyDescent="0.2">
      <c r="A59" t="s">
        <v>77</v>
      </c>
      <c r="B59" t="s">
        <v>80</v>
      </c>
    </row>
    <row r="60" spans="1:10" x14ac:dyDescent="0.2">
      <c r="A60" t="s">
        <v>77</v>
      </c>
      <c r="B60" t="s">
        <v>81</v>
      </c>
    </row>
    <row r="61" spans="1:10" x14ac:dyDescent="0.2">
      <c r="A61" t="s">
        <v>77</v>
      </c>
      <c r="B61" t="s">
        <v>82</v>
      </c>
    </row>
    <row r="62" spans="1:10" x14ac:dyDescent="0.2">
      <c r="A62" t="s">
        <v>77</v>
      </c>
      <c r="B62" t="s">
        <v>83</v>
      </c>
    </row>
    <row r="63" spans="1:10" x14ac:dyDescent="0.2">
      <c r="A63" t="s">
        <v>77</v>
      </c>
      <c r="B63" t="s">
        <v>84</v>
      </c>
    </row>
    <row r="64" spans="1:10" x14ac:dyDescent="0.2">
      <c r="A64" t="s">
        <v>77</v>
      </c>
      <c r="B64" t="s">
        <v>85</v>
      </c>
    </row>
    <row r="65" spans="1:10" x14ac:dyDescent="0.2">
      <c r="A65" t="s">
        <v>77</v>
      </c>
      <c r="B65" t="s">
        <v>86</v>
      </c>
    </row>
    <row r="66" spans="1:10" x14ac:dyDescent="0.2">
      <c r="A66" t="s">
        <v>77</v>
      </c>
      <c r="B66" t="s">
        <v>87</v>
      </c>
    </row>
    <row r="67" spans="1:10" x14ac:dyDescent="0.2">
      <c r="A67" t="s">
        <v>77</v>
      </c>
      <c r="B67" t="s">
        <v>88</v>
      </c>
    </row>
    <row r="70" spans="1:10" ht="15.75" x14ac:dyDescent="0.25">
      <c r="B70" s="176" t="s">
        <v>89</v>
      </c>
    </row>
    <row r="72" spans="1:10" ht="25.5" customHeight="1" x14ac:dyDescent="0.2">
      <c r="A72" s="178"/>
      <c r="B72" s="181" t="s">
        <v>17</v>
      </c>
      <c r="C72" s="181" t="s">
        <v>5</v>
      </c>
      <c r="D72" s="182"/>
      <c r="E72" s="182"/>
      <c r="F72" s="183" t="s">
        <v>90</v>
      </c>
      <c r="G72" s="183"/>
      <c r="H72" s="183"/>
      <c r="I72" s="183" t="s">
        <v>29</v>
      </c>
      <c r="J72" s="183" t="s">
        <v>0</v>
      </c>
    </row>
    <row r="73" spans="1:10" ht="36.75" customHeight="1" x14ac:dyDescent="0.2">
      <c r="A73" s="179"/>
      <c r="B73" s="184" t="s">
        <v>91</v>
      </c>
      <c r="C73" s="185" t="s">
        <v>92</v>
      </c>
      <c r="D73" s="186"/>
      <c r="E73" s="186"/>
      <c r="F73" s="193" t="s">
        <v>24</v>
      </c>
      <c r="G73" s="194"/>
      <c r="H73" s="194"/>
      <c r="I73" s="194">
        <f>'01 BP01 Pol'!G8+'01 SO01 Pol'!G8+'01 SO02 Pol'!G8+'01 SO03 Pol'!G8+'01 SO04 Pol'!G8+'01 SO05 Pol'!G8+'01 SO06 Pol'!G8+'01 SO07.1 Pol'!G8+'01 SO07.2 Pol'!G8+'01 SO08 Pol'!G8</f>
        <v>0</v>
      </c>
      <c r="J73" s="190" t="str">
        <f>IF(I96=0,"",I73/I96*100)</f>
        <v/>
      </c>
    </row>
    <row r="74" spans="1:10" ht="36.75" customHeight="1" x14ac:dyDescent="0.2">
      <c r="A74" s="179"/>
      <c r="B74" s="184" t="s">
        <v>93</v>
      </c>
      <c r="C74" s="185" t="s">
        <v>94</v>
      </c>
      <c r="D74" s="186"/>
      <c r="E74" s="186"/>
      <c r="F74" s="193" t="s">
        <v>24</v>
      </c>
      <c r="G74" s="194"/>
      <c r="H74" s="194"/>
      <c r="I74" s="194">
        <f>'01 SO01 Pol'!G20+'01 SO02 Pol'!G74+'01 SO03 Pol'!G19+'01 SO04 Pol'!G19+'01 SO05 Pol'!G25+'01 SO06 Pol'!G23+'01 SO07.1 Pol'!G74+'01 SO07.2 Pol'!G75</f>
        <v>0</v>
      </c>
      <c r="J74" s="190" t="str">
        <f>IF(I96=0,"",I74/I96*100)</f>
        <v/>
      </c>
    </row>
    <row r="75" spans="1:10" ht="36.75" customHeight="1" x14ac:dyDescent="0.2">
      <c r="A75" s="179"/>
      <c r="B75" s="184" t="s">
        <v>95</v>
      </c>
      <c r="C75" s="185" t="s">
        <v>96</v>
      </c>
      <c r="D75" s="186"/>
      <c r="E75" s="186"/>
      <c r="F75" s="193" t="s">
        <v>24</v>
      </c>
      <c r="G75" s="194"/>
      <c r="H75" s="194"/>
      <c r="I75" s="194">
        <f>'01 SO05 Pol'!G46+'01 SO06 Pol'!G26</f>
        <v>0</v>
      </c>
      <c r="J75" s="190" t="str">
        <f>IF(I96=0,"",I75/I96*100)</f>
        <v/>
      </c>
    </row>
    <row r="76" spans="1:10" ht="36.75" customHeight="1" x14ac:dyDescent="0.2">
      <c r="A76" s="179"/>
      <c r="B76" s="184" t="s">
        <v>97</v>
      </c>
      <c r="C76" s="185" t="s">
        <v>98</v>
      </c>
      <c r="D76" s="186"/>
      <c r="E76" s="186"/>
      <c r="F76" s="193" t="s">
        <v>24</v>
      </c>
      <c r="G76" s="194"/>
      <c r="H76" s="194"/>
      <c r="I76" s="194">
        <f>'01 SO02 Pol'!G82</f>
        <v>0</v>
      </c>
      <c r="J76" s="190" t="str">
        <f>IF(I96=0,"",I76/I96*100)</f>
        <v/>
      </c>
    </row>
    <row r="77" spans="1:10" ht="36.75" customHeight="1" x14ac:dyDescent="0.2">
      <c r="A77" s="179"/>
      <c r="B77" s="184" t="s">
        <v>99</v>
      </c>
      <c r="C77" s="185" t="s">
        <v>100</v>
      </c>
      <c r="D77" s="186"/>
      <c r="E77" s="186"/>
      <c r="F77" s="193" t="s">
        <v>24</v>
      </c>
      <c r="G77" s="194"/>
      <c r="H77" s="194"/>
      <c r="I77" s="194">
        <f>'01 SO01 Pol'!G24+'01 SO05 Pol'!G51+'01 SO07.1 Pol'!G93+'01 SO07.2 Pol'!G95</f>
        <v>0</v>
      </c>
      <c r="J77" s="190" t="str">
        <f>IF(I96=0,"",I77/I96*100)</f>
        <v/>
      </c>
    </row>
    <row r="78" spans="1:10" ht="36.75" customHeight="1" x14ac:dyDescent="0.2">
      <c r="A78" s="179"/>
      <c r="B78" s="184" t="s">
        <v>101</v>
      </c>
      <c r="C78" s="185" t="s">
        <v>102</v>
      </c>
      <c r="D78" s="186"/>
      <c r="E78" s="186"/>
      <c r="F78" s="193" t="s">
        <v>24</v>
      </c>
      <c r="G78" s="194"/>
      <c r="H78" s="194"/>
      <c r="I78" s="194">
        <f>'01 SO01 Pol'!G28+'01 SO02 Pol'!G86+'01 SO03 Pol'!G24+'01 SO04 Pol'!G23+'01 SO05 Pol'!G72+'01 SO07.1 Pol'!G101+'01 SO07.2 Pol'!G103</f>
        <v>0</v>
      </c>
      <c r="J78" s="190" t="str">
        <f>IF(I96=0,"",I78/I96*100)</f>
        <v/>
      </c>
    </row>
    <row r="79" spans="1:10" ht="36.75" customHeight="1" x14ac:dyDescent="0.2">
      <c r="A79" s="179"/>
      <c r="B79" s="184" t="s">
        <v>103</v>
      </c>
      <c r="C79" s="185" t="s">
        <v>104</v>
      </c>
      <c r="D79" s="186"/>
      <c r="E79" s="186"/>
      <c r="F79" s="193" t="s">
        <v>24</v>
      </c>
      <c r="G79" s="194"/>
      <c r="H79" s="194"/>
      <c r="I79" s="194">
        <f>'01 SO03 Pol'!G51+'01 SO04 Pol'!G49+'01 SO05 Pol'!G107+'01 SO07.1 Pol'!G115+'01 SO07.2 Pol'!G117</f>
        <v>0</v>
      </c>
      <c r="J79" s="190" t="str">
        <f>IF(I96=0,"",I79/I96*100)</f>
        <v/>
      </c>
    </row>
    <row r="80" spans="1:10" ht="36.75" customHeight="1" x14ac:dyDescent="0.2">
      <c r="A80" s="179"/>
      <c r="B80" s="184" t="s">
        <v>105</v>
      </c>
      <c r="C80" s="185" t="s">
        <v>106</v>
      </c>
      <c r="D80" s="186"/>
      <c r="E80" s="186"/>
      <c r="F80" s="193" t="s">
        <v>24</v>
      </c>
      <c r="G80" s="194"/>
      <c r="H80" s="194"/>
      <c r="I80" s="194">
        <f>'01 SO01 Pol'!G80+'01 SO07.1 Pol'!G120+'01 SO07.2 Pol'!G122</f>
        <v>0</v>
      </c>
      <c r="J80" s="190" t="str">
        <f>IF(I96=0,"",I80/I96*100)</f>
        <v/>
      </c>
    </row>
    <row r="81" spans="1:10" ht="36.75" customHeight="1" x14ac:dyDescent="0.2">
      <c r="A81" s="179"/>
      <c r="B81" s="184" t="s">
        <v>107</v>
      </c>
      <c r="C81" s="185" t="s">
        <v>108</v>
      </c>
      <c r="D81" s="186"/>
      <c r="E81" s="186"/>
      <c r="F81" s="193" t="s">
        <v>24</v>
      </c>
      <c r="G81" s="194"/>
      <c r="H81" s="194"/>
      <c r="I81" s="194">
        <f>'01 SO01 Pol'!G87+'01 SO03 Pol'!G55+'01 SO04 Pol'!G59+'01 SO05 Pol'!G124</f>
        <v>0</v>
      </c>
      <c r="J81" s="190" t="str">
        <f>IF(I96=0,"",I81/I96*100)</f>
        <v/>
      </c>
    </row>
    <row r="82" spans="1:10" ht="36.75" customHeight="1" x14ac:dyDescent="0.2">
      <c r="A82" s="179"/>
      <c r="B82" s="184" t="s">
        <v>109</v>
      </c>
      <c r="C82" s="185" t="s">
        <v>110</v>
      </c>
      <c r="D82" s="186"/>
      <c r="E82" s="186"/>
      <c r="F82" s="193" t="s">
        <v>24</v>
      </c>
      <c r="G82" s="194"/>
      <c r="H82" s="194"/>
      <c r="I82" s="194">
        <f>'01 SO01 Pol'!G93+'01 SO03 Pol'!G59+'01 SO04 Pol'!G62+'01 SO05 Pol'!G134</f>
        <v>0</v>
      </c>
      <c r="J82" s="190" t="str">
        <f>IF(I96=0,"",I82/I96*100)</f>
        <v/>
      </c>
    </row>
    <row r="83" spans="1:10" ht="36.75" customHeight="1" x14ac:dyDescent="0.2">
      <c r="A83" s="179"/>
      <c r="B83" s="184" t="s">
        <v>111</v>
      </c>
      <c r="C83" s="185" t="s">
        <v>112</v>
      </c>
      <c r="D83" s="186"/>
      <c r="E83" s="186"/>
      <c r="F83" s="193" t="s">
        <v>24</v>
      </c>
      <c r="G83" s="194"/>
      <c r="H83" s="194"/>
      <c r="I83" s="194">
        <f>'01 SO02 Pol'!G90</f>
        <v>0</v>
      </c>
      <c r="J83" s="190" t="str">
        <f>IF(I96=0,"",I83/I96*100)</f>
        <v/>
      </c>
    </row>
    <row r="84" spans="1:10" ht="36.75" customHeight="1" x14ac:dyDescent="0.2">
      <c r="A84" s="179"/>
      <c r="B84" s="184" t="s">
        <v>113</v>
      </c>
      <c r="C84" s="185" t="s">
        <v>114</v>
      </c>
      <c r="D84" s="186"/>
      <c r="E84" s="186"/>
      <c r="F84" s="193" t="s">
        <v>24</v>
      </c>
      <c r="G84" s="194"/>
      <c r="H84" s="194"/>
      <c r="I84" s="194">
        <f>'01 SO03 Pol'!G81</f>
        <v>0</v>
      </c>
      <c r="J84" s="190" t="str">
        <f>IF(I96=0,"",I84/I96*100)</f>
        <v/>
      </c>
    </row>
    <row r="85" spans="1:10" ht="36.75" customHeight="1" x14ac:dyDescent="0.2">
      <c r="A85" s="179"/>
      <c r="B85" s="184" t="s">
        <v>115</v>
      </c>
      <c r="C85" s="185" t="s">
        <v>116</v>
      </c>
      <c r="D85" s="186"/>
      <c r="E85" s="186"/>
      <c r="F85" s="193" t="s">
        <v>24</v>
      </c>
      <c r="G85" s="194"/>
      <c r="H85" s="194"/>
      <c r="I85" s="194">
        <f>'01 SO04 Pol'!G84</f>
        <v>0</v>
      </c>
      <c r="J85" s="190" t="str">
        <f>IF(I96=0,"",I85/I96*100)</f>
        <v/>
      </c>
    </row>
    <row r="86" spans="1:10" ht="36.75" customHeight="1" x14ac:dyDescent="0.2">
      <c r="A86" s="179"/>
      <c r="B86" s="184" t="s">
        <v>117</v>
      </c>
      <c r="C86" s="185" t="s">
        <v>118</v>
      </c>
      <c r="D86" s="186"/>
      <c r="E86" s="186"/>
      <c r="F86" s="193" t="s">
        <v>24</v>
      </c>
      <c r="G86" s="194"/>
      <c r="H86" s="194"/>
      <c r="I86" s="194">
        <f>'01 BP01 Pol'!G29</f>
        <v>0</v>
      </c>
      <c r="J86" s="190" t="str">
        <f>IF(I96=0,"",I86/I96*100)</f>
        <v/>
      </c>
    </row>
    <row r="87" spans="1:10" ht="36.75" customHeight="1" x14ac:dyDescent="0.2">
      <c r="A87" s="179"/>
      <c r="B87" s="184" t="s">
        <v>119</v>
      </c>
      <c r="C87" s="185" t="s">
        <v>120</v>
      </c>
      <c r="D87" s="186"/>
      <c r="E87" s="186"/>
      <c r="F87" s="193" t="s">
        <v>24</v>
      </c>
      <c r="G87" s="194"/>
      <c r="H87" s="194"/>
      <c r="I87" s="194">
        <f>'01 SO01 Pol'!G105+'01 SO02 Pol'!G105+'01 SO03 Pol'!G87+'01 SO04 Pol'!G93+'01 SO05 Pol'!G158+'01 SO06 Pol'!G32+'01 SO07.1 Pol'!G184+'01 SO07.2 Pol'!G178+'01 SO08 Pol'!G109</f>
        <v>0</v>
      </c>
      <c r="J87" s="190" t="str">
        <f>IF(I96=0,"",I87/I96*100)</f>
        <v/>
      </c>
    </row>
    <row r="88" spans="1:10" ht="36.75" customHeight="1" x14ac:dyDescent="0.2">
      <c r="A88" s="179"/>
      <c r="B88" s="184" t="s">
        <v>121</v>
      </c>
      <c r="C88" s="185" t="s">
        <v>122</v>
      </c>
      <c r="D88" s="186"/>
      <c r="E88" s="186"/>
      <c r="F88" s="193" t="s">
        <v>25</v>
      </c>
      <c r="G88" s="194"/>
      <c r="H88" s="194"/>
      <c r="I88" s="194">
        <f>'01 SO07.1 Pol'!G187+'01 SO07.2 Pol'!G181</f>
        <v>0</v>
      </c>
      <c r="J88" s="190" t="str">
        <f>IF(I96=0,"",I88/I96*100)</f>
        <v/>
      </c>
    </row>
    <row r="89" spans="1:10" ht="36.75" customHeight="1" x14ac:dyDescent="0.2">
      <c r="A89" s="179"/>
      <c r="B89" s="184" t="s">
        <v>123</v>
      </c>
      <c r="C89" s="185" t="s">
        <v>124</v>
      </c>
      <c r="D89" s="186"/>
      <c r="E89" s="186"/>
      <c r="F89" s="193" t="s">
        <v>25</v>
      </c>
      <c r="G89" s="194"/>
      <c r="H89" s="194"/>
      <c r="I89" s="194">
        <f>'01 SO05 Pol'!G161</f>
        <v>0</v>
      </c>
      <c r="J89" s="190" t="str">
        <f>IF(I96=0,"",I89/I96*100)</f>
        <v/>
      </c>
    </row>
    <row r="90" spans="1:10" ht="36.75" customHeight="1" x14ac:dyDescent="0.2">
      <c r="A90" s="179"/>
      <c r="B90" s="184" t="s">
        <v>125</v>
      </c>
      <c r="C90" s="185" t="s">
        <v>126</v>
      </c>
      <c r="D90" s="186"/>
      <c r="E90" s="186"/>
      <c r="F90" s="193" t="s">
        <v>25</v>
      </c>
      <c r="G90" s="194"/>
      <c r="H90" s="194"/>
      <c r="I90" s="194">
        <f>'01 BP01 Pol'!G40+'01 SO03 Pol'!G90+'01 SO06 Pol'!G36</f>
        <v>0</v>
      </c>
      <c r="J90" s="190" t="str">
        <f>IF(I96=0,"",I90/I96*100)</f>
        <v/>
      </c>
    </row>
    <row r="91" spans="1:10" ht="36.75" customHeight="1" x14ac:dyDescent="0.2">
      <c r="A91" s="179"/>
      <c r="B91" s="184" t="s">
        <v>127</v>
      </c>
      <c r="C91" s="185" t="s">
        <v>128</v>
      </c>
      <c r="D91" s="186"/>
      <c r="E91" s="186"/>
      <c r="F91" s="193" t="s">
        <v>25</v>
      </c>
      <c r="G91" s="194"/>
      <c r="H91" s="194"/>
      <c r="I91" s="194">
        <f>'01 SO05 Pol'!G168</f>
        <v>0</v>
      </c>
      <c r="J91" s="190" t="str">
        <f>IF(I96=0,"",I91/I96*100)</f>
        <v/>
      </c>
    </row>
    <row r="92" spans="1:10" ht="36.75" customHeight="1" x14ac:dyDescent="0.2">
      <c r="A92" s="179"/>
      <c r="B92" s="184" t="s">
        <v>129</v>
      </c>
      <c r="C92" s="185" t="s">
        <v>130</v>
      </c>
      <c r="D92" s="186"/>
      <c r="E92" s="186"/>
      <c r="F92" s="193" t="s">
        <v>26</v>
      </c>
      <c r="G92" s="194"/>
      <c r="H92" s="194"/>
      <c r="I92" s="194">
        <f>'01 BP01 Pol'!G50</f>
        <v>0</v>
      </c>
      <c r="J92" s="190" t="str">
        <f>IF(I96=0,"",I92/I96*100)</f>
        <v/>
      </c>
    </row>
    <row r="93" spans="1:10" ht="36.75" customHeight="1" x14ac:dyDescent="0.2">
      <c r="A93" s="179"/>
      <c r="B93" s="184" t="s">
        <v>131</v>
      </c>
      <c r="C93" s="185" t="s">
        <v>132</v>
      </c>
      <c r="D93" s="186"/>
      <c r="E93" s="186"/>
      <c r="F93" s="193" t="s">
        <v>133</v>
      </c>
      <c r="G93" s="194"/>
      <c r="H93" s="194"/>
      <c r="I93" s="194">
        <f>'01 BP01 Pol'!G60</f>
        <v>0</v>
      </c>
      <c r="J93" s="190" t="str">
        <f>IF(I96=0,"",I93/I96*100)</f>
        <v/>
      </c>
    </row>
    <row r="94" spans="1:10" ht="36.75" customHeight="1" x14ac:dyDescent="0.2">
      <c r="A94" s="179"/>
      <c r="B94" s="184" t="s">
        <v>134</v>
      </c>
      <c r="C94" s="185" t="s">
        <v>27</v>
      </c>
      <c r="D94" s="186"/>
      <c r="E94" s="186"/>
      <c r="F94" s="193" t="s">
        <v>134</v>
      </c>
      <c r="G94" s="194"/>
      <c r="H94" s="194"/>
      <c r="I94" s="194">
        <f>'01 VO+ON Pol'!G8</f>
        <v>0</v>
      </c>
      <c r="J94" s="190" t="str">
        <f>IF(I96=0,"",I94/I96*100)</f>
        <v/>
      </c>
    </row>
    <row r="95" spans="1:10" ht="36.75" customHeight="1" x14ac:dyDescent="0.2">
      <c r="A95" s="179"/>
      <c r="B95" s="184" t="s">
        <v>135</v>
      </c>
      <c r="C95" s="185" t="s">
        <v>28</v>
      </c>
      <c r="D95" s="186"/>
      <c r="E95" s="186"/>
      <c r="F95" s="193" t="s">
        <v>135</v>
      </c>
      <c r="G95" s="194"/>
      <c r="H95" s="194"/>
      <c r="I95" s="194">
        <f>'01 VO+ON Pol'!G19</f>
        <v>0</v>
      </c>
      <c r="J95" s="190" t="str">
        <f>IF(I96=0,"",I95/I96*100)</f>
        <v/>
      </c>
    </row>
    <row r="96" spans="1:10" ht="25.5" customHeight="1" x14ac:dyDescent="0.2">
      <c r="A96" s="180"/>
      <c r="B96" s="187" t="s">
        <v>1</v>
      </c>
      <c r="C96" s="188"/>
      <c r="D96" s="189"/>
      <c r="E96" s="189"/>
      <c r="F96" s="195"/>
      <c r="G96" s="196"/>
      <c r="H96" s="196"/>
      <c r="I96" s="196">
        <f>SUM(I73:I95)</f>
        <v>0</v>
      </c>
      <c r="J96" s="191">
        <f>SUM(J73:J95)</f>
        <v>0</v>
      </c>
    </row>
    <row r="97" spans="6:10" x14ac:dyDescent="0.2">
      <c r="F97" s="133"/>
      <c r="G97" s="133"/>
      <c r="H97" s="133"/>
      <c r="I97" s="133"/>
      <c r="J97" s="192"/>
    </row>
    <row r="98" spans="6:10" x14ac:dyDescent="0.2">
      <c r="F98" s="133"/>
      <c r="G98" s="133"/>
      <c r="H98" s="133"/>
      <c r="I98" s="133"/>
      <c r="J98" s="192"/>
    </row>
    <row r="99" spans="6:10" x14ac:dyDescent="0.2">
      <c r="F99" s="133"/>
      <c r="G99" s="133"/>
      <c r="H99" s="133"/>
      <c r="I99" s="133"/>
      <c r="J99" s="192"/>
    </row>
  </sheetData>
  <sheetProtection algorithmName="SHA-512" hashValue="G89R+ybXN4yxRgmAzVl6+aCXAmLfw8o5gP9z2drNaoHkPVswLmduHKTAkH4w7idJnT9j03ZfutZt28d6ZybvzA==" saltValue="xuoUOSl8OiTy4+nfWVAWw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93:E93"/>
    <mergeCell ref="C94:E94"/>
    <mergeCell ref="C95:E95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4U2LTPuB4eRRxBAjvzel6aXA/plZKsUSP1Lk7bHQMoT9FNuX93g/pDv5akJgqUZWL/mJxFqibIeXNybyhNUmtg==" saltValue="fZ6z8o8JzF/J8wOv0sIDU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5079-6DB5-4499-8072-7EDAB0745C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SUMIF(AG9:AG28,"&lt;&gt;NOR",G9:G28)</f>
        <v>0</v>
      </c>
      <c r="H8" s="233"/>
      <c r="I8" s="233">
        <f>SUM(I9:I28)</f>
        <v>0</v>
      </c>
      <c r="J8" s="233"/>
      <c r="K8" s="233">
        <f>SUM(K9:K28)</f>
        <v>0</v>
      </c>
      <c r="L8" s="233"/>
      <c r="M8" s="233">
        <f>SUM(M9:M28)</f>
        <v>0</v>
      </c>
      <c r="N8" s="232"/>
      <c r="O8" s="232">
        <f>SUM(O9:O28)</f>
        <v>0</v>
      </c>
      <c r="P8" s="232"/>
      <c r="Q8" s="232">
        <f>SUM(Q9:Q28)</f>
        <v>777.31999999999994</v>
      </c>
      <c r="R8" s="233"/>
      <c r="S8" s="233"/>
      <c r="T8" s="234"/>
      <c r="U8" s="228"/>
      <c r="V8" s="228">
        <f>SUM(V9:V28)</f>
        <v>346.58000000000004</v>
      </c>
      <c r="W8" s="228"/>
      <c r="X8" s="228"/>
      <c r="Y8" s="228"/>
      <c r="AG8" t="s">
        <v>164</v>
      </c>
    </row>
    <row r="9" spans="1:60" ht="22.5" outlineLevel="1" x14ac:dyDescent="0.2">
      <c r="A9" s="236">
        <v>1</v>
      </c>
      <c r="B9" s="237" t="s">
        <v>165</v>
      </c>
      <c r="C9" s="254" t="s">
        <v>166</v>
      </c>
      <c r="D9" s="238" t="s">
        <v>167</v>
      </c>
      <c r="E9" s="239">
        <v>540.29999999999995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0.11</v>
      </c>
      <c r="Q9" s="239">
        <f>ROUND(E9*P9,2)</f>
        <v>59.43</v>
      </c>
      <c r="R9" s="241" t="s">
        <v>168</v>
      </c>
      <c r="S9" s="241" t="s">
        <v>169</v>
      </c>
      <c r="T9" s="242" t="s">
        <v>170</v>
      </c>
      <c r="U9" s="224">
        <v>0.2</v>
      </c>
      <c r="V9" s="224">
        <f>ROUND(E9*U9,2)</f>
        <v>108.06</v>
      </c>
      <c r="W9" s="224"/>
      <c r="X9" s="224" t="s">
        <v>171</v>
      </c>
      <c r="Y9" s="224" t="s">
        <v>172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5" t="s">
        <v>174</v>
      </c>
      <c r="D10" s="226"/>
      <c r="E10" s="227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175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55" t="s">
        <v>176</v>
      </c>
      <c r="D11" s="226"/>
      <c r="E11" s="227">
        <v>300.3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3" x14ac:dyDescent="0.2">
      <c r="A12" s="220"/>
      <c r="B12" s="221"/>
      <c r="C12" s="255" t="s">
        <v>177</v>
      </c>
      <c r="D12" s="226"/>
      <c r="E12" s="227">
        <v>234.7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178</v>
      </c>
      <c r="D13" s="226"/>
      <c r="E13" s="227">
        <v>5.3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6">
        <v>2</v>
      </c>
      <c r="B14" s="237" t="s">
        <v>179</v>
      </c>
      <c r="C14" s="254" t="s">
        <v>180</v>
      </c>
      <c r="D14" s="238" t="s">
        <v>167</v>
      </c>
      <c r="E14" s="239">
        <v>540.29999999999995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0.72</v>
      </c>
      <c r="Q14" s="239">
        <f>ROUND(E14*P14,2)</f>
        <v>389.02</v>
      </c>
      <c r="R14" s="241" t="s">
        <v>168</v>
      </c>
      <c r="S14" s="241" t="s">
        <v>169</v>
      </c>
      <c r="T14" s="242" t="s">
        <v>170</v>
      </c>
      <c r="U14" s="224">
        <v>0.09</v>
      </c>
      <c r="V14" s="224">
        <f>ROUND(E14*U14,2)</f>
        <v>48.63</v>
      </c>
      <c r="W14" s="224"/>
      <c r="X14" s="224" t="s">
        <v>171</v>
      </c>
      <c r="Y14" s="224" t="s">
        <v>172</v>
      </c>
      <c r="Z14" s="213"/>
      <c r="AA14" s="213"/>
      <c r="AB14" s="213"/>
      <c r="AC14" s="213"/>
      <c r="AD14" s="213"/>
      <c r="AE14" s="213"/>
      <c r="AF14" s="213"/>
      <c r="AG14" s="213" t="s">
        <v>173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5" t="s">
        <v>174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5" t="s">
        <v>181</v>
      </c>
      <c r="D16" s="226"/>
      <c r="E16" s="227">
        <v>540.29999999999995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175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182</v>
      </c>
      <c r="C17" s="254" t="s">
        <v>183</v>
      </c>
      <c r="D17" s="238" t="s">
        <v>184</v>
      </c>
      <c r="E17" s="239">
        <v>252.97499999999999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1.3</v>
      </c>
      <c r="Q17" s="239">
        <f>ROUND(E17*P17,2)</f>
        <v>328.87</v>
      </c>
      <c r="R17" s="241" t="s">
        <v>185</v>
      </c>
      <c r="S17" s="241" t="s">
        <v>169</v>
      </c>
      <c r="T17" s="242" t="s">
        <v>170</v>
      </c>
      <c r="U17" s="224">
        <v>0.51</v>
      </c>
      <c r="V17" s="224">
        <f>ROUND(E17*U17,2)</f>
        <v>129.02000000000001</v>
      </c>
      <c r="W17" s="224"/>
      <c r="X17" s="224" t="s">
        <v>171</v>
      </c>
      <c r="Y17" s="224" t="s">
        <v>186</v>
      </c>
      <c r="Z17" s="213"/>
      <c r="AA17" s="213"/>
      <c r="AB17" s="213"/>
      <c r="AC17" s="213"/>
      <c r="AD17" s="213"/>
      <c r="AE17" s="213"/>
      <c r="AF17" s="213"/>
      <c r="AG17" s="213" t="s">
        <v>173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6" t="s">
        <v>187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5" t="s">
        <v>174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175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5" t="s">
        <v>189</v>
      </c>
      <c r="D20" s="226"/>
      <c r="E20" s="227">
        <v>252.97499999999999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6">
        <v>4</v>
      </c>
      <c r="B21" s="237" t="s">
        <v>190</v>
      </c>
      <c r="C21" s="254" t="s">
        <v>191</v>
      </c>
      <c r="D21" s="238" t="s">
        <v>184</v>
      </c>
      <c r="E21" s="239">
        <v>79.057500000000005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192</v>
      </c>
      <c r="S21" s="241" t="s">
        <v>169</v>
      </c>
      <c r="T21" s="242" t="s">
        <v>170</v>
      </c>
      <c r="U21" s="224">
        <v>0.77</v>
      </c>
      <c r="V21" s="224">
        <f>ROUND(E21*U21,2)</f>
        <v>60.87</v>
      </c>
      <c r="W21" s="224"/>
      <c r="X21" s="224" t="s">
        <v>171</v>
      </c>
      <c r="Y21" s="224" t="s">
        <v>172</v>
      </c>
      <c r="Z21" s="213"/>
      <c r="AA21" s="213"/>
      <c r="AB21" s="213"/>
      <c r="AC21" s="213"/>
      <c r="AD21" s="213"/>
      <c r="AE21" s="213"/>
      <c r="AF21" s="213"/>
      <c r="AG21" s="213" t="s">
        <v>173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2" x14ac:dyDescent="0.2">
      <c r="A22" s="220"/>
      <c r="B22" s="221"/>
      <c r="C22" s="256" t="s">
        <v>193</v>
      </c>
      <c r="D22" s="243"/>
      <c r="E22" s="243"/>
      <c r="F22" s="243"/>
      <c r="G22" s="243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188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4" t="str">
        <f>C22</f>
        <v>korytech vodotečí, melioračních kanálech s přemístěním suti na hromady na vzdálenost do 20 m nebo s naložením na dopravní prostředek,</v>
      </c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5" t="s">
        <v>194</v>
      </c>
      <c r="D23" s="226"/>
      <c r="E23" s="227">
        <v>23.04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5" t="s">
        <v>195</v>
      </c>
      <c r="D24" s="226"/>
      <c r="E24" s="227">
        <v>6.4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175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20"/>
      <c r="B25" s="221"/>
      <c r="C25" s="255" t="s">
        <v>196</v>
      </c>
      <c r="D25" s="226"/>
      <c r="E25" s="227">
        <v>31.45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5" t="s">
        <v>197</v>
      </c>
      <c r="D26" s="226"/>
      <c r="E26" s="227">
        <v>16.8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198</v>
      </c>
      <c r="D27" s="226"/>
      <c r="E27" s="227">
        <v>0.28749999999999998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199</v>
      </c>
      <c r="D28" s="226"/>
      <c r="E28" s="227">
        <v>1.08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9" t="s">
        <v>163</v>
      </c>
      <c r="B29" s="230" t="s">
        <v>117</v>
      </c>
      <c r="C29" s="253" t="s">
        <v>118</v>
      </c>
      <c r="D29" s="231"/>
      <c r="E29" s="232"/>
      <c r="F29" s="233"/>
      <c r="G29" s="233">
        <f>SUMIF(AG30:AG39,"&lt;&gt;NOR",G30:G39)</f>
        <v>0</v>
      </c>
      <c r="H29" s="233"/>
      <c r="I29" s="233">
        <f>SUM(I30:I39)</f>
        <v>0</v>
      </c>
      <c r="J29" s="233"/>
      <c r="K29" s="233">
        <f>SUM(K30:K39)</f>
        <v>0</v>
      </c>
      <c r="L29" s="233"/>
      <c r="M29" s="233">
        <f>SUM(M30:M39)</f>
        <v>0</v>
      </c>
      <c r="N29" s="232"/>
      <c r="O29" s="232">
        <f>SUM(O30:O39)</f>
        <v>0</v>
      </c>
      <c r="P29" s="232"/>
      <c r="Q29" s="232">
        <f>SUM(Q30:Q39)</f>
        <v>0.16</v>
      </c>
      <c r="R29" s="233"/>
      <c r="S29" s="233"/>
      <c r="T29" s="234"/>
      <c r="U29" s="228"/>
      <c r="V29" s="228">
        <f>SUM(V30:V39)</f>
        <v>4.8</v>
      </c>
      <c r="W29" s="228"/>
      <c r="X29" s="228"/>
      <c r="Y29" s="228"/>
      <c r="AG29" t="s">
        <v>164</v>
      </c>
    </row>
    <row r="30" spans="1:60" outlineLevel="1" x14ac:dyDescent="0.2">
      <c r="A30" s="236">
        <v>5</v>
      </c>
      <c r="B30" s="237" t="s">
        <v>200</v>
      </c>
      <c r="C30" s="254" t="s">
        <v>201</v>
      </c>
      <c r="D30" s="238" t="s">
        <v>202</v>
      </c>
      <c r="E30" s="239">
        <v>2.8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168</v>
      </c>
      <c r="S30" s="241" t="s">
        <v>169</v>
      </c>
      <c r="T30" s="242" t="s">
        <v>170</v>
      </c>
      <c r="U30" s="224">
        <v>3.2000000000000001E-2</v>
      </c>
      <c r="V30" s="224">
        <f>ROUND(E30*U30,2)</f>
        <v>0.09</v>
      </c>
      <c r="W30" s="224"/>
      <c r="X30" s="224" t="s">
        <v>171</v>
      </c>
      <c r="Y30" s="224" t="s">
        <v>172</v>
      </c>
      <c r="Z30" s="213"/>
      <c r="AA30" s="213"/>
      <c r="AB30" s="213"/>
      <c r="AC30" s="213"/>
      <c r="AD30" s="213"/>
      <c r="AE30" s="213"/>
      <c r="AF30" s="213"/>
      <c r="AG30" s="213" t="s">
        <v>173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6" t="s">
        <v>203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5" t="s">
        <v>174</v>
      </c>
      <c r="D32" s="226"/>
      <c r="E32" s="227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175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5" t="s">
        <v>204</v>
      </c>
      <c r="D33" s="226"/>
      <c r="E33" s="227">
        <v>2.8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175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6</v>
      </c>
      <c r="B34" s="237" t="s">
        <v>205</v>
      </c>
      <c r="C34" s="254" t="s">
        <v>206</v>
      </c>
      <c r="D34" s="238" t="s">
        <v>202</v>
      </c>
      <c r="E34" s="239">
        <v>2.8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4.6000000000000001E-4</v>
      </c>
      <c r="Q34" s="239">
        <f>ROUND(E34*P34,2)</f>
        <v>0</v>
      </c>
      <c r="R34" s="241" t="s">
        <v>207</v>
      </c>
      <c r="S34" s="241" t="s">
        <v>169</v>
      </c>
      <c r="T34" s="242" t="s">
        <v>170</v>
      </c>
      <c r="U34" s="224">
        <v>1.35</v>
      </c>
      <c r="V34" s="224">
        <f>ROUND(E34*U34,2)</f>
        <v>3.78</v>
      </c>
      <c r="W34" s="224"/>
      <c r="X34" s="224" t="s">
        <v>171</v>
      </c>
      <c r="Y34" s="224" t="s">
        <v>172</v>
      </c>
      <c r="Z34" s="213"/>
      <c r="AA34" s="213"/>
      <c r="AB34" s="213"/>
      <c r="AC34" s="213"/>
      <c r="AD34" s="213"/>
      <c r="AE34" s="213"/>
      <c r="AF34" s="213"/>
      <c r="AG34" s="213" t="s">
        <v>173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5" t="s">
        <v>174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208</v>
      </c>
      <c r="D36" s="226"/>
      <c r="E36" s="227">
        <v>2.8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5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6">
        <v>7</v>
      </c>
      <c r="B37" s="237" t="s">
        <v>209</v>
      </c>
      <c r="C37" s="254" t="s">
        <v>210</v>
      </c>
      <c r="D37" s="238" t="s">
        <v>211</v>
      </c>
      <c r="E37" s="239">
        <v>3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5.3999999999999999E-2</v>
      </c>
      <c r="Q37" s="239">
        <f>ROUND(E37*P37,2)</f>
        <v>0.16</v>
      </c>
      <c r="R37" s="241" t="s">
        <v>207</v>
      </c>
      <c r="S37" s="241" t="s">
        <v>169</v>
      </c>
      <c r="T37" s="242" t="s">
        <v>170</v>
      </c>
      <c r="U37" s="224">
        <v>0.31</v>
      </c>
      <c r="V37" s="224">
        <f>ROUND(E37*U37,2)</f>
        <v>0.93</v>
      </c>
      <c r="W37" s="224"/>
      <c r="X37" s="224" t="s">
        <v>171</v>
      </c>
      <c r="Y37" s="224" t="s">
        <v>172</v>
      </c>
      <c r="Z37" s="213"/>
      <c r="AA37" s="213"/>
      <c r="AB37" s="213"/>
      <c r="AC37" s="213"/>
      <c r="AD37" s="213"/>
      <c r="AE37" s="213"/>
      <c r="AF37" s="213"/>
      <c r="AG37" s="213" t="s">
        <v>173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212</v>
      </c>
      <c r="D38" s="226"/>
      <c r="E38" s="227">
        <v>1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213</v>
      </c>
      <c r="D39" s="226"/>
      <c r="E39" s="227">
        <v>2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9" t="s">
        <v>163</v>
      </c>
      <c r="B40" s="230" t="s">
        <v>125</v>
      </c>
      <c r="C40" s="253" t="s">
        <v>126</v>
      </c>
      <c r="D40" s="231"/>
      <c r="E40" s="232"/>
      <c r="F40" s="233"/>
      <c r="G40" s="233">
        <f>SUMIF(AG41:AG49,"&lt;&gt;NOR",G41:G49)</f>
        <v>0</v>
      </c>
      <c r="H40" s="233"/>
      <c r="I40" s="233">
        <f>SUM(I41:I49)</f>
        <v>0</v>
      </c>
      <c r="J40" s="233"/>
      <c r="K40" s="233">
        <f>SUM(K41:K49)</f>
        <v>0</v>
      </c>
      <c r="L40" s="233"/>
      <c r="M40" s="233">
        <f>SUM(M41:M49)</f>
        <v>0</v>
      </c>
      <c r="N40" s="232"/>
      <c r="O40" s="232">
        <f>SUM(O41:O49)</f>
        <v>0.12</v>
      </c>
      <c r="P40" s="232"/>
      <c r="Q40" s="232">
        <f>SUM(Q41:Q49)</f>
        <v>6.22</v>
      </c>
      <c r="R40" s="233"/>
      <c r="S40" s="233"/>
      <c r="T40" s="234"/>
      <c r="U40" s="228"/>
      <c r="V40" s="228">
        <f>SUM(V41:V49)</f>
        <v>338.48</v>
      </c>
      <c r="W40" s="228"/>
      <c r="X40" s="228"/>
      <c r="Y40" s="228"/>
      <c r="AG40" t="s">
        <v>164</v>
      </c>
    </row>
    <row r="41" spans="1:60" outlineLevel="1" x14ac:dyDescent="0.2">
      <c r="A41" s="236">
        <v>8</v>
      </c>
      <c r="B41" s="237" t="s">
        <v>214</v>
      </c>
      <c r="C41" s="254" t="s">
        <v>215</v>
      </c>
      <c r="D41" s="238" t="s">
        <v>202</v>
      </c>
      <c r="E41" s="239">
        <v>370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9.2499999999999995E-3</v>
      </c>
      <c r="Q41" s="239">
        <f>ROUND(E41*P41,2)</f>
        <v>3.42</v>
      </c>
      <c r="R41" s="241" t="s">
        <v>216</v>
      </c>
      <c r="S41" s="241" t="s">
        <v>169</v>
      </c>
      <c r="T41" s="242" t="s">
        <v>170</v>
      </c>
      <c r="U41" s="224">
        <v>0.28699999999999998</v>
      </c>
      <c r="V41" s="224">
        <f>ROUND(E41*U41,2)</f>
        <v>106.19</v>
      </c>
      <c r="W41" s="224"/>
      <c r="X41" s="224" t="s">
        <v>171</v>
      </c>
      <c r="Y41" s="224" t="s">
        <v>172</v>
      </c>
      <c r="Z41" s="213"/>
      <c r="AA41" s="213"/>
      <c r="AB41" s="213"/>
      <c r="AC41" s="213"/>
      <c r="AD41" s="213"/>
      <c r="AE41" s="213"/>
      <c r="AF41" s="213"/>
      <c r="AG41" s="213" t="s">
        <v>173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5" t="s">
        <v>217</v>
      </c>
      <c r="D42" s="226"/>
      <c r="E42" s="227">
        <v>370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9</v>
      </c>
      <c r="B43" s="237" t="s">
        <v>218</v>
      </c>
      <c r="C43" s="254" t="s">
        <v>219</v>
      </c>
      <c r="D43" s="238" t="s">
        <v>211</v>
      </c>
      <c r="E43" s="239">
        <v>2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0.21</v>
      </c>
      <c r="Q43" s="239">
        <f>ROUND(E43*P43,2)</f>
        <v>0.42</v>
      </c>
      <c r="R43" s="241" t="s">
        <v>216</v>
      </c>
      <c r="S43" s="241" t="s">
        <v>169</v>
      </c>
      <c r="T43" s="242" t="s">
        <v>220</v>
      </c>
      <c r="U43" s="224">
        <v>0.71399999999999997</v>
      </c>
      <c r="V43" s="224">
        <f>ROUND(E43*U43,2)</f>
        <v>1.43</v>
      </c>
      <c r="W43" s="224"/>
      <c r="X43" s="224" t="s">
        <v>171</v>
      </c>
      <c r="Y43" s="224" t="s">
        <v>172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5" t="s">
        <v>221</v>
      </c>
      <c r="D44" s="226"/>
      <c r="E44" s="227">
        <v>2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10</v>
      </c>
      <c r="B45" s="237" t="s">
        <v>222</v>
      </c>
      <c r="C45" s="254" t="s">
        <v>223</v>
      </c>
      <c r="D45" s="238" t="s">
        <v>224</v>
      </c>
      <c r="E45" s="239">
        <v>2380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5.0000000000000002E-5</v>
      </c>
      <c r="O45" s="239">
        <f>ROUND(E45*N45,2)</f>
        <v>0.12</v>
      </c>
      <c r="P45" s="239">
        <v>1E-3</v>
      </c>
      <c r="Q45" s="239">
        <f>ROUND(E45*P45,2)</f>
        <v>2.38</v>
      </c>
      <c r="R45" s="241" t="s">
        <v>216</v>
      </c>
      <c r="S45" s="241" t="s">
        <v>169</v>
      </c>
      <c r="T45" s="242" t="s">
        <v>170</v>
      </c>
      <c r="U45" s="224">
        <v>9.7000000000000003E-2</v>
      </c>
      <c r="V45" s="224">
        <f>ROUND(E45*U45,2)</f>
        <v>230.86</v>
      </c>
      <c r="W45" s="224"/>
      <c r="X45" s="224" t="s">
        <v>171</v>
      </c>
      <c r="Y45" s="224" t="s">
        <v>172</v>
      </c>
      <c r="Z45" s="213"/>
      <c r="AA45" s="213"/>
      <c r="AB45" s="213"/>
      <c r="AC45" s="213"/>
      <c r="AD45" s="213"/>
      <c r="AE45" s="213"/>
      <c r="AF45" s="213"/>
      <c r="AG45" s="213" t="s">
        <v>173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5" t="s">
        <v>225</v>
      </c>
      <c r="D46" s="226"/>
      <c r="E46" s="227">
        <v>1800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5" t="s">
        <v>226</v>
      </c>
      <c r="D47" s="226"/>
      <c r="E47" s="227">
        <v>500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227</v>
      </c>
      <c r="D48" s="226"/>
      <c r="E48" s="227">
        <v>50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228</v>
      </c>
      <c r="D49" s="226"/>
      <c r="E49" s="227">
        <v>30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229" t="s">
        <v>163</v>
      </c>
      <c r="B50" s="230" t="s">
        <v>129</v>
      </c>
      <c r="C50" s="253" t="s">
        <v>130</v>
      </c>
      <c r="D50" s="231"/>
      <c r="E50" s="232"/>
      <c r="F50" s="233"/>
      <c r="G50" s="233">
        <f>SUMIF(AG51:AG59,"&lt;&gt;NOR",G51:G59)</f>
        <v>0</v>
      </c>
      <c r="H50" s="233"/>
      <c r="I50" s="233">
        <f>SUM(I51:I59)</f>
        <v>0</v>
      </c>
      <c r="J50" s="233"/>
      <c r="K50" s="233">
        <f>SUM(K51:K59)</f>
        <v>0</v>
      </c>
      <c r="L50" s="233"/>
      <c r="M50" s="233">
        <f>SUM(M51:M59)</f>
        <v>0</v>
      </c>
      <c r="N50" s="232"/>
      <c r="O50" s="232">
        <f>SUM(O51:O59)</f>
        <v>0</v>
      </c>
      <c r="P50" s="232"/>
      <c r="Q50" s="232">
        <f>SUM(Q51:Q59)</f>
        <v>0</v>
      </c>
      <c r="R50" s="233"/>
      <c r="S50" s="233"/>
      <c r="T50" s="234"/>
      <c r="U50" s="228"/>
      <c r="V50" s="228">
        <f>SUM(V51:V59)</f>
        <v>129.22</v>
      </c>
      <c r="W50" s="228"/>
      <c r="X50" s="228"/>
      <c r="Y50" s="228"/>
      <c r="AG50" t="s">
        <v>164</v>
      </c>
    </row>
    <row r="51" spans="1:60" outlineLevel="1" x14ac:dyDescent="0.2">
      <c r="A51" s="236">
        <v>11</v>
      </c>
      <c r="B51" s="237" t="s">
        <v>229</v>
      </c>
      <c r="C51" s="254" t="s">
        <v>230</v>
      </c>
      <c r="D51" s="238" t="s">
        <v>202</v>
      </c>
      <c r="E51" s="239">
        <v>1050.5999999999999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/>
      <c r="S51" s="241" t="s">
        <v>169</v>
      </c>
      <c r="T51" s="242" t="s">
        <v>170</v>
      </c>
      <c r="U51" s="224">
        <v>0.123</v>
      </c>
      <c r="V51" s="224">
        <f>ROUND(E51*U51,2)</f>
        <v>129.22</v>
      </c>
      <c r="W51" s="224"/>
      <c r="X51" s="224" t="s">
        <v>171</v>
      </c>
      <c r="Y51" s="224" t="s">
        <v>172</v>
      </c>
      <c r="Z51" s="213"/>
      <c r="AA51" s="213"/>
      <c r="AB51" s="213"/>
      <c r="AC51" s="213"/>
      <c r="AD51" s="213"/>
      <c r="AE51" s="213"/>
      <c r="AF51" s="213"/>
      <c r="AG51" s="213" t="s">
        <v>173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5" t="s">
        <v>174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231</v>
      </c>
      <c r="D53" s="226"/>
      <c r="E53" s="227">
        <v>647.9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232</v>
      </c>
      <c r="D54" s="226"/>
      <c r="E54" s="227">
        <v>123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5" t="s">
        <v>233</v>
      </c>
      <c r="D55" s="226"/>
      <c r="E55" s="227">
        <v>31.7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175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5" t="s">
        <v>234</v>
      </c>
      <c r="D56" s="226"/>
      <c r="E56" s="227">
        <v>126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175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5" t="s">
        <v>235</v>
      </c>
      <c r="D57" s="226"/>
      <c r="E57" s="227">
        <v>7.6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175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236</v>
      </c>
      <c r="D58" s="226"/>
      <c r="E58" s="227">
        <v>96.2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237</v>
      </c>
      <c r="D59" s="226"/>
      <c r="E59" s="227">
        <v>18.2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9" t="s">
        <v>163</v>
      </c>
      <c r="B60" s="230" t="s">
        <v>131</v>
      </c>
      <c r="C60" s="253" t="s">
        <v>132</v>
      </c>
      <c r="D60" s="231"/>
      <c r="E60" s="232"/>
      <c r="F60" s="233"/>
      <c r="G60" s="233">
        <f>SUMIF(AG61:AG67,"&lt;&gt;NOR",G61:G67)</f>
        <v>0</v>
      </c>
      <c r="H60" s="233"/>
      <c r="I60" s="233">
        <f>SUM(I61:I67)</f>
        <v>0</v>
      </c>
      <c r="J60" s="233"/>
      <c r="K60" s="233">
        <f>SUM(K61:K67)</f>
        <v>0</v>
      </c>
      <c r="L60" s="233"/>
      <c r="M60" s="233">
        <f>SUM(M61:M67)</f>
        <v>0</v>
      </c>
      <c r="N60" s="232"/>
      <c r="O60" s="232">
        <f>SUM(O61:O67)</f>
        <v>0</v>
      </c>
      <c r="P60" s="232"/>
      <c r="Q60" s="232">
        <f>SUM(Q61:Q67)</f>
        <v>0</v>
      </c>
      <c r="R60" s="233"/>
      <c r="S60" s="233"/>
      <c r="T60" s="234"/>
      <c r="U60" s="228"/>
      <c r="V60" s="228">
        <f>SUM(V61:V67)</f>
        <v>1333.08</v>
      </c>
      <c r="W60" s="228"/>
      <c r="X60" s="228"/>
      <c r="Y60" s="228"/>
      <c r="AG60" t="s">
        <v>164</v>
      </c>
    </row>
    <row r="61" spans="1:60" outlineLevel="1" x14ac:dyDescent="0.2">
      <c r="A61" s="245">
        <v>12</v>
      </c>
      <c r="B61" s="246" t="s">
        <v>238</v>
      </c>
      <c r="C61" s="257" t="s">
        <v>239</v>
      </c>
      <c r="D61" s="247" t="s">
        <v>240</v>
      </c>
      <c r="E61" s="248">
        <v>783.70228999999995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169</v>
      </c>
      <c r="T61" s="251" t="s">
        <v>170</v>
      </c>
      <c r="U61" s="224">
        <v>0.16400000000000001</v>
      </c>
      <c r="V61" s="224">
        <f>ROUND(E61*U61,2)</f>
        <v>128.53</v>
      </c>
      <c r="W61" s="224"/>
      <c r="X61" s="224" t="s">
        <v>241</v>
      </c>
      <c r="Y61" s="224" t="s">
        <v>242</v>
      </c>
      <c r="Z61" s="213"/>
      <c r="AA61" s="213"/>
      <c r="AB61" s="213"/>
      <c r="AC61" s="213"/>
      <c r="AD61" s="213"/>
      <c r="AE61" s="213"/>
      <c r="AF61" s="213"/>
      <c r="AG61" s="213" t="s">
        <v>243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5">
        <v>13</v>
      </c>
      <c r="B62" s="246" t="s">
        <v>244</v>
      </c>
      <c r="C62" s="257" t="s">
        <v>245</v>
      </c>
      <c r="D62" s="247" t="s">
        <v>240</v>
      </c>
      <c r="E62" s="248">
        <v>783.70228999999995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 t="s">
        <v>207</v>
      </c>
      <c r="S62" s="250" t="s">
        <v>246</v>
      </c>
      <c r="T62" s="251" t="s">
        <v>247</v>
      </c>
      <c r="U62" s="224">
        <v>0</v>
      </c>
      <c r="V62" s="224">
        <f>ROUND(E62*U62,2)</f>
        <v>0</v>
      </c>
      <c r="W62" s="224"/>
      <c r="X62" s="224" t="s">
        <v>241</v>
      </c>
      <c r="Y62" s="224" t="s">
        <v>242</v>
      </c>
      <c r="Z62" s="213"/>
      <c r="AA62" s="213"/>
      <c r="AB62" s="213"/>
      <c r="AC62" s="213"/>
      <c r="AD62" s="213"/>
      <c r="AE62" s="213"/>
      <c r="AF62" s="213"/>
      <c r="AG62" s="213" t="s">
        <v>243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36">
        <v>14</v>
      </c>
      <c r="B63" s="237" t="s">
        <v>248</v>
      </c>
      <c r="C63" s="254" t="s">
        <v>249</v>
      </c>
      <c r="D63" s="238" t="s">
        <v>240</v>
      </c>
      <c r="E63" s="239">
        <v>783.70228999999995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207</v>
      </c>
      <c r="S63" s="241" t="s">
        <v>169</v>
      </c>
      <c r="T63" s="242" t="s">
        <v>170</v>
      </c>
      <c r="U63" s="224">
        <v>0.49</v>
      </c>
      <c r="V63" s="224">
        <f>ROUND(E63*U63,2)</f>
        <v>384.01</v>
      </c>
      <c r="W63" s="224"/>
      <c r="X63" s="224" t="s">
        <v>241</v>
      </c>
      <c r="Y63" s="224" t="s">
        <v>242</v>
      </c>
      <c r="Z63" s="213"/>
      <c r="AA63" s="213"/>
      <c r="AB63" s="213"/>
      <c r="AC63" s="213"/>
      <c r="AD63" s="213"/>
      <c r="AE63" s="213"/>
      <c r="AF63" s="213"/>
      <c r="AG63" s="213" t="s">
        <v>243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8" t="s">
        <v>250</v>
      </c>
      <c r="D64" s="252"/>
      <c r="E64" s="252"/>
      <c r="F64" s="252"/>
      <c r="G64" s="252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251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5">
        <v>15</v>
      </c>
      <c r="B65" s="246" t="s">
        <v>252</v>
      </c>
      <c r="C65" s="257" t="s">
        <v>253</v>
      </c>
      <c r="D65" s="247" t="s">
        <v>240</v>
      </c>
      <c r="E65" s="248">
        <v>7053.3205900000003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 t="s">
        <v>207</v>
      </c>
      <c r="S65" s="250" t="s">
        <v>169</v>
      </c>
      <c r="T65" s="251" t="s">
        <v>170</v>
      </c>
      <c r="U65" s="224">
        <v>0</v>
      </c>
      <c r="V65" s="224">
        <f>ROUND(E65*U65,2)</f>
        <v>0</v>
      </c>
      <c r="W65" s="224"/>
      <c r="X65" s="224" t="s">
        <v>241</v>
      </c>
      <c r="Y65" s="224" t="s">
        <v>242</v>
      </c>
      <c r="Z65" s="213"/>
      <c r="AA65" s="213"/>
      <c r="AB65" s="213"/>
      <c r="AC65" s="213"/>
      <c r="AD65" s="213"/>
      <c r="AE65" s="213"/>
      <c r="AF65" s="213"/>
      <c r="AG65" s="213" t="s">
        <v>243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45">
        <v>16</v>
      </c>
      <c r="B66" s="246" t="s">
        <v>254</v>
      </c>
      <c r="C66" s="257" t="s">
        <v>255</v>
      </c>
      <c r="D66" s="247" t="s">
        <v>240</v>
      </c>
      <c r="E66" s="248">
        <v>783.70228999999995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 t="s">
        <v>207</v>
      </c>
      <c r="S66" s="250" t="s">
        <v>169</v>
      </c>
      <c r="T66" s="251" t="s">
        <v>170</v>
      </c>
      <c r="U66" s="224">
        <v>0.94199999999999995</v>
      </c>
      <c r="V66" s="224">
        <f>ROUND(E66*U66,2)</f>
        <v>738.25</v>
      </c>
      <c r="W66" s="224"/>
      <c r="X66" s="224" t="s">
        <v>241</v>
      </c>
      <c r="Y66" s="224" t="s">
        <v>242</v>
      </c>
      <c r="Z66" s="213"/>
      <c r="AA66" s="213"/>
      <c r="AB66" s="213"/>
      <c r="AC66" s="213"/>
      <c r="AD66" s="213"/>
      <c r="AE66" s="213"/>
      <c r="AF66" s="213"/>
      <c r="AG66" s="213" t="s">
        <v>243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6">
        <v>17</v>
      </c>
      <c r="B67" s="237" t="s">
        <v>256</v>
      </c>
      <c r="C67" s="254" t="s">
        <v>257</v>
      </c>
      <c r="D67" s="238" t="s">
        <v>240</v>
      </c>
      <c r="E67" s="239">
        <v>783.70228999999995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 t="s">
        <v>207</v>
      </c>
      <c r="S67" s="241" t="s">
        <v>169</v>
      </c>
      <c r="T67" s="242" t="s">
        <v>170</v>
      </c>
      <c r="U67" s="224">
        <v>0.105</v>
      </c>
      <c r="V67" s="224">
        <f>ROUND(E67*U67,2)</f>
        <v>82.29</v>
      </c>
      <c r="W67" s="224"/>
      <c r="X67" s="224" t="s">
        <v>241</v>
      </c>
      <c r="Y67" s="224" t="s">
        <v>242</v>
      </c>
      <c r="Z67" s="213"/>
      <c r="AA67" s="213"/>
      <c r="AB67" s="213"/>
      <c r="AC67" s="213"/>
      <c r="AD67" s="213"/>
      <c r="AE67" s="213"/>
      <c r="AF67" s="213"/>
      <c r="AG67" s="213" t="s">
        <v>243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3"/>
      <c r="B68" s="4"/>
      <c r="C68" s="25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149</v>
      </c>
    </row>
    <row r="69" spans="1:60" x14ac:dyDescent="0.2">
      <c r="A69" s="216"/>
      <c r="B69" s="217" t="s">
        <v>29</v>
      </c>
      <c r="C69" s="260"/>
      <c r="D69" s="218"/>
      <c r="E69" s="219"/>
      <c r="F69" s="219"/>
      <c r="G69" s="235">
        <f>G8+G29+G40+G50+G60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258</v>
      </c>
    </row>
    <row r="70" spans="1:60" x14ac:dyDescent="0.2">
      <c r="C70" s="261"/>
      <c r="D70" s="10"/>
      <c r="AG70" t="s">
        <v>259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+5SqxD5ZDP/FeLRGgjbv/j4gVKRLZgvqwLvouCbzVnGCXaXusA2iu7bNdFUBUvC3oos42ogwYUPAv4eDEJCAg==" saltValue="46/n9ym5W2zQj5p9WqSwOA==" spinCount="100000" sheet="1" formatRows="0"/>
  <mergeCells count="8">
    <mergeCell ref="C31:G31"/>
    <mergeCell ref="C64:G64"/>
    <mergeCell ref="A1:G1"/>
    <mergeCell ref="C2:G2"/>
    <mergeCell ref="C3:G3"/>
    <mergeCell ref="C4:G4"/>
    <mergeCell ref="C18:G18"/>
    <mergeCell ref="C22:G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FBB97-91C0-49F3-8970-86CA696FE7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SUMIF(AG9:AG19,"&lt;&gt;NOR",G9:G19)</f>
        <v>0</v>
      </c>
      <c r="H8" s="233"/>
      <c r="I8" s="233">
        <f>SUM(I9:I19)</f>
        <v>0</v>
      </c>
      <c r="J8" s="233"/>
      <c r="K8" s="233">
        <f>SUM(K9:K19)</f>
        <v>0</v>
      </c>
      <c r="L8" s="233"/>
      <c r="M8" s="233">
        <f>SUM(M9:M19)</f>
        <v>0</v>
      </c>
      <c r="N8" s="232"/>
      <c r="O8" s="232">
        <f>SUM(O9:O19)</f>
        <v>0</v>
      </c>
      <c r="P8" s="232"/>
      <c r="Q8" s="232">
        <f>SUM(Q9:Q19)</f>
        <v>0</v>
      </c>
      <c r="R8" s="233"/>
      <c r="S8" s="233"/>
      <c r="T8" s="234"/>
      <c r="U8" s="228"/>
      <c r="V8" s="228">
        <f>SUM(V9:V19)</f>
        <v>102.46000000000001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260</v>
      </c>
      <c r="C9" s="254" t="s">
        <v>261</v>
      </c>
      <c r="D9" s="238" t="s">
        <v>184</v>
      </c>
      <c r="E9" s="239">
        <v>231.82275000000001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0.36799999999999999</v>
      </c>
      <c r="V9" s="224">
        <f>ROUND(E9*U9,2)</f>
        <v>85.31</v>
      </c>
      <c r="W9" s="224"/>
      <c r="X9" s="224" t="s">
        <v>171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262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263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264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265</v>
      </c>
      <c r="D13" s="226"/>
      <c r="E13" s="227">
        <v>99.066749999999999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266</v>
      </c>
      <c r="D14" s="226"/>
      <c r="E14" s="227">
        <v>118.7145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55" t="s">
        <v>267</v>
      </c>
      <c r="D15" s="226"/>
      <c r="E15" s="227">
        <v>14.041499999999999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6">
        <v>2</v>
      </c>
      <c r="B16" s="237" t="s">
        <v>268</v>
      </c>
      <c r="C16" s="254" t="s">
        <v>269</v>
      </c>
      <c r="D16" s="238" t="s">
        <v>184</v>
      </c>
      <c r="E16" s="239">
        <v>231.82275000000001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192</v>
      </c>
      <c r="S16" s="241" t="s">
        <v>169</v>
      </c>
      <c r="T16" s="242" t="s">
        <v>170</v>
      </c>
      <c r="U16" s="224">
        <v>7.3999999999999996E-2</v>
      </c>
      <c r="V16" s="224">
        <f>ROUND(E16*U16,2)</f>
        <v>17.149999999999999</v>
      </c>
      <c r="W16" s="224"/>
      <c r="X16" s="224" t="s">
        <v>171</v>
      </c>
      <c r="Y16" s="224" t="s">
        <v>186</v>
      </c>
      <c r="Z16" s="213"/>
      <c r="AA16" s="213"/>
      <c r="AB16" s="213"/>
      <c r="AC16" s="213"/>
      <c r="AD16" s="213"/>
      <c r="AE16" s="213"/>
      <c r="AF16" s="213"/>
      <c r="AG16" s="213" t="s">
        <v>173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6" t="s">
        <v>270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188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5" t="s">
        <v>271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175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55" t="s">
        <v>272</v>
      </c>
      <c r="D19" s="226"/>
      <c r="E19" s="227">
        <v>231.82275000000001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175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9" t="s">
        <v>163</v>
      </c>
      <c r="B20" s="230" t="s">
        <v>93</v>
      </c>
      <c r="C20" s="253" t="s">
        <v>94</v>
      </c>
      <c r="D20" s="231"/>
      <c r="E20" s="232"/>
      <c r="F20" s="233"/>
      <c r="G20" s="233">
        <f>SUMIF(AG21:AG23,"&lt;&gt;NOR",G21:G23)</f>
        <v>0</v>
      </c>
      <c r="H20" s="233"/>
      <c r="I20" s="233">
        <f>SUM(I21:I23)</f>
        <v>0</v>
      </c>
      <c r="J20" s="233"/>
      <c r="K20" s="233">
        <f>SUM(K21:K23)</f>
        <v>0</v>
      </c>
      <c r="L20" s="233"/>
      <c r="M20" s="233">
        <f>SUM(M21:M23)</f>
        <v>0</v>
      </c>
      <c r="N20" s="232"/>
      <c r="O20" s="232">
        <f>SUM(O21:O23)</f>
        <v>0.77</v>
      </c>
      <c r="P20" s="232"/>
      <c r="Q20" s="232">
        <f>SUM(Q21:Q23)</f>
        <v>0</v>
      </c>
      <c r="R20" s="233"/>
      <c r="S20" s="233"/>
      <c r="T20" s="234"/>
      <c r="U20" s="228"/>
      <c r="V20" s="228">
        <f>SUM(V21:V23)</f>
        <v>145.28</v>
      </c>
      <c r="W20" s="228"/>
      <c r="X20" s="228"/>
      <c r="Y20" s="228"/>
      <c r="AG20" t="s">
        <v>164</v>
      </c>
    </row>
    <row r="21" spans="1:60" outlineLevel="1" x14ac:dyDescent="0.2">
      <c r="A21" s="236">
        <v>3</v>
      </c>
      <c r="B21" s="237" t="s">
        <v>273</v>
      </c>
      <c r="C21" s="254" t="s">
        <v>274</v>
      </c>
      <c r="D21" s="238" t="s">
        <v>167</v>
      </c>
      <c r="E21" s="239">
        <v>1545.4849999999999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5.0000000000000001E-4</v>
      </c>
      <c r="O21" s="239">
        <f>ROUND(E21*N21,2)</f>
        <v>0.77</v>
      </c>
      <c r="P21" s="239">
        <v>0</v>
      </c>
      <c r="Q21" s="239">
        <f>ROUND(E21*P21,2)</f>
        <v>0</v>
      </c>
      <c r="R21" s="241" t="s">
        <v>185</v>
      </c>
      <c r="S21" s="241" t="s">
        <v>169</v>
      </c>
      <c r="T21" s="242" t="s">
        <v>170</v>
      </c>
      <c r="U21" s="224">
        <v>9.4E-2</v>
      </c>
      <c r="V21" s="224">
        <f>ROUND(E21*U21,2)</f>
        <v>145.28</v>
      </c>
      <c r="W21" s="224"/>
      <c r="X21" s="224" t="s">
        <v>171</v>
      </c>
      <c r="Y21" s="224" t="s">
        <v>172</v>
      </c>
      <c r="Z21" s="213"/>
      <c r="AA21" s="213"/>
      <c r="AB21" s="213"/>
      <c r="AC21" s="213"/>
      <c r="AD21" s="213"/>
      <c r="AE21" s="213"/>
      <c r="AF21" s="213"/>
      <c r="AG21" s="213" t="s">
        <v>173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5" t="s">
        <v>263</v>
      </c>
      <c r="D22" s="226"/>
      <c r="E22" s="227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5" t="s">
        <v>275</v>
      </c>
      <c r="D23" s="226"/>
      <c r="E23" s="227">
        <v>1545.4849999999999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9" t="s">
        <v>163</v>
      </c>
      <c r="B24" s="230" t="s">
        <v>99</v>
      </c>
      <c r="C24" s="253" t="s">
        <v>100</v>
      </c>
      <c r="D24" s="231"/>
      <c r="E24" s="232"/>
      <c r="F24" s="233"/>
      <c r="G24" s="233">
        <f>SUMIF(AG25:AG27,"&lt;&gt;NOR",G25:G27)</f>
        <v>0</v>
      </c>
      <c r="H24" s="233"/>
      <c r="I24" s="233">
        <f>SUM(I25:I27)</f>
        <v>0</v>
      </c>
      <c r="J24" s="233"/>
      <c r="K24" s="233">
        <f>SUM(K25:K27)</f>
        <v>0</v>
      </c>
      <c r="L24" s="233"/>
      <c r="M24" s="233">
        <f>SUM(M25:M27)</f>
        <v>0</v>
      </c>
      <c r="N24" s="232"/>
      <c r="O24" s="232">
        <f>SUM(O25:O27)</f>
        <v>0.02</v>
      </c>
      <c r="P24" s="232"/>
      <c r="Q24" s="232">
        <f>SUM(Q25:Q27)</f>
        <v>0</v>
      </c>
      <c r="R24" s="233"/>
      <c r="S24" s="233"/>
      <c r="T24" s="234"/>
      <c r="U24" s="228"/>
      <c r="V24" s="228">
        <f>SUM(V25:V27)</f>
        <v>1.68</v>
      </c>
      <c r="W24" s="228"/>
      <c r="X24" s="228"/>
      <c r="Y24" s="228"/>
      <c r="AG24" t="s">
        <v>164</v>
      </c>
    </row>
    <row r="25" spans="1:60" ht="22.5" outlineLevel="1" x14ac:dyDescent="0.2">
      <c r="A25" s="236">
        <v>4</v>
      </c>
      <c r="B25" s="237" t="s">
        <v>276</v>
      </c>
      <c r="C25" s="254" t="s">
        <v>277</v>
      </c>
      <c r="D25" s="238" t="s">
        <v>211</v>
      </c>
      <c r="E25" s="239">
        <v>3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6.6E-3</v>
      </c>
      <c r="O25" s="239">
        <f>ROUND(E25*N25,2)</f>
        <v>0.02</v>
      </c>
      <c r="P25" s="239">
        <v>0</v>
      </c>
      <c r="Q25" s="239">
        <f>ROUND(E25*P25,2)</f>
        <v>0</v>
      </c>
      <c r="R25" s="241" t="s">
        <v>278</v>
      </c>
      <c r="S25" s="241" t="s">
        <v>169</v>
      </c>
      <c r="T25" s="242" t="s">
        <v>170</v>
      </c>
      <c r="U25" s="224">
        <v>0.56000000000000005</v>
      </c>
      <c r="V25" s="224">
        <f>ROUND(E25*U25,2)</f>
        <v>1.68</v>
      </c>
      <c r="W25" s="224"/>
      <c r="X25" s="224" t="s">
        <v>171</v>
      </c>
      <c r="Y25" s="224" t="s">
        <v>279</v>
      </c>
      <c r="Z25" s="213"/>
      <c r="AA25" s="213"/>
      <c r="AB25" s="213"/>
      <c r="AC25" s="213"/>
      <c r="AD25" s="213"/>
      <c r="AE25" s="213"/>
      <c r="AF25" s="213"/>
      <c r="AG25" s="213" t="s">
        <v>173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5" t="s">
        <v>212</v>
      </c>
      <c r="D26" s="226"/>
      <c r="E26" s="227">
        <v>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213</v>
      </c>
      <c r="D27" s="226"/>
      <c r="E27" s="227">
        <v>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163</v>
      </c>
      <c r="B28" s="230" t="s">
        <v>101</v>
      </c>
      <c r="C28" s="253" t="s">
        <v>102</v>
      </c>
      <c r="D28" s="231"/>
      <c r="E28" s="232"/>
      <c r="F28" s="233"/>
      <c r="G28" s="233">
        <f>SUMIF(AG29:AG79,"&lt;&gt;NOR",G29:G79)</f>
        <v>0</v>
      </c>
      <c r="H28" s="233"/>
      <c r="I28" s="233">
        <f>SUM(I29:I79)</f>
        <v>0</v>
      </c>
      <c r="J28" s="233"/>
      <c r="K28" s="233">
        <f>SUM(K29:K79)</f>
        <v>0</v>
      </c>
      <c r="L28" s="233"/>
      <c r="M28" s="233">
        <f>SUM(M29:M79)</f>
        <v>0</v>
      </c>
      <c r="N28" s="232"/>
      <c r="O28" s="232">
        <f>SUM(O29:O79)</f>
        <v>583.82000000000016</v>
      </c>
      <c r="P28" s="232"/>
      <c r="Q28" s="232">
        <f>SUM(Q29:Q79)</f>
        <v>0</v>
      </c>
      <c r="R28" s="233"/>
      <c r="S28" s="233"/>
      <c r="T28" s="234"/>
      <c r="U28" s="228"/>
      <c r="V28" s="228">
        <f>SUM(V29:V79)</f>
        <v>449.04999999999995</v>
      </c>
      <c r="W28" s="228"/>
      <c r="X28" s="228"/>
      <c r="Y28" s="228"/>
      <c r="AG28" t="s">
        <v>164</v>
      </c>
    </row>
    <row r="29" spans="1:60" ht="22.5" outlineLevel="1" x14ac:dyDescent="0.2">
      <c r="A29" s="236">
        <v>5</v>
      </c>
      <c r="B29" s="237" t="s">
        <v>280</v>
      </c>
      <c r="C29" s="254" t="s">
        <v>281</v>
      </c>
      <c r="D29" s="238" t="s">
        <v>167</v>
      </c>
      <c r="E29" s="239">
        <v>44.734999999999999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0.378</v>
      </c>
      <c r="O29" s="239">
        <f>ROUND(E29*N29,2)</f>
        <v>16.91</v>
      </c>
      <c r="P29" s="239">
        <v>0</v>
      </c>
      <c r="Q29" s="239">
        <f>ROUND(E29*P29,2)</f>
        <v>0</v>
      </c>
      <c r="R29" s="241" t="s">
        <v>168</v>
      </c>
      <c r="S29" s="241" t="s">
        <v>169</v>
      </c>
      <c r="T29" s="242" t="s">
        <v>170</v>
      </c>
      <c r="U29" s="224">
        <v>2.5999999999999999E-2</v>
      </c>
      <c r="V29" s="224">
        <f>ROUND(E29*U29,2)</f>
        <v>1.1599999999999999</v>
      </c>
      <c r="W29" s="224"/>
      <c r="X29" s="224" t="s">
        <v>171</v>
      </c>
      <c r="Y29" s="224" t="s">
        <v>172</v>
      </c>
      <c r="Z29" s="213"/>
      <c r="AA29" s="213"/>
      <c r="AB29" s="213"/>
      <c r="AC29" s="213"/>
      <c r="AD29" s="213"/>
      <c r="AE29" s="213"/>
      <c r="AF29" s="213"/>
      <c r="AG29" s="213" t="s">
        <v>173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263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282</v>
      </c>
      <c r="D31" s="226"/>
      <c r="E31" s="227">
        <v>44.734999999999999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6">
        <v>6</v>
      </c>
      <c r="B32" s="237" t="s">
        <v>283</v>
      </c>
      <c r="C32" s="254" t="s">
        <v>284</v>
      </c>
      <c r="D32" s="238" t="s">
        <v>167</v>
      </c>
      <c r="E32" s="239">
        <v>38.9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5.5449999999999999E-2</v>
      </c>
      <c r="O32" s="239">
        <f>ROUND(E32*N32,2)</f>
        <v>2.16</v>
      </c>
      <c r="P32" s="239">
        <v>0</v>
      </c>
      <c r="Q32" s="239">
        <f>ROUND(E32*P32,2)</f>
        <v>0</v>
      </c>
      <c r="R32" s="241" t="s">
        <v>168</v>
      </c>
      <c r="S32" s="241" t="s">
        <v>169</v>
      </c>
      <c r="T32" s="242" t="s">
        <v>170</v>
      </c>
      <c r="U32" s="224">
        <v>0.442</v>
      </c>
      <c r="V32" s="224">
        <f>ROUND(E32*U32,2)</f>
        <v>17.190000000000001</v>
      </c>
      <c r="W32" s="224"/>
      <c r="X32" s="224" t="s">
        <v>171</v>
      </c>
      <c r="Y32" s="224" t="s">
        <v>172</v>
      </c>
      <c r="Z32" s="213"/>
      <c r="AA32" s="213"/>
      <c r="AB32" s="213"/>
      <c r="AC32" s="213"/>
      <c r="AD32" s="213"/>
      <c r="AE32" s="213"/>
      <c r="AF32" s="213"/>
      <c r="AG32" s="213" t="s">
        <v>173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2" x14ac:dyDescent="0.2">
      <c r="A33" s="220"/>
      <c r="B33" s="221"/>
      <c r="C33" s="256" t="s">
        <v>285</v>
      </c>
      <c r="D33" s="243"/>
      <c r="E33" s="243"/>
      <c r="F33" s="243"/>
      <c r="G33" s="243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188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44" t="str">
        <f>C33</f>
        <v>s provedením lože z kameniva drceného, s vyplněním spár, s dvojitým hutněním a se smetením přebytečného materiálu na krajnici. S dodáním hmot pro lože a výplň spár.</v>
      </c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5" t="s">
        <v>263</v>
      </c>
      <c r="D34" s="226"/>
      <c r="E34" s="227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5" t="s">
        <v>286</v>
      </c>
      <c r="D35" s="226"/>
      <c r="E35" s="227">
        <v>30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287</v>
      </c>
      <c r="D36" s="226"/>
      <c r="E36" s="227">
        <v>8.9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33.75" outlineLevel="1" x14ac:dyDescent="0.2">
      <c r="A37" s="236">
        <v>7</v>
      </c>
      <c r="B37" s="237" t="s">
        <v>288</v>
      </c>
      <c r="C37" s="254" t="s">
        <v>289</v>
      </c>
      <c r="D37" s="238" t="s">
        <v>211</v>
      </c>
      <c r="E37" s="239">
        <v>247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8.5680000000000006E-2</v>
      </c>
      <c r="O37" s="239">
        <f>ROUND(E37*N37,2)</f>
        <v>21.16</v>
      </c>
      <c r="P37" s="239">
        <v>0</v>
      </c>
      <c r="Q37" s="239">
        <f>ROUND(E37*P37,2)</f>
        <v>0</v>
      </c>
      <c r="R37" s="241" t="s">
        <v>168</v>
      </c>
      <c r="S37" s="241" t="s">
        <v>169</v>
      </c>
      <c r="T37" s="242" t="s">
        <v>170</v>
      </c>
      <c r="U37" s="224">
        <v>0.24782000000000001</v>
      </c>
      <c r="V37" s="224">
        <f>ROUND(E37*U37,2)</f>
        <v>61.21</v>
      </c>
      <c r="W37" s="224"/>
      <c r="X37" s="224" t="s">
        <v>171</v>
      </c>
      <c r="Y37" s="224" t="s">
        <v>172</v>
      </c>
      <c r="Z37" s="213"/>
      <c r="AA37" s="213"/>
      <c r="AB37" s="213"/>
      <c r="AC37" s="213"/>
      <c r="AD37" s="213"/>
      <c r="AE37" s="213"/>
      <c r="AF37" s="213"/>
      <c r="AG37" s="213" t="s">
        <v>173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263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65" t="s">
        <v>290</v>
      </c>
      <c r="D39" s="262"/>
      <c r="E39" s="263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66" t="s">
        <v>291</v>
      </c>
      <c r="D40" s="262"/>
      <c r="E40" s="263">
        <v>247.2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175</v>
      </c>
      <c r="AH40" s="213">
        <v>2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65" t="s">
        <v>292</v>
      </c>
      <c r="D41" s="262"/>
      <c r="E41" s="263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293</v>
      </c>
      <c r="D42" s="226"/>
      <c r="E42" s="227">
        <v>247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33.75" outlineLevel="1" x14ac:dyDescent="0.2">
      <c r="A43" s="236">
        <v>8</v>
      </c>
      <c r="B43" s="237" t="s">
        <v>294</v>
      </c>
      <c r="C43" s="254" t="s">
        <v>295</v>
      </c>
      <c r="D43" s="238" t="s">
        <v>211</v>
      </c>
      <c r="E43" s="239">
        <v>8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0.10111000000000001</v>
      </c>
      <c r="O43" s="239">
        <f>ROUND(E43*N43,2)</f>
        <v>0.81</v>
      </c>
      <c r="P43" s="239">
        <v>0</v>
      </c>
      <c r="Q43" s="239">
        <f>ROUND(E43*P43,2)</f>
        <v>0</v>
      </c>
      <c r="R43" s="241" t="s">
        <v>168</v>
      </c>
      <c r="S43" s="241" t="s">
        <v>169</v>
      </c>
      <c r="T43" s="242" t="s">
        <v>170</v>
      </c>
      <c r="U43" s="224">
        <v>0.12391000000000001</v>
      </c>
      <c r="V43" s="224">
        <f>ROUND(E43*U43,2)</f>
        <v>0.99</v>
      </c>
      <c r="W43" s="224"/>
      <c r="X43" s="224" t="s">
        <v>171</v>
      </c>
      <c r="Y43" s="224" t="s">
        <v>172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5" t="s">
        <v>263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296</v>
      </c>
      <c r="D45" s="226"/>
      <c r="E45" s="227">
        <v>8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6">
        <v>9</v>
      </c>
      <c r="B46" s="237" t="s">
        <v>297</v>
      </c>
      <c r="C46" s="254" t="s">
        <v>298</v>
      </c>
      <c r="D46" s="238" t="s">
        <v>167</v>
      </c>
      <c r="E46" s="239">
        <v>1545.4849999999999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0.03</v>
      </c>
      <c r="O46" s="239">
        <f>ROUND(E46*N46,2)</f>
        <v>46.36</v>
      </c>
      <c r="P46" s="239">
        <v>0</v>
      </c>
      <c r="Q46" s="239">
        <f>ROUND(E46*P46,2)</f>
        <v>0</v>
      </c>
      <c r="R46" s="241"/>
      <c r="S46" s="241" t="s">
        <v>299</v>
      </c>
      <c r="T46" s="242" t="s">
        <v>300</v>
      </c>
      <c r="U46" s="224">
        <v>2.5000000000000001E-2</v>
      </c>
      <c r="V46" s="224">
        <f>ROUND(E46*U46,2)</f>
        <v>38.64</v>
      </c>
      <c r="W46" s="224"/>
      <c r="X46" s="224" t="s">
        <v>171</v>
      </c>
      <c r="Y46" s="224" t="s">
        <v>172</v>
      </c>
      <c r="Z46" s="213"/>
      <c r="AA46" s="213"/>
      <c r="AB46" s="213"/>
      <c r="AC46" s="213"/>
      <c r="AD46" s="213"/>
      <c r="AE46" s="213"/>
      <c r="AF46" s="213"/>
      <c r="AG46" s="213" t="s">
        <v>173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5" t="s">
        <v>263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301</v>
      </c>
      <c r="D48" s="226"/>
      <c r="E48" s="227">
        <v>660.44500000000005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302</v>
      </c>
      <c r="D49" s="226"/>
      <c r="E49" s="227">
        <v>791.43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303</v>
      </c>
      <c r="D50" s="226"/>
      <c r="E50" s="227">
        <v>93.61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175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6">
        <v>10</v>
      </c>
      <c r="B51" s="237" t="s">
        <v>304</v>
      </c>
      <c r="C51" s="254" t="s">
        <v>305</v>
      </c>
      <c r="D51" s="238" t="s">
        <v>167</v>
      </c>
      <c r="E51" s="239">
        <v>1545.4849999999999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0.06</v>
      </c>
      <c r="O51" s="239">
        <f>ROUND(E51*N51,2)</f>
        <v>92.73</v>
      </c>
      <c r="P51" s="239">
        <v>0</v>
      </c>
      <c r="Q51" s="239">
        <f>ROUND(E51*P51,2)</f>
        <v>0</v>
      </c>
      <c r="R51" s="241"/>
      <c r="S51" s="241" t="s">
        <v>299</v>
      </c>
      <c r="T51" s="242" t="s">
        <v>300</v>
      </c>
      <c r="U51" s="224">
        <v>2.5000000000000001E-2</v>
      </c>
      <c r="V51" s="224">
        <f>ROUND(E51*U51,2)</f>
        <v>38.64</v>
      </c>
      <c r="W51" s="224"/>
      <c r="X51" s="224" t="s">
        <v>171</v>
      </c>
      <c r="Y51" s="224" t="s">
        <v>172</v>
      </c>
      <c r="Z51" s="213"/>
      <c r="AA51" s="213"/>
      <c r="AB51" s="213"/>
      <c r="AC51" s="213"/>
      <c r="AD51" s="213"/>
      <c r="AE51" s="213"/>
      <c r="AF51" s="213"/>
      <c r="AG51" s="213" t="s">
        <v>173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5" t="s">
        <v>306</v>
      </c>
      <c r="D52" s="226"/>
      <c r="E52" s="227">
        <v>1545.4849999999999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6">
        <v>11</v>
      </c>
      <c r="B53" s="237" t="s">
        <v>307</v>
      </c>
      <c r="C53" s="254" t="s">
        <v>308</v>
      </c>
      <c r="D53" s="238" t="s">
        <v>167</v>
      </c>
      <c r="E53" s="239">
        <v>1545.4849999999999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0.12</v>
      </c>
      <c r="O53" s="239">
        <f>ROUND(E53*N53,2)</f>
        <v>185.46</v>
      </c>
      <c r="P53" s="239">
        <v>0</v>
      </c>
      <c r="Q53" s="239">
        <f>ROUND(E53*P53,2)</f>
        <v>0</v>
      </c>
      <c r="R53" s="241"/>
      <c r="S53" s="241" t="s">
        <v>299</v>
      </c>
      <c r="T53" s="242" t="s">
        <v>300</v>
      </c>
      <c r="U53" s="224">
        <v>2.5000000000000001E-2</v>
      </c>
      <c r="V53" s="224">
        <f>ROUND(E53*U53,2)</f>
        <v>38.64</v>
      </c>
      <c r="W53" s="224"/>
      <c r="X53" s="224" t="s">
        <v>171</v>
      </c>
      <c r="Y53" s="224" t="s">
        <v>172</v>
      </c>
      <c r="Z53" s="213"/>
      <c r="AA53" s="213"/>
      <c r="AB53" s="213"/>
      <c r="AC53" s="213"/>
      <c r="AD53" s="213"/>
      <c r="AE53" s="213"/>
      <c r="AF53" s="213"/>
      <c r="AG53" s="213" t="s">
        <v>173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5" t="s">
        <v>306</v>
      </c>
      <c r="D54" s="226"/>
      <c r="E54" s="227">
        <v>1545.4849999999999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6">
        <v>12</v>
      </c>
      <c r="B55" s="237" t="s">
        <v>309</v>
      </c>
      <c r="C55" s="254" t="s">
        <v>310</v>
      </c>
      <c r="D55" s="238" t="s">
        <v>167</v>
      </c>
      <c r="E55" s="239">
        <v>1545.4849999999999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0.12</v>
      </c>
      <c r="O55" s="239">
        <f>ROUND(E55*N55,2)</f>
        <v>185.46</v>
      </c>
      <c r="P55" s="239">
        <v>0</v>
      </c>
      <c r="Q55" s="239">
        <f>ROUND(E55*P55,2)</f>
        <v>0</v>
      </c>
      <c r="R55" s="241"/>
      <c r="S55" s="241" t="s">
        <v>299</v>
      </c>
      <c r="T55" s="242" t="s">
        <v>300</v>
      </c>
      <c r="U55" s="224">
        <v>2.5000000000000001E-2</v>
      </c>
      <c r="V55" s="224">
        <f>ROUND(E55*U55,2)</f>
        <v>38.64</v>
      </c>
      <c r="W55" s="224"/>
      <c r="X55" s="224" t="s">
        <v>171</v>
      </c>
      <c r="Y55" s="224" t="s">
        <v>172</v>
      </c>
      <c r="Z55" s="213"/>
      <c r="AA55" s="213"/>
      <c r="AB55" s="213"/>
      <c r="AC55" s="213"/>
      <c r="AD55" s="213"/>
      <c r="AE55" s="213"/>
      <c r="AF55" s="213"/>
      <c r="AG55" s="213" t="s">
        <v>173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5" t="s">
        <v>306</v>
      </c>
      <c r="D56" s="226"/>
      <c r="E56" s="227">
        <v>1545.4849999999999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175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6">
        <v>13</v>
      </c>
      <c r="B57" s="237" t="s">
        <v>311</v>
      </c>
      <c r="C57" s="254" t="s">
        <v>312</v>
      </c>
      <c r="D57" s="238" t="s">
        <v>167</v>
      </c>
      <c r="E57" s="239">
        <v>1343.9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0.01</v>
      </c>
      <c r="O57" s="239">
        <f>ROUND(E57*N57,2)</f>
        <v>13.44</v>
      </c>
      <c r="P57" s="239">
        <v>0</v>
      </c>
      <c r="Q57" s="239">
        <f>ROUND(E57*P57,2)</f>
        <v>0</v>
      </c>
      <c r="R57" s="241"/>
      <c r="S57" s="241" t="s">
        <v>299</v>
      </c>
      <c r="T57" s="242" t="s">
        <v>300</v>
      </c>
      <c r="U57" s="224">
        <v>3.5999999999999997E-2</v>
      </c>
      <c r="V57" s="224">
        <f>ROUND(E57*U57,2)</f>
        <v>48.38</v>
      </c>
      <c r="W57" s="224"/>
      <c r="X57" s="224" t="s">
        <v>171</v>
      </c>
      <c r="Y57" s="224" t="s">
        <v>172</v>
      </c>
      <c r="Z57" s="213"/>
      <c r="AA57" s="213"/>
      <c r="AB57" s="213"/>
      <c r="AC57" s="213"/>
      <c r="AD57" s="213"/>
      <c r="AE57" s="213"/>
      <c r="AF57" s="213"/>
      <c r="AG57" s="213" t="s">
        <v>173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2" x14ac:dyDescent="0.2">
      <c r="A58" s="220"/>
      <c r="B58" s="221"/>
      <c r="C58" s="258" t="s">
        <v>313</v>
      </c>
      <c r="D58" s="252"/>
      <c r="E58" s="252"/>
      <c r="F58" s="252"/>
      <c r="G58" s="252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251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44" t="str">
        <f>C58</f>
        <v>Pokládka finišerem ve dvou vrstvách tl. 40 a 30 mm. Požadované technické parametry: objemová hmotnost min. 1280 Kg/m3, pevnost v tahu za ohybu min. 0,9 N/mm2, pevnost v tlaku min. 4,5 N/mm2, mrazuvzdornost dle ČSN 73 1322.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5" t="s">
        <v>314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55" t="s">
        <v>315</v>
      </c>
      <c r="D60" s="226"/>
      <c r="E60" s="227">
        <v>1343.9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175</v>
      </c>
      <c r="AH60" s="213">
        <v>5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6">
        <v>14</v>
      </c>
      <c r="B61" s="237" t="s">
        <v>316</v>
      </c>
      <c r="C61" s="254" t="s">
        <v>317</v>
      </c>
      <c r="D61" s="238" t="s">
        <v>167</v>
      </c>
      <c r="E61" s="239">
        <v>1343.9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0.01</v>
      </c>
      <c r="O61" s="239">
        <f>ROUND(E61*N61,2)</f>
        <v>13.44</v>
      </c>
      <c r="P61" s="239">
        <v>0</v>
      </c>
      <c r="Q61" s="239">
        <f>ROUND(E61*P61,2)</f>
        <v>0</v>
      </c>
      <c r="R61" s="241"/>
      <c r="S61" s="241" t="s">
        <v>299</v>
      </c>
      <c r="T61" s="242" t="s">
        <v>300</v>
      </c>
      <c r="U61" s="224">
        <v>3.5999999999999997E-2</v>
      </c>
      <c r="V61" s="224">
        <f>ROUND(E61*U61,2)</f>
        <v>48.38</v>
      </c>
      <c r="W61" s="224"/>
      <c r="X61" s="224" t="s">
        <v>171</v>
      </c>
      <c r="Y61" s="224" t="s">
        <v>172</v>
      </c>
      <c r="Z61" s="213"/>
      <c r="AA61" s="213"/>
      <c r="AB61" s="213"/>
      <c r="AC61" s="213"/>
      <c r="AD61" s="213"/>
      <c r="AE61" s="213"/>
      <c r="AF61" s="213"/>
      <c r="AG61" s="213" t="s">
        <v>173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8" t="s">
        <v>318</v>
      </c>
      <c r="D62" s="252"/>
      <c r="E62" s="252"/>
      <c r="F62" s="252"/>
      <c r="G62" s="252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251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20"/>
      <c r="B63" s="221"/>
      <c r="C63" s="267" t="s">
        <v>367</v>
      </c>
      <c r="D63" s="264"/>
      <c r="E63" s="264"/>
      <c r="F63" s="264"/>
      <c r="G63" s="26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251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3" x14ac:dyDescent="0.2">
      <c r="A64" s="220"/>
      <c r="B64" s="221"/>
      <c r="C64" s="267" t="s">
        <v>319</v>
      </c>
      <c r="D64" s="264"/>
      <c r="E64" s="264"/>
      <c r="F64" s="264"/>
      <c r="G64" s="26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251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44" t="str">
        <f>C64</f>
        <v>Barevný odstín: cihlově červená. Povrch vyhovuje normě ČSN EN 14877 – doložit platným certifikátem, protokolem nebo atestem z akreditované laboratoře.</v>
      </c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67" t="s">
        <v>320</v>
      </c>
      <c r="D65" s="264"/>
      <c r="E65" s="264"/>
      <c r="F65" s="264"/>
      <c r="G65" s="26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251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3" x14ac:dyDescent="0.2">
      <c r="A66" s="220"/>
      <c r="B66" s="221"/>
      <c r="C66" s="267" t="s">
        <v>321</v>
      </c>
      <c r="D66" s="264"/>
      <c r="E66" s="264"/>
      <c r="F66" s="264"/>
      <c r="G66" s="26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251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44" t="str">
        <f>C66</f>
        <v>hustota min. 1,55 kg/dm3, tvrdost A 65, obsah polymerů &gt; 20 %, pevnost v tahu &gt; 3.0 MPa, prodloužení při přetržení &gt; 400 %, vodo-propustnost dle EN 1487"</v>
      </c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5" t="s">
        <v>263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55" t="s">
        <v>322</v>
      </c>
      <c r="D68" s="226"/>
      <c r="E68" s="227">
        <v>574.29999999999995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175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5" t="s">
        <v>323</v>
      </c>
      <c r="D69" s="226"/>
      <c r="E69" s="227">
        <v>688.2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5" t="s">
        <v>324</v>
      </c>
      <c r="D70" s="226"/>
      <c r="E70" s="227">
        <v>81.400000000000006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15</v>
      </c>
      <c r="B71" s="237" t="s">
        <v>325</v>
      </c>
      <c r="C71" s="254" t="s">
        <v>326</v>
      </c>
      <c r="D71" s="238" t="s">
        <v>202</v>
      </c>
      <c r="E71" s="239">
        <v>1666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2.0000000000000002E-5</v>
      </c>
      <c r="O71" s="239">
        <f>ROUND(E71*N71,2)</f>
        <v>0.03</v>
      </c>
      <c r="P71" s="239">
        <v>0</v>
      </c>
      <c r="Q71" s="239">
        <f>ROUND(E71*P71,2)</f>
        <v>0</v>
      </c>
      <c r="R71" s="241"/>
      <c r="S71" s="241" t="s">
        <v>299</v>
      </c>
      <c r="T71" s="242" t="s">
        <v>300</v>
      </c>
      <c r="U71" s="224">
        <v>7.0000000000000007E-2</v>
      </c>
      <c r="V71" s="224">
        <f>ROUND(E71*U71,2)</f>
        <v>116.62</v>
      </c>
      <c r="W71" s="224"/>
      <c r="X71" s="224" t="s">
        <v>171</v>
      </c>
      <c r="Y71" s="224" t="s">
        <v>172</v>
      </c>
      <c r="Z71" s="213"/>
      <c r="AA71" s="213"/>
      <c r="AB71" s="213"/>
      <c r="AC71" s="213"/>
      <c r="AD71" s="213"/>
      <c r="AE71" s="213"/>
      <c r="AF71" s="213"/>
      <c r="AG71" s="213" t="s">
        <v>173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5" t="s">
        <v>263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5" t="s">
        <v>327</v>
      </c>
      <c r="D73" s="226"/>
      <c r="E73" s="227">
        <v>624.70000000000005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20"/>
      <c r="B74" s="221"/>
      <c r="C74" s="255" t="s">
        <v>328</v>
      </c>
      <c r="D74" s="226"/>
      <c r="E74" s="227">
        <v>1041.3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16</v>
      </c>
      <c r="B75" s="237" t="s">
        <v>329</v>
      </c>
      <c r="C75" s="254" t="s">
        <v>330</v>
      </c>
      <c r="D75" s="238" t="s">
        <v>202</v>
      </c>
      <c r="E75" s="239">
        <v>8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2.0000000000000002E-5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299</v>
      </c>
      <c r="T75" s="242" t="s">
        <v>300</v>
      </c>
      <c r="U75" s="224">
        <v>7.0000000000000007E-2</v>
      </c>
      <c r="V75" s="224">
        <f>ROUND(E75*U75,2)</f>
        <v>0.56000000000000005</v>
      </c>
      <c r="W75" s="224"/>
      <c r="X75" s="224" t="s">
        <v>171</v>
      </c>
      <c r="Y75" s="224" t="s">
        <v>172</v>
      </c>
      <c r="Z75" s="213"/>
      <c r="AA75" s="213"/>
      <c r="AB75" s="213"/>
      <c r="AC75" s="213"/>
      <c r="AD75" s="213"/>
      <c r="AE75" s="213"/>
      <c r="AF75" s="213"/>
      <c r="AG75" s="213" t="s">
        <v>173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263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5" t="s">
        <v>331</v>
      </c>
      <c r="D77" s="226"/>
      <c r="E77" s="227">
        <v>8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17</v>
      </c>
      <c r="B78" s="237" t="s">
        <v>332</v>
      </c>
      <c r="C78" s="254" t="s">
        <v>333</v>
      </c>
      <c r="D78" s="238" t="s">
        <v>167</v>
      </c>
      <c r="E78" s="239">
        <v>44.734999999999999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0.13100000000000001</v>
      </c>
      <c r="O78" s="239">
        <f>ROUND(E78*N78,2)</f>
        <v>5.86</v>
      </c>
      <c r="P78" s="239">
        <v>0</v>
      </c>
      <c r="Q78" s="239">
        <f>ROUND(E78*P78,2)</f>
        <v>0</v>
      </c>
      <c r="R78" s="241" t="s">
        <v>334</v>
      </c>
      <c r="S78" s="241" t="s">
        <v>169</v>
      </c>
      <c r="T78" s="242" t="s">
        <v>170</v>
      </c>
      <c r="U78" s="224">
        <v>0</v>
      </c>
      <c r="V78" s="224">
        <f>ROUND(E78*U78,2)</f>
        <v>0</v>
      </c>
      <c r="W78" s="224"/>
      <c r="X78" s="224" t="s">
        <v>335</v>
      </c>
      <c r="Y78" s="224" t="s">
        <v>172</v>
      </c>
      <c r="Z78" s="213"/>
      <c r="AA78" s="213"/>
      <c r="AB78" s="213"/>
      <c r="AC78" s="213"/>
      <c r="AD78" s="213"/>
      <c r="AE78" s="213"/>
      <c r="AF78" s="213"/>
      <c r="AG78" s="213" t="s">
        <v>336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5" t="s">
        <v>282</v>
      </c>
      <c r="D79" s="226"/>
      <c r="E79" s="227">
        <v>44.734999999999999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>
        <v>5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9" t="s">
        <v>163</v>
      </c>
      <c r="B80" s="230" t="s">
        <v>105</v>
      </c>
      <c r="C80" s="253" t="s">
        <v>106</v>
      </c>
      <c r="D80" s="231"/>
      <c r="E80" s="232"/>
      <c r="F80" s="233"/>
      <c r="G80" s="233">
        <f>SUMIF(AG81:AG86,"&lt;&gt;NOR",G81:G86)</f>
        <v>0</v>
      </c>
      <c r="H80" s="233"/>
      <c r="I80" s="233">
        <f>SUM(I81:I86)</f>
        <v>0</v>
      </c>
      <c r="J80" s="233"/>
      <c r="K80" s="233">
        <f>SUM(K81:K86)</f>
        <v>0</v>
      </c>
      <c r="L80" s="233"/>
      <c r="M80" s="233">
        <f>SUM(M81:M86)</f>
        <v>0</v>
      </c>
      <c r="N80" s="232"/>
      <c r="O80" s="232">
        <f>SUM(O81:O86)</f>
        <v>1.0599999999999998</v>
      </c>
      <c r="P80" s="232"/>
      <c r="Q80" s="232">
        <f>SUM(Q81:Q86)</f>
        <v>0</v>
      </c>
      <c r="R80" s="233"/>
      <c r="S80" s="233"/>
      <c r="T80" s="234"/>
      <c r="U80" s="228"/>
      <c r="V80" s="228">
        <f>SUM(V81:V86)</f>
        <v>3.82</v>
      </c>
      <c r="W80" s="228"/>
      <c r="X80" s="228"/>
      <c r="Y80" s="228"/>
      <c r="AG80" t="s">
        <v>164</v>
      </c>
    </row>
    <row r="81" spans="1:60" outlineLevel="1" x14ac:dyDescent="0.2">
      <c r="A81" s="236">
        <v>18</v>
      </c>
      <c r="B81" s="237" t="s">
        <v>337</v>
      </c>
      <c r="C81" s="254" t="s">
        <v>338</v>
      </c>
      <c r="D81" s="238" t="s">
        <v>211</v>
      </c>
      <c r="E81" s="239">
        <v>1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0.43093999999999999</v>
      </c>
      <c r="O81" s="239">
        <f>ROUND(E81*N81,2)</f>
        <v>0.43</v>
      </c>
      <c r="P81" s="239">
        <v>0</v>
      </c>
      <c r="Q81" s="239">
        <f>ROUND(E81*P81,2)</f>
        <v>0</v>
      </c>
      <c r="R81" s="241" t="s">
        <v>168</v>
      </c>
      <c r="S81" s="241" t="s">
        <v>169</v>
      </c>
      <c r="T81" s="242" t="s">
        <v>170</v>
      </c>
      <c r="U81" s="224">
        <v>3.8170000000000002</v>
      </c>
      <c r="V81" s="224">
        <f>ROUND(E81*U81,2)</f>
        <v>3.82</v>
      </c>
      <c r="W81" s="224"/>
      <c r="X81" s="224" t="s">
        <v>171</v>
      </c>
      <c r="Y81" s="224" t="s">
        <v>172</v>
      </c>
      <c r="Z81" s="213"/>
      <c r="AA81" s="213"/>
      <c r="AB81" s="213"/>
      <c r="AC81" s="213"/>
      <c r="AD81" s="213"/>
      <c r="AE81" s="213"/>
      <c r="AF81" s="213"/>
      <c r="AG81" s="213" t="s">
        <v>173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33.75" outlineLevel="2" x14ac:dyDescent="0.2">
      <c r="A82" s="220"/>
      <c r="B82" s="221"/>
      <c r="C82" s="256" t="s">
        <v>339</v>
      </c>
      <c r="D82" s="243"/>
      <c r="E82" s="243"/>
      <c r="F82" s="243"/>
      <c r="G82" s="243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188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44" t="str">
        <f>C82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36">
        <v>19</v>
      </c>
      <c r="B83" s="237" t="s">
        <v>340</v>
      </c>
      <c r="C83" s="254" t="s">
        <v>341</v>
      </c>
      <c r="D83" s="238" t="s">
        <v>211</v>
      </c>
      <c r="E83" s="239">
        <v>3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0.158</v>
      </c>
      <c r="O83" s="239">
        <f>ROUND(E83*N83,2)</f>
        <v>0.47</v>
      </c>
      <c r="P83" s="239">
        <v>0</v>
      </c>
      <c r="Q83" s="239">
        <f>ROUND(E83*P83,2)</f>
        <v>0</v>
      </c>
      <c r="R83" s="241" t="s">
        <v>334</v>
      </c>
      <c r="S83" s="241" t="s">
        <v>169</v>
      </c>
      <c r="T83" s="242" t="s">
        <v>300</v>
      </c>
      <c r="U83" s="224">
        <v>0</v>
      </c>
      <c r="V83" s="224">
        <f>ROUND(E83*U83,2)</f>
        <v>0</v>
      </c>
      <c r="W83" s="224"/>
      <c r="X83" s="224" t="s">
        <v>335</v>
      </c>
      <c r="Y83" s="224" t="s">
        <v>279</v>
      </c>
      <c r="Z83" s="213"/>
      <c r="AA83" s="213"/>
      <c r="AB83" s="213"/>
      <c r="AC83" s="213"/>
      <c r="AD83" s="213"/>
      <c r="AE83" s="213"/>
      <c r="AF83" s="213"/>
      <c r="AG83" s="213" t="s">
        <v>336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5" t="s">
        <v>342</v>
      </c>
      <c r="D84" s="226"/>
      <c r="E84" s="227">
        <v>3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175</v>
      </c>
      <c r="AH84" s="213">
        <v>5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36">
        <v>20</v>
      </c>
      <c r="B85" s="237" t="s">
        <v>343</v>
      </c>
      <c r="C85" s="254" t="s">
        <v>344</v>
      </c>
      <c r="D85" s="238" t="s">
        <v>211</v>
      </c>
      <c r="E85" s="239">
        <v>3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5.3999999999999999E-2</v>
      </c>
      <c r="O85" s="239">
        <f>ROUND(E85*N85,2)</f>
        <v>0.16</v>
      </c>
      <c r="P85" s="239">
        <v>0</v>
      </c>
      <c r="Q85" s="239">
        <f>ROUND(E85*P85,2)</f>
        <v>0</v>
      </c>
      <c r="R85" s="241" t="s">
        <v>334</v>
      </c>
      <c r="S85" s="241" t="s">
        <v>169</v>
      </c>
      <c r="T85" s="242" t="s">
        <v>300</v>
      </c>
      <c r="U85" s="224">
        <v>0</v>
      </c>
      <c r="V85" s="224">
        <f>ROUND(E85*U85,2)</f>
        <v>0</v>
      </c>
      <c r="W85" s="224"/>
      <c r="X85" s="224" t="s">
        <v>335</v>
      </c>
      <c r="Y85" s="224" t="s">
        <v>279</v>
      </c>
      <c r="Z85" s="213"/>
      <c r="AA85" s="213"/>
      <c r="AB85" s="213"/>
      <c r="AC85" s="213"/>
      <c r="AD85" s="213"/>
      <c r="AE85" s="213"/>
      <c r="AF85" s="213"/>
      <c r="AG85" s="213" t="s">
        <v>336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342</v>
      </c>
      <c r="D86" s="226"/>
      <c r="E86" s="227">
        <v>3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175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9" t="s">
        <v>163</v>
      </c>
      <c r="B87" s="230" t="s">
        <v>107</v>
      </c>
      <c r="C87" s="253" t="s">
        <v>108</v>
      </c>
      <c r="D87" s="231"/>
      <c r="E87" s="232"/>
      <c r="F87" s="233"/>
      <c r="G87" s="233">
        <f>SUMIF(AG88:AG92,"&lt;&gt;NOR",G88:G92)</f>
        <v>0</v>
      </c>
      <c r="H87" s="233"/>
      <c r="I87" s="233">
        <f>SUM(I88:I92)</f>
        <v>0</v>
      </c>
      <c r="J87" s="233"/>
      <c r="K87" s="233">
        <f>SUM(K88:K92)</f>
        <v>0</v>
      </c>
      <c r="L87" s="233"/>
      <c r="M87" s="233">
        <f>SUM(M88:M92)</f>
        <v>0</v>
      </c>
      <c r="N87" s="232"/>
      <c r="O87" s="232">
        <f>SUM(O88:O92)</f>
        <v>0.42</v>
      </c>
      <c r="P87" s="232"/>
      <c r="Q87" s="232">
        <f>SUM(Q88:Q92)</f>
        <v>0</v>
      </c>
      <c r="R87" s="233"/>
      <c r="S87" s="233"/>
      <c r="T87" s="234"/>
      <c r="U87" s="228"/>
      <c r="V87" s="228">
        <f>SUM(V88:V92)</f>
        <v>0</v>
      </c>
      <c r="W87" s="228"/>
      <c r="X87" s="228"/>
      <c r="Y87" s="228"/>
      <c r="AG87" t="s">
        <v>164</v>
      </c>
    </row>
    <row r="88" spans="1:60" outlineLevel="1" x14ac:dyDescent="0.2">
      <c r="A88" s="236">
        <v>21</v>
      </c>
      <c r="B88" s="237" t="s">
        <v>345</v>
      </c>
      <c r="C88" s="254" t="s">
        <v>346</v>
      </c>
      <c r="D88" s="238" t="s">
        <v>211</v>
      </c>
      <c r="E88" s="239">
        <v>6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7.0000000000000007E-2</v>
      </c>
      <c r="O88" s="239">
        <f>ROUND(E88*N88,2)</f>
        <v>0.42</v>
      </c>
      <c r="P88" s="239">
        <v>0</v>
      </c>
      <c r="Q88" s="239">
        <f>ROUND(E88*P88,2)</f>
        <v>0</v>
      </c>
      <c r="R88" s="241"/>
      <c r="S88" s="241" t="s">
        <v>299</v>
      </c>
      <c r="T88" s="242" t="s">
        <v>300</v>
      </c>
      <c r="U88" s="224">
        <v>0</v>
      </c>
      <c r="V88" s="224">
        <f>ROUND(E88*U88,2)</f>
        <v>0</v>
      </c>
      <c r="W88" s="224"/>
      <c r="X88" s="224" t="s">
        <v>171</v>
      </c>
      <c r="Y88" s="224" t="s">
        <v>172</v>
      </c>
      <c r="Z88" s="213"/>
      <c r="AA88" s="213"/>
      <c r="AB88" s="213"/>
      <c r="AC88" s="213"/>
      <c r="AD88" s="213"/>
      <c r="AE88" s="213"/>
      <c r="AF88" s="213"/>
      <c r="AG88" s="213" t="s">
        <v>173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8" t="s">
        <v>347</v>
      </c>
      <c r="D89" s="252"/>
      <c r="E89" s="252"/>
      <c r="F89" s="252"/>
      <c r="G89" s="252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251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5" t="s">
        <v>263</v>
      </c>
      <c r="D90" s="226"/>
      <c r="E90" s="227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175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5" t="s">
        <v>348</v>
      </c>
      <c r="D91" s="226"/>
      <c r="E91" s="227">
        <v>4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349</v>
      </c>
      <c r="D92" s="226"/>
      <c r="E92" s="227">
        <v>2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163</v>
      </c>
      <c r="B93" s="230" t="s">
        <v>109</v>
      </c>
      <c r="C93" s="253" t="s">
        <v>110</v>
      </c>
      <c r="D93" s="231"/>
      <c r="E93" s="232"/>
      <c r="F93" s="233"/>
      <c r="G93" s="233">
        <f>SUMIF(AG94:AG104,"&lt;&gt;NOR",G94:G104)</f>
        <v>0</v>
      </c>
      <c r="H93" s="233"/>
      <c r="I93" s="233">
        <f>SUM(I94:I104)</f>
        <v>0</v>
      </c>
      <c r="J93" s="233"/>
      <c r="K93" s="233">
        <f>SUM(K94:K104)</f>
        <v>0</v>
      </c>
      <c r="L93" s="233"/>
      <c r="M93" s="233">
        <f>SUM(M94:M104)</f>
        <v>0</v>
      </c>
      <c r="N93" s="232"/>
      <c r="O93" s="232">
        <f>SUM(O94:O104)</f>
        <v>143.95999999999998</v>
      </c>
      <c r="P93" s="232"/>
      <c r="Q93" s="232">
        <f>SUM(Q94:Q104)</f>
        <v>0</v>
      </c>
      <c r="R93" s="233"/>
      <c r="S93" s="233"/>
      <c r="T93" s="234"/>
      <c r="U93" s="228"/>
      <c r="V93" s="228">
        <f>SUM(V94:V104)</f>
        <v>176.46</v>
      </c>
      <c r="W93" s="228"/>
      <c r="X93" s="228"/>
      <c r="Y93" s="228"/>
      <c r="AG93" t="s">
        <v>164</v>
      </c>
    </row>
    <row r="94" spans="1:60" ht="22.5" outlineLevel="1" x14ac:dyDescent="0.2">
      <c r="A94" s="236">
        <v>22</v>
      </c>
      <c r="B94" s="237" t="s">
        <v>350</v>
      </c>
      <c r="C94" s="254" t="s">
        <v>351</v>
      </c>
      <c r="D94" s="238" t="s">
        <v>202</v>
      </c>
      <c r="E94" s="239">
        <v>33.9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0.12472</v>
      </c>
      <c r="O94" s="239">
        <f>ROUND(E94*N94,2)</f>
        <v>4.2300000000000004</v>
      </c>
      <c r="P94" s="239">
        <v>0</v>
      </c>
      <c r="Q94" s="239">
        <f>ROUND(E94*P94,2)</f>
        <v>0</v>
      </c>
      <c r="R94" s="241" t="s">
        <v>168</v>
      </c>
      <c r="S94" s="241" t="s">
        <v>169</v>
      </c>
      <c r="T94" s="242" t="s">
        <v>170</v>
      </c>
      <c r="U94" s="224">
        <v>0.14000000000000001</v>
      </c>
      <c r="V94" s="224">
        <f>ROUND(E94*U94,2)</f>
        <v>4.75</v>
      </c>
      <c r="W94" s="224"/>
      <c r="X94" s="224" t="s">
        <v>171</v>
      </c>
      <c r="Y94" s="224" t="s">
        <v>172</v>
      </c>
      <c r="Z94" s="213"/>
      <c r="AA94" s="213"/>
      <c r="AB94" s="213"/>
      <c r="AC94" s="213"/>
      <c r="AD94" s="213"/>
      <c r="AE94" s="213"/>
      <c r="AF94" s="213"/>
      <c r="AG94" s="213" t="s">
        <v>173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352</v>
      </c>
      <c r="D95" s="243"/>
      <c r="E95" s="243"/>
      <c r="F95" s="243"/>
      <c r="G95" s="243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188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5" t="s">
        <v>263</v>
      </c>
      <c r="D96" s="226"/>
      <c r="E96" s="227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175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5" t="s">
        <v>353</v>
      </c>
      <c r="D97" s="226"/>
      <c r="E97" s="227">
        <v>23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175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55" t="s">
        <v>354</v>
      </c>
      <c r="D98" s="226"/>
      <c r="E98" s="227">
        <v>10.9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175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33.75" outlineLevel="1" x14ac:dyDescent="0.2">
      <c r="A99" s="236">
        <v>23</v>
      </c>
      <c r="B99" s="237" t="s">
        <v>355</v>
      </c>
      <c r="C99" s="254" t="s">
        <v>356</v>
      </c>
      <c r="D99" s="238" t="s">
        <v>202</v>
      </c>
      <c r="E99" s="239">
        <v>631.29999999999995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0.22133</v>
      </c>
      <c r="O99" s="239">
        <f>ROUND(E99*N99,2)</f>
        <v>139.72999999999999</v>
      </c>
      <c r="P99" s="239">
        <v>0</v>
      </c>
      <c r="Q99" s="239">
        <f>ROUND(E99*P99,2)</f>
        <v>0</v>
      </c>
      <c r="R99" s="241" t="s">
        <v>168</v>
      </c>
      <c r="S99" s="241" t="s">
        <v>169</v>
      </c>
      <c r="T99" s="242" t="s">
        <v>170</v>
      </c>
      <c r="U99" s="224">
        <v>0.27200000000000002</v>
      </c>
      <c r="V99" s="224">
        <f>ROUND(E99*U99,2)</f>
        <v>171.71</v>
      </c>
      <c r="W99" s="224"/>
      <c r="X99" s="224" t="s">
        <v>171</v>
      </c>
      <c r="Y99" s="224" t="s">
        <v>172</v>
      </c>
      <c r="Z99" s="213"/>
      <c r="AA99" s="213"/>
      <c r="AB99" s="213"/>
      <c r="AC99" s="213"/>
      <c r="AD99" s="213"/>
      <c r="AE99" s="213"/>
      <c r="AF99" s="213"/>
      <c r="AG99" s="213" t="s">
        <v>173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6" t="s">
        <v>357</v>
      </c>
      <c r="D100" s="243"/>
      <c r="E100" s="243"/>
      <c r="F100" s="243"/>
      <c r="G100" s="243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188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5" t="s">
        <v>263</v>
      </c>
      <c r="D101" s="226"/>
      <c r="E101" s="227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175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">
      <c r="A102" s="220"/>
      <c r="B102" s="221"/>
      <c r="C102" s="255" t="s">
        <v>358</v>
      </c>
      <c r="D102" s="226"/>
      <c r="E102" s="227">
        <v>151.69999999999999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175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55" t="s">
        <v>359</v>
      </c>
      <c r="D103" s="226"/>
      <c r="E103" s="227">
        <v>430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175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5" t="s">
        <v>360</v>
      </c>
      <c r="D104" s="226"/>
      <c r="E104" s="227">
        <v>49.6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175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9" t="s">
        <v>163</v>
      </c>
      <c r="B105" s="230" t="s">
        <v>119</v>
      </c>
      <c r="C105" s="253" t="s">
        <v>120</v>
      </c>
      <c r="D105" s="231"/>
      <c r="E105" s="232"/>
      <c r="F105" s="233"/>
      <c r="G105" s="233">
        <f>SUMIF(AG106:AG107,"&lt;&gt;NOR",G106:G107)</f>
        <v>0</v>
      </c>
      <c r="H105" s="233"/>
      <c r="I105" s="233">
        <f>SUM(I106:I107)</f>
        <v>0</v>
      </c>
      <c r="J105" s="233"/>
      <c r="K105" s="233">
        <f>SUM(K106:K107)</f>
        <v>0</v>
      </c>
      <c r="L105" s="233"/>
      <c r="M105" s="233">
        <f>SUM(M106:M107)</f>
        <v>0</v>
      </c>
      <c r="N105" s="232"/>
      <c r="O105" s="232">
        <f>SUM(O106:O107)</f>
        <v>0</v>
      </c>
      <c r="P105" s="232"/>
      <c r="Q105" s="232">
        <f>SUM(Q106:Q107)</f>
        <v>0</v>
      </c>
      <c r="R105" s="233"/>
      <c r="S105" s="233"/>
      <c r="T105" s="234"/>
      <c r="U105" s="228"/>
      <c r="V105" s="228">
        <f>SUM(V106:V107)</f>
        <v>685.16</v>
      </c>
      <c r="W105" s="228"/>
      <c r="X105" s="228"/>
      <c r="Y105" s="228"/>
      <c r="AG105" t="s">
        <v>164</v>
      </c>
    </row>
    <row r="106" spans="1:60" ht="22.5" outlineLevel="1" x14ac:dyDescent="0.2">
      <c r="A106" s="236">
        <v>24</v>
      </c>
      <c r="B106" s="237" t="s">
        <v>361</v>
      </c>
      <c r="C106" s="254" t="s">
        <v>362</v>
      </c>
      <c r="D106" s="238" t="s">
        <v>240</v>
      </c>
      <c r="E106" s="239">
        <v>730.05361000000005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363</v>
      </c>
      <c r="S106" s="241" t="s">
        <v>169</v>
      </c>
      <c r="T106" s="242" t="s">
        <v>170</v>
      </c>
      <c r="U106" s="224">
        <v>0.9385</v>
      </c>
      <c r="V106" s="224">
        <f>ROUND(E106*U106,2)</f>
        <v>685.16</v>
      </c>
      <c r="W106" s="224"/>
      <c r="X106" s="224" t="s">
        <v>364</v>
      </c>
      <c r="Y106" s="224" t="s">
        <v>242</v>
      </c>
      <c r="Z106" s="213"/>
      <c r="AA106" s="213"/>
      <c r="AB106" s="213"/>
      <c r="AC106" s="213"/>
      <c r="AD106" s="213"/>
      <c r="AE106" s="213"/>
      <c r="AF106" s="213"/>
      <c r="AG106" s="213" t="s">
        <v>365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6" t="s">
        <v>366</v>
      </c>
      <c r="D107" s="243"/>
      <c r="E107" s="243"/>
      <c r="F107" s="243"/>
      <c r="G107" s="243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188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3"/>
      <c r="B108" s="4"/>
      <c r="C108" s="259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v>15</v>
      </c>
      <c r="AF108">
        <v>21</v>
      </c>
      <c r="AG108" t="s">
        <v>149</v>
      </c>
    </row>
    <row r="109" spans="1:60" x14ac:dyDescent="0.2">
      <c r="A109" s="216"/>
      <c r="B109" s="217" t="s">
        <v>29</v>
      </c>
      <c r="C109" s="260"/>
      <c r="D109" s="218"/>
      <c r="E109" s="219"/>
      <c r="F109" s="219"/>
      <c r="G109" s="235">
        <f>G8+G20+G24+G28+G80+G87+G93+G105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f>SUMIF(L7:L107,AE108,G7:G107)</f>
        <v>0</v>
      </c>
      <c r="AF109">
        <f>SUMIF(L7:L107,AF108,G7:G107)</f>
        <v>0</v>
      </c>
      <c r="AG109" t="s">
        <v>258</v>
      </c>
    </row>
    <row r="110" spans="1:60" x14ac:dyDescent="0.2">
      <c r="C110" s="261"/>
      <c r="D110" s="10"/>
      <c r="AG110" t="s">
        <v>259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t1WKYKQi8oGkAIV+kw7U3Ojr6R+sBuzorB5gx75pA/EiX+dZ6Vm1kWy3GXjfikoO/3exBaZHxcyvfO7LJmE1A==" saltValue="SwUMyTN9nqEiWe3aJnYFlQ==" spinCount="100000" sheet="1" formatRows="0"/>
  <mergeCells count="18">
    <mergeCell ref="C66:G66"/>
    <mergeCell ref="C82:G82"/>
    <mergeCell ref="C89:G89"/>
    <mergeCell ref="C95:G95"/>
    <mergeCell ref="C100:G100"/>
    <mergeCell ref="C107:G107"/>
    <mergeCell ref="C33:G33"/>
    <mergeCell ref="C58:G58"/>
    <mergeCell ref="C62:G62"/>
    <mergeCell ref="C63:G63"/>
    <mergeCell ref="C64:G64"/>
    <mergeCell ref="C65:G65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8247-F4CA-488E-9585-84D5C32334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SUMIF(AG9:AG73,"&lt;&gt;NOR",G9:G73)</f>
        <v>0</v>
      </c>
      <c r="H8" s="233"/>
      <c r="I8" s="233">
        <f>SUM(I9:I73)</f>
        <v>0</v>
      </c>
      <c r="J8" s="233"/>
      <c r="K8" s="233">
        <f>SUM(K9:K73)</f>
        <v>0</v>
      </c>
      <c r="L8" s="233"/>
      <c r="M8" s="233">
        <f>SUM(M9:M73)</f>
        <v>0</v>
      </c>
      <c r="N8" s="232"/>
      <c r="O8" s="232">
        <f>SUM(O9:O73)</f>
        <v>0.24</v>
      </c>
      <c r="P8" s="232"/>
      <c r="Q8" s="232">
        <f>SUM(Q9:Q73)</f>
        <v>0</v>
      </c>
      <c r="R8" s="233"/>
      <c r="S8" s="233"/>
      <c r="T8" s="234"/>
      <c r="U8" s="228"/>
      <c r="V8" s="228">
        <f>SUM(V9:V73)</f>
        <v>538.04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368</v>
      </c>
      <c r="C9" s="254" t="s">
        <v>369</v>
      </c>
      <c r="D9" s="238" t="s">
        <v>184</v>
      </c>
      <c r="E9" s="239">
        <v>428.4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3.2000000000000001E-2</v>
      </c>
      <c r="V9" s="224">
        <f>ROUND(E9*U9,2)</f>
        <v>13.71</v>
      </c>
      <c r="W9" s="224"/>
      <c r="X9" s="224" t="s">
        <v>171</v>
      </c>
      <c r="Y9" s="224" t="s">
        <v>172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370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nebo lesní půdy, s vodorovným přemístěním na hromady v místě upotřebení nebo na dočasné či trvalé skládky se složením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371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3" x14ac:dyDescent="0.2">
      <c r="A12" s="220"/>
      <c r="B12" s="221"/>
      <c r="C12" s="255" t="s">
        <v>372</v>
      </c>
      <c r="D12" s="226"/>
      <c r="E12" s="227">
        <v>367.2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3" x14ac:dyDescent="0.2">
      <c r="A13" s="220"/>
      <c r="B13" s="221"/>
      <c r="C13" s="255" t="s">
        <v>373</v>
      </c>
      <c r="D13" s="226"/>
      <c r="E13" s="227">
        <v>61.2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6">
        <v>2</v>
      </c>
      <c r="B14" s="237" t="s">
        <v>374</v>
      </c>
      <c r="C14" s="254" t="s">
        <v>375</v>
      </c>
      <c r="D14" s="238" t="s">
        <v>184</v>
      </c>
      <c r="E14" s="239">
        <v>1.512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192</v>
      </c>
      <c r="S14" s="241" t="s">
        <v>169</v>
      </c>
      <c r="T14" s="242" t="s">
        <v>170</v>
      </c>
      <c r="U14" s="224">
        <v>7.0659999999999998</v>
      </c>
      <c r="V14" s="224">
        <f>ROUND(E14*U14,2)</f>
        <v>10.68</v>
      </c>
      <c r="W14" s="224"/>
      <c r="X14" s="224" t="s">
        <v>171</v>
      </c>
      <c r="Y14" s="224" t="s">
        <v>172</v>
      </c>
      <c r="Z14" s="213"/>
      <c r="AA14" s="213"/>
      <c r="AB14" s="213"/>
      <c r="AC14" s="213"/>
      <c r="AD14" s="213"/>
      <c r="AE14" s="213"/>
      <c r="AF14" s="213"/>
      <c r="AG14" s="213" t="s">
        <v>173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6" t="s">
        <v>376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188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371</v>
      </c>
      <c r="D16" s="226"/>
      <c r="E16" s="227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377</v>
      </c>
      <c r="D17" s="226"/>
      <c r="E17" s="227">
        <v>1.512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175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6">
        <v>3</v>
      </c>
      <c r="B18" s="237" t="s">
        <v>378</v>
      </c>
      <c r="C18" s="254" t="s">
        <v>379</v>
      </c>
      <c r="D18" s="238" t="s">
        <v>167</v>
      </c>
      <c r="E18" s="239">
        <v>1836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380</v>
      </c>
      <c r="S18" s="241" t="s">
        <v>169</v>
      </c>
      <c r="T18" s="242" t="s">
        <v>170</v>
      </c>
      <c r="U18" s="224">
        <v>0.20300000000000001</v>
      </c>
      <c r="V18" s="224">
        <f>ROUND(E18*U18,2)</f>
        <v>372.71</v>
      </c>
      <c r="W18" s="224"/>
      <c r="X18" s="224" t="s">
        <v>171</v>
      </c>
      <c r="Y18" s="224" t="s">
        <v>172</v>
      </c>
      <c r="Z18" s="213"/>
      <c r="AA18" s="213"/>
      <c r="AB18" s="213"/>
      <c r="AC18" s="213"/>
      <c r="AD18" s="213"/>
      <c r="AE18" s="213"/>
      <c r="AF18" s="213"/>
      <c r="AG18" s="213" t="s">
        <v>173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2" x14ac:dyDescent="0.2">
      <c r="A19" s="220"/>
      <c r="B19" s="221"/>
      <c r="C19" s="256" t="s">
        <v>381</v>
      </c>
      <c r="D19" s="243"/>
      <c r="E19" s="243"/>
      <c r="F19" s="243"/>
      <c r="G19" s="243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4" t="str">
        <f>C19</f>
        <v>s vyprofilováním, s přihnojením organickým hnojivem, naložením a odvozem shrabků a pokosené trávy na vzdálenost do 10 km a s jejich složením,</v>
      </c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5" t="s">
        <v>371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382</v>
      </c>
      <c r="D21" s="226"/>
      <c r="E21" s="227">
        <v>1836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6">
        <v>4</v>
      </c>
      <c r="B22" s="237" t="s">
        <v>383</v>
      </c>
      <c r="C22" s="254" t="s">
        <v>384</v>
      </c>
      <c r="D22" s="238" t="s">
        <v>167</v>
      </c>
      <c r="E22" s="239">
        <v>2448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385</v>
      </c>
      <c r="S22" s="241" t="s">
        <v>169</v>
      </c>
      <c r="T22" s="242" t="s">
        <v>170</v>
      </c>
      <c r="U22" s="224">
        <v>0.01</v>
      </c>
      <c r="V22" s="224">
        <f>ROUND(E22*U22,2)</f>
        <v>24.48</v>
      </c>
      <c r="W22" s="224"/>
      <c r="X22" s="224" t="s">
        <v>171</v>
      </c>
      <c r="Y22" s="224" t="s">
        <v>172</v>
      </c>
      <c r="Z22" s="213"/>
      <c r="AA22" s="213"/>
      <c r="AB22" s="213"/>
      <c r="AC22" s="213"/>
      <c r="AD22" s="213"/>
      <c r="AE22" s="213"/>
      <c r="AF22" s="213"/>
      <c r="AG22" s="213" t="s">
        <v>173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6" t="s">
        <v>386</v>
      </c>
      <c r="D23" s="243"/>
      <c r="E23" s="243"/>
      <c r="F23" s="243"/>
      <c r="G23" s="243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188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69" t="s">
        <v>387</v>
      </c>
      <c r="D24" s="268"/>
      <c r="E24" s="268"/>
      <c r="F24" s="268"/>
      <c r="G24" s="268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188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5" t="s">
        <v>371</v>
      </c>
      <c r="D25" s="226"/>
      <c r="E25" s="227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3" x14ac:dyDescent="0.2">
      <c r="A26" s="220"/>
      <c r="B26" s="221"/>
      <c r="C26" s="255" t="s">
        <v>388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3" x14ac:dyDescent="0.2">
      <c r="A27" s="220"/>
      <c r="B27" s="221"/>
      <c r="C27" s="255" t="s">
        <v>389</v>
      </c>
      <c r="D27" s="226"/>
      <c r="E27" s="227">
        <v>612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390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3" x14ac:dyDescent="0.2">
      <c r="A29" s="220"/>
      <c r="B29" s="221"/>
      <c r="C29" s="255" t="s">
        <v>391</v>
      </c>
      <c r="D29" s="226"/>
      <c r="E29" s="227">
        <v>1836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175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5</v>
      </c>
      <c r="B30" s="237" t="s">
        <v>392</v>
      </c>
      <c r="C30" s="254" t="s">
        <v>393</v>
      </c>
      <c r="D30" s="238" t="s">
        <v>167</v>
      </c>
      <c r="E30" s="239">
        <v>1836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192</v>
      </c>
      <c r="S30" s="241" t="s">
        <v>169</v>
      </c>
      <c r="T30" s="242" t="s">
        <v>170</v>
      </c>
      <c r="U30" s="224">
        <v>1.7999999999999999E-2</v>
      </c>
      <c r="V30" s="224">
        <f>ROUND(E30*U30,2)</f>
        <v>33.049999999999997</v>
      </c>
      <c r="W30" s="224"/>
      <c r="X30" s="224" t="s">
        <v>171</v>
      </c>
      <c r="Y30" s="224" t="s">
        <v>172</v>
      </c>
      <c r="Z30" s="213"/>
      <c r="AA30" s="213"/>
      <c r="AB30" s="213"/>
      <c r="AC30" s="213"/>
      <c r="AD30" s="213"/>
      <c r="AE30" s="213"/>
      <c r="AF30" s="213"/>
      <c r="AG30" s="213" t="s">
        <v>173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6" t="s">
        <v>394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5" t="s">
        <v>371</v>
      </c>
      <c r="D32" s="226"/>
      <c r="E32" s="227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175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5" t="s">
        <v>395</v>
      </c>
      <c r="D33" s="226"/>
      <c r="E33" s="227">
        <v>1836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175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6</v>
      </c>
      <c r="B34" s="237" t="s">
        <v>396</v>
      </c>
      <c r="C34" s="254" t="s">
        <v>397</v>
      </c>
      <c r="D34" s="238" t="s">
        <v>167</v>
      </c>
      <c r="E34" s="239">
        <v>1836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380</v>
      </c>
      <c r="S34" s="241" t="s">
        <v>169</v>
      </c>
      <c r="T34" s="242" t="s">
        <v>170</v>
      </c>
      <c r="U34" s="224">
        <v>2E-3</v>
      </c>
      <c r="V34" s="224">
        <f>ROUND(E34*U34,2)</f>
        <v>3.67</v>
      </c>
      <c r="W34" s="224"/>
      <c r="X34" s="224" t="s">
        <v>171</v>
      </c>
      <c r="Y34" s="224" t="s">
        <v>172</v>
      </c>
      <c r="Z34" s="213"/>
      <c r="AA34" s="213"/>
      <c r="AB34" s="213"/>
      <c r="AC34" s="213"/>
      <c r="AD34" s="213"/>
      <c r="AE34" s="213"/>
      <c r="AF34" s="213"/>
      <c r="AG34" s="213" t="s">
        <v>173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5" t="s">
        <v>371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395</v>
      </c>
      <c r="D36" s="226"/>
      <c r="E36" s="227">
        <v>1836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5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6">
        <v>7</v>
      </c>
      <c r="B37" s="237" t="s">
        <v>398</v>
      </c>
      <c r="C37" s="254" t="s">
        <v>399</v>
      </c>
      <c r="D37" s="238" t="s">
        <v>167</v>
      </c>
      <c r="E37" s="239">
        <v>1836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380</v>
      </c>
      <c r="S37" s="241" t="s">
        <v>169</v>
      </c>
      <c r="T37" s="242" t="s">
        <v>170</v>
      </c>
      <c r="U37" s="224">
        <v>1E-3</v>
      </c>
      <c r="V37" s="224">
        <f>ROUND(E37*U37,2)</f>
        <v>1.84</v>
      </c>
      <c r="W37" s="224"/>
      <c r="X37" s="224" t="s">
        <v>171</v>
      </c>
      <c r="Y37" s="224" t="s">
        <v>172</v>
      </c>
      <c r="Z37" s="213"/>
      <c r="AA37" s="213"/>
      <c r="AB37" s="213"/>
      <c r="AC37" s="213"/>
      <c r="AD37" s="213"/>
      <c r="AE37" s="213"/>
      <c r="AF37" s="213"/>
      <c r="AG37" s="213" t="s">
        <v>173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371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395</v>
      </c>
      <c r="D39" s="226"/>
      <c r="E39" s="227">
        <v>1836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6">
        <v>8</v>
      </c>
      <c r="B40" s="237" t="s">
        <v>400</v>
      </c>
      <c r="C40" s="254" t="s">
        <v>401</v>
      </c>
      <c r="D40" s="238" t="s">
        <v>167</v>
      </c>
      <c r="E40" s="239">
        <v>1836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169</v>
      </c>
      <c r="T40" s="242" t="s">
        <v>170</v>
      </c>
      <c r="U40" s="224">
        <v>1E-3</v>
      </c>
      <c r="V40" s="224">
        <f>ROUND(E40*U40,2)</f>
        <v>1.84</v>
      </c>
      <c r="W40" s="224"/>
      <c r="X40" s="224" t="s">
        <v>171</v>
      </c>
      <c r="Y40" s="224" t="s">
        <v>172</v>
      </c>
      <c r="Z40" s="213"/>
      <c r="AA40" s="213"/>
      <c r="AB40" s="213"/>
      <c r="AC40" s="213"/>
      <c r="AD40" s="213"/>
      <c r="AE40" s="213"/>
      <c r="AF40" s="213"/>
      <c r="AG40" s="213" t="s">
        <v>173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371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395</v>
      </c>
      <c r="D42" s="226"/>
      <c r="E42" s="227">
        <v>1836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5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9</v>
      </c>
      <c r="B43" s="237" t="s">
        <v>402</v>
      </c>
      <c r="C43" s="254" t="s">
        <v>403</v>
      </c>
      <c r="D43" s="238" t="s">
        <v>167</v>
      </c>
      <c r="E43" s="239">
        <v>1836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169</v>
      </c>
      <c r="T43" s="242" t="s">
        <v>170</v>
      </c>
      <c r="U43" s="224">
        <v>1.4999999999999999E-2</v>
      </c>
      <c r="V43" s="224">
        <f>ROUND(E43*U43,2)</f>
        <v>27.54</v>
      </c>
      <c r="W43" s="224"/>
      <c r="X43" s="224" t="s">
        <v>171</v>
      </c>
      <c r="Y43" s="224" t="s">
        <v>172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5" t="s">
        <v>371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395</v>
      </c>
      <c r="D45" s="226"/>
      <c r="E45" s="227">
        <v>1836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6">
        <v>10</v>
      </c>
      <c r="B46" s="237" t="s">
        <v>404</v>
      </c>
      <c r="C46" s="254" t="s">
        <v>405</v>
      </c>
      <c r="D46" s="238" t="s">
        <v>167</v>
      </c>
      <c r="E46" s="239">
        <v>1836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 t="s">
        <v>380</v>
      </c>
      <c r="S46" s="241" t="s">
        <v>169</v>
      </c>
      <c r="T46" s="242" t="s">
        <v>170</v>
      </c>
      <c r="U46" s="224">
        <v>3.0000000000000001E-3</v>
      </c>
      <c r="V46" s="224">
        <f>ROUND(E46*U46,2)</f>
        <v>5.51</v>
      </c>
      <c r="W46" s="224"/>
      <c r="X46" s="224" t="s">
        <v>171</v>
      </c>
      <c r="Y46" s="224" t="s">
        <v>172</v>
      </c>
      <c r="Z46" s="213"/>
      <c r="AA46" s="213"/>
      <c r="AB46" s="213"/>
      <c r="AC46" s="213"/>
      <c r="AD46" s="213"/>
      <c r="AE46" s="213"/>
      <c r="AF46" s="213"/>
      <c r="AG46" s="213" t="s">
        <v>173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6" t="s">
        <v>406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188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5" t="s">
        <v>371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395</v>
      </c>
      <c r="D49" s="226"/>
      <c r="E49" s="227">
        <v>1836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6">
        <v>11</v>
      </c>
      <c r="B50" s="237" t="s">
        <v>407</v>
      </c>
      <c r="C50" s="254" t="s">
        <v>408</v>
      </c>
      <c r="D50" s="238" t="s">
        <v>240</v>
      </c>
      <c r="E50" s="239">
        <v>1.8360000000000001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380</v>
      </c>
      <c r="S50" s="241" t="s">
        <v>169</v>
      </c>
      <c r="T50" s="242" t="s">
        <v>170</v>
      </c>
      <c r="U50" s="224">
        <v>21.428999999999998</v>
      </c>
      <c r="V50" s="224">
        <f>ROUND(E50*U50,2)</f>
        <v>39.340000000000003</v>
      </c>
      <c r="W50" s="224"/>
      <c r="X50" s="224" t="s">
        <v>171</v>
      </c>
      <c r="Y50" s="224" t="s">
        <v>172</v>
      </c>
      <c r="Z50" s="213"/>
      <c r="AA50" s="213"/>
      <c r="AB50" s="213"/>
      <c r="AC50" s="213"/>
      <c r="AD50" s="213"/>
      <c r="AE50" s="213"/>
      <c r="AF50" s="213"/>
      <c r="AG50" s="213" t="s">
        <v>173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6" t="s">
        <v>409</v>
      </c>
      <c r="D51" s="243"/>
      <c r="E51" s="243"/>
      <c r="F51" s="243"/>
      <c r="G51" s="243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188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5" t="s">
        <v>371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410</v>
      </c>
      <c r="D53" s="226"/>
      <c r="E53" s="227">
        <v>1.8360000000000001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12</v>
      </c>
      <c r="B54" s="237" t="s">
        <v>411</v>
      </c>
      <c r="C54" s="254" t="s">
        <v>412</v>
      </c>
      <c r="D54" s="238" t="s">
        <v>167</v>
      </c>
      <c r="E54" s="239">
        <v>1836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169</v>
      </c>
      <c r="T54" s="242" t="s">
        <v>170</v>
      </c>
      <c r="U54" s="224">
        <v>2E-3</v>
      </c>
      <c r="V54" s="224">
        <f>ROUND(E54*U54,2)</f>
        <v>3.67</v>
      </c>
      <c r="W54" s="224"/>
      <c r="X54" s="224" t="s">
        <v>171</v>
      </c>
      <c r="Y54" s="224" t="s">
        <v>172</v>
      </c>
      <c r="Z54" s="213"/>
      <c r="AA54" s="213"/>
      <c r="AB54" s="213"/>
      <c r="AC54" s="213"/>
      <c r="AD54" s="213"/>
      <c r="AE54" s="213"/>
      <c r="AF54" s="213"/>
      <c r="AG54" s="213" t="s">
        <v>173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5" t="s">
        <v>371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175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5" t="s">
        <v>395</v>
      </c>
      <c r="D56" s="226"/>
      <c r="E56" s="227">
        <v>1836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175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6">
        <v>13</v>
      </c>
      <c r="B57" s="237" t="s">
        <v>413</v>
      </c>
      <c r="C57" s="254" t="s">
        <v>414</v>
      </c>
      <c r="D57" s="238" t="s">
        <v>167</v>
      </c>
      <c r="E57" s="239">
        <v>3672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/>
      <c r="S57" s="241" t="s">
        <v>299</v>
      </c>
      <c r="T57" s="242" t="s">
        <v>300</v>
      </c>
      <c r="U57" s="224">
        <v>0</v>
      </c>
      <c r="V57" s="224">
        <f>ROUND(E57*U57,2)</f>
        <v>0</v>
      </c>
      <c r="W57" s="224"/>
      <c r="X57" s="224" t="s">
        <v>171</v>
      </c>
      <c r="Y57" s="224" t="s">
        <v>172</v>
      </c>
      <c r="Z57" s="213"/>
      <c r="AA57" s="213"/>
      <c r="AB57" s="213"/>
      <c r="AC57" s="213"/>
      <c r="AD57" s="213"/>
      <c r="AE57" s="213"/>
      <c r="AF57" s="213"/>
      <c r="AG57" s="213" t="s">
        <v>173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2" x14ac:dyDescent="0.2">
      <c r="A58" s="220"/>
      <c r="B58" s="221"/>
      <c r="C58" s="255" t="s">
        <v>415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416</v>
      </c>
      <c r="D59" s="226"/>
      <c r="E59" s="227">
        <v>3672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6">
        <v>14</v>
      </c>
      <c r="B60" s="237" t="s">
        <v>417</v>
      </c>
      <c r="C60" s="254" t="s">
        <v>418</v>
      </c>
      <c r="D60" s="238" t="s">
        <v>167</v>
      </c>
      <c r="E60" s="239">
        <v>1836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/>
      <c r="S60" s="241" t="s">
        <v>299</v>
      </c>
      <c r="T60" s="242" t="s">
        <v>300</v>
      </c>
      <c r="U60" s="224">
        <v>0</v>
      </c>
      <c r="V60" s="224">
        <f>ROUND(E60*U60,2)</f>
        <v>0</v>
      </c>
      <c r="W60" s="224"/>
      <c r="X60" s="224" t="s">
        <v>171</v>
      </c>
      <c r="Y60" s="224" t="s">
        <v>172</v>
      </c>
      <c r="Z60" s="213"/>
      <c r="AA60" s="213"/>
      <c r="AB60" s="213"/>
      <c r="AC60" s="213"/>
      <c r="AD60" s="213"/>
      <c r="AE60" s="213"/>
      <c r="AF60" s="213"/>
      <c r="AG60" s="213" t="s">
        <v>173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5" t="s">
        <v>371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395</v>
      </c>
      <c r="D62" s="226"/>
      <c r="E62" s="227">
        <v>1836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175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6">
        <v>15</v>
      </c>
      <c r="B63" s="237" t="s">
        <v>419</v>
      </c>
      <c r="C63" s="254" t="s">
        <v>420</v>
      </c>
      <c r="D63" s="238" t="s">
        <v>224</v>
      </c>
      <c r="E63" s="239">
        <v>55.08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1E-3</v>
      </c>
      <c r="O63" s="239">
        <f>ROUND(E63*N63,2)</f>
        <v>0.06</v>
      </c>
      <c r="P63" s="239">
        <v>0</v>
      </c>
      <c r="Q63" s="239">
        <f>ROUND(E63*P63,2)</f>
        <v>0</v>
      </c>
      <c r="R63" s="241" t="s">
        <v>334</v>
      </c>
      <c r="S63" s="241" t="s">
        <v>169</v>
      </c>
      <c r="T63" s="242" t="s">
        <v>170</v>
      </c>
      <c r="U63" s="224">
        <v>0</v>
      </c>
      <c r="V63" s="224">
        <f>ROUND(E63*U63,2)</f>
        <v>0</v>
      </c>
      <c r="W63" s="224"/>
      <c r="X63" s="224" t="s">
        <v>335</v>
      </c>
      <c r="Y63" s="224" t="s">
        <v>172</v>
      </c>
      <c r="Z63" s="213"/>
      <c r="AA63" s="213"/>
      <c r="AB63" s="213"/>
      <c r="AC63" s="213"/>
      <c r="AD63" s="213"/>
      <c r="AE63" s="213"/>
      <c r="AF63" s="213"/>
      <c r="AG63" s="213" t="s">
        <v>336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8" t="s">
        <v>421</v>
      </c>
      <c r="D64" s="252"/>
      <c r="E64" s="252"/>
      <c r="F64" s="252"/>
      <c r="G64" s="252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251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5" t="s">
        <v>422</v>
      </c>
      <c r="D65" s="226"/>
      <c r="E65" s="227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175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55" t="s">
        <v>371</v>
      </c>
      <c r="D66" s="226"/>
      <c r="E66" s="227"/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423</v>
      </c>
      <c r="D67" s="226"/>
      <c r="E67" s="227">
        <v>55.08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16</v>
      </c>
      <c r="B68" s="237" t="s">
        <v>424</v>
      </c>
      <c r="C68" s="254" t="s">
        <v>425</v>
      </c>
      <c r="D68" s="238" t="s">
        <v>426</v>
      </c>
      <c r="E68" s="239">
        <v>183.6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1E-3</v>
      </c>
      <c r="O68" s="239">
        <f>ROUND(E68*N68,2)</f>
        <v>0.18</v>
      </c>
      <c r="P68" s="239">
        <v>0</v>
      </c>
      <c r="Q68" s="239">
        <f>ROUND(E68*P68,2)</f>
        <v>0</v>
      </c>
      <c r="R68" s="241" t="s">
        <v>334</v>
      </c>
      <c r="S68" s="241" t="s">
        <v>169</v>
      </c>
      <c r="T68" s="242" t="s">
        <v>170</v>
      </c>
      <c r="U68" s="224">
        <v>0</v>
      </c>
      <c r="V68" s="224">
        <f>ROUND(E68*U68,2)</f>
        <v>0</v>
      </c>
      <c r="W68" s="224"/>
      <c r="X68" s="224" t="s">
        <v>335</v>
      </c>
      <c r="Y68" s="224" t="s">
        <v>172</v>
      </c>
      <c r="Z68" s="213"/>
      <c r="AA68" s="213"/>
      <c r="AB68" s="213"/>
      <c r="AC68" s="213"/>
      <c r="AD68" s="213"/>
      <c r="AE68" s="213"/>
      <c r="AF68" s="213"/>
      <c r="AG68" s="213" t="s">
        <v>336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5" t="s">
        <v>371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5" t="s">
        <v>427</v>
      </c>
      <c r="D70" s="226"/>
      <c r="E70" s="227">
        <v>183.6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17</v>
      </c>
      <c r="B71" s="237" t="s">
        <v>428</v>
      </c>
      <c r="C71" s="254" t="s">
        <v>429</v>
      </c>
      <c r="D71" s="238" t="s">
        <v>430</v>
      </c>
      <c r="E71" s="239">
        <v>2.754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1E-3</v>
      </c>
      <c r="O71" s="239">
        <f>ROUND(E71*N71,2)</f>
        <v>0</v>
      </c>
      <c r="P71" s="239">
        <v>0</v>
      </c>
      <c r="Q71" s="239">
        <f>ROUND(E71*P71,2)</f>
        <v>0</v>
      </c>
      <c r="R71" s="241" t="s">
        <v>334</v>
      </c>
      <c r="S71" s="241" t="s">
        <v>169</v>
      </c>
      <c r="T71" s="242" t="s">
        <v>170</v>
      </c>
      <c r="U71" s="224">
        <v>0</v>
      </c>
      <c r="V71" s="224">
        <f>ROUND(E71*U71,2)</f>
        <v>0</v>
      </c>
      <c r="W71" s="224"/>
      <c r="X71" s="224" t="s">
        <v>335</v>
      </c>
      <c r="Y71" s="224" t="s">
        <v>172</v>
      </c>
      <c r="Z71" s="213"/>
      <c r="AA71" s="213"/>
      <c r="AB71" s="213"/>
      <c r="AC71" s="213"/>
      <c r="AD71" s="213"/>
      <c r="AE71" s="213"/>
      <c r="AF71" s="213"/>
      <c r="AG71" s="213" t="s">
        <v>336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5" t="s">
        <v>371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5" t="s">
        <v>431</v>
      </c>
      <c r="D73" s="226"/>
      <c r="E73" s="227">
        <v>2.754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9" t="s">
        <v>163</v>
      </c>
      <c r="B74" s="230" t="s">
        <v>93</v>
      </c>
      <c r="C74" s="253" t="s">
        <v>94</v>
      </c>
      <c r="D74" s="231"/>
      <c r="E74" s="232"/>
      <c r="F74" s="233"/>
      <c r="G74" s="233">
        <f>SUMIF(AG75:AG81,"&lt;&gt;NOR",G75:G81)</f>
        <v>0</v>
      </c>
      <c r="H74" s="233"/>
      <c r="I74" s="233">
        <f>SUM(I75:I81)</f>
        <v>0</v>
      </c>
      <c r="J74" s="233"/>
      <c r="K74" s="233">
        <f>SUM(K75:K81)</f>
        <v>0</v>
      </c>
      <c r="L74" s="233"/>
      <c r="M74" s="233">
        <f>SUM(M75:M81)</f>
        <v>0</v>
      </c>
      <c r="N74" s="232"/>
      <c r="O74" s="232">
        <f>SUM(O75:O81)</f>
        <v>3.8099999999999996</v>
      </c>
      <c r="P74" s="232"/>
      <c r="Q74" s="232">
        <f>SUM(Q75:Q81)</f>
        <v>0</v>
      </c>
      <c r="R74" s="233"/>
      <c r="S74" s="233"/>
      <c r="T74" s="234"/>
      <c r="U74" s="228"/>
      <c r="V74" s="228">
        <f>SUM(V75:V81)</f>
        <v>173.24</v>
      </c>
      <c r="W74" s="228"/>
      <c r="X74" s="228"/>
      <c r="Y74" s="228"/>
      <c r="AG74" t="s">
        <v>164</v>
      </c>
    </row>
    <row r="75" spans="1:60" outlineLevel="1" x14ac:dyDescent="0.2">
      <c r="A75" s="236">
        <v>18</v>
      </c>
      <c r="B75" s="237" t="s">
        <v>432</v>
      </c>
      <c r="C75" s="254" t="s">
        <v>433</v>
      </c>
      <c r="D75" s="238" t="s">
        <v>184</v>
      </c>
      <c r="E75" s="239">
        <v>0.14399999999999999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1.7816399999999999</v>
      </c>
      <c r="O75" s="239">
        <f>ROUND(E75*N75,2)</f>
        <v>0.26</v>
      </c>
      <c r="P75" s="239">
        <v>0</v>
      </c>
      <c r="Q75" s="239">
        <f>ROUND(E75*P75,2)</f>
        <v>0</v>
      </c>
      <c r="R75" s="241"/>
      <c r="S75" s="241" t="s">
        <v>169</v>
      </c>
      <c r="T75" s="242" t="s">
        <v>170</v>
      </c>
      <c r="U75" s="224">
        <v>1.085</v>
      </c>
      <c r="V75" s="224">
        <f>ROUND(E75*U75,2)</f>
        <v>0.16</v>
      </c>
      <c r="W75" s="224"/>
      <c r="X75" s="224" t="s">
        <v>171</v>
      </c>
      <c r="Y75" s="224" t="s">
        <v>172</v>
      </c>
      <c r="Z75" s="213"/>
      <c r="AA75" s="213"/>
      <c r="AB75" s="213"/>
      <c r="AC75" s="213"/>
      <c r="AD75" s="213"/>
      <c r="AE75" s="213"/>
      <c r="AF75" s="213"/>
      <c r="AG75" s="213" t="s">
        <v>173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434</v>
      </c>
      <c r="D76" s="226"/>
      <c r="E76" s="227">
        <v>0.14399999999999999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19</v>
      </c>
      <c r="B77" s="237" t="s">
        <v>435</v>
      </c>
      <c r="C77" s="254" t="s">
        <v>436</v>
      </c>
      <c r="D77" s="238" t="s">
        <v>184</v>
      </c>
      <c r="E77" s="239">
        <v>1.0415300000000001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2.5249999999999999</v>
      </c>
      <c r="O77" s="239">
        <f>ROUND(E77*N77,2)</f>
        <v>2.63</v>
      </c>
      <c r="P77" s="239">
        <v>0</v>
      </c>
      <c r="Q77" s="239">
        <f>ROUND(E77*P77,2)</f>
        <v>0</v>
      </c>
      <c r="R77" s="241" t="s">
        <v>437</v>
      </c>
      <c r="S77" s="241" t="s">
        <v>169</v>
      </c>
      <c r="T77" s="242" t="s">
        <v>170</v>
      </c>
      <c r="U77" s="224">
        <v>0.47699999999999998</v>
      </c>
      <c r="V77" s="224">
        <f>ROUND(E77*U77,2)</f>
        <v>0.5</v>
      </c>
      <c r="W77" s="224"/>
      <c r="X77" s="224" t="s">
        <v>171</v>
      </c>
      <c r="Y77" s="224" t="s">
        <v>172</v>
      </c>
      <c r="Z77" s="213"/>
      <c r="AA77" s="213"/>
      <c r="AB77" s="213"/>
      <c r="AC77" s="213"/>
      <c r="AD77" s="213"/>
      <c r="AE77" s="213"/>
      <c r="AF77" s="213"/>
      <c r="AG77" s="213" t="s">
        <v>173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5" t="s">
        <v>438</v>
      </c>
      <c r="D78" s="226"/>
      <c r="E78" s="227">
        <v>1.296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175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5" t="s">
        <v>439</v>
      </c>
      <c r="D79" s="226"/>
      <c r="E79" s="227">
        <v>-0.25446999999999997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6">
        <v>20</v>
      </c>
      <c r="B80" s="237" t="s">
        <v>273</v>
      </c>
      <c r="C80" s="254" t="s">
        <v>274</v>
      </c>
      <c r="D80" s="238" t="s">
        <v>167</v>
      </c>
      <c r="E80" s="239">
        <v>1836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5.0000000000000001E-4</v>
      </c>
      <c r="O80" s="239">
        <f>ROUND(E80*N80,2)</f>
        <v>0.92</v>
      </c>
      <c r="P80" s="239">
        <v>0</v>
      </c>
      <c r="Q80" s="239">
        <f>ROUND(E80*P80,2)</f>
        <v>0</v>
      </c>
      <c r="R80" s="241" t="s">
        <v>185</v>
      </c>
      <c r="S80" s="241" t="s">
        <v>169</v>
      </c>
      <c r="T80" s="242" t="s">
        <v>170</v>
      </c>
      <c r="U80" s="224">
        <v>9.4E-2</v>
      </c>
      <c r="V80" s="224">
        <f>ROUND(E80*U80,2)</f>
        <v>172.58</v>
      </c>
      <c r="W80" s="224"/>
      <c r="X80" s="224" t="s">
        <v>171</v>
      </c>
      <c r="Y80" s="224" t="s">
        <v>172</v>
      </c>
      <c r="Z80" s="213"/>
      <c r="AA80" s="213"/>
      <c r="AB80" s="213"/>
      <c r="AC80" s="213"/>
      <c r="AD80" s="213"/>
      <c r="AE80" s="213"/>
      <c r="AF80" s="213"/>
      <c r="AG80" s="213" t="s">
        <v>173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440</v>
      </c>
      <c r="D81" s="226"/>
      <c r="E81" s="227">
        <v>1836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175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229" t="s">
        <v>163</v>
      </c>
      <c r="B82" s="230" t="s">
        <v>97</v>
      </c>
      <c r="C82" s="253" t="s">
        <v>98</v>
      </c>
      <c r="D82" s="231"/>
      <c r="E82" s="232"/>
      <c r="F82" s="233"/>
      <c r="G82" s="233">
        <f>SUMIF(AG83:AG85,"&lt;&gt;NOR",G83:G85)</f>
        <v>0</v>
      </c>
      <c r="H82" s="233"/>
      <c r="I82" s="233">
        <f>SUM(I83:I85)</f>
        <v>0</v>
      </c>
      <c r="J82" s="233"/>
      <c r="K82" s="233">
        <f>SUM(K83:K85)</f>
        <v>0</v>
      </c>
      <c r="L82" s="233"/>
      <c r="M82" s="233">
        <f>SUM(M83:M85)</f>
        <v>0</v>
      </c>
      <c r="N82" s="232"/>
      <c r="O82" s="232">
        <f>SUM(O83:O85)</f>
        <v>245.11</v>
      </c>
      <c r="P82" s="232"/>
      <c r="Q82" s="232">
        <f>SUM(Q83:Q85)</f>
        <v>0</v>
      </c>
      <c r="R82" s="233"/>
      <c r="S82" s="233"/>
      <c r="T82" s="234"/>
      <c r="U82" s="228"/>
      <c r="V82" s="228">
        <f>SUM(V83:V85)</f>
        <v>4598.6400000000003</v>
      </c>
      <c r="W82" s="228"/>
      <c r="X82" s="228"/>
      <c r="Y82" s="228"/>
      <c r="AG82" t="s">
        <v>164</v>
      </c>
    </row>
    <row r="83" spans="1:60" outlineLevel="1" x14ac:dyDescent="0.2">
      <c r="A83" s="236">
        <v>21</v>
      </c>
      <c r="B83" s="237" t="s">
        <v>441</v>
      </c>
      <c r="C83" s="254" t="s">
        <v>442</v>
      </c>
      <c r="D83" s="238" t="s">
        <v>202</v>
      </c>
      <c r="E83" s="239">
        <v>28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8.7540999999999993</v>
      </c>
      <c r="O83" s="239">
        <f>ROUND(E83*N83,2)</f>
        <v>245.11</v>
      </c>
      <c r="P83" s="239">
        <v>0</v>
      </c>
      <c r="Q83" s="239">
        <f>ROUND(E83*P83,2)</f>
        <v>0</v>
      </c>
      <c r="R83" s="241"/>
      <c r="S83" s="241" t="s">
        <v>299</v>
      </c>
      <c r="T83" s="242" t="s">
        <v>300</v>
      </c>
      <c r="U83" s="224">
        <v>164.23712</v>
      </c>
      <c r="V83" s="224">
        <f>ROUND(E83*U83,2)</f>
        <v>4598.6400000000003</v>
      </c>
      <c r="W83" s="224"/>
      <c r="X83" s="224" t="s">
        <v>171</v>
      </c>
      <c r="Y83" s="224" t="s">
        <v>279</v>
      </c>
      <c r="Z83" s="213"/>
      <c r="AA83" s="213"/>
      <c r="AB83" s="213"/>
      <c r="AC83" s="213"/>
      <c r="AD83" s="213"/>
      <c r="AE83" s="213"/>
      <c r="AF83" s="213"/>
      <c r="AG83" s="213" t="s">
        <v>173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8" t="s">
        <v>443</v>
      </c>
      <c r="D84" s="252"/>
      <c r="E84" s="252"/>
      <c r="F84" s="252"/>
      <c r="G84" s="252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251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44" t="str">
        <f>C84</f>
        <v>2D plotový panel, vodorovné dráty 2x6mm, svislé 5mm, oka 50/200mm, šířka panelu 2,5m, povrchová úprava žárový zinek</v>
      </c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5" t="s">
        <v>444</v>
      </c>
      <c r="D85" s="226"/>
      <c r="E85" s="227">
        <v>28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175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229" t="s">
        <v>163</v>
      </c>
      <c r="B86" s="230" t="s">
        <v>101</v>
      </c>
      <c r="C86" s="253" t="s">
        <v>102</v>
      </c>
      <c r="D86" s="231"/>
      <c r="E86" s="232"/>
      <c r="F86" s="233"/>
      <c r="G86" s="233">
        <f>SUMIF(AG87:AG89,"&lt;&gt;NOR",G87:G89)</f>
        <v>0</v>
      </c>
      <c r="H86" s="233"/>
      <c r="I86" s="233">
        <f>SUM(I87:I89)</f>
        <v>0</v>
      </c>
      <c r="J86" s="233"/>
      <c r="K86" s="233">
        <f>SUM(K87:K89)</f>
        <v>0</v>
      </c>
      <c r="L86" s="233"/>
      <c r="M86" s="233">
        <f>SUM(M87:M89)</f>
        <v>0</v>
      </c>
      <c r="N86" s="232"/>
      <c r="O86" s="232">
        <f>SUM(O87:O89)</f>
        <v>557.42999999999995</v>
      </c>
      <c r="P86" s="232"/>
      <c r="Q86" s="232">
        <f>SUM(Q87:Q89)</f>
        <v>0</v>
      </c>
      <c r="R86" s="233"/>
      <c r="S86" s="233"/>
      <c r="T86" s="234"/>
      <c r="U86" s="228"/>
      <c r="V86" s="228">
        <f>SUM(V87:V89)</f>
        <v>29.38</v>
      </c>
      <c r="W86" s="228"/>
      <c r="X86" s="228"/>
      <c r="Y86" s="228"/>
      <c r="AG86" t="s">
        <v>164</v>
      </c>
    </row>
    <row r="87" spans="1:60" outlineLevel="1" x14ac:dyDescent="0.2">
      <c r="A87" s="236">
        <v>22</v>
      </c>
      <c r="B87" s="237" t="s">
        <v>445</v>
      </c>
      <c r="C87" s="254" t="s">
        <v>446</v>
      </c>
      <c r="D87" s="238" t="s">
        <v>167</v>
      </c>
      <c r="E87" s="239">
        <v>1836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0.30360999999999999</v>
      </c>
      <c r="O87" s="239">
        <f>ROUND(E87*N87,2)</f>
        <v>557.42999999999995</v>
      </c>
      <c r="P87" s="239">
        <v>0</v>
      </c>
      <c r="Q87" s="239">
        <f>ROUND(E87*P87,2)</f>
        <v>0</v>
      </c>
      <c r="R87" s="241" t="s">
        <v>168</v>
      </c>
      <c r="S87" s="241" t="s">
        <v>169</v>
      </c>
      <c r="T87" s="242" t="s">
        <v>170</v>
      </c>
      <c r="U87" s="224">
        <v>1.6E-2</v>
      </c>
      <c r="V87" s="224">
        <f>ROUND(E87*U87,2)</f>
        <v>29.38</v>
      </c>
      <c r="W87" s="224"/>
      <c r="X87" s="224" t="s">
        <v>171</v>
      </c>
      <c r="Y87" s="224" t="s">
        <v>172</v>
      </c>
      <c r="Z87" s="213"/>
      <c r="AA87" s="213"/>
      <c r="AB87" s="213"/>
      <c r="AC87" s="213"/>
      <c r="AD87" s="213"/>
      <c r="AE87" s="213"/>
      <c r="AF87" s="213"/>
      <c r="AG87" s="213" t="s">
        <v>173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6" t="s">
        <v>447</v>
      </c>
      <c r="D88" s="243"/>
      <c r="E88" s="243"/>
      <c r="F88" s="243"/>
      <c r="G88" s="243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188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5" t="s">
        <v>382</v>
      </c>
      <c r="D89" s="226"/>
      <c r="E89" s="227">
        <v>1836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9" t="s">
        <v>163</v>
      </c>
      <c r="B90" s="230" t="s">
        <v>111</v>
      </c>
      <c r="C90" s="253" t="s">
        <v>112</v>
      </c>
      <c r="D90" s="231"/>
      <c r="E90" s="232"/>
      <c r="F90" s="233"/>
      <c r="G90" s="233">
        <f>SUMIF(AG91:AG104,"&lt;&gt;NOR",G91:G104)</f>
        <v>0</v>
      </c>
      <c r="H90" s="233"/>
      <c r="I90" s="233">
        <f>SUM(I91:I104)</f>
        <v>0</v>
      </c>
      <c r="J90" s="233"/>
      <c r="K90" s="233">
        <f>SUM(K91:K104)</f>
        <v>0</v>
      </c>
      <c r="L90" s="233"/>
      <c r="M90" s="233">
        <f>SUM(M91:M104)</f>
        <v>0</v>
      </c>
      <c r="N90" s="232"/>
      <c r="O90" s="232">
        <f>SUM(O91:O104)</f>
        <v>0.3</v>
      </c>
      <c r="P90" s="232"/>
      <c r="Q90" s="232">
        <f>SUM(Q91:Q104)</f>
        <v>0</v>
      </c>
      <c r="R90" s="233"/>
      <c r="S90" s="233"/>
      <c r="T90" s="234"/>
      <c r="U90" s="228"/>
      <c r="V90" s="228">
        <f>SUM(V91:V104)</f>
        <v>0</v>
      </c>
      <c r="W90" s="228"/>
      <c r="X90" s="228"/>
      <c r="Y90" s="228"/>
      <c r="AG90" t="s">
        <v>164</v>
      </c>
    </row>
    <row r="91" spans="1:60" outlineLevel="1" x14ac:dyDescent="0.2">
      <c r="A91" s="236">
        <v>23</v>
      </c>
      <c r="B91" s="237" t="s">
        <v>448</v>
      </c>
      <c r="C91" s="254" t="s">
        <v>449</v>
      </c>
      <c r="D91" s="238" t="s">
        <v>450</v>
      </c>
      <c r="E91" s="239">
        <v>4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/>
      <c r="S91" s="241" t="s">
        <v>299</v>
      </c>
      <c r="T91" s="242" t="s">
        <v>300</v>
      </c>
      <c r="U91" s="224">
        <v>0</v>
      </c>
      <c r="V91" s="224">
        <f>ROUND(E91*U91,2)</f>
        <v>0</v>
      </c>
      <c r="W91" s="224"/>
      <c r="X91" s="224" t="s">
        <v>171</v>
      </c>
      <c r="Y91" s="224" t="s">
        <v>172</v>
      </c>
      <c r="Z91" s="213"/>
      <c r="AA91" s="213"/>
      <c r="AB91" s="213"/>
      <c r="AC91" s="213"/>
      <c r="AD91" s="213"/>
      <c r="AE91" s="213"/>
      <c r="AF91" s="213"/>
      <c r="AG91" s="213" t="s">
        <v>173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5" t="s">
        <v>451</v>
      </c>
      <c r="D92" s="226"/>
      <c r="E92" s="227">
        <v>4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5">
        <v>24</v>
      </c>
      <c r="B93" s="246" t="s">
        <v>452</v>
      </c>
      <c r="C93" s="257" t="s">
        <v>453</v>
      </c>
      <c r="D93" s="247" t="s">
        <v>454</v>
      </c>
      <c r="E93" s="248">
        <v>1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50"/>
      <c r="S93" s="250" t="s">
        <v>299</v>
      </c>
      <c r="T93" s="251" t="s">
        <v>300</v>
      </c>
      <c r="U93" s="224">
        <v>0</v>
      </c>
      <c r="V93" s="224">
        <f>ROUND(E93*U93,2)</f>
        <v>0</v>
      </c>
      <c r="W93" s="224"/>
      <c r="X93" s="224" t="s">
        <v>171</v>
      </c>
      <c r="Y93" s="224" t="s">
        <v>172</v>
      </c>
      <c r="Z93" s="213"/>
      <c r="AA93" s="213"/>
      <c r="AB93" s="213"/>
      <c r="AC93" s="213"/>
      <c r="AD93" s="213"/>
      <c r="AE93" s="213"/>
      <c r="AF93" s="213"/>
      <c r="AG93" s="213" t="s">
        <v>173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6">
        <v>25</v>
      </c>
      <c r="B94" s="237" t="s">
        <v>455</v>
      </c>
      <c r="C94" s="254" t="s">
        <v>456</v>
      </c>
      <c r="D94" s="238" t="s">
        <v>457</v>
      </c>
      <c r="E94" s="239">
        <v>2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/>
      <c r="S94" s="241" t="s">
        <v>299</v>
      </c>
      <c r="T94" s="242" t="s">
        <v>300</v>
      </c>
      <c r="U94" s="224">
        <v>0</v>
      </c>
      <c r="V94" s="224">
        <f>ROUND(E94*U94,2)</f>
        <v>0</v>
      </c>
      <c r="W94" s="224"/>
      <c r="X94" s="224" t="s">
        <v>171</v>
      </c>
      <c r="Y94" s="224" t="s">
        <v>172</v>
      </c>
      <c r="Z94" s="213"/>
      <c r="AA94" s="213"/>
      <c r="AB94" s="213"/>
      <c r="AC94" s="213"/>
      <c r="AD94" s="213"/>
      <c r="AE94" s="213"/>
      <c r="AF94" s="213"/>
      <c r="AG94" s="213" t="s">
        <v>173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8" t="s">
        <v>458</v>
      </c>
      <c r="D95" s="252"/>
      <c r="E95" s="252"/>
      <c r="F95" s="252"/>
      <c r="G95" s="252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251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67" t="s">
        <v>459</v>
      </c>
      <c r="D96" s="264"/>
      <c r="E96" s="264"/>
      <c r="F96" s="264"/>
      <c r="G96" s="26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251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6">
        <v>26</v>
      </c>
      <c r="B97" s="237" t="s">
        <v>460</v>
      </c>
      <c r="C97" s="254" t="s">
        <v>461</v>
      </c>
      <c r="D97" s="238" t="s">
        <v>450</v>
      </c>
      <c r="E97" s="239">
        <v>2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0.15</v>
      </c>
      <c r="O97" s="239">
        <f>ROUND(E97*N97,2)</f>
        <v>0.3</v>
      </c>
      <c r="P97" s="239">
        <v>0</v>
      </c>
      <c r="Q97" s="239">
        <f>ROUND(E97*P97,2)</f>
        <v>0</v>
      </c>
      <c r="R97" s="241"/>
      <c r="S97" s="241" t="s">
        <v>299</v>
      </c>
      <c r="T97" s="242" t="s">
        <v>300</v>
      </c>
      <c r="U97" s="224">
        <v>0</v>
      </c>
      <c r="V97" s="224">
        <f>ROUND(E97*U97,2)</f>
        <v>0</v>
      </c>
      <c r="W97" s="224"/>
      <c r="X97" s="224" t="s">
        <v>171</v>
      </c>
      <c r="Y97" s="224" t="s">
        <v>172</v>
      </c>
      <c r="Z97" s="213"/>
      <c r="AA97" s="213"/>
      <c r="AB97" s="213"/>
      <c r="AC97" s="213"/>
      <c r="AD97" s="213"/>
      <c r="AE97" s="213"/>
      <c r="AF97" s="213"/>
      <c r="AG97" s="213" t="s">
        <v>173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8" t="s">
        <v>462</v>
      </c>
      <c r="D98" s="252"/>
      <c r="E98" s="252"/>
      <c r="F98" s="252"/>
      <c r="G98" s="252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251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67" t="s">
        <v>463</v>
      </c>
      <c r="D99" s="264"/>
      <c r="E99" s="264"/>
      <c r="F99" s="264"/>
      <c r="G99" s="26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251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67" t="s">
        <v>464</v>
      </c>
      <c r="D100" s="264"/>
      <c r="E100" s="264"/>
      <c r="F100" s="264"/>
      <c r="G100" s="26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251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67" t="s">
        <v>465</v>
      </c>
      <c r="D101" s="264"/>
      <c r="E101" s="264"/>
      <c r="F101" s="264"/>
      <c r="G101" s="26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251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">
      <c r="A102" s="220"/>
      <c r="B102" s="221"/>
      <c r="C102" s="267" t="s">
        <v>466</v>
      </c>
      <c r="D102" s="264"/>
      <c r="E102" s="264"/>
      <c r="F102" s="264"/>
      <c r="G102" s="26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251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67" t="s">
        <v>467</v>
      </c>
      <c r="D103" s="264"/>
      <c r="E103" s="264"/>
      <c r="F103" s="264"/>
      <c r="G103" s="26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251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5" t="s">
        <v>93</v>
      </c>
      <c r="D104" s="226"/>
      <c r="E104" s="227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175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9" t="s">
        <v>163</v>
      </c>
      <c r="B105" s="230" t="s">
        <v>119</v>
      </c>
      <c r="C105" s="253" t="s">
        <v>120</v>
      </c>
      <c r="D105" s="231"/>
      <c r="E105" s="232"/>
      <c r="F105" s="233"/>
      <c r="G105" s="233">
        <f>SUMIF(AG106:AG106,"&lt;&gt;NOR",G106:G106)</f>
        <v>0</v>
      </c>
      <c r="H105" s="233"/>
      <c r="I105" s="233">
        <f>SUM(I106:I106)</f>
        <v>0</v>
      </c>
      <c r="J105" s="233"/>
      <c r="K105" s="233">
        <f>SUM(K106:K106)</f>
        <v>0</v>
      </c>
      <c r="L105" s="233"/>
      <c r="M105" s="233">
        <f>SUM(M106:M106)</f>
        <v>0</v>
      </c>
      <c r="N105" s="232"/>
      <c r="O105" s="232">
        <f>SUM(O106:O106)</f>
        <v>0</v>
      </c>
      <c r="P105" s="232"/>
      <c r="Q105" s="232">
        <f>SUM(Q106:Q106)</f>
        <v>0</v>
      </c>
      <c r="R105" s="233"/>
      <c r="S105" s="233"/>
      <c r="T105" s="234"/>
      <c r="U105" s="228"/>
      <c r="V105" s="228">
        <f>SUM(V106:V106)</f>
        <v>60.52</v>
      </c>
      <c r="W105" s="228"/>
      <c r="X105" s="228"/>
      <c r="Y105" s="228"/>
      <c r="AG105" t="s">
        <v>164</v>
      </c>
    </row>
    <row r="106" spans="1:60" outlineLevel="1" x14ac:dyDescent="0.2">
      <c r="A106" s="236">
        <v>27</v>
      </c>
      <c r="B106" s="237" t="s">
        <v>468</v>
      </c>
      <c r="C106" s="254" t="s">
        <v>469</v>
      </c>
      <c r="D106" s="238" t="s">
        <v>240</v>
      </c>
      <c r="E106" s="239">
        <v>806.88860999999997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/>
      <c r="S106" s="241" t="s">
        <v>299</v>
      </c>
      <c r="T106" s="242" t="s">
        <v>470</v>
      </c>
      <c r="U106" s="224">
        <v>7.4999999999999997E-2</v>
      </c>
      <c r="V106" s="224">
        <f>ROUND(E106*U106,2)</f>
        <v>60.52</v>
      </c>
      <c r="W106" s="224"/>
      <c r="X106" s="224" t="s">
        <v>364</v>
      </c>
      <c r="Y106" s="224" t="s">
        <v>172</v>
      </c>
      <c r="Z106" s="213"/>
      <c r="AA106" s="213"/>
      <c r="AB106" s="213"/>
      <c r="AC106" s="213"/>
      <c r="AD106" s="213"/>
      <c r="AE106" s="213"/>
      <c r="AF106" s="213"/>
      <c r="AG106" s="213" t="s">
        <v>365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3"/>
      <c r="B107" s="4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149</v>
      </c>
    </row>
    <row r="108" spans="1:60" x14ac:dyDescent="0.2">
      <c r="A108" s="216"/>
      <c r="B108" s="217" t="s">
        <v>29</v>
      </c>
      <c r="C108" s="260"/>
      <c r="D108" s="218"/>
      <c r="E108" s="219"/>
      <c r="F108" s="219"/>
      <c r="G108" s="235">
        <f>G8+G74+G82+G86+G90+G105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258</v>
      </c>
    </row>
    <row r="109" spans="1:60" x14ac:dyDescent="0.2">
      <c r="C109" s="261"/>
      <c r="D109" s="10"/>
      <c r="AG109" t="s">
        <v>259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fVsnNgqKIqcW+7WZ7zo2nhwVSWOvLPEhAFFwyL4zxYPilcwgYH3pHFqLe2AdUrkPkSd+SwA7YTrgq5k1bL0Pw==" saltValue="4VZweQZcbN9U8D8uYcCQ4Q==" spinCount="100000" sheet="1" formatRows="0"/>
  <mergeCells count="23">
    <mergeCell ref="C99:G99"/>
    <mergeCell ref="C100:G100"/>
    <mergeCell ref="C101:G101"/>
    <mergeCell ref="C102:G102"/>
    <mergeCell ref="C103:G103"/>
    <mergeCell ref="C64:G64"/>
    <mergeCell ref="C84:G84"/>
    <mergeCell ref="C88:G88"/>
    <mergeCell ref="C95:G95"/>
    <mergeCell ref="C96:G96"/>
    <mergeCell ref="C98:G98"/>
    <mergeCell ref="C19:G19"/>
    <mergeCell ref="C23:G23"/>
    <mergeCell ref="C24:G24"/>
    <mergeCell ref="C31:G31"/>
    <mergeCell ref="C47:G47"/>
    <mergeCell ref="C51:G5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A7B9-C202-4BC7-9BE6-8609FD55B6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5.26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260</v>
      </c>
      <c r="C9" s="254" t="s">
        <v>471</v>
      </c>
      <c r="D9" s="238" t="s">
        <v>184</v>
      </c>
      <c r="E9" s="239">
        <v>11.898099999999999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472</v>
      </c>
      <c r="U9" s="224">
        <v>0.36799999999999999</v>
      </c>
      <c r="V9" s="224">
        <f>ROUND(E9*U9,2)</f>
        <v>4.38</v>
      </c>
      <c r="W9" s="224"/>
      <c r="X9" s="224" t="s">
        <v>171</v>
      </c>
      <c r="Y9" s="224" t="s">
        <v>242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262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473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264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474</v>
      </c>
      <c r="D13" s="226"/>
      <c r="E13" s="227">
        <v>7.2260999999999997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475</v>
      </c>
      <c r="D14" s="226"/>
      <c r="E14" s="227">
        <v>4.6719999999999997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2</v>
      </c>
      <c r="B15" s="237" t="s">
        <v>268</v>
      </c>
      <c r="C15" s="254" t="s">
        <v>269</v>
      </c>
      <c r="D15" s="238" t="s">
        <v>184</v>
      </c>
      <c r="E15" s="239">
        <v>11.898099999999999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192</v>
      </c>
      <c r="S15" s="241" t="s">
        <v>169</v>
      </c>
      <c r="T15" s="242" t="s">
        <v>472</v>
      </c>
      <c r="U15" s="224">
        <v>7.3999999999999996E-2</v>
      </c>
      <c r="V15" s="224">
        <f>ROUND(E15*U15,2)</f>
        <v>0.88</v>
      </c>
      <c r="W15" s="224"/>
      <c r="X15" s="224" t="s">
        <v>171</v>
      </c>
      <c r="Y15" s="224" t="s">
        <v>242</v>
      </c>
      <c r="Z15" s="213"/>
      <c r="AA15" s="213"/>
      <c r="AB15" s="213"/>
      <c r="AC15" s="213"/>
      <c r="AD15" s="213"/>
      <c r="AE15" s="213"/>
      <c r="AF15" s="213"/>
      <c r="AG15" s="213" t="s">
        <v>173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6" t="s">
        <v>270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188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271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175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5" t="s">
        <v>476</v>
      </c>
      <c r="D18" s="226"/>
      <c r="E18" s="227">
        <v>11.898099999999999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175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9" t="s">
        <v>163</v>
      </c>
      <c r="B19" s="230" t="s">
        <v>93</v>
      </c>
      <c r="C19" s="253" t="s">
        <v>94</v>
      </c>
      <c r="D19" s="231"/>
      <c r="E19" s="232"/>
      <c r="F19" s="233"/>
      <c r="G19" s="233">
        <f>SUMIF(AG20:AG23,"&lt;&gt;NOR",G20:G23)</f>
        <v>0</v>
      </c>
      <c r="H19" s="233"/>
      <c r="I19" s="233">
        <f>SUM(I20:I23)</f>
        <v>0</v>
      </c>
      <c r="J19" s="233"/>
      <c r="K19" s="233">
        <f>SUM(K20:K23)</f>
        <v>0</v>
      </c>
      <c r="L19" s="233"/>
      <c r="M19" s="233">
        <f>SUM(M20:M23)</f>
        <v>0</v>
      </c>
      <c r="N19" s="232"/>
      <c r="O19" s="232">
        <f>SUM(O20:O23)</f>
        <v>0.03</v>
      </c>
      <c r="P19" s="232"/>
      <c r="Q19" s="232">
        <f>SUM(Q20:Q23)</f>
        <v>0</v>
      </c>
      <c r="R19" s="233"/>
      <c r="S19" s="233"/>
      <c r="T19" s="234"/>
      <c r="U19" s="228"/>
      <c r="V19" s="228">
        <f>SUM(V20:V23)</f>
        <v>5.57</v>
      </c>
      <c r="W19" s="228"/>
      <c r="X19" s="228"/>
      <c r="Y19" s="228"/>
      <c r="AG19" t="s">
        <v>164</v>
      </c>
    </row>
    <row r="20" spans="1:60" outlineLevel="1" x14ac:dyDescent="0.2">
      <c r="A20" s="236">
        <v>3</v>
      </c>
      <c r="B20" s="237" t="s">
        <v>273</v>
      </c>
      <c r="C20" s="254" t="s">
        <v>274</v>
      </c>
      <c r="D20" s="238" t="s">
        <v>167</v>
      </c>
      <c r="E20" s="239">
        <v>59.225000000000001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5.0000000000000001E-4</v>
      </c>
      <c r="O20" s="239">
        <f>ROUND(E20*N20,2)</f>
        <v>0.03</v>
      </c>
      <c r="P20" s="239">
        <v>0</v>
      </c>
      <c r="Q20" s="239">
        <f>ROUND(E20*P20,2)</f>
        <v>0</v>
      </c>
      <c r="R20" s="241" t="s">
        <v>185</v>
      </c>
      <c r="S20" s="241" t="s">
        <v>169</v>
      </c>
      <c r="T20" s="242" t="s">
        <v>170</v>
      </c>
      <c r="U20" s="224">
        <v>9.4E-2</v>
      </c>
      <c r="V20" s="224">
        <f>ROUND(E20*U20,2)</f>
        <v>5.57</v>
      </c>
      <c r="W20" s="224"/>
      <c r="X20" s="224" t="s">
        <v>171</v>
      </c>
      <c r="Y20" s="224" t="s">
        <v>172</v>
      </c>
      <c r="Z20" s="213"/>
      <c r="AA20" s="213"/>
      <c r="AB20" s="213"/>
      <c r="AC20" s="213"/>
      <c r="AD20" s="213"/>
      <c r="AE20" s="213"/>
      <c r="AF20" s="213"/>
      <c r="AG20" s="213" t="s">
        <v>173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477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478</v>
      </c>
      <c r="D22" s="226"/>
      <c r="E22" s="227">
        <v>24.15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5" t="s">
        <v>479</v>
      </c>
      <c r="D23" s="226"/>
      <c r="E23" s="227">
        <v>35.075000000000003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9" t="s">
        <v>163</v>
      </c>
      <c r="B24" s="230" t="s">
        <v>101</v>
      </c>
      <c r="C24" s="253" t="s">
        <v>102</v>
      </c>
      <c r="D24" s="231"/>
      <c r="E24" s="232"/>
      <c r="F24" s="233"/>
      <c r="G24" s="233">
        <f>SUMIF(AG25:AG50,"&lt;&gt;NOR",G25:G50)</f>
        <v>0</v>
      </c>
      <c r="H24" s="233"/>
      <c r="I24" s="233">
        <f>SUM(I25:I50)</f>
        <v>0</v>
      </c>
      <c r="J24" s="233"/>
      <c r="K24" s="233">
        <f>SUM(K25:K50)</f>
        <v>0</v>
      </c>
      <c r="L24" s="233"/>
      <c r="M24" s="233">
        <f>SUM(M25:M50)</f>
        <v>0</v>
      </c>
      <c r="N24" s="232"/>
      <c r="O24" s="232">
        <f>SUM(O25:O50)</f>
        <v>19.22</v>
      </c>
      <c r="P24" s="232"/>
      <c r="Q24" s="232">
        <f>SUM(Q25:Q50)</f>
        <v>0</v>
      </c>
      <c r="R24" s="233"/>
      <c r="S24" s="233"/>
      <c r="T24" s="234"/>
      <c r="U24" s="228"/>
      <c r="V24" s="228">
        <f>SUM(V25:V50)</f>
        <v>20.96</v>
      </c>
      <c r="W24" s="228"/>
      <c r="X24" s="228"/>
      <c r="Y24" s="228"/>
      <c r="AG24" t="s">
        <v>164</v>
      </c>
    </row>
    <row r="25" spans="1:60" ht="22.5" outlineLevel="1" x14ac:dyDescent="0.2">
      <c r="A25" s="236">
        <v>4</v>
      </c>
      <c r="B25" s="237" t="s">
        <v>283</v>
      </c>
      <c r="C25" s="254" t="s">
        <v>480</v>
      </c>
      <c r="D25" s="238" t="s">
        <v>167</v>
      </c>
      <c r="E25" s="239">
        <v>33.75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5.5449999999999999E-2</v>
      </c>
      <c r="O25" s="239">
        <f>ROUND(E25*N25,2)</f>
        <v>1.87</v>
      </c>
      <c r="P25" s="239">
        <v>0</v>
      </c>
      <c r="Q25" s="239">
        <f>ROUND(E25*P25,2)</f>
        <v>0</v>
      </c>
      <c r="R25" s="241" t="s">
        <v>168</v>
      </c>
      <c r="S25" s="241" t="s">
        <v>169</v>
      </c>
      <c r="T25" s="242" t="s">
        <v>170</v>
      </c>
      <c r="U25" s="224">
        <v>0.442</v>
      </c>
      <c r="V25" s="224">
        <f>ROUND(E25*U25,2)</f>
        <v>14.92</v>
      </c>
      <c r="W25" s="224"/>
      <c r="X25" s="224" t="s">
        <v>171</v>
      </c>
      <c r="Y25" s="224" t="s">
        <v>172</v>
      </c>
      <c r="Z25" s="213"/>
      <c r="AA25" s="213"/>
      <c r="AB25" s="213"/>
      <c r="AC25" s="213"/>
      <c r="AD25" s="213"/>
      <c r="AE25" s="213"/>
      <c r="AF25" s="213"/>
      <c r="AG25" s="213" t="s">
        <v>173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2" x14ac:dyDescent="0.2">
      <c r="A26" s="220"/>
      <c r="B26" s="221"/>
      <c r="C26" s="256" t="s">
        <v>285</v>
      </c>
      <c r="D26" s="243"/>
      <c r="E26" s="243"/>
      <c r="F26" s="243"/>
      <c r="G26" s="243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188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44" t="str">
        <f>C26</f>
        <v>s provedením lože z kameniva drceného, s vyplněním spár, s dvojitým hutněním a se smetením přebytečného materiálu na krajnici. S dodáním hmot pro lože a výplň spár.</v>
      </c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5" t="s">
        <v>477</v>
      </c>
      <c r="D27" s="226"/>
      <c r="E27" s="227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481</v>
      </c>
      <c r="D28" s="226"/>
      <c r="E28" s="227">
        <v>33.75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6">
        <v>5</v>
      </c>
      <c r="B29" s="237" t="s">
        <v>297</v>
      </c>
      <c r="C29" s="254" t="s">
        <v>298</v>
      </c>
      <c r="D29" s="238" t="s">
        <v>167</v>
      </c>
      <c r="E29" s="239">
        <v>35.075000000000003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0.03</v>
      </c>
      <c r="O29" s="239">
        <f>ROUND(E29*N29,2)</f>
        <v>1.05</v>
      </c>
      <c r="P29" s="239">
        <v>0</v>
      </c>
      <c r="Q29" s="239">
        <f>ROUND(E29*P29,2)</f>
        <v>0</v>
      </c>
      <c r="R29" s="241"/>
      <c r="S29" s="241" t="s">
        <v>299</v>
      </c>
      <c r="T29" s="242" t="s">
        <v>300</v>
      </c>
      <c r="U29" s="224">
        <v>2.5000000000000001E-2</v>
      </c>
      <c r="V29" s="224">
        <f>ROUND(E29*U29,2)</f>
        <v>0.88</v>
      </c>
      <c r="W29" s="224"/>
      <c r="X29" s="224" t="s">
        <v>171</v>
      </c>
      <c r="Y29" s="224" t="s">
        <v>172</v>
      </c>
      <c r="Z29" s="213"/>
      <c r="AA29" s="213"/>
      <c r="AB29" s="213"/>
      <c r="AC29" s="213"/>
      <c r="AD29" s="213"/>
      <c r="AE29" s="213"/>
      <c r="AF29" s="213"/>
      <c r="AG29" s="213" t="s">
        <v>173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477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479</v>
      </c>
      <c r="D31" s="226"/>
      <c r="E31" s="227">
        <v>35.075000000000003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6">
        <v>6</v>
      </c>
      <c r="B32" s="237" t="s">
        <v>304</v>
      </c>
      <c r="C32" s="254" t="s">
        <v>305</v>
      </c>
      <c r="D32" s="238" t="s">
        <v>167</v>
      </c>
      <c r="E32" s="239">
        <v>35.075000000000003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0.06</v>
      </c>
      <c r="O32" s="239">
        <f>ROUND(E32*N32,2)</f>
        <v>2.1</v>
      </c>
      <c r="P32" s="239">
        <v>0</v>
      </c>
      <c r="Q32" s="239">
        <f>ROUND(E32*P32,2)</f>
        <v>0</v>
      </c>
      <c r="R32" s="241"/>
      <c r="S32" s="241" t="s">
        <v>299</v>
      </c>
      <c r="T32" s="242" t="s">
        <v>300</v>
      </c>
      <c r="U32" s="224">
        <v>2.5000000000000001E-2</v>
      </c>
      <c r="V32" s="224">
        <f>ROUND(E32*U32,2)</f>
        <v>0.88</v>
      </c>
      <c r="W32" s="224"/>
      <c r="X32" s="224" t="s">
        <v>171</v>
      </c>
      <c r="Y32" s="224" t="s">
        <v>172</v>
      </c>
      <c r="Z32" s="213"/>
      <c r="AA32" s="213"/>
      <c r="AB32" s="213"/>
      <c r="AC32" s="213"/>
      <c r="AD32" s="213"/>
      <c r="AE32" s="213"/>
      <c r="AF32" s="213"/>
      <c r="AG32" s="213" t="s">
        <v>173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5" t="s">
        <v>482</v>
      </c>
      <c r="D33" s="226"/>
      <c r="E33" s="227">
        <v>35.075000000000003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175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7</v>
      </c>
      <c r="B34" s="237" t="s">
        <v>307</v>
      </c>
      <c r="C34" s="254" t="s">
        <v>308</v>
      </c>
      <c r="D34" s="238" t="s">
        <v>167</v>
      </c>
      <c r="E34" s="239">
        <v>35.075000000000003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0.12</v>
      </c>
      <c r="O34" s="239">
        <f>ROUND(E34*N34,2)</f>
        <v>4.21</v>
      </c>
      <c r="P34" s="239">
        <v>0</v>
      </c>
      <c r="Q34" s="239">
        <f>ROUND(E34*P34,2)</f>
        <v>0</v>
      </c>
      <c r="R34" s="241"/>
      <c r="S34" s="241" t="s">
        <v>299</v>
      </c>
      <c r="T34" s="242" t="s">
        <v>300</v>
      </c>
      <c r="U34" s="224">
        <v>2.5000000000000001E-2</v>
      </c>
      <c r="V34" s="224">
        <f>ROUND(E34*U34,2)</f>
        <v>0.88</v>
      </c>
      <c r="W34" s="224"/>
      <c r="X34" s="224" t="s">
        <v>171</v>
      </c>
      <c r="Y34" s="224" t="s">
        <v>172</v>
      </c>
      <c r="Z34" s="213"/>
      <c r="AA34" s="213"/>
      <c r="AB34" s="213"/>
      <c r="AC34" s="213"/>
      <c r="AD34" s="213"/>
      <c r="AE34" s="213"/>
      <c r="AF34" s="213"/>
      <c r="AG34" s="213" t="s">
        <v>173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5" t="s">
        <v>482</v>
      </c>
      <c r="D35" s="226"/>
      <c r="E35" s="227">
        <v>35.075000000000003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6">
        <v>8</v>
      </c>
      <c r="B36" s="237" t="s">
        <v>309</v>
      </c>
      <c r="C36" s="254" t="s">
        <v>310</v>
      </c>
      <c r="D36" s="238" t="s">
        <v>167</v>
      </c>
      <c r="E36" s="239">
        <v>35.075000000000003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0.12</v>
      </c>
      <c r="O36" s="239">
        <f>ROUND(E36*N36,2)</f>
        <v>4.21</v>
      </c>
      <c r="P36" s="239">
        <v>0</v>
      </c>
      <c r="Q36" s="239">
        <f>ROUND(E36*P36,2)</f>
        <v>0</v>
      </c>
      <c r="R36" s="241"/>
      <c r="S36" s="241" t="s">
        <v>299</v>
      </c>
      <c r="T36" s="242" t="s">
        <v>300</v>
      </c>
      <c r="U36" s="224">
        <v>2.5000000000000001E-2</v>
      </c>
      <c r="V36" s="224">
        <f>ROUND(E36*U36,2)</f>
        <v>0.88</v>
      </c>
      <c r="W36" s="224"/>
      <c r="X36" s="224" t="s">
        <v>171</v>
      </c>
      <c r="Y36" s="224" t="s">
        <v>172</v>
      </c>
      <c r="Z36" s="213"/>
      <c r="AA36" s="213"/>
      <c r="AB36" s="213"/>
      <c r="AC36" s="213"/>
      <c r="AD36" s="213"/>
      <c r="AE36" s="213"/>
      <c r="AF36" s="213"/>
      <c r="AG36" s="213" t="s">
        <v>173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5" t="s">
        <v>482</v>
      </c>
      <c r="D37" s="226"/>
      <c r="E37" s="227">
        <v>35.075000000000003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175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6">
        <v>9</v>
      </c>
      <c r="B38" s="237" t="s">
        <v>311</v>
      </c>
      <c r="C38" s="254" t="s">
        <v>312</v>
      </c>
      <c r="D38" s="238" t="s">
        <v>167</v>
      </c>
      <c r="E38" s="239">
        <v>35.075000000000003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0.01</v>
      </c>
      <c r="O38" s="239">
        <f>ROUND(E38*N38,2)</f>
        <v>0.35</v>
      </c>
      <c r="P38" s="239">
        <v>0</v>
      </c>
      <c r="Q38" s="239">
        <f>ROUND(E38*P38,2)</f>
        <v>0</v>
      </c>
      <c r="R38" s="241"/>
      <c r="S38" s="241" t="s">
        <v>299</v>
      </c>
      <c r="T38" s="242" t="s">
        <v>300</v>
      </c>
      <c r="U38" s="224">
        <v>3.5999999999999997E-2</v>
      </c>
      <c r="V38" s="224">
        <f>ROUND(E38*U38,2)</f>
        <v>1.26</v>
      </c>
      <c r="W38" s="224"/>
      <c r="X38" s="224" t="s">
        <v>171</v>
      </c>
      <c r="Y38" s="224" t="s">
        <v>172</v>
      </c>
      <c r="Z38" s="213"/>
      <c r="AA38" s="213"/>
      <c r="AB38" s="213"/>
      <c r="AC38" s="213"/>
      <c r="AD38" s="213"/>
      <c r="AE38" s="213"/>
      <c r="AF38" s="213"/>
      <c r="AG38" s="213" t="s">
        <v>173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2" x14ac:dyDescent="0.2">
      <c r="A39" s="220"/>
      <c r="B39" s="221"/>
      <c r="C39" s="258" t="s">
        <v>313</v>
      </c>
      <c r="D39" s="252"/>
      <c r="E39" s="252"/>
      <c r="F39" s="252"/>
      <c r="G39" s="252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251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44" t="str">
        <f>C39</f>
        <v>Pokládka finišerem ve dvou vrstvách tl. 40 a 30 mm. Požadované technické parametry: objemová hmotnost min. 1280 Kg/m3, pevnost v tahu za ohybu min. 0,9 N/mm2, pevnost v tlaku min. 4,5 N/mm2, mrazuvzdornost dle ČSN 73 1322.</v>
      </c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5" t="s">
        <v>483</v>
      </c>
      <c r="D40" s="226"/>
      <c r="E40" s="227">
        <v>35.075000000000003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175</v>
      </c>
      <c r="AH40" s="213">
        <v>5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6">
        <v>10</v>
      </c>
      <c r="B41" s="237" t="s">
        <v>316</v>
      </c>
      <c r="C41" s="254" t="s">
        <v>317</v>
      </c>
      <c r="D41" s="238" t="s">
        <v>167</v>
      </c>
      <c r="E41" s="239">
        <v>35.075000000000003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0.01</v>
      </c>
      <c r="O41" s="239">
        <f>ROUND(E41*N41,2)</f>
        <v>0.35</v>
      </c>
      <c r="P41" s="239">
        <v>0</v>
      </c>
      <c r="Q41" s="239">
        <f>ROUND(E41*P41,2)</f>
        <v>0</v>
      </c>
      <c r="R41" s="241"/>
      <c r="S41" s="241" t="s">
        <v>299</v>
      </c>
      <c r="T41" s="242" t="s">
        <v>300</v>
      </c>
      <c r="U41" s="224">
        <v>3.5999999999999997E-2</v>
      </c>
      <c r="V41" s="224">
        <f>ROUND(E41*U41,2)</f>
        <v>1.26</v>
      </c>
      <c r="W41" s="224"/>
      <c r="X41" s="224" t="s">
        <v>171</v>
      </c>
      <c r="Y41" s="224" t="s">
        <v>172</v>
      </c>
      <c r="Z41" s="213"/>
      <c r="AA41" s="213"/>
      <c r="AB41" s="213"/>
      <c r="AC41" s="213"/>
      <c r="AD41" s="213"/>
      <c r="AE41" s="213"/>
      <c r="AF41" s="213"/>
      <c r="AG41" s="213" t="s">
        <v>173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8" t="s">
        <v>318</v>
      </c>
      <c r="D42" s="252"/>
      <c r="E42" s="252"/>
      <c r="F42" s="252"/>
      <c r="G42" s="252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251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67" t="s">
        <v>367</v>
      </c>
      <c r="D43" s="264"/>
      <c r="E43" s="264"/>
      <c r="F43" s="264"/>
      <c r="G43" s="26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251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3" x14ac:dyDescent="0.2">
      <c r="A44" s="220"/>
      <c r="B44" s="221"/>
      <c r="C44" s="267" t="s">
        <v>319</v>
      </c>
      <c r="D44" s="264"/>
      <c r="E44" s="264"/>
      <c r="F44" s="264"/>
      <c r="G44" s="26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251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4" t="str">
        <f>C44</f>
        <v>Barevný odstín: cihlově červená. Povrch vyhovuje normě ČSN EN 14877 – doložit platným certifikátem, protokolem nebo atestem z akreditované laboratoře.</v>
      </c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67" t="s">
        <v>320</v>
      </c>
      <c r="D45" s="264"/>
      <c r="E45" s="264"/>
      <c r="F45" s="264"/>
      <c r="G45" s="26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251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3" x14ac:dyDescent="0.2">
      <c r="A46" s="220"/>
      <c r="B46" s="221"/>
      <c r="C46" s="267" t="s">
        <v>321</v>
      </c>
      <c r="D46" s="264"/>
      <c r="E46" s="264"/>
      <c r="F46" s="264"/>
      <c r="G46" s="26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251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4" t="str">
        <f>C46</f>
        <v>hustota min. 1,55 kg/dm3, tvrdost A 65, obsah polymerů &gt; 20 %, pevnost v tahu &gt; 3.0 MPa, prodloužení při přetržení &gt; 400 %, vodo-propustnost dle EN 1487"</v>
      </c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5" t="s">
        <v>477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479</v>
      </c>
      <c r="D48" s="226"/>
      <c r="E48" s="227">
        <v>35.075000000000003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6">
        <v>11</v>
      </c>
      <c r="B49" s="237" t="s">
        <v>332</v>
      </c>
      <c r="C49" s="254" t="s">
        <v>484</v>
      </c>
      <c r="D49" s="238" t="s">
        <v>167</v>
      </c>
      <c r="E49" s="239">
        <v>38.8125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0.13100000000000001</v>
      </c>
      <c r="O49" s="239">
        <f>ROUND(E49*N49,2)</f>
        <v>5.08</v>
      </c>
      <c r="P49" s="239">
        <v>0</v>
      </c>
      <c r="Q49" s="239">
        <f>ROUND(E49*P49,2)</f>
        <v>0</v>
      </c>
      <c r="R49" s="241" t="s">
        <v>334</v>
      </c>
      <c r="S49" s="241" t="s">
        <v>169</v>
      </c>
      <c r="T49" s="242" t="s">
        <v>170</v>
      </c>
      <c r="U49" s="224">
        <v>0</v>
      </c>
      <c r="V49" s="224">
        <f>ROUND(E49*U49,2)</f>
        <v>0</v>
      </c>
      <c r="W49" s="224"/>
      <c r="X49" s="224" t="s">
        <v>335</v>
      </c>
      <c r="Y49" s="224" t="s">
        <v>172</v>
      </c>
      <c r="Z49" s="213"/>
      <c r="AA49" s="213"/>
      <c r="AB49" s="213"/>
      <c r="AC49" s="213"/>
      <c r="AD49" s="213"/>
      <c r="AE49" s="213"/>
      <c r="AF49" s="213"/>
      <c r="AG49" s="213" t="s">
        <v>336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5" t="s">
        <v>485</v>
      </c>
      <c r="D50" s="226"/>
      <c r="E50" s="227">
        <v>38.8125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175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9" t="s">
        <v>163</v>
      </c>
      <c r="B51" s="230" t="s">
        <v>103</v>
      </c>
      <c r="C51" s="253" t="s">
        <v>104</v>
      </c>
      <c r="D51" s="231"/>
      <c r="E51" s="232"/>
      <c r="F51" s="233"/>
      <c r="G51" s="233">
        <f>SUMIF(AG52:AG54,"&lt;&gt;NOR",G52:G54)</f>
        <v>0</v>
      </c>
      <c r="H51" s="233"/>
      <c r="I51" s="233">
        <f>SUM(I52:I54)</f>
        <v>0</v>
      </c>
      <c r="J51" s="233"/>
      <c r="K51" s="233">
        <f>SUM(K52:K54)</f>
        <v>0</v>
      </c>
      <c r="L51" s="233"/>
      <c r="M51" s="233">
        <f>SUM(M52:M54)</f>
        <v>0</v>
      </c>
      <c r="N51" s="232"/>
      <c r="O51" s="232">
        <f>SUM(O52:O54)</f>
        <v>0.1</v>
      </c>
      <c r="P51" s="232"/>
      <c r="Q51" s="232">
        <f>SUM(Q52:Q54)</f>
        <v>0</v>
      </c>
      <c r="R51" s="233"/>
      <c r="S51" s="233"/>
      <c r="T51" s="234"/>
      <c r="U51" s="228"/>
      <c r="V51" s="228">
        <f>SUM(V52:V54)</f>
        <v>1.26</v>
      </c>
      <c r="W51" s="228"/>
      <c r="X51" s="228"/>
      <c r="Y51" s="228"/>
      <c r="AG51" t="s">
        <v>164</v>
      </c>
    </row>
    <row r="52" spans="1:60" outlineLevel="1" x14ac:dyDescent="0.2">
      <c r="A52" s="236">
        <v>12</v>
      </c>
      <c r="B52" s="237" t="s">
        <v>486</v>
      </c>
      <c r="C52" s="254" t="s">
        <v>487</v>
      </c>
      <c r="D52" s="238" t="s">
        <v>167</v>
      </c>
      <c r="E52" s="239">
        <v>3.5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2.828E-2</v>
      </c>
      <c r="O52" s="239">
        <f>ROUND(E52*N52,2)</f>
        <v>0.1</v>
      </c>
      <c r="P52" s="239">
        <v>0</v>
      </c>
      <c r="Q52" s="239">
        <f>ROUND(E52*P52,2)</f>
        <v>0</v>
      </c>
      <c r="R52" s="241"/>
      <c r="S52" s="241" t="s">
        <v>299</v>
      </c>
      <c r="T52" s="242" t="s">
        <v>170</v>
      </c>
      <c r="U52" s="224">
        <v>0.36</v>
      </c>
      <c r="V52" s="224">
        <f>ROUND(E52*U52,2)</f>
        <v>1.26</v>
      </c>
      <c r="W52" s="224"/>
      <c r="X52" s="224" t="s">
        <v>171</v>
      </c>
      <c r="Y52" s="224" t="s">
        <v>172</v>
      </c>
      <c r="Z52" s="213"/>
      <c r="AA52" s="213"/>
      <c r="AB52" s="213"/>
      <c r="AC52" s="213"/>
      <c r="AD52" s="213"/>
      <c r="AE52" s="213"/>
      <c r="AF52" s="213"/>
      <c r="AG52" s="213" t="s">
        <v>173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5" t="s">
        <v>477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488</v>
      </c>
      <c r="D54" s="226"/>
      <c r="E54" s="227">
        <v>3.5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9" t="s">
        <v>163</v>
      </c>
      <c r="B55" s="230" t="s">
        <v>107</v>
      </c>
      <c r="C55" s="253" t="s">
        <v>108</v>
      </c>
      <c r="D55" s="231"/>
      <c r="E55" s="232"/>
      <c r="F55" s="233"/>
      <c r="G55" s="233">
        <f>SUMIF(AG56:AG58,"&lt;&gt;NOR",G56:G58)</f>
        <v>0</v>
      </c>
      <c r="H55" s="233"/>
      <c r="I55" s="233">
        <f>SUM(I56:I58)</f>
        <v>0</v>
      </c>
      <c r="J55" s="233"/>
      <c r="K55" s="233">
        <f>SUM(K56:K58)</f>
        <v>0</v>
      </c>
      <c r="L55" s="233"/>
      <c r="M55" s="233">
        <f>SUM(M56:M58)</f>
        <v>0</v>
      </c>
      <c r="N55" s="232"/>
      <c r="O55" s="232">
        <f>SUM(O56:O58)</f>
        <v>0.14000000000000001</v>
      </c>
      <c r="P55" s="232"/>
      <c r="Q55" s="232">
        <f>SUM(Q56:Q58)</f>
        <v>0</v>
      </c>
      <c r="R55" s="233"/>
      <c r="S55" s="233"/>
      <c r="T55" s="234"/>
      <c r="U55" s="228"/>
      <c r="V55" s="228">
        <f>SUM(V56:V58)</f>
        <v>0</v>
      </c>
      <c r="W55" s="228"/>
      <c r="X55" s="228"/>
      <c r="Y55" s="228"/>
      <c r="AG55" t="s">
        <v>164</v>
      </c>
    </row>
    <row r="56" spans="1:60" outlineLevel="1" x14ac:dyDescent="0.2">
      <c r="A56" s="236">
        <v>13</v>
      </c>
      <c r="B56" s="237" t="s">
        <v>345</v>
      </c>
      <c r="C56" s="254" t="s">
        <v>346</v>
      </c>
      <c r="D56" s="238" t="s">
        <v>211</v>
      </c>
      <c r="E56" s="239">
        <v>2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7.0000000000000007E-2</v>
      </c>
      <c r="O56" s="239">
        <f>ROUND(E56*N56,2)</f>
        <v>0.14000000000000001</v>
      </c>
      <c r="P56" s="239">
        <v>0</v>
      </c>
      <c r="Q56" s="239">
        <f>ROUND(E56*P56,2)</f>
        <v>0</v>
      </c>
      <c r="R56" s="241"/>
      <c r="S56" s="241" t="s">
        <v>299</v>
      </c>
      <c r="T56" s="242" t="s">
        <v>300</v>
      </c>
      <c r="U56" s="224">
        <v>0</v>
      </c>
      <c r="V56" s="224">
        <f>ROUND(E56*U56,2)</f>
        <v>0</v>
      </c>
      <c r="W56" s="224"/>
      <c r="X56" s="224" t="s">
        <v>171</v>
      </c>
      <c r="Y56" s="224" t="s">
        <v>172</v>
      </c>
      <c r="Z56" s="213"/>
      <c r="AA56" s="213"/>
      <c r="AB56" s="213"/>
      <c r="AC56" s="213"/>
      <c r="AD56" s="213"/>
      <c r="AE56" s="213"/>
      <c r="AF56" s="213"/>
      <c r="AG56" s="213" t="s">
        <v>173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8" t="s">
        <v>347</v>
      </c>
      <c r="D57" s="252"/>
      <c r="E57" s="252"/>
      <c r="F57" s="252"/>
      <c r="G57" s="252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251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5" t="s">
        <v>489</v>
      </c>
      <c r="D58" s="226"/>
      <c r="E58" s="227">
        <v>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9" t="s">
        <v>163</v>
      </c>
      <c r="B59" s="230" t="s">
        <v>109</v>
      </c>
      <c r="C59" s="253" t="s">
        <v>110</v>
      </c>
      <c r="D59" s="231"/>
      <c r="E59" s="232"/>
      <c r="F59" s="233"/>
      <c r="G59" s="233">
        <f>SUMIF(AG60:AG80,"&lt;&gt;NOR",G60:G80)</f>
        <v>0</v>
      </c>
      <c r="H59" s="233"/>
      <c r="I59" s="233">
        <f>SUM(I60:I80)</f>
        <v>0</v>
      </c>
      <c r="J59" s="233"/>
      <c r="K59" s="233">
        <f>SUM(K60:K80)</f>
        <v>0</v>
      </c>
      <c r="L59" s="233"/>
      <c r="M59" s="233">
        <f>SUM(M60:M80)</f>
        <v>0</v>
      </c>
      <c r="N59" s="232"/>
      <c r="O59" s="232">
        <f>SUM(O60:O80)</f>
        <v>13.78</v>
      </c>
      <c r="P59" s="232"/>
      <c r="Q59" s="232">
        <f>SUM(Q60:Q80)</f>
        <v>0</v>
      </c>
      <c r="R59" s="233"/>
      <c r="S59" s="233"/>
      <c r="T59" s="234"/>
      <c r="U59" s="228"/>
      <c r="V59" s="228">
        <f>SUM(V60:V80)</f>
        <v>17.149999999999999</v>
      </c>
      <c r="W59" s="228"/>
      <c r="X59" s="228"/>
      <c r="Y59" s="228"/>
      <c r="AG59" t="s">
        <v>164</v>
      </c>
    </row>
    <row r="60" spans="1:60" outlineLevel="1" x14ac:dyDescent="0.2">
      <c r="A60" s="236">
        <v>14</v>
      </c>
      <c r="B60" s="237" t="s">
        <v>490</v>
      </c>
      <c r="C60" s="254" t="s">
        <v>491</v>
      </c>
      <c r="D60" s="238" t="s">
        <v>202</v>
      </c>
      <c r="E60" s="239">
        <v>20.2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9.4710000000000003E-2</v>
      </c>
      <c r="O60" s="239">
        <f>ROUND(E60*N60,2)</f>
        <v>1.91</v>
      </c>
      <c r="P60" s="239">
        <v>0</v>
      </c>
      <c r="Q60" s="239">
        <f>ROUND(E60*P60,2)</f>
        <v>0</v>
      </c>
      <c r="R60" s="241" t="s">
        <v>380</v>
      </c>
      <c r="S60" s="241" t="s">
        <v>169</v>
      </c>
      <c r="T60" s="242" t="s">
        <v>472</v>
      </c>
      <c r="U60" s="224">
        <v>0.14000000000000001</v>
      </c>
      <c r="V60" s="224">
        <f>ROUND(E60*U60,2)</f>
        <v>2.83</v>
      </c>
      <c r="W60" s="224"/>
      <c r="X60" s="224" t="s">
        <v>171</v>
      </c>
      <c r="Y60" s="224" t="s">
        <v>172</v>
      </c>
      <c r="Z60" s="213"/>
      <c r="AA60" s="213"/>
      <c r="AB60" s="213"/>
      <c r="AC60" s="213"/>
      <c r="AD60" s="213"/>
      <c r="AE60" s="213"/>
      <c r="AF60" s="213"/>
      <c r="AG60" s="213" t="s">
        <v>173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5" t="s">
        <v>477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492</v>
      </c>
      <c r="D62" s="226"/>
      <c r="E62" s="227">
        <v>20.2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175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36">
        <v>15</v>
      </c>
      <c r="B63" s="237" t="s">
        <v>350</v>
      </c>
      <c r="C63" s="254" t="s">
        <v>493</v>
      </c>
      <c r="D63" s="238" t="s">
        <v>202</v>
      </c>
      <c r="E63" s="239">
        <v>2.35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0.12472</v>
      </c>
      <c r="O63" s="239">
        <f>ROUND(E63*N63,2)</f>
        <v>0.28999999999999998</v>
      </c>
      <c r="P63" s="239">
        <v>0</v>
      </c>
      <c r="Q63" s="239">
        <f>ROUND(E63*P63,2)</f>
        <v>0</v>
      </c>
      <c r="R63" s="241" t="s">
        <v>168</v>
      </c>
      <c r="S63" s="241" t="s">
        <v>169</v>
      </c>
      <c r="T63" s="242" t="s">
        <v>170</v>
      </c>
      <c r="U63" s="224">
        <v>0.14000000000000001</v>
      </c>
      <c r="V63" s="224">
        <f>ROUND(E63*U63,2)</f>
        <v>0.33</v>
      </c>
      <c r="W63" s="224"/>
      <c r="X63" s="224" t="s">
        <v>171</v>
      </c>
      <c r="Y63" s="224" t="s">
        <v>172</v>
      </c>
      <c r="Z63" s="213"/>
      <c r="AA63" s="213"/>
      <c r="AB63" s="213"/>
      <c r="AC63" s="213"/>
      <c r="AD63" s="213"/>
      <c r="AE63" s="213"/>
      <c r="AF63" s="213"/>
      <c r="AG63" s="213" t="s">
        <v>173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6" t="s">
        <v>352</v>
      </c>
      <c r="D64" s="243"/>
      <c r="E64" s="243"/>
      <c r="F64" s="243"/>
      <c r="G64" s="243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188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5" t="s">
        <v>477</v>
      </c>
      <c r="D65" s="226"/>
      <c r="E65" s="227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175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55" t="s">
        <v>494</v>
      </c>
      <c r="D66" s="226"/>
      <c r="E66" s="227">
        <v>1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495</v>
      </c>
      <c r="D67" s="226"/>
      <c r="E67" s="227">
        <v>1.35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33.75" outlineLevel="1" x14ac:dyDescent="0.2">
      <c r="A68" s="236">
        <v>16</v>
      </c>
      <c r="B68" s="237" t="s">
        <v>355</v>
      </c>
      <c r="C68" s="254" t="s">
        <v>496</v>
      </c>
      <c r="D68" s="238" t="s">
        <v>202</v>
      </c>
      <c r="E68" s="239">
        <v>51.42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0.22133</v>
      </c>
      <c r="O68" s="239">
        <f>ROUND(E68*N68,2)</f>
        <v>11.38</v>
      </c>
      <c r="P68" s="239">
        <v>0</v>
      </c>
      <c r="Q68" s="239">
        <f>ROUND(E68*P68,2)</f>
        <v>0</v>
      </c>
      <c r="R68" s="241" t="s">
        <v>168</v>
      </c>
      <c r="S68" s="241" t="s">
        <v>169</v>
      </c>
      <c r="T68" s="242" t="s">
        <v>472</v>
      </c>
      <c r="U68" s="224">
        <v>0.27200000000000002</v>
      </c>
      <c r="V68" s="224">
        <f>ROUND(E68*U68,2)</f>
        <v>13.99</v>
      </c>
      <c r="W68" s="224"/>
      <c r="X68" s="224" t="s">
        <v>171</v>
      </c>
      <c r="Y68" s="224" t="s">
        <v>172</v>
      </c>
      <c r="Z68" s="213"/>
      <c r="AA68" s="213"/>
      <c r="AB68" s="213"/>
      <c r="AC68" s="213"/>
      <c r="AD68" s="213"/>
      <c r="AE68" s="213"/>
      <c r="AF68" s="213"/>
      <c r="AG68" s="213" t="s">
        <v>173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6" t="s">
        <v>357</v>
      </c>
      <c r="D69" s="243"/>
      <c r="E69" s="243"/>
      <c r="F69" s="243"/>
      <c r="G69" s="243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188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5" t="s">
        <v>477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497</v>
      </c>
      <c r="D71" s="226"/>
      <c r="E71" s="227">
        <v>51.42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33.75" outlineLevel="1" x14ac:dyDescent="0.2">
      <c r="A72" s="236">
        <v>17</v>
      </c>
      <c r="B72" s="237" t="s">
        <v>498</v>
      </c>
      <c r="C72" s="254" t="s">
        <v>499</v>
      </c>
      <c r="D72" s="238" t="s">
        <v>211</v>
      </c>
      <c r="E72" s="239">
        <v>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/>
      <c r="S72" s="241" t="s">
        <v>299</v>
      </c>
      <c r="T72" s="242" t="s">
        <v>300</v>
      </c>
      <c r="U72" s="224">
        <v>0</v>
      </c>
      <c r="V72" s="224">
        <f>ROUND(E72*U72,2)</f>
        <v>0</v>
      </c>
      <c r="W72" s="224"/>
      <c r="X72" s="224" t="s">
        <v>171</v>
      </c>
      <c r="Y72" s="224" t="s">
        <v>172</v>
      </c>
      <c r="Z72" s="213"/>
      <c r="AA72" s="213"/>
      <c r="AB72" s="213"/>
      <c r="AC72" s="213"/>
      <c r="AD72" s="213"/>
      <c r="AE72" s="213"/>
      <c r="AF72" s="213"/>
      <c r="AG72" s="213" t="s">
        <v>173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5" t="s">
        <v>477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20"/>
      <c r="B74" s="221"/>
      <c r="C74" s="255" t="s">
        <v>500</v>
      </c>
      <c r="D74" s="226"/>
      <c r="E74" s="227">
        <v>1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6">
        <v>18</v>
      </c>
      <c r="B75" s="237" t="s">
        <v>501</v>
      </c>
      <c r="C75" s="254" t="s">
        <v>502</v>
      </c>
      <c r="D75" s="238" t="s">
        <v>211</v>
      </c>
      <c r="E75" s="239">
        <v>22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8.9999999999999993E-3</v>
      </c>
      <c r="O75" s="239">
        <f>ROUND(E75*N75,2)</f>
        <v>0.2</v>
      </c>
      <c r="P75" s="239">
        <v>0</v>
      </c>
      <c r="Q75" s="239">
        <f>ROUND(E75*P75,2)</f>
        <v>0</v>
      </c>
      <c r="R75" s="241" t="s">
        <v>334</v>
      </c>
      <c r="S75" s="241" t="s">
        <v>169</v>
      </c>
      <c r="T75" s="242" t="s">
        <v>170</v>
      </c>
      <c r="U75" s="224">
        <v>0</v>
      </c>
      <c r="V75" s="224">
        <f>ROUND(E75*U75,2)</f>
        <v>0</v>
      </c>
      <c r="W75" s="224"/>
      <c r="X75" s="224" t="s">
        <v>335</v>
      </c>
      <c r="Y75" s="224" t="s">
        <v>172</v>
      </c>
      <c r="Z75" s="213"/>
      <c r="AA75" s="213"/>
      <c r="AB75" s="213"/>
      <c r="AC75" s="213"/>
      <c r="AD75" s="213"/>
      <c r="AE75" s="213"/>
      <c r="AF75" s="213"/>
      <c r="AG75" s="213" t="s">
        <v>336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477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65" t="s">
        <v>290</v>
      </c>
      <c r="D77" s="262"/>
      <c r="E77" s="263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66" t="s">
        <v>503</v>
      </c>
      <c r="D78" s="262"/>
      <c r="E78" s="263">
        <v>20.2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175</v>
      </c>
      <c r="AH78" s="213">
        <v>2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65" t="s">
        <v>292</v>
      </c>
      <c r="D79" s="262"/>
      <c r="E79" s="263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5" t="s">
        <v>504</v>
      </c>
      <c r="D80" s="226"/>
      <c r="E80" s="227">
        <v>22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175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29" t="s">
        <v>163</v>
      </c>
      <c r="B81" s="230" t="s">
        <v>113</v>
      </c>
      <c r="C81" s="253" t="s">
        <v>114</v>
      </c>
      <c r="D81" s="231"/>
      <c r="E81" s="232"/>
      <c r="F81" s="233"/>
      <c r="G81" s="233">
        <f>SUMIF(AG82:AG86,"&lt;&gt;NOR",G82:G86)</f>
        <v>0</v>
      </c>
      <c r="H81" s="233"/>
      <c r="I81" s="233">
        <f>SUM(I82:I86)</f>
        <v>0</v>
      </c>
      <c r="J81" s="233"/>
      <c r="K81" s="233">
        <f>SUM(K82:K86)</f>
        <v>0</v>
      </c>
      <c r="L81" s="233"/>
      <c r="M81" s="233">
        <f>SUM(M82:M86)</f>
        <v>0</v>
      </c>
      <c r="N81" s="232"/>
      <c r="O81" s="232">
        <f>SUM(O82:O86)</f>
        <v>19.150000000000002</v>
      </c>
      <c r="P81" s="232"/>
      <c r="Q81" s="232">
        <f>SUM(Q82:Q86)</f>
        <v>0</v>
      </c>
      <c r="R81" s="233"/>
      <c r="S81" s="233"/>
      <c r="T81" s="234"/>
      <c r="U81" s="228"/>
      <c r="V81" s="228">
        <f>SUM(V82:V86)</f>
        <v>61.28</v>
      </c>
      <c r="W81" s="228"/>
      <c r="X81" s="228"/>
      <c r="Y81" s="228"/>
      <c r="AG81" t="s">
        <v>164</v>
      </c>
    </row>
    <row r="82" spans="1:60" outlineLevel="1" x14ac:dyDescent="0.2">
      <c r="A82" s="236">
        <v>19</v>
      </c>
      <c r="B82" s="237" t="s">
        <v>505</v>
      </c>
      <c r="C82" s="254" t="s">
        <v>506</v>
      </c>
      <c r="D82" s="238" t="s">
        <v>167</v>
      </c>
      <c r="E82" s="239">
        <v>21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0.87063999999999997</v>
      </c>
      <c r="O82" s="239">
        <f>ROUND(E82*N82,2)</f>
        <v>18.28</v>
      </c>
      <c r="P82" s="239">
        <v>0</v>
      </c>
      <c r="Q82" s="239">
        <f>ROUND(E82*P82,2)</f>
        <v>0</v>
      </c>
      <c r="R82" s="241"/>
      <c r="S82" s="241" t="s">
        <v>299</v>
      </c>
      <c r="T82" s="242" t="s">
        <v>300</v>
      </c>
      <c r="U82" s="224">
        <v>2.7850000000000001</v>
      </c>
      <c r="V82" s="224">
        <f>ROUND(E82*U82,2)</f>
        <v>58.49</v>
      </c>
      <c r="W82" s="224"/>
      <c r="X82" s="224" t="s">
        <v>171</v>
      </c>
      <c r="Y82" s="224" t="s">
        <v>172</v>
      </c>
      <c r="Z82" s="213"/>
      <c r="AA82" s="213"/>
      <c r="AB82" s="213"/>
      <c r="AC82" s="213"/>
      <c r="AD82" s="213"/>
      <c r="AE82" s="213"/>
      <c r="AF82" s="213"/>
      <c r="AG82" s="213" t="s">
        <v>173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5" t="s">
        <v>477</v>
      </c>
      <c r="D83" s="226"/>
      <c r="E83" s="227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175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20"/>
      <c r="B84" s="221"/>
      <c r="C84" s="255" t="s">
        <v>507</v>
      </c>
      <c r="D84" s="226"/>
      <c r="E84" s="227">
        <v>21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175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36">
        <v>20</v>
      </c>
      <c r="B85" s="237" t="s">
        <v>508</v>
      </c>
      <c r="C85" s="254" t="s">
        <v>509</v>
      </c>
      <c r="D85" s="238" t="s">
        <v>211</v>
      </c>
      <c r="E85" s="239">
        <v>1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0.87063999999999997</v>
      </c>
      <c r="O85" s="239">
        <f>ROUND(E85*N85,2)</f>
        <v>0.87</v>
      </c>
      <c r="P85" s="239">
        <v>0</v>
      </c>
      <c r="Q85" s="239">
        <f>ROUND(E85*P85,2)</f>
        <v>0</v>
      </c>
      <c r="R85" s="241"/>
      <c r="S85" s="241" t="s">
        <v>299</v>
      </c>
      <c r="T85" s="242" t="s">
        <v>300</v>
      </c>
      <c r="U85" s="224">
        <v>2.7850000000000001</v>
      </c>
      <c r="V85" s="224">
        <f>ROUND(E85*U85,2)</f>
        <v>2.79</v>
      </c>
      <c r="W85" s="224"/>
      <c r="X85" s="224" t="s">
        <v>171</v>
      </c>
      <c r="Y85" s="224" t="s">
        <v>172</v>
      </c>
      <c r="Z85" s="213"/>
      <c r="AA85" s="213"/>
      <c r="AB85" s="213"/>
      <c r="AC85" s="213"/>
      <c r="AD85" s="213"/>
      <c r="AE85" s="213"/>
      <c r="AF85" s="213"/>
      <c r="AG85" s="213" t="s">
        <v>173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510</v>
      </c>
      <c r="D86" s="226"/>
      <c r="E86" s="227">
        <v>1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175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9" t="s">
        <v>163</v>
      </c>
      <c r="B87" s="230" t="s">
        <v>119</v>
      </c>
      <c r="C87" s="253" t="s">
        <v>120</v>
      </c>
      <c r="D87" s="231"/>
      <c r="E87" s="232"/>
      <c r="F87" s="233"/>
      <c r="G87" s="233">
        <f>SUMIF(AG88:AG89,"&lt;&gt;NOR",G88:G89)</f>
        <v>0</v>
      </c>
      <c r="H87" s="233"/>
      <c r="I87" s="233">
        <f>SUM(I88:I89)</f>
        <v>0</v>
      </c>
      <c r="J87" s="233"/>
      <c r="K87" s="233">
        <f>SUM(K88:K89)</f>
        <v>0</v>
      </c>
      <c r="L87" s="233"/>
      <c r="M87" s="233">
        <f>SUM(M88:M89)</f>
        <v>0</v>
      </c>
      <c r="N87" s="232"/>
      <c r="O87" s="232">
        <f>SUM(O88:O89)</f>
        <v>0</v>
      </c>
      <c r="P87" s="232"/>
      <c r="Q87" s="232">
        <f>SUM(Q88:Q89)</f>
        <v>0</v>
      </c>
      <c r="R87" s="233"/>
      <c r="S87" s="233"/>
      <c r="T87" s="234"/>
      <c r="U87" s="228"/>
      <c r="V87" s="228">
        <f>SUM(V88:V89)</f>
        <v>49.21</v>
      </c>
      <c r="W87" s="228"/>
      <c r="X87" s="228"/>
      <c r="Y87" s="228"/>
      <c r="AG87" t="s">
        <v>164</v>
      </c>
    </row>
    <row r="88" spans="1:60" ht="22.5" outlineLevel="1" x14ac:dyDescent="0.2">
      <c r="A88" s="236">
        <v>21</v>
      </c>
      <c r="B88" s="237" t="s">
        <v>361</v>
      </c>
      <c r="C88" s="254" t="s">
        <v>511</v>
      </c>
      <c r="D88" s="238" t="s">
        <v>240</v>
      </c>
      <c r="E88" s="239">
        <v>52.439819999999997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363</v>
      </c>
      <c r="S88" s="241" t="s">
        <v>169</v>
      </c>
      <c r="T88" s="242" t="s">
        <v>472</v>
      </c>
      <c r="U88" s="224">
        <v>0.9385</v>
      </c>
      <c r="V88" s="224">
        <f>ROUND(E88*U88,2)</f>
        <v>49.21</v>
      </c>
      <c r="W88" s="224"/>
      <c r="X88" s="224" t="s">
        <v>364</v>
      </c>
      <c r="Y88" s="224" t="s">
        <v>242</v>
      </c>
      <c r="Z88" s="213"/>
      <c r="AA88" s="213"/>
      <c r="AB88" s="213"/>
      <c r="AC88" s="213"/>
      <c r="AD88" s="213"/>
      <c r="AE88" s="213"/>
      <c r="AF88" s="213"/>
      <c r="AG88" s="213" t="s">
        <v>365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6" t="s">
        <v>366</v>
      </c>
      <c r="D89" s="243"/>
      <c r="E89" s="243"/>
      <c r="F89" s="243"/>
      <c r="G89" s="243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188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9" t="s">
        <v>163</v>
      </c>
      <c r="B90" s="230" t="s">
        <v>125</v>
      </c>
      <c r="C90" s="253" t="s">
        <v>126</v>
      </c>
      <c r="D90" s="231"/>
      <c r="E90" s="232"/>
      <c r="F90" s="233"/>
      <c r="G90" s="233">
        <f>SUMIF(AG91:AG96,"&lt;&gt;NOR",G91:G96)</f>
        <v>0</v>
      </c>
      <c r="H90" s="233"/>
      <c r="I90" s="233">
        <f>SUM(I91:I96)</f>
        <v>0</v>
      </c>
      <c r="J90" s="233"/>
      <c r="K90" s="233">
        <f>SUM(K91:K96)</f>
        <v>0</v>
      </c>
      <c r="L90" s="233"/>
      <c r="M90" s="233">
        <f>SUM(M91:M96)</f>
        <v>0</v>
      </c>
      <c r="N90" s="232"/>
      <c r="O90" s="232">
        <f>SUM(O91:O96)</f>
        <v>0.01</v>
      </c>
      <c r="P90" s="232"/>
      <c r="Q90" s="232">
        <f>SUM(Q91:Q96)</f>
        <v>0</v>
      </c>
      <c r="R90" s="233"/>
      <c r="S90" s="233"/>
      <c r="T90" s="234"/>
      <c r="U90" s="228"/>
      <c r="V90" s="228">
        <f>SUM(V91:V96)</f>
        <v>4.26</v>
      </c>
      <c r="W90" s="228"/>
      <c r="X90" s="228"/>
      <c r="Y90" s="228"/>
      <c r="AG90" t="s">
        <v>164</v>
      </c>
    </row>
    <row r="91" spans="1:60" outlineLevel="1" x14ac:dyDescent="0.2">
      <c r="A91" s="236">
        <v>22</v>
      </c>
      <c r="B91" s="237" t="s">
        <v>512</v>
      </c>
      <c r="C91" s="254" t="s">
        <v>513</v>
      </c>
      <c r="D91" s="238" t="s">
        <v>224</v>
      </c>
      <c r="E91" s="239">
        <v>10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6.0000000000000002E-5</v>
      </c>
      <c r="O91" s="239">
        <f>ROUND(E91*N91,2)</f>
        <v>0</v>
      </c>
      <c r="P91" s="239">
        <v>0</v>
      </c>
      <c r="Q91" s="239">
        <f>ROUND(E91*P91,2)</f>
        <v>0</v>
      </c>
      <c r="R91" s="241" t="s">
        <v>216</v>
      </c>
      <c r="S91" s="241" t="s">
        <v>169</v>
      </c>
      <c r="T91" s="242" t="s">
        <v>300</v>
      </c>
      <c r="U91" s="224">
        <v>0.42599999999999999</v>
      </c>
      <c r="V91" s="224">
        <f>ROUND(E91*U91,2)</f>
        <v>4.26</v>
      </c>
      <c r="W91" s="224"/>
      <c r="X91" s="224" t="s">
        <v>171</v>
      </c>
      <c r="Y91" s="224" t="s">
        <v>172</v>
      </c>
      <c r="Z91" s="213"/>
      <c r="AA91" s="213"/>
      <c r="AB91" s="213"/>
      <c r="AC91" s="213"/>
      <c r="AD91" s="213"/>
      <c r="AE91" s="213"/>
      <c r="AF91" s="213"/>
      <c r="AG91" s="213" t="s">
        <v>173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5" t="s">
        <v>514</v>
      </c>
      <c r="D92" s="226"/>
      <c r="E92" s="227">
        <v>10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23</v>
      </c>
      <c r="B93" s="237" t="s">
        <v>515</v>
      </c>
      <c r="C93" s="254" t="s">
        <v>516</v>
      </c>
      <c r="D93" s="238" t="s">
        <v>224</v>
      </c>
      <c r="E93" s="239">
        <v>10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1E-3</v>
      </c>
      <c r="O93" s="239">
        <f>ROUND(E93*N93,2)</f>
        <v>0.01</v>
      </c>
      <c r="P93" s="239">
        <v>0</v>
      </c>
      <c r="Q93" s="239">
        <f>ROUND(E93*P93,2)</f>
        <v>0</v>
      </c>
      <c r="R93" s="241" t="s">
        <v>334</v>
      </c>
      <c r="S93" s="241" t="s">
        <v>169</v>
      </c>
      <c r="T93" s="242" t="s">
        <v>170</v>
      </c>
      <c r="U93" s="224">
        <v>0</v>
      </c>
      <c r="V93" s="224">
        <f>ROUND(E93*U93,2)</f>
        <v>0</v>
      </c>
      <c r="W93" s="224"/>
      <c r="X93" s="224" t="s">
        <v>335</v>
      </c>
      <c r="Y93" s="224" t="s">
        <v>172</v>
      </c>
      <c r="Z93" s="213"/>
      <c r="AA93" s="213"/>
      <c r="AB93" s="213"/>
      <c r="AC93" s="213"/>
      <c r="AD93" s="213"/>
      <c r="AE93" s="213"/>
      <c r="AF93" s="213"/>
      <c r="AG93" s="213" t="s">
        <v>336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5" t="s">
        <v>514</v>
      </c>
      <c r="D94" s="226"/>
      <c r="E94" s="227">
        <v>10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175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>
        <v>24</v>
      </c>
      <c r="B95" s="221" t="s">
        <v>517</v>
      </c>
      <c r="C95" s="271" t="s">
        <v>518</v>
      </c>
      <c r="D95" s="222" t="s">
        <v>0</v>
      </c>
      <c r="E95" s="270"/>
      <c r="F95" s="225"/>
      <c r="G95" s="224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3">
        <v>0</v>
      </c>
      <c r="O95" s="223">
        <f>ROUND(E95*N95,2)</f>
        <v>0</v>
      </c>
      <c r="P95" s="223">
        <v>0</v>
      </c>
      <c r="Q95" s="223">
        <f>ROUND(E95*P95,2)</f>
        <v>0</v>
      </c>
      <c r="R95" s="224" t="s">
        <v>216</v>
      </c>
      <c r="S95" s="224" t="s">
        <v>169</v>
      </c>
      <c r="T95" s="224" t="s">
        <v>170</v>
      </c>
      <c r="U95" s="224">
        <v>0</v>
      </c>
      <c r="V95" s="224">
        <f>ROUND(E95*U95,2)</f>
        <v>0</v>
      </c>
      <c r="W95" s="224"/>
      <c r="X95" s="224" t="s">
        <v>364</v>
      </c>
      <c r="Y95" s="224" t="s">
        <v>172</v>
      </c>
      <c r="Z95" s="213"/>
      <c r="AA95" s="213"/>
      <c r="AB95" s="213"/>
      <c r="AC95" s="213"/>
      <c r="AD95" s="213"/>
      <c r="AE95" s="213"/>
      <c r="AF95" s="213"/>
      <c r="AG95" s="213" t="s">
        <v>365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69" t="s">
        <v>519</v>
      </c>
      <c r="D96" s="268"/>
      <c r="E96" s="268"/>
      <c r="F96" s="268"/>
      <c r="G96" s="268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188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33" x14ac:dyDescent="0.2">
      <c r="A97" s="3"/>
      <c r="B97" s="4"/>
      <c r="C97" s="259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15</v>
      </c>
      <c r="AF97">
        <v>21</v>
      </c>
      <c r="AG97" t="s">
        <v>149</v>
      </c>
    </row>
    <row r="98" spans="1:33" x14ac:dyDescent="0.2">
      <c r="A98" s="216"/>
      <c r="B98" s="217" t="s">
        <v>29</v>
      </c>
      <c r="C98" s="260"/>
      <c r="D98" s="218"/>
      <c r="E98" s="219"/>
      <c r="F98" s="219"/>
      <c r="G98" s="235">
        <f>G8+G19+G24+G51+G55+G59+G81+G87+G90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258</v>
      </c>
    </row>
    <row r="99" spans="1:33" x14ac:dyDescent="0.2">
      <c r="C99" s="261"/>
      <c r="D99" s="10"/>
      <c r="AG99" t="s">
        <v>259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N8W+HaKXfoRMyQy65ToaLbEgTt0NZPq+2duFK1fVgA5cT640wRWPop33yvXWEJOUsjCGnMAf2eC/ohsu/qROA==" saltValue="mq/VSJZKFpHhMOG+Jyj7eg==" spinCount="100000" sheet="1" formatRows="0"/>
  <mergeCells count="18">
    <mergeCell ref="C46:G46"/>
    <mergeCell ref="C57:G57"/>
    <mergeCell ref="C64:G64"/>
    <mergeCell ref="C69:G69"/>
    <mergeCell ref="C89:G89"/>
    <mergeCell ref="C96:G96"/>
    <mergeCell ref="C26:G26"/>
    <mergeCell ref="C39:G39"/>
    <mergeCell ref="C42:G42"/>
    <mergeCell ref="C43:G43"/>
    <mergeCell ref="C44:G44"/>
    <mergeCell ref="C45:G45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D871-9FE8-4F95-9106-E359A3B7C3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1.6199999999999999</v>
      </c>
      <c r="W8" s="228"/>
      <c r="X8" s="228"/>
      <c r="Y8" s="228"/>
      <c r="AG8" t="s">
        <v>164</v>
      </c>
    </row>
    <row r="9" spans="1:60" ht="22.5" outlineLevel="1" x14ac:dyDescent="0.2">
      <c r="A9" s="236">
        <v>1</v>
      </c>
      <c r="B9" s="237" t="s">
        <v>520</v>
      </c>
      <c r="C9" s="254" t="s">
        <v>521</v>
      </c>
      <c r="D9" s="238" t="s">
        <v>184</v>
      </c>
      <c r="E9" s="239">
        <v>6.1950000000000003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0.187</v>
      </c>
      <c r="V9" s="224">
        <f>ROUND(E9*U9,2)</f>
        <v>1.1599999999999999</v>
      </c>
      <c r="W9" s="224"/>
      <c r="X9" s="224" t="s">
        <v>171</v>
      </c>
      <c r="Y9" s="224" t="s">
        <v>279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262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522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264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523</v>
      </c>
      <c r="D13" s="226"/>
      <c r="E13" s="227">
        <v>0.74250000000000005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524</v>
      </c>
      <c r="D14" s="226"/>
      <c r="E14" s="227">
        <v>0.36749999999999999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55" t="s">
        <v>525</v>
      </c>
      <c r="D15" s="226"/>
      <c r="E15" s="227">
        <v>5.085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6">
        <v>2</v>
      </c>
      <c r="B16" s="237" t="s">
        <v>268</v>
      </c>
      <c r="C16" s="254" t="s">
        <v>269</v>
      </c>
      <c r="D16" s="238" t="s">
        <v>184</v>
      </c>
      <c r="E16" s="239">
        <v>6.1950000000000003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192</v>
      </c>
      <c r="S16" s="241" t="s">
        <v>169</v>
      </c>
      <c r="T16" s="242" t="s">
        <v>472</v>
      </c>
      <c r="U16" s="224">
        <v>7.3999999999999996E-2</v>
      </c>
      <c r="V16" s="224">
        <f>ROUND(E16*U16,2)</f>
        <v>0.46</v>
      </c>
      <c r="W16" s="224"/>
      <c r="X16" s="224" t="s">
        <v>171</v>
      </c>
      <c r="Y16" s="224" t="s">
        <v>279</v>
      </c>
      <c r="Z16" s="213"/>
      <c r="AA16" s="213"/>
      <c r="AB16" s="213"/>
      <c r="AC16" s="213"/>
      <c r="AD16" s="213"/>
      <c r="AE16" s="213"/>
      <c r="AF16" s="213"/>
      <c r="AG16" s="213" t="s">
        <v>173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6" t="s">
        <v>270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188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5" t="s">
        <v>526</v>
      </c>
      <c r="D18" s="226"/>
      <c r="E18" s="227">
        <v>6.1950000000000003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175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9" t="s">
        <v>163</v>
      </c>
      <c r="B19" s="230" t="s">
        <v>93</v>
      </c>
      <c r="C19" s="253" t="s">
        <v>94</v>
      </c>
      <c r="D19" s="231"/>
      <c r="E19" s="232"/>
      <c r="F19" s="233"/>
      <c r="G19" s="233">
        <f>SUMIF(AG20:AG22,"&lt;&gt;NOR",G20:G22)</f>
        <v>0</v>
      </c>
      <c r="H19" s="233"/>
      <c r="I19" s="233">
        <f>SUM(I20:I22)</f>
        <v>0</v>
      </c>
      <c r="J19" s="233"/>
      <c r="K19" s="233">
        <f>SUM(K20:K22)</f>
        <v>0</v>
      </c>
      <c r="L19" s="233"/>
      <c r="M19" s="233">
        <f>SUM(M20:M22)</f>
        <v>0</v>
      </c>
      <c r="N19" s="232"/>
      <c r="O19" s="232">
        <f>SUM(O20:O22)</f>
        <v>0.04</v>
      </c>
      <c r="P19" s="232"/>
      <c r="Q19" s="232">
        <f>SUM(Q20:Q22)</f>
        <v>0</v>
      </c>
      <c r="R19" s="233"/>
      <c r="S19" s="233"/>
      <c r="T19" s="234"/>
      <c r="U19" s="228"/>
      <c r="V19" s="228">
        <f>SUM(V20:V22)</f>
        <v>7.33</v>
      </c>
      <c r="W19" s="228"/>
      <c r="X19" s="228"/>
      <c r="Y19" s="228"/>
      <c r="AG19" t="s">
        <v>164</v>
      </c>
    </row>
    <row r="20" spans="1:60" outlineLevel="1" x14ac:dyDescent="0.2">
      <c r="A20" s="236">
        <v>3</v>
      </c>
      <c r="B20" s="237" t="s">
        <v>273</v>
      </c>
      <c r="C20" s="254" t="s">
        <v>274</v>
      </c>
      <c r="D20" s="238" t="s">
        <v>167</v>
      </c>
      <c r="E20" s="239">
        <v>77.97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5.0000000000000001E-4</v>
      </c>
      <c r="O20" s="239">
        <f>ROUND(E20*N20,2)</f>
        <v>0.04</v>
      </c>
      <c r="P20" s="239">
        <v>0</v>
      </c>
      <c r="Q20" s="239">
        <f>ROUND(E20*P20,2)</f>
        <v>0</v>
      </c>
      <c r="R20" s="241" t="s">
        <v>185</v>
      </c>
      <c r="S20" s="241" t="s">
        <v>169</v>
      </c>
      <c r="T20" s="242" t="s">
        <v>472</v>
      </c>
      <c r="U20" s="224">
        <v>9.4E-2</v>
      </c>
      <c r="V20" s="224">
        <f>ROUND(E20*U20,2)</f>
        <v>7.33</v>
      </c>
      <c r="W20" s="224"/>
      <c r="X20" s="224" t="s">
        <v>171</v>
      </c>
      <c r="Y20" s="224" t="s">
        <v>527</v>
      </c>
      <c r="Z20" s="213"/>
      <c r="AA20" s="213"/>
      <c r="AB20" s="213"/>
      <c r="AC20" s="213"/>
      <c r="AD20" s="213"/>
      <c r="AE20" s="213"/>
      <c r="AF20" s="213"/>
      <c r="AG20" s="213" t="s">
        <v>173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522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528</v>
      </c>
      <c r="D22" s="226"/>
      <c r="E22" s="227">
        <v>77.97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163</v>
      </c>
      <c r="B23" s="230" t="s">
        <v>101</v>
      </c>
      <c r="C23" s="253" t="s">
        <v>102</v>
      </c>
      <c r="D23" s="231"/>
      <c r="E23" s="232"/>
      <c r="F23" s="233"/>
      <c r="G23" s="233">
        <f>SUMIF(AG24:AG48,"&lt;&gt;NOR",G24:G48)</f>
        <v>0</v>
      </c>
      <c r="H23" s="233"/>
      <c r="I23" s="233">
        <f>SUM(I24:I48)</f>
        <v>0</v>
      </c>
      <c r="J23" s="233"/>
      <c r="K23" s="233">
        <f>SUM(K24:K48)</f>
        <v>0</v>
      </c>
      <c r="L23" s="233"/>
      <c r="M23" s="233">
        <f>SUM(M24:M48)</f>
        <v>0</v>
      </c>
      <c r="N23" s="232"/>
      <c r="O23" s="232">
        <f>SUM(O24:O48)</f>
        <v>53.9</v>
      </c>
      <c r="P23" s="232"/>
      <c r="Q23" s="232">
        <f>SUM(Q24:Q48)</f>
        <v>0</v>
      </c>
      <c r="R23" s="233"/>
      <c r="S23" s="233"/>
      <c r="T23" s="234"/>
      <c r="U23" s="228"/>
      <c r="V23" s="228">
        <f>SUM(V24:V48)</f>
        <v>13.309999999999999</v>
      </c>
      <c r="W23" s="228"/>
      <c r="X23" s="228"/>
      <c r="Y23" s="228"/>
      <c r="AG23" t="s">
        <v>164</v>
      </c>
    </row>
    <row r="24" spans="1:60" outlineLevel="1" x14ac:dyDescent="0.2">
      <c r="A24" s="236">
        <v>4</v>
      </c>
      <c r="B24" s="237" t="s">
        <v>529</v>
      </c>
      <c r="C24" s="254" t="s">
        <v>530</v>
      </c>
      <c r="D24" s="238" t="s">
        <v>167</v>
      </c>
      <c r="E24" s="239">
        <v>72.7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0.215</v>
      </c>
      <c r="O24" s="239">
        <f>ROUND(E24*N24,2)</f>
        <v>15.63</v>
      </c>
      <c r="P24" s="239">
        <v>0</v>
      </c>
      <c r="Q24" s="239">
        <f>ROUND(E24*P24,2)</f>
        <v>0</v>
      </c>
      <c r="R24" s="241" t="s">
        <v>168</v>
      </c>
      <c r="S24" s="241" t="s">
        <v>169</v>
      </c>
      <c r="T24" s="242" t="s">
        <v>170</v>
      </c>
      <c r="U24" s="224">
        <v>2.5000000000000001E-2</v>
      </c>
      <c r="V24" s="224">
        <f>ROUND(E24*U24,2)</f>
        <v>1.82</v>
      </c>
      <c r="W24" s="224"/>
      <c r="X24" s="224" t="s">
        <v>171</v>
      </c>
      <c r="Y24" s="224" t="s">
        <v>172</v>
      </c>
      <c r="Z24" s="213"/>
      <c r="AA24" s="213"/>
      <c r="AB24" s="213"/>
      <c r="AC24" s="213"/>
      <c r="AD24" s="213"/>
      <c r="AE24" s="213"/>
      <c r="AF24" s="213"/>
      <c r="AG24" s="213" t="s">
        <v>173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6" t="s">
        <v>531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188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5" t="s">
        <v>522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532</v>
      </c>
      <c r="D27" s="226"/>
      <c r="E27" s="227">
        <v>4.9000000000000004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533</v>
      </c>
      <c r="D28" s="226"/>
      <c r="E28" s="227">
        <v>67.8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6">
        <v>5</v>
      </c>
      <c r="B29" s="237" t="s">
        <v>280</v>
      </c>
      <c r="C29" s="254" t="s">
        <v>281</v>
      </c>
      <c r="D29" s="238" t="s">
        <v>167</v>
      </c>
      <c r="E29" s="239">
        <v>9.9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0.378</v>
      </c>
      <c r="O29" s="239">
        <f>ROUND(E29*N29,2)</f>
        <v>3.74</v>
      </c>
      <c r="P29" s="239">
        <v>0</v>
      </c>
      <c r="Q29" s="239">
        <f>ROUND(E29*P29,2)</f>
        <v>0</v>
      </c>
      <c r="R29" s="241" t="s">
        <v>168</v>
      </c>
      <c r="S29" s="241" t="s">
        <v>169</v>
      </c>
      <c r="T29" s="242" t="s">
        <v>170</v>
      </c>
      <c r="U29" s="224">
        <v>2.5999999999999999E-2</v>
      </c>
      <c r="V29" s="224">
        <f>ROUND(E29*U29,2)</f>
        <v>0.26</v>
      </c>
      <c r="W29" s="224"/>
      <c r="X29" s="224" t="s">
        <v>171</v>
      </c>
      <c r="Y29" s="224" t="s">
        <v>172</v>
      </c>
      <c r="Z29" s="213"/>
      <c r="AA29" s="213"/>
      <c r="AB29" s="213"/>
      <c r="AC29" s="213"/>
      <c r="AD29" s="213"/>
      <c r="AE29" s="213"/>
      <c r="AF29" s="213"/>
      <c r="AG29" s="213" t="s">
        <v>173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522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534</v>
      </c>
      <c r="D31" s="226"/>
      <c r="E31" s="227">
        <v>9.9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6">
        <v>6</v>
      </c>
      <c r="B32" s="237" t="s">
        <v>280</v>
      </c>
      <c r="C32" s="254" t="s">
        <v>281</v>
      </c>
      <c r="D32" s="238" t="s">
        <v>167</v>
      </c>
      <c r="E32" s="239">
        <v>67.8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0.378</v>
      </c>
      <c r="O32" s="239">
        <f>ROUND(E32*N32,2)</f>
        <v>25.63</v>
      </c>
      <c r="P32" s="239">
        <v>0</v>
      </c>
      <c r="Q32" s="239">
        <f>ROUND(E32*P32,2)</f>
        <v>0</v>
      </c>
      <c r="R32" s="241" t="s">
        <v>168</v>
      </c>
      <c r="S32" s="241" t="s">
        <v>169</v>
      </c>
      <c r="T32" s="242" t="s">
        <v>170</v>
      </c>
      <c r="U32" s="224">
        <v>2.5999999999999999E-2</v>
      </c>
      <c r="V32" s="224">
        <f>ROUND(E32*U32,2)</f>
        <v>1.76</v>
      </c>
      <c r="W32" s="224"/>
      <c r="X32" s="224" t="s">
        <v>171</v>
      </c>
      <c r="Y32" s="224" t="s">
        <v>172</v>
      </c>
      <c r="Z32" s="213"/>
      <c r="AA32" s="213"/>
      <c r="AB32" s="213"/>
      <c r="AC32" s="213"/>
      <c r="AD32" s="213"/>
      <c r="AE32" s="213"/>
      <c r="AF32" s="213"/>
      <c r="AG32" s="213" t="s">
        <v>173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5" t="s">
        <v>522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175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2">
      <c r="A34" s="220"/>
      <c r="B34" s="221"/>
      <c r="C34" s="255" t="s">
        <v>533</v>
      </c>
      <c r="D34" s="226"/>
      <c r="E34" s="227">
        <v>67.8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6">
        <v>7</v>
      </c>
      <c r="B35" s="237" t="s">
        <v>535</v>
      </c>
      <c r="C35" s="254" t="s">
        <v>536</v>
      </c>
      <c r="D35" s="238" t="s">
        <v>167</v>
      </c>
      <c r="E35" s="239">
        <v>67.8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0.1012</v>
      </c>
      <c r="O35" s="239">
        <f>ROUND(E35*N35,2)</f>
        <v>6.86</v>
      </c>
      <c r="P35" s="239">
        <v>0</v>
      </c>
      <c r="Q35" s="239">
        <f>ROUND(E35*P35,2)</f>
        <v>0</v>
      </c>
      <c r="R35" s="241" t="s">
        <v>168</v>
      </c>
      <c r="S35" s="241" t="s">
        <v>169</v>
      </c>
      <c r="T35" s="242" t="s">
        <v>170</v>
      </c>
      <c r="U35" s="224">
        <v>2.4E-2</v>
      </c>
      <c r="V35" s="224">
        <f>ROUND(E35*U35,2)</f>
        <v>1.63</v>
      </c>
      <c r="W35" s="224"/>
      <c r="X35" s="224" t="s">
        <v>171</v>
      </c>
      <c r="Y35" s="224" t="s">
        <v>172</v>
      </c>
      <c r="Z35" s="213"/>
      <c r="AA35" s="213"/>
      <c r="AB35" s="213"/>
      <c r="AC35" s="213"/>
      <c r="AD35" s="213"/>
      <c r="AE35" s="213"/>
      <c r="AF35" s="213"/>
      <c r="AG35" s="213" t="s">
        <v>173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6" t="s">
        <v>537</v>
      </c>
      <c r="D36" s="243"/>
      <c r="E36" s="243"/>
      <c r="F36" s="243"/>
      <c r="G36" s="243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188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5" t="s">
        <v>522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175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5" t="s">
        <v>538</v>
      </c>
      <c r="D38" s="226"/>
      <c r="E38" s="227">
        <v>67.8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6">
        <v>8</v>
      </c>
      <c r="B39" s="237" t="s">
        <v>283</v>
      </c>
      <c r="C39" s="254" t="s">
        <v>284</v>
      </c>
      <c r="D39" s="238" t="s">
        <v>167</v>
      </c>
      <c r="E39" s="239">
        <v>9.9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5.5449999999999999E-2</v>
      </c>
      <c r="O39" s="239">
        <f>ROUND(E39*N39,2)</f>
        <v>0.55000000000000004</v>
      </c>
      <c r="P39" s="239">
        <v>0</v>
      </c>
      <c r="Q39" s="239">
        <f>ROUND(E39*P39,2)</f>
        <v>0</v>
      </c>
      <c r="R39" s="241" t="s">
        <v>168</v>
      </c>
      <c r="S39" s="241" t="s">
        <v>169</v>
      </c>
      <c r="T39" s="242" t="s">
        <v>220</v>
      </c>
      <c r="U39" s="224">
        <v>0.442</v>
      </c>
      <c r="V39" s="224">
        <f>ROUND(E39*U39,2)</f>
        <v>4.38</v>
      </c>
      <c r="W39" s="224"/>
      <c r="X39" s="224" t="s">
        <v>171</v>
      </c>
      <c r="Y39" s="224" t="s">
        <v>172</v>
      </c>
      <c r="Z39" s="213"/>
      <c r="AA39" s="213"/>
      <c r="AB39" s="213"/>
      <c r="AC39" s="213"/>
      <c r="AD39" s="213"/>
      <c r="AE39" s="213"/>
      <c r="AF39" s="213"/>
      <c r="AG39" s="213" t="s">
        <v>173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2" x14ac:dyDescent="0.2">
      <c r="A40" s="220"/>
      <c r="B40" s="221"/>
      <c r="C40" s="256" t="s">
        <v>285</v>
      </c>
      <c r="D40" s="243"/>
      <c r="E40" s="243"/>
      <c r="F40" s="243"/>
      <c r="G40" s="243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188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44" t="str">
        <f>C40</f>
        <v>s provedením lože z kameniva drceného, s vyplněním spár, s dvojitým hutněním a se smetením přebytečného materiálu na krajnici. S dodáním hmot pro lože a výplň spár.</v>
      </c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522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534</v>
      </c>
      <c r="D42" s="226"/>
      <c r="E42" s="227">
        <v>9.9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9</v>
      </c>
      <c r="B43" s="237" t="s">
        <v>539</v>
      </c>
      <c r="C43" s="254" t="s">
        <v>540</v>
      </c>
      <c r="D43" s="238" t="s">
        <v>202</v>
      </c>
      <c r="E43" s="239">
        <v>8.4499999999999993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3.3E-4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168</v>
      </c>
      <c r="S43" s="241" t="s">
        <v>169</v>
      </c>
      <c r="T43" s="242" t="s">
        <v>170</v>
      </c>
      <c r="U43" s="224">
        <v>0.41</v>
      </c>
      <c r="V43" s="224">
        <f>ROUND(E43*U43,2)</f>
        <v>3.46</v>
      </c>
      <c r="W43" s="224"/>
      <c r="X43" s="224" t="s">
        <v>171</v>
      </c>
      <c r="Y43" s="224" t="s">
        <v>541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5" t="s">
        <v>522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542</v>
      </c>
      <c r="D45" s="226"/>
      <c r="E45" s="227">
        <v>8.4499999999999993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6">
        <v>10</v>
      </c>
      <c r="B46" s="237" t="s">
        <v>332</v>
      </c>
      <c r="C46" s="254" t="s">
        <v>333</v>
      </c>
      <c r="D46" s="238" t="s">
        <v>167</v>
      </c>
      <c r="E46" s="239">
        <v>11.385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0.13100000000000001</v>
      </c>
      <c r="O46" s="239">
        <f>ROUND(E46*N46,2)</f>
        <v>1.49</v>
      </c>
      <c r="P46" s="239">
        <v>0</v>
      </c>
      <c r="Q46" s="239">
        <f>ROUND(E46*P46,2)</f>
        <v>0</v>
      </c>
      <c r="R46" s="241" t="s">
        <v>334</v>
      </c>
      <c r="S46" s="241" t="s">
        <v>169</v>
      </c>
      <c r="T46" s="242" t="s">
        <v>220</v>
      </c>
      <c r="U46" s="224">
        <v>0</v>
      </c>
      <c r="V46" s="224">
        <f>ROUND(E46*U46,2)</f>
        <v>0</v>
      </c>
      <c r="W46" s="224"/>
      <c r="X46" s="224" t="s">
        <v>335</v>
      </c>
      <c r="Y46" s="224" t="s">
        <v>172</v>
      </c>
      <c r="Z46" s="213"/>
      <c r="AA46" s="213"/>
      <c r="AB46" s="213"/>
      <c r="AC46" s="213"/>
      <c r="AD46" s="213"/>
      <c r="AE46" s="213"/>
      <c r="AF46" s="213"/>
      <c r="AG46" s="213" t="s">
        <v>336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5" t="s">
        <v>522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543</v>
      </c>
      <c r="D48" s="226"/>
      <c r="E48" s="227">
        <v>11.385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9" t="s">
        <v>163</v>
      </c>
      <c r="B49" s="230" t="s">
        <v>103</v>
      </c>
      <c r="C49" s="253" t="s">
        <v>104</v>
      </c>
      <c r="D49" s="231"/>
      <c r="E49" s="232"/>
      <c r="F49" s="233"/>
      <c r="G49" s="233">
        <f>SUMIF(AG50:AG58,"&lt;&gt;NOR",G50:G58)</f>
        <v>0</v>
      </c>
      <c r="H49" s="233"/>
      <c r="I49" s="233">
        <f>SUM(I50:I58)</f>
        <v>0</v>
      </c>
      <c r="J49" s="233"/>
      <c r="K49" s="233">
        <f>SUM(K50:K58)</f>
        <v>0</v>
      </c>
      <c r="L49" s="233"/>
      <c r="M49" s="233">
        <f>SUM(M50:M58)</f>
        <v>0</v>
      </c>
      <c r="N49" s="232"/>
      <c r="O49" s="232">
        <f>SUM(O50:O58)</f>
        <v>2.84</v>
      </c>
      <c r="P49" s="232"/>
      <c r="Q49" s="232">
        <f>SUM(Q50:Q58)</f>
        <v>0</v>
      </c>
      <c r="R49" s="233"/>
      <c r="S49" s="233"/>
      <c r="T49" s="234"/>
      <c r="U49" s="228"/>
      <c r="V49" s="228">
        <f>SUM(V50:V58)</f>
        <v>2.95</v>
      </c>
      <c r="W49" s="228"/>
      <c r="X49" s="228"/>
      <c r="Y49" s="228"/>
      <c r="AG49" t="s">
        <v>164</v>
      </c>
    </row>
    <row r="50" spans="1:60" outlineLevel="1" x14ac:dyDescent="0.2">
      <c r="A50" s="236">
        <v>11</v>
      </c>
      <c r="B50" s="237" t="s">
        <v>544</v>
      </c>
      <c r="C50" s="254" t="s">
        <v>545</v>
      </c>
      <c r="D50" s="238" t="s">
        <v>184</v>
      </c>
      <c r="E50" s="239">
        <v>1.11439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2.5249999999999999</v>
      </c>
      <c r="O50" s="239">
        <f>ROUND(E50*N50,2)</f>
        <v>2.81</v>
      </c>
      <c r="P50" s="239">
        <v>0</v>
      </c>
      <c r="Q50" s="239">
        <f>ROUND(E50*P50,2)</f>
        <v>0</v>
      </c>
      <c r="R50" s="241" t="s">
        <v>437</v>
      </c>
      <c r="S50" s="241" t="s">
        <v>169</v>
      </c>
      <c r="T50" s="242" t="s">
        <v>170</v>
      </c>
      <c r="U50" s="224">
        <v>2.3170000000000002</v>
      </c>
      <c r="V50" s="224">
        <f>ROUND(E50*U50,2)</f>
        <v>2.58</v>
      </c>
      <c r="W50" s="224"/>
      <c r="X50" s="224" t="s">
        <v>171</v>
      </c>
      <c r="Y50" s="224" t="s">
        <v>172</v>
      </c>
      <c r="Z50" s="213"/>
      <c r="AA50" s="213"/>
      <c r="AB50" s="213"/>
      <c r="AC50" s="213"/>
      <c r="AD50" s="213"/>
      <c r="AE50" s="213"/>
      <c r="AF50" s="213"/>
      <c r="AG50" s="213" t="s">
        <v>173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6" t="s">
        <v>546</v>
      </c>
      <c r="D51" s="243"/>
      <c r="E51" s="243"/>
      <c r="F51" s="243"/>
      <c r="G51" s="243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188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5" t="s">
        <v>522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547</v>
      </c>
      <c r="D53" s="226"/>
      <c r="E53" s="227">
        <v>0.26533000000000001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548</v>
      </c>
      <c r="D54" s="226"/>
      <c r="E54" s="227">
        <v>0.84906000000000004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6">
        <v>12</v>
      </c>
      <c r="B55" s="237" t="s">
        <v>549</v>
      </c>
      <c r="C55" s="254" t="s">
        <v>550</v>
      </c>
      <c r="D55" s="238" t="s">
        <v>240</v>
      </c>
      <c r="E55" s="239">
        <v>2.4420000000000001E-2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1.1463399999999999</v>
      </c>
      <c r="O55" s="239">
        <f>ROUND(E55*N55,2)</f>
        <v>0.03</v>
      </c>
      <c r="P55" s="239">
        <v>0</v>
      </c>
      <c r="Q55" s="239">
        <f>ROUND(E55*P55,2)</f>
        <v>0</v>
      </c>
      <c r="R55" s="241" t="s">
        <v>437</v>
      </c>
      <c r="S55" s="241" t="s">
        <v>169</v>
      </c>
      <c r="T55" s="242" t="s">
        <v>170</v>
      </c>
      <c r="U55" s="224">
        <v>15.231</v>
      </c>
      <c r="V55" s="224">
        <f>ROUND(E55*U55,2)</f>
        <v>0.37</v>
      </c>
      <c r="W55" s="224"/>
      <c r="X55" s="224" t="s">
        <v>171</v>
      </c>
      <c r="Y55" s="224" t="s">
        <v>172</v>
      </c>
      <c r="Z55" s="213"/>
      <c r="AA55" s="213"/>
      <c r="AB55" s="213"/>
      <c r="AC55" s="213"/>
      <c r="AD55" s="213"/>
      <c r="AE55" s="213"/>
      <c r="AF55" s="213"/>
      <c r="AG55" s="213" t="s">
        <v>173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6" t="s">
        <v>551</v>
      </c>
      <c r="D56" s="243"/>
      <c r="E56" s="243"/>
      <c r="F56" s="243"/>
      <c r="G56" s="243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5" t="s">
        <v>552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175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553</v>
      </c>
      <c r="D58" s="226"/>
      <c r="E58" s="227">
        <v>2.4420000000000001E-2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9" t="s">
        <v>163</v>
      </c>
      <c r="B59" s="230" t="s">
        <v>107</v>
      </c>
      <c r="C59" s="253" t="s">
        <v>108</v>
      </c>
      <c r="D59" s="231"/>
      <c r="E59" s="232"/>
      <c r="F59" s="233"/>
      <c r="G59" s="233">
        <f>SUMIF(AG60:AG61,"&lt;&gt;NOR",G60:G61)</f>
        <v>0</v>
      </c>
      <c r="H59" s="233"/>
      <c r="I59" s="233">
        <f>SUM(I60:I61)</f>
        <v>0</v>
      </c>
      <c r="J59" s="233"/>
      <c r="K59" s="233">
        <f>SUM(K60:K61)</f>
        <v>0</v>
      </c>
      <c r="L59" s="233"/>
      <c r="M59" s="233">
        <f>SUM(M60:M61)</f>
        <v>0</v>
      </c>
      <c r="N59" s="232"/>
      <c r="O59" s="232">
        <f>SUM(O60:O61)</f>
        <v>7.0000000000000007E-2</v>
      </c>
      <c r="P59" s="232"/>
      <c r="Q59" s="232">
        <f>SUM(Q60:Q61)</f>
        <v>0</v>
      </c>
      <c r="R59" s="233"/>
      <c r="S59" s="233"/>
      <c r="T59" s="234"/>
      <c r="U59" s="228"/>
      <c r="V59" s="228">
        <f>SUM(V60:V61)</f>
        <v>0</v>
      </c>
      <c r="W59" s="228"/>
      <c r="X59" s="228"/>
      <c r="Y59" s="228"/>
      <c r="AG59" t="s">
        <v>164</v>
      </c>
    </row>
    <row r="60" spans="1:60" outlineLevel="1" x14ac:dyDescent="0.2">
      <c r="A60" s="236">
        <v>13</v>
      </c>
      <c r="B60" s="237" t="s">
        <v>345</v>
      </c>
      <c r="C60" s="254" t="s">
        <v>346</v>
      </c>
      <c r="D60" s="238" t="s">
        <v>211</v>
      </c>
      <c r="E60" s="239">
        <v>1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7.0000000000000007E-2</v>
      </c>
      <c r="O60" s="239">
        <f>ROUND(E60*N60,2)</f>
        <v>7.0000000000000007E-2</v>
      </c>
      <c r="P60" s="239">
        <v>0</v>
      </c>
      <c r="Q60" s="239">
        <f>ROUND(E60*P60,2)</f>
        <v>0</v>
      </c>
      <c r="R60" s="241"/>
      <c r="S60" s="241" t="s">
        <v>299</v>
      </c>
      <c r="T60" s="242" t="s">
        <v>300</v>
      </c>
      <c r="U60" s="224">
        <v>0</v>
      </c>
      <c r="V60" s="224">
        <f>ROUND(E60*U60,2)</f>
        <v>0</v>
      </c>
      <c r="W60" s="224"/>
      <c r="X60" s="224" t="s">
        <v>171</v>
      </c>
      <c r="Y60" s="224" t="s">
        <v>172</v>
      </c>
      <c r="Z60" s="213"/>
      <c r="AA60" s="213"/>
      <c r="AB60" s="213"/>
      <c r="AC60" s="213"/>
      <c r="AD60" s="213"/>
      <c r="AE60" s="213"/>
      <c r="AF60" s="213"/>
      <c r="AG60" s="213" t="s">
        <v>173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8" t="s">
        <v>347</v>
      </c>
      <c r="D61" s="252"/>
      <c r="E61" s="252"/>
      <c r="F61" s="252"/>
      <c r="G61" s="252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251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9" t="s">
        <v>163</v>
      </c>
      <c r="B62" s="230" t="s">
        <v>109</v>
      </c>
      <c r="C62" s="253" t="s">
        <v>110</v>
      </c>
      <c r="D62" s="231"/>
      <c r="E62" s="232"/>
      <c r="F62" s="233"/>
      <c r="G62" s="233">
        <f>SUMIF(AG63:AG83,"&lt;&gt;NOR",G63:G83)</f>
        <v>0</v>
      </c>
      <c r="H62" s="233"/>
      <c r="I62" s="233">
        <f>SUM(I63:I83)</f>
        <v>0</v>
      </c>
      <c r="J62" s="233"/>
      <c r="K62" s="233">
        <f>SUM(K63:K83)</f>
        <v>0</v>
      </c>
      <c r="L62" s="233"/>
      <c r="M62" s="233">
        <f>SUM(M63:M83)</f>
        <v>0</v>
      </c>
      <c r="N62" s="232"/>
      <c r="O62" s="232">
        <f>SUM(O63:O83)</f>
        <v>13.36</v>
      </c>
      <c r="P62" s="232"/>
      <c r="Q62" s="232">
        <f>SUM(Q63:Q83)</f>
        <v>0</v>
      </c>
      <c r="R62" s="233"/>
      <c r="S62" s="233"/>
      <c r="T62" s="234"/>
      <c r="U62" s="228"/>
      <c r="V62" s="228">
        <f>SUM(V63:V83)</f>
        <v>13.61</v>
      </c>
      <c r="W62" s="228"/>
      <c r="X62" s="228"/>
      <c r="Y62" s="228"/>
      <c r="AG62" t="s">
        <v>164</v>
      </c>
    </row>
    <row r="63" spans="1:60" ht="22.5" outlineLevel="1" x14ac:dyDescent="0.2">
      <c r="A63" s="236">
        <v>14</v>
      </c>
      <c r="B63" s="237" t="s">
        <v>554</v>
      </c>
      <c r="C63" s="254" t="s">
        <v>555</v>
      </c>
      <c r="D63" s="238" t="s">
        <v>202</v>
      </c>
      <c r="E63" s="239">
        <v>2.2000000000000002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3.5E-4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168</v>
      </c>
      <c r="S63" s="241" t="s">
        <v>169</v>
      </c>
      <c r="T63" s="242" t="s">
        <v>170</v>
      </c>
      <c r="U63" s="224">
        <v>8.6999999999999994E-2</v>
      </c>
      <c r="V63" s="224">
        <f>ROUND(E63*U63,2)</f>
        <v>0.19</v>
      </c>
      <c r="W63" s="224"/>
      <c r="X63" s="224" t="s">
        <v>171</v>
      </c>
      <c r="Y63" s="224" t="s">
        <v>172</v>
      </c>
      <c r="Z63" s="213"/>
      <c r="AA63" s="213"/>
      <c r="AB63" s="213"/>
      <c r="AC63" s="213"/>
      <c r="AD63" s="213"/>
      <c r="AE63" s="213"/>
      <c r="AF63" s="213"/>
      <c r="AG63" s="213" t="s">
        <v>173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556</v>
      </c>
      <c r="D64" s="226"/>
      <c r="E64" s="227">
        <v>2.2000000000000002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6">
        <v>15</v>
      </c>
      <c r="B65" s="237" t="s">
        <v>490</v>
      </c>
      <c r="C65" s="254" t="s">
        <v>491</v>
      </c>
      <c r="D65" s="238" t="s">
        <v>202</v>
      </c>
      <c r="E65" s="239">
        <v>36.9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9.4710000000000003E-2</v>
      </c>
      <c r="O65" s="239">
        <f>ROUND(E65*N65,2)</f>
        <v>3.49</v>
      </c>
      <c r="P65" s="239">
        <v>0</v>
      </c>
      <c r="Q65" s="239">
        <f>ROUND(E65*P65,2)</f>
        <v>0</v>
      </c>
      <c r="R65" s="241" t="s">
        <v>380</v>
      </c>
      <c r="S65" s="241" t="s">
        <v>169</v>
      </c>
      <c r="T65" s="242" t="s">
        <v>170</v>
      </c>
      <c r="U65" s="224">
        <v>0.14000000000000001</v>
      </c>
      <c r="V65" s="224">
        <f>ROUND(E65*U65,2)</f>
        <v>5.17</v>
      </c>
      <c r="W65" s="224"/>
      <c r="X65" s="224" t="s">
        <v>171</v>
      </c>
      <c r="Y65" s="224" t="s">
        <v>172</v>
      </c>
      <c r="Z65" s="213"/>
      <c r="AA65" s="213"/>
      <c r="AB65" s="213"/>
      <c r="AC65" s="213"/>
      <c r="AD65" s="213"/>
      <c r="AE65" s="213"/>
      <c r="AF65" s="213"/>
      <c r="AG65" s="213" t="s">
        <v>173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5" t="s">
        <v>522</v>
      </c>
      <c r="D66" s="226"/>
      <c r="E66" s="227"/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557</v>
      </c>
      <c r="D67" s="226"/>
      <c r="E67" s="227">
        <v>36.9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33.75" outlineLevel="1" x14ac:dyDescent="0.2">
      <c r="A68" s="236">
        <v>16</v>
      </c>
      <c r="B68" s="237" t="s">
        <v>355</v>
      </c>
      <c r="C68" s="254" t="s">
        <v>356</v>
      </c>
      <c r="D68" s="238" t="s">
        <v>202</v>
      </c>
      <c r="E68" s="239">
        <v>19.295000000000002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0.22133</v>
      </c>
      <c r="O68" s="239">
        <f>ROUND(E68*N68,2)</f>
        <v>4.2699999999999996</v>
      </c>
      <c r="P68" s="239">
        <v>0</v>
      </c>
      <c r="Q68" s="239">
        <f>ROUND(E68*P68,2)</f>
        <v>0</v>
      </c>
      <c r="R68" s="241" t="s">
        <v>168</v>
      </c>
      <c r="S68" s="241" t="s">
        <v>169</v>
      </c>
      <c r="T68" s="242" t="s">
        <v>170</v>
      </c>
      <c r="U68" s="224">
        <v>0.27200000000000002</v>
      </c>
      <c r="V68" s="224">
        <f>ROUND(E68*U68,2)</f>
        <v>5.25</v>
      </c>
      <c r="W68" s="224"/>
      <c r="X68" s="224" t="s">
        <v>171</v>
      </c>
      <c r="Y68" s="224" t="s">
        <v>172</v>
      </c>
      <c r="Z68" s="213"/>
      <c r="AA68" s="213"/>
      <c r="AB68" s="213"/>
      <c r="AC68" s="213"/>
      <c r="AD68" s="213"/>
      <c r="AE68" s="213"/>
      <c r="AF68" s="213"/>
      <c r="AG68" s="213" t="s">
        <v>173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6" t="s">
        <v>357</v>
      </c>
      <c r="D69" s="243"/>
      <c r="E69" s="243"/>
      <c r="F69" s="243"/>
      <c r="G69" s="243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188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5" t="s">
        <v>522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558</v>
      </c>
      <c r="D71" s="226"/>
      <c r="E71" s="227">
        <v>9.2949999999999999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559</v>
      </c>
      <c r="D72" s="226"/>
      <c r="E72" s="227">
        <v>10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6">
        <v>17</v>
      </c>
      <c r="B73" s="237" t="s">
        <v>560</v>
      </c>
      <c r="C73" s="254" t="s">
        <v>561</v>
      </c>
      <c r="D73" s="238" t="s">
        <v>184</v>
      </c>
      <c r="E73" s="239">
        <v>2.0787800000000001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2.5249999999999999</v>
      </c>
      <c r="O73" s="239">
        <f>ROUND(E73*N73,2)</f>
        <v>5.25</v>
      </c>
      <c r="P73" s="239">
        <v>0</v>
      </c>
      <c r="Q73" s="239">
        <f>ROUND(E73*P73,2)</f>
        <v>0</v>
      </c>
      <c r="R73" s="241" t="s">
        <v>168</v>
      </c>
      <c r="S73" s="241" t="s">
        <v>169</v>
      </c>
      <c r="T73" s="242" t="s">
        <v>170</v>
      </c>
      <c r="U73" s="224">
        <v>1.4419999999999999</v>
      </c>
      <c r="V73" s="224">
        <f>ROUND(E73*U73,2)</f>
        <v>3</v>
      </c>
      <c r="W73" s="224"/>
      <c r="X73" s="224" t="s">
        <v>171</v>
      </c>
      <c r="Y73" s="224" t="s">
        <v>541</v>
      </c>
      <c r="Z73" s="213"/>
      <c r="AA73" s="213"/>
      <c r="AB73" s="213"/>
      <c r="AC73" s="213"/>
      <c r="AD73" s="213"/>
      <c r="AE73" s="213"/>
      <c r="AF73" s="213"/>
      <c r="AG73" s="213" t="s">
        <v>173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6" t="s">
        <v>562</v>
      </c>
      <c r="D74" s="243"/>
      <c r="E74" s="243"/>
      <c r="F74" s="243"/>
      <c r="G74" s="243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188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5" t="s">
        <v>522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175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55" t="s">
        <v>563</v>
      </c>
      <c r="D76" s="226"/>
      <c r="E76" s="227">
        <v>1.6605000000000001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5" t="s">
        <v>564</v>
      </c>
      <c r="D77" s="226"/>
      <c r="E77" s="227">
        <v>0.41827999999999999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36">
        <v>18</v>
      </c>
      <c r="B78" s="237" t="s">
        <v>501</v>
      </c>
      <c r="C78" s="254" t="s">
        <v>502</v>
      </c>
      <c r="D78" s="238" t="s">
        <v>211</v>
      </c>
      <c r="E78" s="239">
        <v>39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8.9999999999999993E-3</v>
      </c>
      <c r="O78" s="239">
        <f>ROUND(E78*N78,2)</f>
        <v>0.35</v>
      </c>
      <c r="P78" s="239">
        <v>0</v>
      </c>
      <c r="Q78" s="239">
        <f>ROUND(E78*P78,2)</f>
        <v>0</v>
      </c>
      <c r="R78" s="241" t="s">
        <v>334</v>
      </c>
      <c r="S78" s="241" t="s">
        <v>169</v>
      </c>
      <c r="T78" s="242" t="s">
        <v>170</v>
      </c>
      <c r="U78" s="224">
        <v>0</v>
      </c>
      <c r="V78" s="224">
        <f>ROUND(E78*U78,2)</f>
        <v>0</v>
      </c>
      <c r="W78" s="224"/>
      <c r="X78" s="224" t="s">
        <v>335</v>
      </c>
      <c r="Y78" s="224" t="s">
        <v>172</v>
      </c>
      <c r="Z78" s="213"/>
      <c r="AA78" s="213"/>
      <c r="AB78" s="213"/>
      <c r="AC78" s="213"/>
      <c r="AD78" s="213"/>
      <c r="AE78" s="213"/>
      <c r="AF78" s="213"/>
      <c r="AG78" s="213" t="s">
        <v>336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5" t="s">
        <v>522</v>
      </c>
      <c r="D79" s="226"/>
      <c r="E79" s="227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65" t="s">
        <v>290</v>
      </c>
      <c r="D80" s="262"/>
      <c r="E80" s="263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175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">
      <c r="A81" s="220"/>
      <c r="B81" s="221"/>
      <c r="C81" s="266" t="s">
        <v>565</v>
      </c>
      <c r="D81" s="262"/>
      <c r="E81" s="263">
        <v>36.9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175</v>
      </c>
      <c r="AH81" s="213">
        <v>2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65" t="s">
        <v>292</v>
      </c>
      <c r="D82" s="262"/>
      <c r="E82" s="263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175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5" t="s">
        <v>566</v>
      </c>
      <c r="D83" s="226"/>
      <c r="E83" s="227">
        <v>39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175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229" t="s">
        <v>163</v>
      </c>
      <c r="B84" s="230" t="s">
        <v>115</v>
      </c>
      <c r="C84" s="253" t="s">
        <v>116</v>
      </c>
      <c r="D84" s="231"/>
      <c r="E84" s="232"/>
      <c r="F84" s="233"/>
      <c r="G84" s="233">
        <f>SUMIF(AG85:AG92,"&lt;&gt;NOR",G85:G92)</f>
        <v>0</v>
      </c>
      <c r="H84" s="233"/>
      <c r="I84" s="233">
        <f>SUM(I85:I92)</f>
        <v>0</v>
      </c>
      <c r="J84" s="233"/>
      <c r="K84" s="233">
        <f>SUM(K85:K92)</f>
        <v>0</v>
      </c>
      <c r="L84" s="233"/>
      <c r="M84" s="233">
        <f>SUM(M85:M92)</f>
        <v>0</v>
      </c>
      <c r="N84" s="232"/>
      <c r="O84" s="232">
        <f>SUM(O85:O92)</f>
        <v>0</v>
      </c>
      <c r="P84" s="232"/>
      <c r="Q84" s="232">
        <f>SUM(Q85:Q92)</f>
        <v>0</v>
      </c>
      <c r="R84" s="233"/>
      <c r="S84" s="233"/>
      <c r="T84" s="234"/>
      <c r="U84" s="228"/>
      <c r="V84" s="228">
        <f>SUM(V85:V92)</f>
        <v>1.72</v>
      </c>
      <c r="W84" s="228"/>
      <c r="X84" s="228"/>
      <c r="Y84" s="228"/>
      <c r="AG84" t="s">
        <v>164</v>
      </c>
    </row>
    <row r="85" spans="1:60" ht="45" outlineLevel="1" x14ac:dyDescent="0.2">
      <c r="A85" s="236">
        <v>19</v>
      </c>
      <c r="B85" s="237" t="s">
        <v>567</v>
      </c>
      <c r="C85" s="254" t="s">
        <v>568</v>
      </c>
      <c r="D85" s="238" t="s">
        <v>211</v>
      </c>
      <c r="E85" s="239">
        <v>1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6.8000000000000005E-4</v>
      </c>
      <c r="O85" s="239">
        <f>ROUND(E85*N85,2)</f>
        <v>0</v>
      </c>
      <c r="P85" s="239">
        <v>0</v>
      </c>
      <c r="Q85" s="239">
        <f>ROUND(E85*P85,2)</f>
        <v>0</v>
      </c>
      <c r="R85" s="241" t="s">
        <v>437</v>
      </c>
      <c r="S85" s="241" t="s">
        <v>169</v>
      </c>
      <c r="T85" s="242" t="s">
        <v>170</v>
      </c>
      <c r="U85" s="224">
        <v>1.25</v>
      </c>
      <c r="V85" s="224">
        <f>ROUND(E85*U85,2)</f>
        <v>1.25</v>
      </c>
      <c r="W85" s="224"/>
      <c r="X85" s="224" t="s">
        <v>171</v>
      </c>
      <c r="Y85" s="224" t="s">
        <v>172</v>
      </c>
      <c r="Z85" s="213"/>
      <c r="AA85" s="213"/>
      <c r="AB85" s="213"/>
      <c r="AC85" s="213"/>
      <c r="AD85" s="213"/>
      <c r="AE85" s="213"/>
      <c r="AF85" s="213"/>
      <c r="AG85" s="213" t="s">
        <v>173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6" t="s">
        <v>569</v>
      </c>
      <c r="D86" s="243"/>
      <c r="E86" s="243"/>
      <c r="F86" s="243"/>
      <c r="G86" s="243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188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5" t="s">
        <v>570</v>
      </c>
      <c r="D87" s="226"/>
      <c r="E87" s="227">
        <v>1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175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6">
        <v>20</v>
      </c>
      <c r="B88" s="237" t="s">
        <v>571</v>
      </c>
      <c r="C88" s="254" t="s">
        <v>572</v>
      </c>
      <c r="D88" s="238" t="s">
        <v>211</v>
      </c>
      <c r="E88" s="239">
        <v>3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363</v>
      </c>
      <c r="S88" s="241" t="s">
        <v>169</v>
      </c>
      <c r="T88" s="242" t="s">
        <v>170</v>
      </c>
      <c r="U88" s="224">
        <v>0.158</v>
      </c>
      <c r="V88" s="224">
        <f>ROUND(E88*U88,2)</f>
        <v>0.47</v>
      </c>
      <c r="W88" s="224"/>
      <c r="X88" s="224" t="s">
        <v>171</v>
      </c>
      <c r="Y88" s="224" t="s">
        <v>172</v>
      </c>
      <c r="Z88" s="213"/>
      <c r="AA88" s="213"/>
      <c r="AB88" s="213"/>
      <c r="AC88" s="213"/>
      <c r="AD88" s="213"/>
      <c r="AE88" s="213"/>
      <c r="AF88" s="213"/>
      <c r="AG88" s="213" t="s">
        <v>173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5" t="s">
        <v>573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55" t="s">
        <v>574</v>
      </c>
      <c r="D90" s="226"/>
      <c r="E90" s="227">
        <v>3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175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5">
        <v>21</v>
      </c>
      <c r="B91" s="246" t="s">
        <v>575</v>
      </c>
      <c r="C91" s="257" t="s">
        <v>576</v>
      </c>
      <c r="D91" s="247" t="s">
        <v>211</v>
      </c>
      <c r="E91" s="248">
        <v>1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299</v>
      </c>
      <c r="T91" s="251" t="s">
        <v>300</v>
      </c>
      <c r="U91" s="224">
        <v>0</v>
      </c>
      <c r="V91" s="224">
        <f>ROUND(E91*U91,2)</f>
        <v>0</v>
      </c>
      <c r="W91" s="224"/>
      <c r="X91" s="224" t="s">
        <v>335</v>
      </c>
      <c r="Y91" s="224" t="s">
        <v>172</v>
      </c>
      <c r="Z91" s="213"/>
      <c r="AA91" s="213"/>
      <c r="AB91" s="213"/>
      <c r="AC91" s="213"/>
      <c r="AD91" s="213"/>
      <c r="AE91" s="213"/>
      <c r="AF91" s="213"/>
      <c r="AG91" s="213" t="s">
        <v>336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5">
        <v>22</v>
      </c>
      <c r="B92" s="246" t="s">
        <v>577</v>
      </c>
      <c r="C92" s="257" t="s">
        <v>578</v>
      </c>
      <c r="D92" s="247" t="s">
        <v>211</v>
      </c>
      <c r="E92" s="248">
        <v>1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299</v>
      </c>
      <c r="T92" s="251" t="s">
        <v>300</v>
      </c>
      <c r="U92" s="224">
        <v>0</v>
      </c>
      <c r="V92" s="224">
        <f>ROUND(E92*U92,2)</f>
        <v>0</v>
      </c>
      <c r="W92" s="224"/>
      <c r="X92" s="224" t="s">
        <v>335</v>
      </c>
      <c r="Y92" s="224" t="s">
        <v>172</v>
      </c>
      <c r="Z92" s="213"/>
      <c r="AA92" s="213"/>
      <c r="AB92" s="213"/>
      <c r="AC92" s="213"/>
      <c r="AD92" s="213"/>
      <c r="AE92" s="213"/>
      <c r="AF92" s="213"/>
      <c r="AG92" s="213" t="s">
        <v>336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163</v>
      </c>
      <c r="B93" s="230" t="s">
        <v>119</v>
      </c>
      <c r="C93" s="253" t="s">
        <v>120</v>
      </c>
      <c r="D93" s="231"/>
      <c r="E93" s="232"/>
      <c r="F93" s="233"/>
      <c r="G93" s="233">
        <f>SUMIF(AG94:AG95,"&lt;&gt;NOR",G94:G95)</f>
        <v>0</v>
      </c>
      <c r="H93" s="233"/>
      <c r="I93" s="233">
        <f>SUM(I94:I95)</f>
        <v>0</v>
      </c>
      <c r="J93" s="233"/>
      <c r="K93" s="233">
        <f>SUM(K94:K95)</f>
        <v>0</v>
      </c>
      <c r="L93" s="233"/>
      <c r="M93" s="233">
        <f>SUM(M94:M95)</f>
        <v>0</v>
      </c>
      <c r="N93" s="232"/>
      <c r="O93" s="232">
        <f>SUM(O94:O95)</f>
        <v>0</v>
      </c>
      <c r="P93" s="232"/>
      <c r="Q93" s="232">
        <f>SUM(Q94:Q95)</f>
        <v>0</v>
      </c>
      <c r="R93" s="233"/>
      <c r="S93" s="233"/>
      <c r="T93" s="234"/>
      <c r="U93" s="228"/>
      <c r="V93" s="228">
        <f>SUM(V94:V95)</f>
        <v>1.4</v>
      </c>
      <c r="W93" s="228"/>
      <c r="X93" s="228"/>
      <c r="Y93" s="228"/>
      <c r="AG93" t="s">
        <v>164</v>
      </c>
    </row>
    <row r="94" spans="1:60" outlineLevel="1" x14ac:dyDescent="0.2">
      <c r="A94" s="236">
        <v>23</v>
      </c>
      <c r="B94" s="237" t="s">
        <v>579</v>
      </c>
      <c r="C94" s="254" t="s">
        <v>580</v>
      </c>
      <c r="D94" s="238" t="s">
        <v>240</v>
      </c>
      <c r="E94" s="239">
        <v>70.223179999999999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 t="s">
        <v>168</v>
      </c>
      <c r="S94" s="241" t="s">
        <v>169</v>
      </c>
      <c r="T94" s="242" t="s">
        <v>170</v>
      </c>
      <c r="U94" s="224">
        <v>0.02</v>
      </c>
      <c r="V94" s="224">
        <f>ROUND(E94*U94,2)</f>
        <v>1.4</v>
      </c>
      <c r="W94" s="224"/>
      <c r="X94" s="224" t="s">
        <v>364</v>
      </c>
      <c r="Y94" s="224" t="s">
        <v>279</v>
      </c>
      <c r="Z94" s="213"/>
      <c r="AA94" s="213"/>
      <c r="AB94" s="213"/>
      <c r="AC94" s="213"/>
      <c r="AD94" s="213"/>
      <c r="AE94" s="213"/>
      <c r="AF94" s="213"/>
      <c r="AG94" s="213" t="s">
        <v>365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581</v>
      </c>
      <c r="D95" s="243"/>
      <c r="E95" s="243"/>
      <c r="F95" s="243"/>
      <c r="G95" s="243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188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3"/>
      <c r="B96" s="4"/>
      <c r="C96" s="25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15</v>
      </c>
      <c r="AF96">
        <v>21</v>
      </c>
      <c r="AG96" t="s">
        <v>149</v>
      </c>
    </row>
    <row r="97" spans="1:33" x14ac:dyDescent="0.2">
      <c r="A97" s="216"/>
      <c r="B97" s="217" t="s">
        <v>29</v>
      </c>
      <c r="C97" s="260"/>
      <c r="D97" s="218"/>
      <c r="E97" s="219"/>
      <c r="F97" s="219"/>
      <c r="G97" s="235">
        <f>G8+G19+G23+G49+G59+G62+G84+G93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258</v>
      </c>
    </row>
    <row r="98" spans="1:33" x14ac:dyDescent="0.2">
      <c r="C98" s="261"/>
      <c r="D98" s="10"/>
      <c r="AG98" t="s">
        <v>259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9PVIfRWXH85qJcDqiBEzAVpFf8d6eu168FoUiKfn1qlw/sy75FCEtUyf3i5cVbvF2jDJqOZsfjHB0/PDMWqzA==" saltValue="LS5mw0WejSrU3ukuiPWEQA==" spinCount="100000" sheet="1" formatRows="0"/>
  <mergeCells count="16">
    <mergeCell ref="C69:G69"/>
    <mergeCell ref="C74:G74"/>
    <mergeCell ref="C86:G86"/>
    <mergeCell ref="C95:G95"/>
    <mergeCell ref="C25:G25"/>
    <mergeCell ref="C36:G36"/>
    <mergeCell ref="C40:G40"/>
    <mergeCell ref="C51:G51"/>
    <mergeCell ref="C56:G56"/>
    <mergeCell ref="C61:G61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E9D6-26DF-42D6-A2E3-8F71534109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SUMIF(AG9:AG24,"&lt;&gt;NOR",G9:G24)</f>
        <v>0</v>
      </c>
      <c r="H8" s="233"/>
      <c r="I8" s="233">
        <f>SUM(I9:I24)</f>
        <v>0</v>
      </c>
      <c r="J8" s="233"/>
      <c r="K8" s="233">
        <f>SUM(K9:K24)</f>
        <v>0</v>
      </c>
      <c r="L8" s="233"/>
      <c r="M8" s="233">
        <f>SUM(M9:M24)</f>
        <v>0</v>
      </c>
      <c r="N8" s="232"/>
      <c r="O8" s="232">
        <f>SUM(O9:O24)</f>
        <v>0</v>
      </c>
      <c r="P8" s="232"/>
      <c r="Q8" s="232">
        <f>SUM(Q9:Q24)</f>
        <v>0</v>
      </c>
      <c r="R8" s="233"/>
      <c r="S8" s="233"/>
      <c r="T8" s="234"/>
      <c r="U8" s="228"/>
      <c r="V8" s="228">
        <f>SUM(V9:V24)</f>
        <v>24.66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260</v>
      </c>
      <c r="C9" s="254" t="s">
        <v>261</v>
      </c>
      <c r="D9" s="238" t="s">
        <v>184</v>
      </c>
      <c r="E9" s="239">
        <v>18.899999999999999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0.36799999999999999</v>
      </c>
      <c r="V9" s="224">
        <f>ROUND(E9*U9,2)</f>
        <v>6.96</v>
      </c>
      <c r="W9" s="224"/>
      <c r="X9" s="224" t="s">
        <v>171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262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582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583</v>
      </c>
      <c r="D12" s="226"/>
      <c r="E12" s="227">
        <v>18.899999999999999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6">
        <v>2</v>
      </c>
      <c r="B13" s="237" t="s">
        <v>584</v>
      </c>
      <c r="C13" s="254" t="s">
        <v>585</v>
      </c>
      <c r="D13" s="238" t="s">
        <v>184</v>
      </c>
      <c r="E13" s="239">
        <v>53.625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192</v>
      </c>
      <c r="S13" s="241" t="s">
        <v>169</v>
      </c>
      <c r="T13" s="242" t="s">
        <v>170</v>
      </c>
      <c r="U13" s="224">
        <v>0.23</v>
      </c>
      <c r="V13" s="224">
        <f>ROUND(E13*U13,2)</f>
        <v>12.33</v>
      </c>
      <c r="W13" s="224"/>
      <c r="X13" s="224" t="s">
        <v>171</v>
      </c>
      <c r="Y13" s="224" t="s">
        <v>186</v>
      </c>
      <c r="Z13" s="213"/>
      <c r="AA13" s="213"/>
      <c r="AB13" s="213"/>
      <c r="AC13" s="213"/>
      <c r="AD13" s="213"/>
      <c r="AE13" s="213"/>
      <c r="AF13" s="213"/>
      <c r="AG13" s="213" t="s">
        <v>173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2" x14ac:dyDescent="0.2">
      <c r="A14" s="220"/>
      <c r="B14" s="221"/>
      <c r="C14" s="256" t="s">
        <v>586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188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4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5" t="s">
        <v>582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5" t="s">
        <v>587</v>
      </c>
      <c r="D16" s="226"/>
      <c r="E16" s="227">
        <v>50.625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582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175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5" t="s">
        <v>588</v>
      </c>
      <c r="D18" s="226"/>
      <c r="E18" s="227">
        <v>3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175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6">
        <v>3</v>
      </c>
      <c r="B19" s="237" t="s">
        <v>268</v>
      </c>
      <c r="C19" s="254" t="s">
        <v>269</v>
      </c>
      <c r="D19" s="238" t="s">
        <v>184</v>
      </c>
      <c r="E19" s="239">
        <v>72.525000000000006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192</v>
      </c>
      <c r="S19" s="241" t="s">
        <v>169</v>
      </c>
      <c r="T19" s="242" t="s">
        <v>170</v>
      </c>
      <c r="U19" s="224">
        <v>7.3999999999999996E-2</v>
      </c>
      <c r="V19" s="224">
        <f>ROUND(E19*U19,2)</f>
        <v>5.37</v>
      </c>
      <c r="W19" s="224"/>
      <c r="X19" s="224" t="s">
        <v>171</v>
      </c>
      <c r="Y19" s="224" t="s">
        <v>186</v>
      </c>
      <c r="Z19" s="213"/>
      <c r="AA19" s="213"/>
      <c r="AB19" s="213"/>
      <c r="AC19" s="213"/>
      <c r="AD19" s="213"/>
      <c r="AE19" s="213"/>
      <c r="AF19" s="213"/>
      <c r="AG19" s="213" t="s">
        <v>173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6" t="s">
        <v>270</v>
      </c>
      <c r="D20" s="243"/>
      <c r="E20" s="243"/>
      <c r="F20" s="243"/>
      <c r="G20" s="243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188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589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590</v>
      </c>
      <c r="D22" s="226"/>
      <c r="E22" s="227">
        <v>18.899999999999999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5" t="s">
        <v>591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5" t="s">
        <v>592</v>
      </c>
      <c r="D24" s="226"/>
      <c r="E24" s="227">
        <v>53.625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175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9" t="s">
        <v>163</v>
      </c>
      <c r="B25" s="230" t="s">
        <v>93</v>
      </c>
      <c r="C25" s="253" t="s">
        <v>94</v>
      </c>
      <c r="D25" s="231"/>
      <c r="E25" s="232"/>
      <c r="F25" s="233"/>
      <c r="G25" s="233">
        <f>SUMIF(AG26:AG45,"&lt;&gt;NOR",G26:G45)</f>
        <v>0</v>
      </c>
      <c r="H25" s="233"/>
      <c r="I25" s="233">
        <f>SUM(I26:I45)</f>
        <v>0</v>
      </c>
      <c r="J25" s="233"/>
      <c r="K25" s="233">
        <f>SUM(K26:K45)</f>
        <v>0</v>
      </c>
      <c r="L25" s="233"/>
      <c r="M25" s="233">
        <f>SUM(M26:M45)</f>
        <v>0</v>
      </c>
      <c r="N25" s="232"/>
      <c r="O25" s="232">
        <f>SUM(O26:O45)</f>
        <v>110.21000000000001</v>
      </c>
      <c r="P25" s="232"/>
      <c r="Q25" s="232">
        <f>SUM(Q26:Q45)</f>
        <v>0</v>
      </c>
      <c r="R25" s="233"/>
      <c r="S25" s="233"/>
      <c r="T25" s="234"/>
      <c r="U25" s="228"/>
      <c r="V25" s="228">
        <f>SUM(V26:V45)</f>
        <v>48.2</v>
      </c>
      <c r="W25" s="228"/>
      <c r="X25" s="228"/>
      <c r="Y25" s="228"/>
      <c r="AG25" t="s">
        <v>164</v>
      </c>
    </row>
    <row r="26" spans="1:60" outlineLevel="1" x14ac:dyDescent="0.2">
      <c r="A26" s="236">
        <v>4</v>
      </c>
      <c r="B26" s="237" t="s">
        <v>593</v>
      </c>
      <c r="C26" s="254" t="s">
        <v>594</v>
      </c>
      <c r="D26" s="238" t="s">
        <v>167</v>
      </c>
      <c r="E26" s="239">
        <v>4.2649999999999997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3.9199999999999999E-2</v>
      </c>
      <c r="O26" s="239">
        <f>ROUND(E26*N26,2)</f>
        <v>0.17</v>
      </c>
      <c r="P26" s="239">
        <v>0</v>
      </c>
      <c r="Q26" s="239">
        <f>ROUND(E26*P26,2)</f>
        <v>0</v>
      </c>
      <c r="R26" s="241" t="s">
        <v>437</v>
      </c>
      <c r="S26" s="241" t="s">
        <v>169</v>
      </c>
      <c r="T26" s="242" t="s">
        <v>170</v>
      </c>
      <c r="U26" s="224">
        <v>1.6</v>
      </c>
      <c r="V26" s="224">
        <f>ROUND(E26*U26,2)</f>
        <v>6.82</v>
      </c>
      <c r="W26" s="224"/>
      <c r="X26" s="224" t="s">
        <v>171</v>
      </c>
      <c r="Y26" s="224" t="s">
        <v>172</v>
      </c>
      <c r="Z26" s="213"/>
      <c r="AA26" s="213"/>
      <c r="AB26" s="213"/>
      <c r="AC26" s="213"/>
      <c r="AD26" s="213"/>
      <c r="AE26" s="213"/>
      <c r="AF26" s="213"/>
      <c r="AG26" s="213" t="s">
        <v>173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2" x14ac:dyDescent="0.2">
      <c r="A27" s="220"/>
      <c r="B27" s="221"/>
      <c r="C27" s="256" t="s">
        <v>595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188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4" t="str">
        <f>C27</f>
        <v>svislé nebo šikmé (odkloněné) , půdorysně přímé nebo zalomené, stěn základových desek ve volných nebo zapažených jámách, rýhách, šachtách, včetně případných vzpěr,</v>
      </c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5" t="s">
        <v>390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5" t="s">
        <v>596</v>
      </c>
      <c r="D29" s="226"/>
      <c r="E29" s="227">
        <v>4.2649999999999997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175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5</v>
      </c>
      <c r="B30" s="237" t="s">
        <v>597</v>
      </c>
      <c r="C30" s="254" t="s">
        <v>598</v>
      </c>
      <c r="D30" s="238" t="s">
        <v>167</v>
      </c>
      <c r="E30" s="239">
        <v>4.2649999999999997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437</v>
      </c>
      <c r="S30" s="241" t="s">
        <v>169</v>
      </c>
      <c r="T30" s="242" t="s">
        <v>170</v>
      </c>
      <c r="U30" s="224">
        <v>0.32</v>
      </c>
      <c r="V30" s="224">
        <f>ROUND(E30*U30,2)</f>
        <v>1.36</v>
      </c>
      <c r="W30" s="224"/>
      <c r="X30" s="224" t="s">
        <v>171</v>
      </c>
      <c r="Y30" s="224" t="s">
        <v>172</v>
      </c>
      <c r="Z30" s="213"/>
      <c r="AA30" s="213"/>
      <c r="AB30" s="213"/>
      <c r="AC30" s="213"/>
      <c r="AD30" s="213"/>
      <c r="AE30" s="213"/>
      <c r="AF30" s="213"/>
      <c r="AG30" s="213" t="s">
        <v>173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2" x14ac:dyDescent="0.2">
      <c r="A31" s="220"/>
      <c r="B31" s="221"/>
      <c r="C31" s="256" t="s">
        <v>595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4" t="str">
        <f>C31</f>
        <v>svislé nebo šikmé (odkloněné) , půdorysně přímé nebo zalomené, stěn základových desek ve volných nebo zapažených jámách, rýhách, šachtách, včetně případných vzpěr,</v>
      </c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5" t="s">
        <v>599</v>
      </c>
      <c r="D32" s="226"/>
      <c r="E32" s="227">
        <v>4.2649999999999997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175</v>
      </c>
      <c r="AH32" s="213">
        <v>5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6</v>
      </c>
      <c r="B33" s="237" t="s">
        <v>600</v>
      </c>
      <c r="C33" s="254" t="s">
        <v>601</v>
      </c>
      <c r="D33" s="238" t="s">
        <v>184</v>
      </c>
      <c r="E33" s="239">
        <v>43.5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2.5249999999999999</v>
      </c>
      <c r="O33" s="239">
        <f>ROUND(E33*N33,2)</f>
        <v>109.84</v>
      </c>
      <c r="P33" s="239">
        <v>0</v>
      </c>
      <c r="Q33" s="239">
        <f>ROUND(E33*P33,2)</f>
        <v>0</v>
      </c>
      <c r="R33" s="241" t="s">
        <v>437</v>
      </c>
      <c r="S33" s="241" t="s">
        <v>169</v>
      </c>
      <c r="T33" s="242" t="s">
        <v>170</v>
      </c>
      <c r="U33" s="224">
        <v>0.47699999999999998</v>
      </c>
      <c r="V33" s="224">
        <f>ROUND(E33*U33,2)</f>
        <v>20.75</v>
      </c>
      <c r="W33" s="224"/>
      <c r="X33" s="224" t="s">
        <v>171</v>
      </c>
      <c r="Y33" s="224" t="s">
        <v>172</v>
      </c>
      <c r="Z33" s="213"/>
      <c r="AA33" s="213"/>
      <c r="AB33" s="213"/>
      <c r="AC33" s="213"/>
      <c r="AD33" s="213"/>
      <c r="AE33" s="213"/>
      <c r="AF33" s="213"/>
      <c r="AG33" s="213" t="s">
        <v>173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5" t="s">
        <v>582</v>
      </c>
      <c r="D34" s="226"/>
      <c r="E34" s="227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5" t="s">
        <v>602</v>
      </c>
      <c r="D35" s="226"/>
      <c r="E35" s="227">
        <v>40.5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582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5" t="s">
        <v>588</v>
      </c>
      <c r="D37" s="226"/>
      <c r="E37" s="227">
        <v>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175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6">
        <v>7</v>
      </c>
      <c r="B38" s="237" t="s">
        <v>603</v>
      </c>
      <c r="C38" s="254" t="s">
        <v>604</v>
      </c>
      <c r="D38" s="238" t="s">
        <v>240</v>
      </c>
      <c r="E38" s="239">
        <v>0.10875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1.0211600000000001</v>
      </c>
      <c r="O38" s="239">
        <f>ROUND(E38*N38,2)</f>
        <v>0.11</v>
      </c>
      <c r="P38" s="239">
        <v>0</v>
      </c>
      <c r="Q38" s="239">
        <f>ROUND(E38*P38,2)</f>
        <v>0</v>
      </c>
      <c r="R38" s="241" t="s">
        <v>437</v>
      </c>
      <c r="S38" s="241" t="s">
        <v>169</v>
      </c>
      <c r="T38" s="242" t="s">
        <v>170</v>
      </c>
      <c r="U38" s="224">
        <v>23.530999999999999</v>
      </c>
      <c r="V38" s="224">
        <f>ROUND(E38*U38,2)</f>
        <v>2.56</v>
      </c>
      <c r="W38" s="224"/>
      <c r="X38" s="224" t="s">
        <v>171</v>
      </c>
      <c r="Y38" s="224" t="s">
        <v>172</v>
      </c>
      <c r="Z38" s="213"/>
      <c r="AA38" s="213"/>
      <c r="AB38" s="213"/>
      <c r="AC38" s="213"/>
      <c r="AD38" s="213"/>
      <c r="AE38" s="213"/>
      <c r="AF38" s="213"/>
      <c r="AG38" s="213" t="s">
        <v>173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5" t="s">
        <v>605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55" t="s">
        <v>606</v>
      </c>
      <c r="D40" s="226"/>
      <c r="E40" s="227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175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5" t="s">
        <v>607</v>
      </c>
      <c r="D41" s="226"/>
      <c r="E41" s="227">
        <v>0.10875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605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8</v>
      </c>
      <c r="B43" s="237" t="s">
        <v>273</v>
      </c>
      <c r="C43" s="254" t="s">
        <v>274</v>
      </c>
      <c r="D43" s="238" t="s">
        <v>167</v>
      </c>
      <c r="E43" s="239">
        <v>177.75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5.0000000000000001E-4</v>
      </c>
      <c r="O43" s="239">
        <f>ROUND(E43*N43,2)</f>
        <v>0.09</v>
      </c>
      <c r="P43" s="239">
        <v>0</v>
      </c>
      <c r="Q43" s="239">
        <f>ROUND(E43*P43,2)</f>
        <v>0</v>
      </c>
      <c r="R43" s="241" t="s">
        <v>185</v>
      </c>
      <c r="S43" s="241" t="s">
        <v>169</v>
      </c>
      <c r="T43" s="242" t="s">
        <v>170</v>
      </c>
      <c r="U43" s="224">
        <v>9.4E-2</v>
      </c>
      <c r="V43" s="224">
        <f>ROUND(E43*U43,2)</f>
        <v>16.71</v>
      </c>
      <c r="W43" s="224"/>
      <c r="X43" s="224" t="s">
        <v>171</v>
      </c>
      <c r="Y43" s="224" t="s">
        <v>172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5" t="s">
        <v>582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608</v>
      </c>
      <c r="D45" s="226"/>
      <c r="E45" s="227">
        <v>177.75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9" t="s">
        <v>163</v>
      </c>
      <c r="B46" s="230" t="s">
        <v>95</v>
      </c>
      <c r="C46" s="253" t="s">
        <v>96</v>
      </c>
      <c r="D46" s="231"/>
      <c r="E46" s="232"/>
      <c r="F46" s="233"/>
      <c r="G46" s="233">
        <f>SUMIF(AG47:AG50,"&lt;&gt;NOR",G47:G50)</f>
        <v>0</v>
      </c>
      <c r="H46" s="233"/>
      <c r="I46" s="233">
        <f>SUM(I47:I50)</f>
        <v>0</v>
      </c>
      <c r="J46" s="233"/>
      <c r="K46" s="233">
        <f>SUM(K47:K50)</f>
        <v>0</v>
      </c>
      <c r="L46" s="233"/>
      <c r="M46" s="233">
        <f>SUM(M47:M50)</f>
        <v>0</v>
      </c>
      <c r="N46" s="232"/>
      <c r="O46" s="232">
        <f>SUM(O47:O50)</f>
        <v>78.66</v>
      </c>
      <c r="P46" s="232"/>
      <c r="Q46" s="232">
        <f>SUM(Q47:Q50)</f>
        <v>0</v>
      </c>
      <c r="R46" s="233"/>
      <c r="S46" s="233"/>
      <c r="T46" s="234"/>
      <c r="U46" s="228"/>
      <c r="V46" s="228">
        <f>SUM(V47:V50)</f>
        <v>118.13</v>
      </c>
      <c r="W46" s="228"/>
      <c r="X46" s="228"/>
      <c r="Y46" s="228"/>
      <c r="AG46" t="s">
        <v>164</v>
      </c>
    </row>
    <row r="47" spans="1:60" ht="22.5" outlineLevel="1" x14ac:dyDescent="0.2">
      <c r="A47" s="236">
        <v>9</v>
      </c>
      <c r="B47" s="237" t="s">
        <v>609</v>
      </c>
      <c r="C47" s="254" t="s">
        <v>610</v>
      </c>
      <c r="D47" s="238" t="s">
        <v>184</v>
      </c>
      <c r="E47" s="239">
        <v>33.75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2.3306900000000002</v>
      </c>
      <c r="O47" s="239">
        <f>ROUND(E47*N47,2)</f>
        <v>78.66</v>
      </c>
      <c r="P47" s="239">
        <v>0</v>
      </c>
      <c r="Q47" s="239">
        <f>ROUND(E47*P47,2)</f>
        <v>0</v>
      </c>
      <c r="R47" s="241" t="s">
        <v>611</v>
      </c>
      <c r="S47" s="241" t="s">
        <v>169</v>
      </c>
      <c r="T47" s="242" t="s">
        <v>170</v>
      </c>
      <c r="U47" s="224">
        <v>3.5</v>
      </c>
      <c r="V47" s="224">
        <f>ROUND(E47*U47,2)</f>
        <v>118.13</v>
      </c>
      <c r="W47" s="224"/>
      <c r="X47" s="224" t="s">
        <v>171</v>
      </c>
      <c r="Y47" s="224" t="s">
        <v>186</v>
      </c>
      <c r="Z47" s="213"/>
      <c r="AA47" s="213"/>
      <c r="AB47" s="213"/>
      <c r="AC47" s="213"/>
      <c r="AD47" s="213"/>
      <c r="AE47" s="213"/>
      <c r="AF47" s="213"/>
      <c r="AG47" s="213" t="s">
        <v>173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2" x14ac:dyDescent="0.2">
      <c r="A48" s="220"/>
      <c r="B48" s="221"/>
      <c r="C48" s="256" t="s">
        <v>612</v>
      </c>
      <c r="D48" s="243"/>
      <c r="E48" s="243"/>
      <c r="F48" s="243"/>
      <c r="G48" s="243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4" t="str">
        <f>C48</f>
        <v>a svařovaných sítí Al+Zn oka 100x100 mm, spirál, táhel, vazacího drátu včetně pomocného pracovního lešení o výšce podlahy do 1900 mm a pro zatížení do 1,5 kPa,</v>
      </c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5" t="s">
        <v>582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613</v>
      </c>
      <c r="D50" s="226"/>
      <c r="E50" s="227">
        <v>33.75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175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9" t="s">
        <v>163</v>
      </c>
      <c r="B51" s="230" t="s">
        <v>99</v>
      </c>
      <c r="C51" s="253" t="s">
        <v>100</v>
      </c>
      <c r="D51" s="231"/>
      <c r="E51" s="232"/>
      <c r="F51" s="233"/>
      <c r="G51" s="233">
        <f>SUMIF(AG52:AG71,"&lt;&gt;NOR",G52:G71)</f>
        <v>0</v>
      </c>
      <c r="H51" s="233"/>
      <c r="I51" s="233">
        <f>SUM(I52:I71)</f>
        <v>0</v>
      </c>
      <c r="J51" s="233"/>
      <c r="K51" s="233">
        <f>SUM(K52:K71)</f>
        <v>0</v>
      </c>
      <c r="L51" s="233"/>
      <c r="M51" s="233">
        <f>SUM(M52:M71)</f>
        <v>0</v>
      </c>
      <c r="N51" s="232"/>
      <c r="O51" s="232">
        <f>SUM(O52:O71)</f>
        <v>60.36</v>
      </c>
      <c r="P51" s="232"/>
      <c r="Q51" s="232">
        <f>SUM(Q52:Q71)</f>
        <v>0</v>
      </c>
      <c r="R51" s="233"/>
      <c r="S51" s="233"/>
      <c r="T51" s="234"/>
      <c r="U51" s="228"/>
      <c r="V51" s="228">
        <f>SUM(V52:V71)</f>
        <v>286.63</v>
      </c>
      <c r="W51" s="228"/>
      <c r="X51" s="228"/>
      <c r="Y51" s="228"/>
      <c r="AG51" t="s">
        <v>164</v>
      </c>
    </row>
    <row r="52" spans="1:60" outlineLevel="1" x14ac:dyDescent="0.2">
      <c r="A52" s="236">
        <v>10</v>
      </c>
      <c r="B52" s="237" t="s">
        <v>614</v>
      </c>
      <c r="C52" s="254" t="s">
        <v>615</v>
      </c>
      <c r="D52" s="238" t="s">
        <v>202</v>
      </c>
      <c r="E52" s="239">
        <v>144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3.4619999999999998E-2</v>
      </c>
      <c r="O52" s="239">
        <f>ROUND(E52*N52,2)</f>
        <v>4.99</v>
      </c>
      <c r="P52" s="239">
        <v>0</v>
      </c>
      <c r="Q52" s="239">
        <f>ROUND(E52*P52,2)</f>
        <v>0</v>
      </c>
      <c r="R52" s="241" t="s">
        <v>437</v>
      </c>
      <c r="S52" s="241" t="s">
        <v>169</v>
      </c>
      <c r="T52" s="242" t="s">
        <v>170</v>
      </c>
      <c r="U52" s="224">
        <v>1.0980000000000001</v>
      </c>
      <c r="V52" s="224">
        <f>ROUND(E52*U52,2)</f>
        <v>158.11000000000001</v>
      </c>
      <c r="W52" s="224"/>
      <c r="X52" s="224" t="s">
        <v>171</v>
      </c>
      <c r="Y52" s="224" t="s">
        <v>616</v>
      </c>
      <c r="Z52" s="213"/>
      <c r="AA52" s="213"/>
      <c r="AB52" s="213"/>
      <c r="AC52" s="213"/>
      <c r="AD52" s="213"/>
      <c r="AE52" s="213"/>
      <c r="AF52" s="213"/>
      <c r="AG52" s="213" t="s">
        <v>173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6" t="s">
        <v>617</v>
      </c>
      <c r="D53" s="243"/>
      <c r="E53" s="243"/>
      <c r="F53" s="243"/>
      <c r="G53" s="243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188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5" t="s">
        <v>582</v>
      </c>
      <c r="D54" s="226"/>
      <c r="E54" s="227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5" t="s">
        <v>618</v>
      </c>
      <c r="D55" s="226"/>
      <c r="E55" s="227">
        <v>144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175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6">
        <v>11</v>
      </c>
      <c r="B56" s="237" t="s">
        <v>619</v>
      </c>
      <c r="C56" s="254" t="s">
        <v>620</v>
      </c>
      <c r="D56" s="238" t="s">
        <v>202</v>
      </c>
      <c r="E56" s="239">
        <v>144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0.11369</v>
      </c>
      <c r="O56" s="239">
        <f>ROUND(E56*N56,2)</f>
        <v>16.37</v>
      </c>
      <c r="P56" s="239">
        <v>0</v>
      </c>
      <c r="Q56" s="239">
        <f>ROUND(E56*P56,2)</f>
        <v>0</v>
      </c>
      <c r="R56" s="241" t="s">
        <v>437</v>
      </c>
      <c r="S56" s="241" t="s">
        <v>169</v>
      </c>
      <c r="T56" s="242" t="s">
        <v>170</v>
      </c>
      <c r="U56" s="224">
        <v>0.56850000000000001</v>
      </c>
      <c r="V56" s="224">
        <f>ROUND(E56*U56,2)</f>
        <v>81.86</v>
      </c>
      <c r="W56" s="224"/>
      <c r="X56" s="224" t="s">
        <v>171</v>
      </c>
      <c r="Y56" s="224" t="s">
        <v>616</v>
      </c>
      <c r="Z56" s="213"/>
      <c r="AA56" s="213"/>
      <c r="AB56" s="213"/>
      <c r="AC56" s="213"/>
      <c r="AD56" s="213"/>
      <c r="AE56" s="213"/>
      <c r="AF56" s="213"/>
      <c r="AG56" s="213" t="s">
        <v>173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6" t="s">
        <v>621</v>
      </c>
      <c r="D57" s="243"/>
      <c r="E57" s="243"/>
      <c r="F57" s="243"/>
      <c r="G57" s="243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188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4" t="str">
        <f>C57</f>
        <v>na terén nebo na desku z betonu prostého nebo prokládaného kamenem, bez potěru, se zahlazením povrchu,</v>
      </c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5" t="s">
        <v>582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622</v>
      </c>
      <c r="D59" s="226"/>
      <c r="E59" s="227">
        <v>144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36">
        <v>12</v>
      </c>
      <c r="B60" s="237" t="s">
        <v>623</v>
      </c>
      <c r="C60" s="254" t="s">
        <v>624</v>
      </c>
      <c r="D60" s="238" t="s">
        <v>167</v>
      </c>
      <c r="E60" s="239">
        <v>21.6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1.6930000000000001E-2</v>
      </c>
      <c r="O60" s="239">
        <f>ROUND(E60*N60,2)</f>
        <v>0.37</v>
      </c>
      <c r="P60" s="239">
        <v>0</v>
      </c>
      <c r="Q60" s="239">
        <f>ROUND(E60*P60,2)</f>
        <v>0</v>
      </c>
      <c r="R60" s="241" t="s">
        <v>437</v>
      </c>
      <c r="S60" s="241" t="s">
        <v>169</v>
      </c>
      <c r="T60" s="242" t="s">
        <v>170</v>
      </c>
      <c r="U60" s="224">
        <v>1.5396000000000001</v>
      </c>
      <c r="V60" s="224">
        <f>ROUND(E60*U60,2)</f>
        <v>33.26</v>
      </c>
      <c r="W60" s="224"/>
      <c r="X60" s="224" t="s">
        <v>171</v>
      </c>
      <c r="Y60" s="224" t="s">
        <v>616</v>
      </c>
      <c r="Z60" s="213"/>
      <c r="AA60" s="213"/>
      <c r="AB60" s="213"/>
      <c r="AC60" s="213"/>
      <c r="AD60" s="213"/>
      <c r="AE60" s="213"/>
      <c r="AF60" s="213"/>
      <c r="AG60" s="213" t="s">
        <v>173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5" t="s">
        <v>582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625</v>
      </c>
      <c r="D62" s="226"/>
      <c r="E62" s="227">
        <v>21.6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175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36">
        <v>13</v>
      </c>
      <c r="B63" s="237" t="s">
        <v>626</v>
      </c>
      <c r="C63" s="254" t="s">
        <v>627</v>
      </c>
      <c r="D63" s="238" t="s">
        <v>167</v>
      </c>
      <c r="E63" s="239">
        <v>21.6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437</v>
      </c>
      <c r="S63" s="241" t="s">
        <v>169</v>
      </c>
      <c r="T63" s="242" t="s">
        <v>170</v>
      </c>
      <c r="U63" s="224">
        <v>0.26</v>
      </c>
      <c r="V63" s="224">
        <f>ROUND(E63*U63,2)</f>
        <v>5.62</v>
      </c>
      <c r="W63" s="224"/>
      <c r="X63" s="224" t="s">
        <v>171</v>
      </c>
      <c r="Y63" s="224" t="s">
        <v>616</v>
      </c>
      <c r="Z63" s="213"/>
      <c r="AA63" s="213"/>
      <c r="AB63" s="213"/>
      <c r="AC63" s="213"/>
      <c r="AD63" s="213"/>
      <c r="AE63" s="213"/>
      <c r="AF63" s="213"/>
      <c r="AG63" s="213" t="s">
        <v>173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582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5" t="s">
        <v>628</v>
      </c>
      <c r="D65" s="226"/>
      <c r="E65" s="227">
        <v>21.6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175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6">
        <v>14</v>
      </c>
      <c r="B66" s="237" t="s">
        <v>629</v>
      </c>
      <c r="C66" s="254" t="s">
        <v>630</v>
      </c>
      <c r="D66" s="238" t="s">
        <v>184</v>
      </c>
      <c r="E66" s="239">
        <v>5.37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2.5</v>
      </c>
      <c r="O66" s="239">
        <f>ROUND(E66*N66,2)</f>
        <v>13.43</v>
      </c>
      <c r="P66" s="239">
        <v>0</v>
      </c>
      <c r="Q66" s="239">
        <f>ROUND(E66*P66,2)</f>
        <v>0</v>
      </c>
      <c r="R66" s="241"/>
      <c r="S66" s="241" t="s">
        <v>299</v>
      </c>
      <c r="T66" s="242" t="s">
        <v>300</v>
      </c>
      <c r="U66" s="224">
        <v>1.4490000000000001</v>
      </c>
      <c r="V66" s="224">
        <f>ROUND(E66*U66,2)</f>
        <v>7.78</v>
      </c>
      <c r="W66" s="224"/>
      <c r="X66" s="224" t="s">
        <v>171</v>
      </c>
      <c r="Y66" s="224" t="s">
        <v>616</v>
      </c>
      <c r="Z66" s="213"/>
      <c r="AA66" s="213"/>
      <c r="AB66" s="213"/>
      <c r="AC66" s="213"/>
      <c r="AD66" s="213"/>
      <c r="AE66" s="213"/>
      <c r="AF66" s="213"/>
      <c r="AG66" s="213" t="s">
        <v>173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5" t="s">
        <v>582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55" t="s">
        <v>631</v>
      </c>
      <c r="D68" s="226"/>
      <c r="E68" s="227">
        <v>5.37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175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15</v>
      </c>
      <c r="B69" s="237" t="s">
        <v>632</v>
      </c>
      <c r="C69" s="254" t="s">
        <v>633</v>
      </c>
      <c r="D69" s="238" t="s">
        <v>211</v>
      </c>
      <c r="E69" s="239">
        <v>240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0.105</v>
      </c>
      <c r="O69" s="239">
        <f>ROUND(E69*N69,2)</f>
        <v>25.2</v>
      </c>
      <c r="P69" s="239">
        <v>0</v>
      </c>
      <c r="Q69" s="239">
        <f>ROUND(E69*P69,2)</f>
        <v>0</v>
      </c>
      <c r="R69" s="241"/>
      <c r="S69" s="241" t="s">
        <v>299</v>
      </c>
      <c r="T69" s="242" t="s">
        <v>300</v>
      </c>
      <c r="U69" s="224">
        <v>0</v>
      </c>
      <c r="V69" s="224">
        <f>ROUND(E69*U69,2)</f>
        <v>0</v>
      </c>
      <c r="W69" s="224"/>
      <c r="X69" s="224" t="s">
        <v>335</v>
      </c>
      <c r="Y69" s="224" t="s">
        <v>616</v>
      </c>
      <c r="Z69" s="213"/>
      <c r="AA69" s="213"/>
      <c r="AB69" s="213"/>
      <c r="AC69" s="213"/>
      <c r="AD69" s="213"/>
      <c r="AE69" s="213"/>
      <c r="AF69" s="213"/>
      <c r="AG69" s="213" t="s">
        <v>336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5" t="s">
        <v>582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634</v>
      </c>
      <c r="D71" s="226"/>
      <c r="E71" s="227">
        <v>240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9" t="s">
        <v>163</v>
      </c>
      <c r="B72" s="230" t="s">
        <v>101</v>
      </c>
      <c r="C72" s="253" t="s">
        <v>102</v>
      </c>
      <c r="D72" s="231"/>
      <c r="E72" s="232"/>
      <c r="F72" s="233"/>
      <c r="G72" s="233">
        <f>SUMIF(AG73:AG106,"&lt;&gt;NOR",G73:G106)</f>
        <v>0</v>
      </c>
      <c r="H72" s="233"/>
      <c r="I72" s="233">
        <f>SUM(I73:I106)</f>
        <v>0</v>
      </c>
      <c r="J72" s="233"/>
      <c r="K72" s="233">
        <f>SUM(K73:K106)</f>
        <v>0</v>
      </c>
      <c r="L72" s="233"/>
      <c r="M72" s="233">
        <f>SUM(M73:M106)</f>
        <v>0</v>
      </c>
      <c r="N72" s="232"/>
      <c r="O72" s="232">
        <f>SUM(O73:O106)</f>
        <v>514.66999999999985</v>
      </c>
      <c r="P72" s="232"/>
      <c r="Q72" s="232">
        <f>SUM(Q73:Q106)</f>
        <v>0</v>
      </c>
      <c r="R72" s="233"/>
      <c r="S72" s="233"/>
      <c r="T72" s="234"/>
      <c r="U72" s="228"/>
      <c r="V72" s="228">
        <f>SUM(V73:V106)</f>
        <v>360.88999999999993</v>
      </c>
      <c r="W72" s="228"/>
      <c r="X72" s="228"/>
      <c r="Y72" s="228"/>
      <c r="AG72" t="s">
        <v>164</v>
      </c>
    </row>
    <row r="73" spans="1:60" ht="22.5" outlineLevel="1" x14ac:dyDescent="0.2">
      <c r="A73" s="236">
        <v>16</v>
      </c>
      <c r="B73" s="237" t="s">
        <v>635</v>
      </c>
      <c r="C73" s="254" t="s">
        <v>636</v>
      </c>
      <c r="D73" s="238" t="s">
        <v>167</v>
      </c>
      <c r="E73" s="239">
        <v>53.7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0.28799999999999998</v>
      </c>
      <c r="O73" s="239">
        <f>ROUND(E73*N73,2)</f>
        <v>15.47</v>
      </c>
      <c r="P73" s="239">
        <v>0</v>
      </c>
      <c r="Q73" s="239">
        <f>ROUND(E73*P73,2)</f>
        <v>0</v>
      </c>
      <c r="R73" s="241" t="s">
        <v>168</v>
      </c>
      <c r="S73" s="241" t="s">
        <v>169</v>
      </c>
      <c r="T73" s="242" t="s">
        <v>170</v>
      </c>
      <c r="U73" s="224">
        <v>2.3E-2</v>
      </c>
      <c r="V73" s="224">
        <f>ROUND(E73*U73,2)</f>
        <v>1.24</v>
      </c>
      <c r="W73" s="224"/>
      <c r="X73" s="224" t="s">
        <v>171</v>
      </c>
      <c r="Y73" s="224" t="s">
        <v>616</v>
      </c>
      <c r="Z73" s="213"/>
      <c r="AA73" s="213"/>
      <c r="AB73" s="213"/>
      <c r="AC73" s="213"/>
      <c r="AD73" s="213"/>
      <c r="AE73" s="213"/>
      <c r="AF73" s="213"/>
      <c r="AG73" s="213" t="s">
        <v>173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5" t="s">
        <v>582</v>
      </c>
      <c r="D74" s="226"/>
      <c r="E74" s="227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20"/>
      <c r="B75" s="221"/>
      <c r="C75" s="255" t="s">
        <v>637</v>
      </c>
      <c r="D75" s="226"/>
      <c r="E75" s="227">
        <v>53.7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175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6">
        <v>17</v>
      </c>
      <c r="B76" s="237" t="s">
        <v>280</v>
      </c>
      <c r="C76" s="254" t="s">
        <v>281</v>
      </c>
      <c r="D76" s="238" t="s">
        <v>167</v>
      </c>
      <c r="E76" s="239">
        <v>478.49275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0.378</v>
      </c>
      <c r="O76" s="239">
        <f>ROUND(E76*N76,2)</f>
        <v>180.87</v>
      </c>
      <c r="P76" s="239">
        <v>0</v>
      </c>
      <c r="Q76" s="239">
        <f>ROUND(E76*P76,2)</f>
        <v>0</v>
      </c>
      <c r="R76" s="241" t="s">
        <v>168</v>
      </c>
      <c r="S76" s="241" t="s">
        <v>169</v>
      </c>
      <c r="T76" s="242" t="s">
        <v>170</v>
      </c>
      <c r="U76" s="224">
        <v>2.5999999999999999E-2</v>
      </c>
      <c r="V76" s="224">
        <f>ROUND(E76*U76,2)</f>
        <v>12.44</v>
      </c>
      <c r="W76" s="224"/>
      <c r="X76" s="224" t="s">
        <v>171</v>
      </c>
      <c r="Y76" s="224" t="s">
        <v>172</v>
      </c>
      <c r="Z76" s="213"/>
      <c r="AA76" s="213"/>
      <c r="AB76" s="213"/>
      <c r="AC76" s="213"/>
      <c r="AD76" s="213"/>
      <c r="AE76" s="213"/>
      <c r="AF76" s="213"/>
      <c r="AG76" s="213" t="s">
        <v>173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5" t="s">
        <v>263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55" t="s">
        <v>638</v>
      </c>
      <c r="D78" s="226"/>
      <c r="E78" s="227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175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5" t="s">
        <v>582</v>
      </c>
      <c r="D79" s="226"/>
      <c r="E79" s="227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5" t="s">
        <v>639</v>
      </c>
      <c r="D80" s="226"/>
      <c r="E80" s="227">
        <v>478.49275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175</v>
      </c>
      <c r="AH80" s="213">
        <v>5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6">
        <v>18</v>
      </c>
      <c r="B81" s="237" t="s">
        <v>640</v>
      </c>
      <c r="C81" s="254" t="s">
        <v>641</v>
      </c>
      <c r="D81" s="238" t="s">
        <v>167</v>
      </c>
      <c r="E81" s="239">
        <v>322.11500000000001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0.55125000000000002</v>
      </c>
      <c r="O81" s="239">
        <f>ROUND(E81*N81,2)</f>
        <v>177.57</v>
      </c>
      <c r="P81" s="239">
        <v>0</v>
      </c>
      <c r="Q81" s="239">
        <f>ROUND(E81*P81,2)</f>
        <v>0</v>
      </c>
      <c r="R81" s="241" t="s">
        <v>168</v>
      </c>
      <c r="S81" s="241" t="s">
        <v>169</v>
      </c>
      <c r="T81" s="242" t="s">
        <v>170</v>
      </c>
      <c r="U81" s="224">
        <v>2.7E-2</v>
      </c>
      <c r="V81" s="224">
        <f>ROUND(E81*U81,2)</f>
        <v>8.6999999999999993</v>
      </c>
      <c r="W81" s="224"/>
      <c r="X81" s="224" t="s">
        <v>171</v>
      </c>
      <c r="Y81" s="224" t="s">
        <v>172</v>
      </c>
      <c r="Z81" s="213"/>
      <c r="AA81" s="213"/>
      <c r="AB81" s="213"/>
      <c r="AC81" s="213"/>
      <c r="AD81" s="213"/>
      <c r="AE81" s="213"/>
      <c r="AF81" s="213"/>
      <c r="AG81" s="213" t="s">
        <v>173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5" t="s">
        <v>638</v>
      </c>
      <c r="D82" s="226"/>
      <c r="E82" s="227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175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5" t="s">
        <v>642</v>
      </c>
      <c r="D83" s="226"/>
      <c r="E83" s="227">
        <v>322.11500000000001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175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6">
        <v>19</v>
      </c>
      <c r="B84" s="237" t="s">
        <v>283</v>
      </c>
      <c r="C84" s="254" t="s">
        <v>284</v>
      </c>
      <c r="D84" s="238" t="s">
        <v>167</v>
      </c>
      <c r="E84" s="239">
        <v>308.70499999999998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5.5449999999999999E-2</v>
      </c>
      <c r="O84" s="239">
        <f>ROUND(E84*N84,2)</f>
        <v>17.12</v>
      </c>
      <c r="P84" s="239">
        <v>0</v>
      </c>
      <c r="Q84" s="239">
        <f>ROUND(E84*P84,2)</f>
        <v>0</v>
      </c>
      <c r="R84" s="241" t="s">
        <v>168</v>
      </c>
      <c r="S84" s="241" t="s">
        <v>169</v>
      </c>
      <c r="T84" s="242" t="s">
        <v>170</v>
      </c>
      <c r="U84" s="224">
        <v>0.442</v>
      </c>
      <c r="V84" s="224">
        <f>ROUND(E84*U84,2)</f>
        <v>136.44999999999999</v>
      </c>
      <c r="W84" s="224"/>
      <c r="X84" s="224" t="s">
        <v>171</v>
      </c>
      <c r="Y84" s="224" t="s">
        <v>172</v>
      </c>
      <c r="Z84" s="213"/>
      <c r="AA84" s="213"/>
      <c r="AB84" s="213"/>
      <c r="AC84" s="213"/>
      <c r="AD84" s="213"/>
      <c r="AE84" s="213"/>
      <c r="AF84" s="213"/>
      <c r="AG84" s="213" t="s">
        <v>173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2" x14ac:dyDescent="0.2">
      <c r="A85" s="220"/>
      <c r="B85" s="221"/>
      <c r="C85" s="256" t="s">
        <v>285</v>
      </c>
      <c r="D85" s="243"/>
      <c r="E85" s="243"/>
      <c r="F85" s="243"/>
      <c r="G85" s="243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188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44" t="str">
        <f>C85</f>
        <v>s provedením lože z kameniva drceného, s vyplněním spár, s dvojitým hutněním a se smetením přebytečného materiálu na krajnici. S dodáním hmot pro lože a výplň spár.</v>
      </c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263</v>
      </c>
      <c r="D86" s="226"/>
      <c r="E86" s="227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175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5" t="s">
        <v>643</v>
      </c>
      <c r="D87" s="226"/>
      <c r="E87" s="227">
        <v>17.605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175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">
      <c r="A88" s="220"/>
      <c r="B88" s="221"/>
      <c r="C88" s="255" t="s">
        <v>638</v>
      </c>
      <c r="D88" s="226"/>
      <c r="E88" s="227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175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55" t="s">
        <v>644</v>
      </c>
      <c r="D89" s="226"/>
      <c r="E89" s="227">
        <v>8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55" t="s">
        <v>645</v>
      </c>
      <c r="D90" s="226"/>
      <c r="E90" s="227">
        <v>229.1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175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5" t="s">
        <v>582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646</v>
      </c>
      <c r="D92" s="226"/>
      <c r="E92" s="227">
        <v>54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20</v>
      </c>
      <c r="B93" s="237" t="s">
        <v>647</v>
      </c>
      <c r="C93" s="254" t="s">
        <v>648</v>
      </c>
      <c r="D93" s="238" t="s">
        <v>167</v>
      </c>
      <c r="E93" s="239">
        <v>280.10000000000002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7.3899999999999993E-2</v>
      </c>
      <c r="O93" s="239">
        <f>ROUND(E93*N93,2)</f>
        <v>20.7</v>
      </c>
      <c r="P93" s="239">
        <v>0</v>
      </c>
      <c r="Q93" s="239">
        <f>ROUND(E93*P93,2)</f>
        <v>0</v>
      </c>
      <c r="R93" s="241" t="s">
        <v>168</v>
      </c>
      <c r="S93" s="241" t="s">
        <v>169</v>
      </c>
      <c r="T93" s="242" t="s">
        <v>170</v>
      </c>
      <c r="U93" s="224">
        <v>0.47799999999999998</v>
      </c>
      <c r="V93" s="224">
        <f>ROUND(E93*U93,2)</f>
        <v>133.88999999999999</v>
      </c>
      <c r="W93" s="224"/>
      <c r="X93" s="224" t="s">
        <v>171</v>
      </c>
      <c r="Y93" s="224" t="s">
        <v>172</v>
      </c>
      <c r="Z93" s="213"/>
      <c r="AA93" s="213"/>
      <c r="AB93" s="213"/>
      <c r="AC93" s="213"/>
      <c r="AD93" s="213"/>
      <c r="AE93" s="213"/>
      <c r="AF93" s="213"/>
      <c r="AG93" s="213" t="s">
        <v>173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2" x14ac:dyDescent="0.2">
      <c r="A94" s="220"/>
      <c r="B94" s="221"/>
      <c r="C94" s="256" t="s">
        <v>285</v>
      </c>
      <c r="D94" s="243"/>
      <c r="E94" s="243"/>
      <c r="F94" s="243"/>
      <c r="G94" s="243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188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44" t="str">
        <f>C94</f>
        <v>s provedením lože z kameniva drceného, s vyplněním spár, s dvojitým hutněním a se smetením přebytečného materiálu na krajnici. S dodáním hmot pro lože a výplň spár.</v>
      </c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5" t="s">
        <v>649</v>
      </c>
      <c r="D95" s="226"/>
      <c r="E95" s="227"/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175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55" t="s">
        <v>650</v>
      </c>
      <c r="D96" s="226"/>
      <c r="E96" s="227">
        <v>280.10000000000002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175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6">
        <v>21</v>
      </c>
      <c r="B97" s="237" t="s">
        <v>539</v>
      </c>
      <c r="C97" s="254" t="s">
        <v>540</v>
      </c>
      <c r="D97" s="238" t="s">
        <v>202</v>
      </c>
      <c r="E97" s="239">
        <v>81.154499999999999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3.3E-4</v>
      </c>
      <c r="O97" s="239">
        <f>ROUND(E97*N97,2)</f>
        <v>0.03</v>
      </c>
      <c r="P97" s="239">
        <v>0</v>
      </c>
      <c r="Q97" s="239">
        <f>ROUND(E97*P97,2)</f>
        <v>0</v>
      </c>
      <c r="R97" s="241" t="s">
        <v>168</v>
      </c>
      <c r="S97" s="241" t="s">
        <v>169</v>
      </c>
      <c r="T97" s="242" t="s">
        <v>170</v>
      </c>
      <c r="U97" s="224">
        <v>0.41</v>
      </c>
      <c r="V97" s="224">
        <f>ROUND(E97*U97,2)</f>
        <v>33.270000000000003</v>
      </c>
      <c r="W97" s="224"/>
      <c r="X97" s="224" t="s">
        <v>171</v>
      </c>
      <c r="Y97" s="224" t="s">
        <v>541</v>
      </c>
      <c r="Z97" s="213"/>
      <c r="AA97" s="213"/>
      <c r="AB97" s="213"/>
      <c r="AC97" s="213"/>
      <c r="AD97" s="213"/>
      <c r="AE97" s="213"/>
      <c r="AF97" s="213"/>
      <c r="AG97" s="213" t="s">
        <v>173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5" t="s">
        <v>651</v>
      </c>
      <c r="D98" s="226"/>
      <c r="E98" s="227">
        <v>81.154499999999999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175</v>
      </c>
      <c r="AH98" s="213">
        <v>5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6">
        <v>22</v>
      </c>
      <c r="B99" s="237" t="s">
        <v>652</v>
      </c>
      <c r="C99" s="254" t="s">
        <v>653</v>
      </c>
      <c r="D99" s="238" t="s">
        <v>202</v>
      </c>
      <c r="E99" s="239">
        <v>81.154499999999999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3.6000000000000002E-4</v>
      </c>
      <c r="O99" s="239">
        <f>ROUND(E99*N99,2)</f>
        <v>0.03</v>
      </c>
      <c r="P99" s="239">
        <v>0</v>
      </c>
      <c r="Q99" s="239">
        <f>ROUND(E99*P99,2)</f>
        <v>0</v>
      </c>
      <c r="R99" s="241" t="s">
        <v>168</v>
      </c>
      <c r="S99" s="241" t="s">
        <v>169</v>
      </c>
      <c r="T99" s="242" t="s">
        <v>170</v>
      </c>
      <c r="U99" s="224">
        <v>0.43</v>
      </c>
      <c r="V99" s="224">
        <f>ROUND(E99*U99,2)</f>
        <v>34.9</v>
      </c>
      <c r="W99" s="224"/>
      <c r="X99" s="224" t="s">
        <v>171</v>
      </c>
      <c r="Y99" s="224" t="s">
        <v>541</v>
      </c>
      <c r="Z99" s="213"/>
      <c r="AA99" s="213"/>
      <c r="AB99" s="213"/>
      <c r="AC99" s="213"/>
      <c r="AD99" s="213"/>
      <c r="AE99" s="213"/>
      <c r="AF99" s="213"/>
      <c r="AG99" s="213" t="s">
        <v>173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5" t="s">
        <v>651</v>
      </c>
      <c r="D100" s="226"/>
      <c r="E100" s="227">
        <v>81.154499999999999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175</v>
      </c>
      <c r="AH100" s="213">
        <v>5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6">
        <v>23</v>
      </c>
      <c r="B101" s="237" t="s">
        <v>332</v>
      </c>
      <c r="C101" s="254" t="s">
        <v>333</v>
      </c>
      <c r="D101" s="238" t="s">
        <v>167</v>
      </c>
      <c r="E101" s="239">
        <v>355.01074999999997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0.13100000000000001</v>
      </c>
      <c r="O101" s="239">
        <f>ROUND(E101*N101,2)</f>
        <v>46.51</v>
      </c>
      <c r="P101" s="239">
        <v>0</v>
      </c>
      <c r="Q101" s="239">
        <f>ROUND(E101*P101,2)</f>
        <v>0</v>
      </c>
      <c r="R101" s="241" t="s">
        <v>334</v>
      </c>
      <c r="S101" s="241" t="s">
        <v>169</v>
      </c>
      <c r="T101" s="242" t="s">
        <v>170</v>
      </c>
      <c r="U101" s="224">
        <v>0</v>
      </c>
      <c r="V101" s="224">
        <f>ROUND(E101*U101,2)</f>
        <v>0</v>
      </c>
      <c r="W101" s="224"/>
      <c r="X101" s="224" t="s">
        <v>335</v>
      </c>
      <c r="Y101" s="224" t="s">
        <v>172</v>
      </c>
      <c r="Z101" s="213"/>
      <c r="AA101" s="213"/>
      <c r="AB101" s="213"/>
      <c r="AC101" s="213"/>
      <c r="AD101" s="213"/>
      <c r="AE101" s="213"/>
      <c r="AF101" s="213"/>
      <c r="AG101" s="213" t="s">
        <v>336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5" t="s">
        <v>638</v>
      </c>
      <c r="D102" s="226"/>
      <c r="E102" s="227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175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55" t="s">
        <v>654</v>
      </c>
      <c r="D103" s="226"/>
      <c r="E103" s="227">
        <v>355.01074999999997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175</v>
      </c>
      <c r="AH103" s="213">
        <v>5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6">
        <v>24</v>
      </c>
      <c r="B104" s="237" t="s">
        <v>655</v>
      </c>
      <c r="C104" s="254" t="s">
        <v>656</v>
      </c>
      <c r="D104" s="238" t="s">
        <v>167</v>
      </c>
      <c r="E104" s="239">
        <v>322.11500000000001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0.17499999999999999</v>
      </c>
      <c r="O104" s="239">
        <f>ROUND(E104*N104,2)</f>
        <v>56.37</v>
      </c>
      <c r="P104" s="239">
        <v>0</v>
      </c>
      <c r="Q104" s="239">
        <f>ROUND(E104*P104,2)</f>
        <v>0</v>
      </c>
      <c r="R104" s="241" t="s">
        <v>334</v>
      </c>
      <c r="S104" s="241" t="s">
        <v>169</v>
      </c>
      <c r="T104" s="242" t="s">
        <v>170</v>
      </c>
      <c r="U104" s="224">
        <v>0</v>
      </c>
      <c r="V104" s="224">
        <f>ROUND(E104*U104,2)</f>
        <v>0</v>
      </c>
      <c r="W104" s="224"/>
      <c r="X104" s="224" t="s">
        <v>335</v>
      </c>
      <c r="Y104" s="224" t="s">
        <v>172</v>
      </c>
      <c r="Z104" s="213"/>
      <c r="AA104" s="213"/>
      <c r="AB104" s="213"/>
      <c r="AC104" s="213"/>
      <c r="AD104" s="213"/>
      <c r="AE104" s="213"/>
      <c r="AF104" s="213"/>
      <c r="AG104" s="213" t="s">
        <v>336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5" t="s">
        <v>638</v>
      </c>
      <c r="D105" s="226"/>
      <c r="E105" s="227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175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20"/>
      <c r="B106" s="221"/>
      <c r="C106" s="255" t="s">
        <v>642</v>
      </c>
      <c r="D106" s="226"/>
      <c r="E106" s="227">
        <v>322.11500000000001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175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9" t="s">
        <v>163</v>
      </c>
      <c r="B107" s="230" t="s">
        <v>103</v>
      </c>
      <c r="C107" s="253" t="s">
        <v>104</v>
      </c>
      <c r="D107" s="231"/>
      <c r="E107" s="232"/>
      <c r="F107" s="233"/>
      <c r="G107" s="233">
        <f>SUMIF(AG108:AG123,"&lt;&gt;NOR",G108:G123)</f>
        <v>0</v>
      </c>
      <c r="H107" s="233"/>
      <c r="I107" s="233">
        <f>SUM(I108:I123)</f>
        <v>0</v>
      </c>
      <c r="J107" s="233"/>
      <c r="K107" s="233">
        <f>SUM(K108:K123)</f>
        <v>0</v>
      </c>
      <c r="L107" s="233"/>
      <c r="M107" s="233">
        <f>SUM(M108:M123)</f>
        <v>0</v>
      </c>
      <c r="N107" s="232"/>
      <c r="O107" s="232">
        <f>SUM(O108:O123)</f>
        <v>7.1</v>
      </c>
      <c r="P107" s="232"/>
      <c r="Q107" s="232">
        <f>SUM(Q108:Q123)</f>
        <v>0</v>
      </c>
      <c r="R107" s="233"/>
      <c r="S107" s="233"/>
      <c r="T107" s="234"/>
      <c r="U107" s="228"/>
      <c r="V107" s="228">
        <f>SUM(V108:V123)</f>
        <v>14.560000000000002</v>
      </c>
      <c r="W107" s="228"/>
      <c r="X107" s="228"/>
      <c r="Y107" s="228"/>
      <c r="AG107" t="s">
        <v>164</v>
      </c>
    </row>
    <row r="108" spans="1:60" outlineLevel="1" x14ac:dyDescent="0.2">
      <c r="A108" s="236">
        <v>25</v>
      </c>
      <c r="B108" s="237" t="s">
        <v>657</v>
      </c>
      <c r="C108" s="254" t="s">
        <v>658</v>
      </c>
      <c r="D108" s="238" t="s">
        <v>184</v>
      </c>
      <c r="E108" s="239">
        <v>2.6407500000000002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2.5249999999999999</v>
      </c>
      <c r="O108" s="239">
        <f>ROUND(E108*N108,2)</f>
        <v>6.67</v>
      </c>
      <c r="P108" s="239">
        <v>0</v>
      </c>
      <c r="Q108" s="239">
        <f>ROUND(E108*P108,2)</f>
        <v>0</v>
      </c>
      <c r="R108" s="241" t="s">
        <v>437</v>
      </c>
      <c r="S108" s="241" t="s">
        <v>169</v>
      </c>
      <c r="T108" s="242" t="s">
        <v>170</v>
      </c>
      <c r="U108" s="224">
        <v>2.3170000000000002</v>
      </c>
      <c r="V108" s="224">
        <f>ROUND(E108*U108,2)</f>
        <v>6.12</v>
      </c>
      <c r="W108" s="224"/>
      <c r="X108" s="224" t="s">
        <v>171</v>
      </c>
      <c r="Y108" s="224" t="s">
        <v>172</v>
      </c>
      <c r="Z108" s="213"/>
      <c r="AA108" s="213"/>
      <c r="AB108" s="213"/>
      <c r="AC108" s="213"/>
      <c r="AD108" s="213"/>
      <c r="AE108" s="213"/>
      <c r="AF108" s="213"/>
      <c r="AG108" s="213" t="s">
        <v>173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56" t="s">
        <v>546</v>
      </c>
      <c r="D109" s="243"/>
      <c r="E109" s="243"/>
      <c r="F109" s="243"/>
      <c r="G109" s="243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188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5" t="s">
        <v>659</v>
      </c>
      <c r="D110" s="226"/>
      <c r="E110" s="227">
        <v>2.6407500000000002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175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6">
        <v>26</v>
      </c>
      <c r="B111" s="237" t="s">
        <v>660</v>
      </c>
      <c r="C111" s="254" t="s">
        <v>661</v>
      </c>
      <c r="D111" s="238" t="s">
        <v>184</v>
      </c>
      <c r="E111" s="239">
        <v>2.6407500000000002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41" t="s">
        <v>437</v>
      </c>
      <c r="S111" s="241" t="s">
        <v>169</v>
      </c>
      <c r="T111" s="242" t="s">
        <v>170</v>
      </c>
      <c r="U111" s="224">
        <v>0.67500000000000004</v>
      </c>
      <c r="V111" s="224">
        <f>ROUND(E111*U111,2)</f>
        <v>1.78</v>
      </c>
      <c r="W111" s="224"/>
      <c r="X111" s="224" t="s">
        <v>171</v>
      </c>
      <c r="Y111" s="224" t="s">
        <v>172</v>
      </c>
      <c r="Z111" s="213"/>
      <c r="AA111" s="213"/>
      <c r="AB111" s="213"/>
      <c r="AC111" s="213"/>
      <c r="AD111" s="213"/>
      <c r="AE111" s="213"/>
      <c r="AF111" s="213"/>
      <c r="AG111" s="213" t="s">
        <v>173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6" t="s">
        <v>662</v>
      </c>
      <c r="D112" s="243"/>
      <c r="E112" s="243"/>
      <c r="F112" s="243"/>
      <c r="G112" s="243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188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5" t="s">
        <v>663</v>
      </c>
      <c r="D113" s="226"/>
      <c r="E113" s="227">
        <v>2.6407500000000002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175</v>
      </c>
      <c r="AH113" s="213">
        <v>5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6">
        <v>27</v>
      </c>
      <c r="B114" s="237" t="s">
        <v>664</v>
      </c>
      <c r="C114" s="254" t="s">
        <v>665</v>
      </c>
      <c r="D114" s="238" t="s">
        <v>184</v>
      </c>
      <c r="E114" s="239">
        <v>2.6407500000000002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 t="s">
        <v>437</v>
      </c>
      <c r="S114" s="241" t="s">
        <v>169</v>
      </c>
      <c r="T114" s="242" t="s">
        <v>170</v>
      </c>
      <c r="U114" s="224">
        <v>0.20499999999999999</v>
      </c>
      <c r="V114" s="224">
        <f>ROUND(E114*U114,2)</f>
        <v>0.54</v>
      </c>
      <c r="W114" s="224"/>
      <c r="X114" s="224" t="s">
        <v>171</v>
      </c>
      <c r="Y114" s="224" t="s">
        <v>172</v>
      </c>
      <c r="Z114" s="213"/>
      <c r="AA114" s="213"/>
      <c r="AB114" s="213"/>
      <c r="AC114" s="213"/>
      <c r="AD114" s="213"/>
      <c r="AE114" s="213"/>
      <c r="AF114" s="213"/>
      <c r="AG114" s="213" t="s">
        <v>173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6" t="s">
        <v>666</v>
      </c>
      <c r="D115" s="243"/>
      <c r="E115" s="243"/>
      <c r="F115" s="243"/>
      <c r="G115" s="243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188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5" t="s">
        <v>663</v>
      </c>
      <c r="D116" s="226"/>
      <c r="E116" s="227">
        <v>2.6407500000000002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175</v>
      </c>
      <c r="AH116" s="213">
        <v>5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36">
        <v>28</v>
      </c>
      <c r="B117" s="237" t="s">
        <v>667</v>
      </c>
      <c r="C117" s="254" t="s">
        <v>668</v>
      </c>
      <c r="D117" s="238" t="s">
        <v>240</v>
      </c>
      <c r="E117" s="239">
        <v>0.40212999999999999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1.0662499999999999</v>
      </c>
      <c r="O117" s="239">
        <f>ROUND(E117*N117,2)</f>
        <v>0.43</v>
      </c>
      <c r="P117" s="239">
        <v>0</v>
      </c>
      <c r="Q117" s="239">
        <f>ROUND(E117*P117,2)</f>
        <v>0</v>
      </c>
      <c r="R117" s="241" t="s">
        <v>437</v>
      </c>
      <c r="S117" s="241" t="s">
        <v>169</v>
      </c>
      <c r="T117" s="242" t="s">
        <v>170</v>
      </c>
      <c r="U117" s="224">
        <v>15.231</v>
      </c>
      <c r="V117" s="224">
        <f>ROUND(E117*U117,2)</f>
        <v>6.12</v>
      </c>
      <c r="W117" s="224"/>
      <c r="X117" s="224" t="s">
        <v>171</v>
      </c>
      <c r="Y117" s="224" t="s">
        <v>616</v>
      </c>
      <c r="Z117" s="213"/>
      <c r="AA117" s="213"/>
      <c r="AB117" s="213"/>
      <c r="AC117" s="213"/>
      <c r="AD117" s="213"/>
      <c r="AE117" s="213"/>
      <c r="AF117" s="213"/>
      <c r="AG117" s="213" t="s">
        <v>173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6" t="s">
        <v>551</v>
      </c>
      <c r="D118" s="243"/>
      <c r="E118" s="243"/>
      <c r="F118" s="243"/>
      <c r="G118" s="243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188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5" t="s">
        <v>669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175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2">
      <c r="A120" s="220"/>
      <c r="B120" s="221"/>
      <c r="C120" s="255" t="s">
        <v>582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175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55" t="s">
        <v>670</v>
      </c>
      <c r="D121" s="226"/>
      <c r="E121" s="227">
        <v>0.36515999999999998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175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55" t="s">
        <v>263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175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">
      <c r="A123" s="220"/>
      <c r="B123" s="221"/>
      <c r="C123" s="255" t="s">
        <v>671</v>
      </c>
      <c r="D123" s="226"/>
      <c r="E123" s="227">
        <v>3.6970000000000003E-2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175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9" t="s">
        <v>163</v>
      </c>
      <c r="B124" s="230" t="s">
        <v>107</v>
      </c>
      <c r="C124" s="253" t="s">
        <v>108</v>
      </c>
      <c r="D124" s="231"/>
      <c r="E124" s="232"/>
      <c r="F124" s="233"/>
      <c r="G124" s="233">
        <f>SUMIF(AG125:AG133,"&lt;&gt;NOR",G125:G133)</f>
        <v>0</v>
      </c>
      <c r="H124" s="233"/>
      <c r="I124" s="233">
        <f>SUM(I125:I133)</f>
        <v>0</v>
      </c>
      <c r="J124" s="233"/>
      <c r="K124" s="233">
        <f>SUM(K125:K133)</f>
        <v>0</v>
      </c>
      <c r="L124" s="233"/>
      <c r="M124" s="233">
        <f>SUM(M125:M133)</f>
        <v>0</v>
      </c>
      <c r="N124" s="232"/>
      <c r="O124" s="232">
        <f>SUM(O125:O133)</f>
        <v>0.15</v>
      </c>
      <c r="P124" s="232"/>
      <c r="Q124" s="232">
        <f>SUM(Q125:Q133)</f>
        <v>0</v>
      </c>
      <c r="R124" s="233"/>
      <c r="S124" s="233"/>
      <c r="T124" s="234"/>
      <c r="U124" s="228"/>
      <c r="V124" s="228">
        <f>SUM(V125:V133)</f>
        <v>0</v>
      </c>
      <c r="W124" s="228"/>
      <c r="X124" s="228"/>
      <c r="Y124" s="228"/>
      <c r="AG124" t="s">
        <v>164</v>
      </c>
    </row>
    <row r="125" spans="1:60" outlineLevel="1" x14ac:dyDescent="0.2">
      <c r="A125" s="236">
        <v>29</v>
      </c>
      <c r="B125" s="237" t="s">
        <v>672</v>
      </c>
      <c r="C125" s="254" t="s">
        <v>673</v>
      </c>
      <c r="D125" s="238" t="s">
        <v>211</v>
      </c>
      <c r="E125" s="239">
        <v>3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0.03</v>
      </c>
      <c r="O125" s="239">
        <f>ROUND(E125*N125,2)</f>
        <v>0.09</v>
      </c>
      <c r="P125" s="239">
        <v>0</v>
      </c>
      <c r="Q125" s="239">
        <f>ROUND(E125*P125,2)</f>
        <v>0</v>
      </c>
      <c r="R125" s="241"/>
      <c r="S125" s="241" t="s">
        <v>299</v>
      </c>
      <c r="T125" s="242" t="s">
        <v>300</v>
      </c>
      <c r="U125" s="224">
        <v>0</v>
      </c>
      <c r="V125" s="224">
        <f>ROUND(E125*U125,2)</f>
        <v>0</v>
      </c>
      <c r="W125" s="224"/>
      <c r="X125" s="224" t="s">
        <v>171</v>
      </c>
      <c r="Y125" s="224" t="s">
        <v>172</v>
      </c>
      <c r="Z125" s="213"/>
      <c r="AA125" s="213"/>
      <c r="AB125" s="213"/>
      <c r="AC125" s="213"/>
      <c r="AD125" s="213"/>
      <c r="AE125" s="213"/>
      <c r="AF125" s="213"/>
      <c r="AG125" s="213" t="s">
        <v>173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8" t="s">
        <v>674</v>
      </c>
      <c r="D126" s="252"/>
      <c r="E126" s="252"/>
      <c r="F126" s="252"/>
      <c r="G126" s="252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251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5" t="s">
        <v>675</v>
      </c>
      <c r="D127" s="226"/>
      <c r="E127" s="227">
        <v>3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175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6">
        <v>30</v>
      </c>
      <c r="B128" s="237" t="s">
        <v>676</v>
      </c>
      <c r="C128" s="254" t="s">
        <v>677</v>
      </c>
      <c r="D128" s="238" t="s">
        <v>211</v>
      </c>
      <c r="E128" s="239">
        <v>1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0.03</v>
      </c>
      <c r="O128" s="239">
        <f>ROUND(E128*N128,2)</f>
        <v>0.03</v>
      </c>
      <c r="P128" s="239">
        <v>0</v>
      </c>
      <c r="Q128" s="239">
        <f>ROUND(E128*P128,2)</f>
        <v>0</v>
      </c>
      <c r="R128" s="241"/>
      <c r="S128" s="241" t="s">
        <v>299</v>
      </c>
      <c r="T128" s="242" t="s">
        <v>300</v>
      </c>
      <c r="U128" s="224">
        <v>0</v>
      </c>
      <c r="V128" s="224">
        <f>ROUND(E128*U128,2)</f>
        <v>0</v>
      </c>
      <c r="W128" s="224"/>
      <c r="X128" s="224" t="s">
        <v>171</v>
      </c>
      <c r="Y128" s="224" t="s">
        <v>172</v>
      </c>
      <c r="Z128" s="213"/>
      <c r="AA128" s="213"/>
      <c r="AB128" s="213"/>
      <c r="AC128" s="213"/>
      <c r="AD128" s="213"/>
      <c r="AE128" s="213"/>
      <c r="AF128" s="213"/>
      <c r="AG128" s="213" t="s">
        <v>173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8" t="s">
        <v>674</v>
      </c>
      <c r="D129" s="252"/>
      <c r="E129" s="252"/>
      <c r="F129" s="252"/>
      <c r="G129" s="252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251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55" t="s">
        <v>678</v>
      </c>
      <c r="D130" s="226"/>
      <c r="E130" s="227">
        <v>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175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6">
        <v>31</v>
      </c>
      <c r="B131" s="237" t="s">
        <v>679</v>
      </c>
      <c r="C131" s="254" t="s">
        <v>680</v>
      </c>
      <c r="D131" s="238" t="s">
        <v>211</v>
      </c>
      <c r="E131" s="239">
        <v>1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0.03</v>
      </c>
      <c r="O131" s="239">
        <f>ROUND(E131*N131,2)</f>
        <v>0.03</v>
      </c>
      <c r="P131" s="239">
        <v>0</v>
      </c>
      <c r="Q131" s="239">
        <f>ROUND(E131*P131,2)</f>
        <v>0</v>
      </c>
      <c r="R131" s="241"/>
      <c r="S131" s="241" t="s">
        <v>299</v>
      </c>
      <c r="T131" s="242" t="s">
        <v>300</v>
      </c>
      <c r="U131" s="224">
        <v>0</v>
      </c>
      <c r="V131" s="224">
        <f>ROUND(E131*U131,2)</f>
        <v>0</v>
      </c>
      <c r="W131" s="224"/>
      <c r="X131" s="224" t="s">
        <v>171</v>
      </c>
      <c r="Y131" s="224" t="s">
        <v>172</v>
      </c>
      <c r="Z131" s="213"/>
      <c r="AA131" s="213"/>
      <c r="AB131" s="213"/>
      <c r="AC131" s="213"/>
      <c r="AD131" s="213"/>
      <c r="AE131" s="213"/>
      <c r="AF131" s="213"/>
      <c r="AG131" s="213" t="s">
        <v>173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8" t="s">
        <v>674</v>
      </c>
      <c r="D132" s="252"/>
      <c r="E132" s="252"/>
      <c r="F132" s="252"/>
      <c r="G132" s="252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251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55" t="s">
        <v>681</v>
      </c>
      <c r="D133" s="226"/>
      <c r="E133" s="227">
        <v>1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175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x14ac:dyDescent="0.2">
      <c r="A134" s="229" t="s">
        <v>163</v>
      </c>
      <c r="B134" s="230" t="s">
        <v>109</v>
      </c>
      <c r="C134" s="253" t="s">
        <v>110</v>
      </c>
      <c r="D134" s="231"/>
      <c r="E134" s="232"/>
      <c r="F134" s="233"/>
      <c r="G134" s="233">
        <f>SUMIF(AG135:AG157,"&lt;&gt;NOR",G135:G157)</f>
        <v>0</v>
      </c>
      <c r="H134" s="233"/>
      <c r="I134" s="233">
        <f>SUM(I135:I157)</f>
        <v>0</v>
      </c>
      <c r="J134" s="233"/>
      <c r="K134" s="233">
        <f>SUM(K135:K157)</f>
        <v>0</v>
      </c>
      <c r="L134" s="233"/>
      <c r="M134" s="233">
        <f>SUM(M135:M157)</f>
        <v>0</v>
      </c>
      <c r="N134" s="232"/>
      <c r="O134" s="232">
        <f>SUM(O135:O157)</f>
        <v>185.41</v>
      </c>
      <c r="P134" s="232"/>
      <c r="Q134" s="232">
        <f>SUM(Q135:Q157)</f>
        <v>0</v>
      </c>
      <c r="R134" s="233"/>
      <c r="S134" s="233"/>
      <c r="T134" s="234"/>
      <c r="U134" s="228"/>
      <c r="V134" s="228">
        <f>SUM(V135:V157)</f>
        <v>184.66</v>
      </c>
      <c r="W134" s="228"/>
      <c r="X134" s="228"/>
      <c r="Y134" s="228"/>
      <c r="AG134" t="s">
        <v>164</v>
      </c>
    </row>
    <row r="135" spans="1:60" ht="33.75" outlineLevel="1" x14ac:dyDescent="0.2">
      <c r="A135" s="236">
        <v>32</v>
      </c>
      <c r="B135" s="237" t="s">
        <v>355</v>
      </c>
      <c r="C135" s="254" t="s">
        <v>356</v>
      </c>
      <c r="D135" s="238" t="s">
        <v>202</v>
      </c>
      <c r="E135" s="239">
        <v>541.03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0.22133</v>
      </c>
      <c r="O135" s="239">
        <f>ROUND(E135*N135,2)</f>
        <v>119.75</v>
      </c>
      <c r="P135" s="239">
        <v>0</v>
      </c>
      <c r="Q135" s="239">
        <f>ROUND(E135*P135,2)</f>
        <v>0</v>
      </c>
      <c r="R135" s="241" t="s">
        <v>168</v>
      </c>
      <c r="S135" s="241" t="s">
        <v>169</v>
      </c>
      <c r="T135" s="242" t="s">
        <v>170</v>
      </c>
      <c r="U135" s="224">
        <v>0.27200000000000002</v>
      </c>
      <c r="V135" s="224">
        <f>ROUND(E135*U135,2)</f>
        <v>147.16</v>
      </c>
      <c r="W135" s="224"/>
      <c r="X135" s="224" t="s">
        <v>171</v>
      </c>
      <c r="Y135" s="224" t="s">
        <v>172</v>
      </c>
      <c r="Z135" s="213"/>
      <c r="AA135" s="213"/>
      <c r="AB135" s="213"/>
      <c r="AC135" s="213"/>
      <c r="AD135" s="213"/>
      <c r="AE135" s="213"/>
      <c r="AF135" s="213"/>
      <c r="AG135" s="213" t="s">
        <v>173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6" t="s">
        <v>357</v>
      </c>
      <c r="D136" s="243"/>
      <c r="E136" s="243"/>
      <c r="F136" s="243"/>
      <c r="G136" s="243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188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55" t="s">
        <v>263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175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5" t="s">
        <v>682</v>
      </c>
      <c r="D138" s="226"/>
      <c r="E138" s="227">
        <v>12.03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175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">
      <c r="A139" s="220"/>
      <c r="B139" s="221"/>
      <c r="C139" s="255" t="s">
        <v>638</v>
      </c>
      <c r="D139" s="226"/>
      <c r="E139" s="227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175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">
      <c r="A140" s="220"/>
      <c r="B140" s="221"/>
      <c r="C140" s="255" t="s">
        <v>650</v>
      </c>
      <c r="D140" s="226"/>
      <c r="E140" s="227">
        <v>280.10000000000002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175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">
      <c r="A141" s="220"/>
      <c r="B141" s="221"/>
      <c r="C141" s="255" t="s">
        <v>683</v>
      </c>
      <c r="D141" s="226"/>
      <c r="E141" s="227">
        <v>12.9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175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55" t="s">
        <v>684</v>
      </c>
      <c r="D142" s="226"/>
      <c r="E142" s="227">
        <v>195.6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175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">
      <c r="A143" s="220"/>
      <c r="B143" s="221"/>
      <c r="C143" s="255" t="s">
        <v>582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175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2">
      <c r="A144" s="220"/>
      <c r="B144" s="221"/>
      <c r="C144" s="255" t="s">
        <v>685</v>
      </c>
      <c r="D144" s="226"/>
      <c r="E144" s="227">
        <v>3.6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175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">
      <c r="A145" s="220"/>
      <c r="B145" s="221"/>
      <c r="C145" s="255" t="s">
        <v>686</v>
      </c>
      <c r="D145" s="226"/>
      <c r="E145" s="227">
        <v>36.799999999999997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175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36">
        <v>33</v>
      </c>
      <c r="B146" s="237" t="s">
        <v>560</v>
      </c>
      <c r="C146" s="254" t="s">
        <v>561</v>
      </c>
      <c r="D146" s="238" t="s">
        <v>184</v>
      </c>
      <c r="E146" s="239">
        <v>26.00235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2.5249999999999999</v>
      </c>
      <c r="O146" s="239">
        <f>ROUND(E146*N146,2)</f>
        <v>65.66</v>
      </c>
      <c r="P146" s="239">
        <v>0</v>
      </c>
      <c r="Q146" s="239">
        <f>ROUND(E146*P146,2)</f>
        <v>0</v>
      </c>
      <c r="R146" s="241" t="s">
        <v>168</v>
      </c>
      <c r="S146" s="241" t="s">
        <v>169</v>
      </c>
      <c r="T146" s="242" t="s">
        <v>170</v>
      </c>
      <c r="U146" s="224">
        <v>1.4419999999999999</v>
      </c>
      <c r="V146" s="224">
        <f>ROUND(E146*U146,2)</f>
        <v>37.5</v>
      </c>
      <c r="W146" s="224"/>
      <c r="X146" s="224" t="s">
        <v>171</v>
      </c>
      <c r="Y146" s="224" t="s">
        <v>541</v>
      </c>
      <c r="Z146" s="213"/>
      <c r="AA146" s="213"/>
      <c r="AB146" s="213"/>
      <c r="AC146" s="213"/>
      <c r="AD146" s="213"/>
      <c r="AE146" s="213"/>
      <c r="AF146" s="213"/>
      <c r="AG146" s="213" t="s">
        <v>173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6" t="s">
        <v>562</v>
      </c>
      <c r="D147" s="243"/>
      <c r="E147" s="243"/>
      <c r="F147" s="243"/>
      <c r="G147" s="243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188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5" t="s">
        <v>687</v>
      </c>
      <c r="D148" s="226"/>
      <c r="E148" s="227">
        <v>1.6559999999999999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175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55" t="s">
        <v>263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175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55" t="s">
        <v>688</v>
      </c>
      <c r="D150" s="226"/>
      <c r="E150" s="227">
        <v>0.54135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175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55" t="s">
        <v>638</v>
      </c>
      <c r="D151" s="226"/>
      <c r="E151" s="227"/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175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55" t="s">
        <v>689</v>
      </c>
      <c r="D152" s="226"/>
      <c r="E152" s="227">
        <v>12.6045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175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55" t="s">
        <v>690</v>
      </c>
      <c r="D153" s="226"/>
      <c r="E153" s="227">
        <v>0.58050000000000002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175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55" t="s">
        <v>691</v>
      </c>
      <c r="D154" s="226"/>
      <c r="E154" s="227">
        <v>8.8019999999999996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175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">
      <c r="A155" s="220"/>
      <c r="B155" s="221"/>
      <c r="C155" s="255" t="s">
        <v>582</v>
      </c>
      <c r="D155" s="226"/>
      <c r="E155" s="227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175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5" t="s">
        <v>692</v>
      </c>
      <c r="D156" s="226"/>
      <c r="E156" s="227">
        <v>0.16200000000000001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175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5" t="s">
        <v>693</v>
      </c>
      <c r="D157" s="226"/>
      <c r="E157" s="227">
        <v>1.6559999999999999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175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x14ac:dyDescent="0.2">
      <c r="A158" s="229" t="s">
        <v>163</v>
      </c>
      <c r="B158" s="230" t="s">
        <v>119</v>
      </c>
      <c r="C158" s="253" t="s">
        <v>120</v>
      </c>
      <c r="D158" s="231"/>
      <c r="E158" s="232"/>
      <c r="F158" s="233"/>
      <c r="G158" s="233">
        <f>SUMIF(AG159:AG160,"&lt;&gt;NOR",G159:G160)</f>
        <v>0</v>
      </c>
      <c r="H158" s="233"/>
      <c r="I158" s="233">
        <f>SUM(I159:I160)</f>
        <v>0</v>
      </c>
      <c r="J158" s="233"/>
      <c r="K158" s="233">
        <f>SUM(K159:K160)</f>
        <v>0</v>
      </c>
      <c r="L158" s="233"/>
      <c r="M158" s="233">
        <f>SUM(M159:M160)</f>
        <v>0</v>
      </c>
      <c r="N158" s="232"/>
      <c r="O158" s="232">
        <f>SUM(O159:O160)</f>
        <v>0</v>
      </c>
      <c r="P158" s="232"/>
      <c r="Q158" s="232">
        <f>SUM(Q159:Q160)</f>
        <v>0</v>
      </c>
      <c r="R158" s="233"/>
      <c r="S158" s="233"/>
      <c r="T158" s="234"/>
      <c r="U158" s="228"/>
      <c r="V158" s="228">
        <f>SUM(V159:V160)</f>
        <v>897.69</v>
      </c>
      <c r="W158" s="228"/>
      <c r="X158" s="228"/>
      <c r="Y158" s="228"/>
      <c r="AG158" t="s">
        <v>164</v>
      </c>
    </row>
    <row r="159" spans="1:60" ht="22.5" outlineLevel="1" x14ac:dyDescent="0.2">
      <c r="A159" s="236">
        <v>34</v>
      </c>
      <c r="B159" s="237" t="s">
        <v>361</v>
      </c>
      <c r="C159" s="254" t="s">
        <v>362</v>
      </c>
      <c r="D159" s="238" t="s">
        <v>240</v>
      </c>
      <c r="E159" s="239">
        <v>956.51286000000005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41" t="s">
        <v>363</v>
      </c>
      <c r="S159" s="241" t="s">
        <v>169</v>
      </c>
      <c r="T159" s="242" t="s">
        <v>170</v>
      </c>
      <c r="U159" s="224">
        <v>0.9385</v>
      </c>
      <c r="V159" s="224">
        <f>ROUND(E159*U159,2)</f>
        <v>897.69</v>
      </c>
      <c r="W159" s="224"/>
      <c r="X159" s="224" t="s">
        <v>364</v>
      </c>
      <c r="Y159" s="224" t="s">
        <v>172</v>
      </c>
      <c r="Z159" s="213"/>
      <c r="AA159" s="213"/>
      <c r="AB159" s="213"/>
      <c r="AC159" s="213"/>
      <c r="AD159" s="213"/>
      <c r="AE159" s="213"/>
      <c r="AF159" s="213"/>
      <c r="AG159" s="213" t="s">
        <v>365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6" t="s">
        <v>366</v>
      </c>
      <c r="D160" s="243"/>
      <c r="E160" s="243"/>
      <c r="F160" s="243"/>
      <c r="G160" s="243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3"/>
      <c r="AA160" s="213"/>
      <c r="AB160" s="213"/>
      <c r="AC160" s="213"/>
      <c r="AD160" s="213"/>
      <c r="AE160" s="213"/>
      <c r="AF160" s="213"/>
      <c r="AG160" s="213" t="s">
        <v>188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x14ac:dyDescent="0.2">
      <c r="A161" s="229" t="s">
        <v>163</v>
      </c>
      <c r="B161" s="230" t="s">
        <v>123</v>
      </c>
      <c r="C161" s="253" t="s">
        <v>124</v>
      </c>
      <c r="D161" s="231"/>
      <c r="E161" s="232"/>
      <c r="F161" s="233"/>
      <c r="G161" s="233">
        <f>SUMIF(AG162:AG167,"&lt;&gt;NOR",G162:G167)</f>
        <v>0</v>
      </c>
      <c r="H161" s="233"/>
      <c r="I161" s="233">
        <f>SUM(I162:I167)</f>
        <v>0</v>
      </c>
      <c r="J161" s="233"/>
      <c r="K161" s="233">
        <f>SUM(K162:K167)</f>
        <v>0</v>
      </c>
      <c r="L161" s="233"/>
      <c r="M161" s="233">
        <f>SUM(M162:M167)</f>
        <v>0</v>
      </c>
      <c r="N161" s="232"/>
      <c r="O161" s="232">
        <f>SUM(O162:O167)</f>
        <v>5.18</v>
      </c>
      <c r="P161" s="232"/>
      <c r="Q161" s="232">
        <f>SUM(Q162:Q167)</f>
        <v>0</v>
      </c>
      <c r="R161" s="233"/>
      <c r="S161" s="233"/>
      <c r="T161" s="234"/>
      <c r="U161" s="228"/>
      <c r="V161" s="228">
        <f>SUM(V162:V167)</f>
        <v>56.03</v>
      </c>
      <c r="W161" s="228"/>
      <c r="X161" s="228"/>
      <c r="Y161" s="228"/>
      <c r="AG161" t="s">
        <v>164</v>
      </c>
    </row>
    <row r="162" spans="1:60" outlineLevel="1" x14ac:dyDescent="0.2">
      <c r="A162" s="236">
        <v>35</v>
      </c>
      <c r="B162" s="237" t="s">
        <v>694</v>
      </c>
      <c r="C162" s="254" t="s">
        <v>695</v>
      </c>
      <c r="D162" s="238" t="s">
        <v>202</v>
      </c>
      <c r="E162" s="239">
        <v>135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1.0000000000000001E-5</v>
      </c>
      <c r="O162" s="239">
        <f>ROUND(E162*N162,2)</f>
        <v>0</v>
      </c>
      <c r="P162" s="239">
        <v>0</v>
      </c>
      <c r="Q162" s="239">
        <f>ROUND(E162*P162,2)</f>
        <v>0</v>
      </c>
      <c r="R162" s="241"/>
      <c r="S162" s="241" t="s">
        <v>299</v>
      </c>
      <c r="T162" s="242" t="s">
        <v>300</v>
      </c>
      <c r="U162" s="224">
        <v>0.41499999999999998</v>
      </c>
      <c r="V162" s="224">
        <f>ROUND(E162*U162,2)</f>
        <v>56.03</v>
      </c>
      <c r="W162" s="224"/>
      <c r="X162" s="224" t="s">
        <v>171</v>
      </c>
      <c r="Y162" s="224" t="s">
        <v>186</v>
      </c>
      <c r="Z162" s="213"/>
      <c r="AA162" s="213"/>
      <c r="AB162" s="213"/>
      <c r="AC162" s="213"/>
      <c r="AD162" s="213"/>
      <c r="AE162" s="213"/>
      <c r="AF162" s="213"/>
      <c r="AG162" s="213" t="s">
        <v>173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5" t="s">
        <v>582</v>
      </c>
      <c r="D163" s="226"/>
      <c r="E163" s="227"/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3"/>
      <c r="AA163" s="213"/>
      <c r="AB163" s="213"/>
      <c r="AC163" s="213"/>
      <c r="AD163" s="213"/>
      <c r="AE163" s="213"/>
      <c r="AF163" s="213"/>
      <c r="AG163" s="213" t="s">
        <v>175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55" t="s">
        <v>696</v>
      </c>
      <c r="D164" s="226"/>
      <c r="E164" s="227">
        <v>135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175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6">
        <v>36</v>
      </c>
      <c r="B165" s="237" t="s">
        <v>697</v>
      </c>
      <c r="C165" s="254" t="s">
        <v>698</v>
      </c>
      <c r="D165" s="238" t="s">
        <v>184</v>
      </c>
      <c r="E165" s="239">
        <v>2.5920000000000001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2</v>
      </c>
      <c r="O165" s="239">
        <f>ROUND(E165*N165,2)</f>
        <v>5.18</v>
      </c>
      <c r="P165" s="239">
        <v>0</v>
      </c>
      <c r="Q165" s="239">
        <f>ROUND(E165*P165,2)</f>
        <v>0</v>
      </c>
      <c r="R165" s="241"/>
      <c r="S165" s="241" t="s">
        <v>299</v>
      </c>
      <c r="T165" s="242" t="s">
        <v>300</v>
      </c>
      <c r="U165" s="224">
        <v>0</v>
      </c>
      <c r="V165" s="224">
        <f>ROUND(E165*U165,2)</f>
        <v>0</v>
      </c>
      <c r="W165" s="224"/>
      <c r="X165" s="224" t="s">
        <v>335</v>
      </c>
      <c r="Y165" s="224" t="s">
        <v>186</v>
      </c>
      <c r="Z165" s="213"/>
      <c r="AA165" s="213"/>
      <c r="AB165" s="213"/>
      <c r="AC165" s="213"/>
      <c r="AD165" s="213"/>
      <c r="AE165" s="213"/>
      <c r="AF165" s="213"/>
      <c r="AG165" s="213" t="s">
        <v>336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5" t="s">
        <v>582</v>
      </c>
      <c r="D166" s="226"/>
      <c r="E166" s="227"/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3"/>
      <c r="AA166" s="213"/>
      <c r="AB166" s="213"/>
      <c r="AC166" s="213"/>
      <c r="AD166" s="213"/>
      <c r="AE166" s="213"/>
      <c r="AF166" s="213"/>
      <c r="AG166" s="213" t="s">
        <v>175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20"/>
      <c r="B167" s="221"/>
      <c r="C167" s="255" t="s">
        <v>699</v>
      </c>
      <c r="D167" s="226"/>
      <c r="E167" s="227">
        <v>2.5920000000000001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175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x14ac:dyDescent="0.2">
      <c r="A168" s="229" t="s">
        <v>163</v>
      </c>
      <c r="B168" s="230" t="s">
        <v>127</v>
      </c>
      <c r="C168" s="253" t="s">
        <v>128</v>
      </c>
      <c r="D168" s="231"/>
      <c r="E168" s="232"/>
      <c r="F168" s="233"/>
      <c r="G168" s="233">
        <f>SUMIF(AG169:AG172,"&lt;&gt;NOR",G169:G172)</f>
        <v>0</v>
      </c>
      <c r="H168" s="233"/>
      <c r="I168" s="233">
        <f>SUM(I169:I172)</f>
        <v>0</v>
      </c>
      <c r="J168" s="233"/>
      <c r="K168" s="233">
        <f>SUM(K169:K172)</f>
        <v>0</v>
      </c>
      <c r="L168" s="233"/>
      <c r="M168" s="233">
        <f>SUM(M169:M172)</f>
        <v>0</v>
      </c>
      <c r="N168" s="232"/>
      <c r="O168" s="232">
        <f>SUM(O169:O172)</f>
        <v>0.06</v>
      </c>
      <c r="P168" s="232"/>
      <c r="Q168" s="232">
        <f>SUM(Q169:Q172)</f>
        <v>0</v>
      </c>
      <c r="R168" s="233"/>
      <c r="S168" s="233"/>
      <c r="T168" s="234"/>
      <c r="U168" s="228"/>
      <c r="V168" s="228">
        <f>SUM(V169:V172)</f>
        <v>16.760000000000002</v>
      </c>
      <c r="W168" s="228"/>
      <c r="X168" s="228"/>
      <c r="Y168" s="228"/>
      <c r="AG168" t="s">
        <v>164</v>
      </c>
    </row>
    <row r="169" spans="1:60" outlineLevel="1" x14ac:dyDescent="0.2">
      <c r="A169" s="236">
        <v>37</v>
      </c>
      <c r="B169" s="237" t="s">
        <v>700</v>
      </c>
      <c r="C169" s="254" t="s">
        <v>701</v>
      </c>
      <c r="D169" s="238" t="s">
        <v>167</v>
      </c>
      <c r="E169" s="239">
        <v>172.8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3.2000000000000003E-4</v>
      </c>
      <c r="O169" s="239">
        <f>ROUND(E169*N169,2)</f>
        <v>0.06</v>
      </c>
      <c r="P169" s="239">
        <v>0</v>
      </c>
      <c r="Q169" s="239">
        <f>ROUND(E169*P169,2)</f>
        <v>0</v>
      </c>
      <c r="R169" s="241" t="s">
        <v>702</v>
      </c>
      <c r="S169" s="241" t="s">
        <v>169</v>
      </c>
      <c r="T169" s="242" t="s">
        <v>170</v>
      </c>
      <c r="U169" s="224">
        <v>9.7000000000000003E-2</v>
      </c>
      <c r="V169" s="224">
        <f>ROUND(E169*U169,2)</f>
        <v>16.760000000000002</v>
      </c>
      <c r="W169" s="224"/>
      <c r="X169" s="224" t="s">
        <v>171</v>
      </c>
      <c r="Y169" s="224" t="s">
        <v>186</v>
      </c>
      <c r="Z169" s="213"/>
      <c r="AA169" s="213"/>
      <c r="AB169" s="213"/>
      <c r="AC169" s="213"/>
      <c r="AD169" s="213"/>
      <c r="AE169" s="213"/>
      <c r="AF169" s="213"/>
      <c r="AG169" s="213" t="s">
        <v>173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6" t="s">
        <v>703</v>
      </c>
      <c r="D170" s="243"/>
      <c r="E170" s="243"/>
      <c r="F170" s="243"/>
      <c r="G170" s="243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188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5" t="s">
        <v>582</v>
      </c>
      <c r="D171" s="226"/>
      <c r="E171" s="227"/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175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55" t="s">
        <v>704</v>
      </c>
      <c r="D172" s="226"/>
      <c r="E172" s="227">
        <v>172.8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175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x14ac:dyDescent="0.2">
      <c r="A173" s="3"/>
      <c r="B173" s="4"/>
      <c r="C173" s="25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v>15</v>
      </c>
      <c r="AF173">
        <v>21</v>
      </c>
      <c r="AG173" t="s">
        <v>149</v>
      </c>
    </row>
    <row r="174" spans="1:60" x14ac:dyDescent="0.2">
      <c r="A174" s="216"/>
      <c r="B174" s="217" t="s">
        <v>29</v>
      </c>
      <c r="C174" s="260"/>
      <c r="D174" s="218"/>
      <c r="E174" s="219"/>
      <c r="F174" s="219"/>
      <c r="G174" s="235">
        <f>G8+G25+G46+G51+G72+G107+G124+G134+G158+G161+G168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f>SUMIF(L7:L172,AE173,G7:G172)</f>
        <v>0</v>
      </c>
      <c r="AF174">
        <f>SUMIF(L7:L172,AF173,G7:G172)</f>
        <v>0</v>
      </c>
      <c r="AG174" t="s">
        <v>258</v>
      </c>
    </row>
    <row r="175" spans="1:60" x14ac:dyDescent="0.2">
      <c r="C175" s="261"/>
      <c r="D175" s="10"/>
      <c r="AG175" t="s">
        <v>259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Buu581VarfJpf0P+hbLuTSAPUAmSD1zV0AKq0EWoFKCZdHS3mN3J/ggQ7H4vO8WQsGQwwWDk8BZwGcVQrzdQ==" saltValue="vZN1nitKeLN0nh9yHdGypg==" spinCount="100000" sheet="1" formatRows="0"/>
  <mergeCells count="25">
    <mergeCell ref="C170:G170"/>
    <mergeCell ref="C126:G126"/>
    <mergeCell ref="C129:G129"/>
    <mergeCell ref="C132:G132"/>
    <mergeCell ref="C136:G136"/>
    <mergeCell ref="C147:G147"/>
    <mergeCell ref="C160:G160"/>
    <mergeCell ref="C85:G85"/>
    <mergeCell ref="C94:G94"/>
    <mergeCell ref="C109:G109"/>
    <mergeCell ref="C112:G112"/>
    <mergeCell ref="C115:G115"/>
    <mergeCell ref="C118:G118"/>
    <mergeCell ref="C20:G20"/>
    <mergeCell ref="C27:G27"/>
    <mergeCell ref="C31:G31"/>
    <mergeCell ref="C48:G48"/>
    <mergeCell ref="C53:G53"/>
    <mergeCell ref="C57:G5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92EA-C64F-42A6-921F-0636B3244A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SUMIF(AG9:AG22,"&lt;&gt;NOR",G9:G22)</f>
        <v>0</v>
      </c>
      <c r="H8" s="233"/>
      <c r="I8" s="233">
        <f>SUM(I9:I22)</f>
        <v>0</v>
      </c>
      <c r="J8" s="233"/>
      <c r="K8" s="233">
        <f>SUM(K9:K22)</f>
        <v>0</v>
      </c>
      <c r="L8" s="233"/>
      <c r="M8" s="233">
        <f>SUM(M9:M22)</f>
        <v>0</v>
      </c>
      <c r="N8" s="232"/>
      <c r="O8" s="232">
        <f>SUM(O9:O22)</f>
        <v>0</v>
      </c>
      <c r="P8" s="232"/>
      <c r="Q8" s="232">
        <f>SUM(Q9:Q22)</f>
        <v>0</v>
      </c>
      <c r="R8" s="233"/>
      <c r="S8" s="233"/>
      <c r="T8" s="234"/>
      <c r="U8" s="228"/>
      <c r="V8" s="228">
        <f>SUM(V9:V22)</f>
        <v>61.360000000000007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520</v>
      </c>
      <c r="C9" s="254" t="s">
        <v>705</v>
      </c>
      <c r="D9" s="238" t="s">
        <v>184</v>
      </c>
      <c r="E9" s="239">
        <v>81.86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0.187</v>
      </c>
      <c r="V9" s="224">
        <f>ROUND(E9*U9,2)</f>
        <v>15.31</v>
      </c>
      <c r="W9" s="224"/>
      <c r="X9" s="224" t="s">
        <v>171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262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706</v>
      </c>
      <c r="D11" s="226"/>
      <c r="E11" s="227">
        <v>9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707</v>
      </c>
      <c r="D12" s="226"/>
      <c r="E12" s="227">
        <v>72.86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6">
        <v>2</v>
      </c>
      <c r="B13" s="237" t="s">
        <v>374</v>
      </c>
      <c r="C13" s="254" t="s">
        <v>375</v>
      </c>
      <c r="D13" s="238" t="s">
        <v>184</v>
      </c>
      <c r="E13" s="239">
        <v>11.087999999999999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192</v>
      </c>
      <c r="S13" s="241" t="s">
        <v>169</v>
      </c>
      <c r="T13" s="242" t="s">
        <v>170</v>
      </c>
      <c r="U13" s="224">
        <v>3.5329999999999999</v>
      </c>
      <c r="V13" s="224">
        <f>ROUND(E13*U13,2)</f>
        <v>39.17</v>
      </c>
      <c r="W13" s="224"/>
      <c r="X13" s="224" t="s">
        <v>171</v>
      </c>
      <c r="Y13" s="224" t="s">
        <v>172</v>
      </c>
      <c r="Z13" s="213"/>
      <c r="AA13" s="213"/>
      <c r="AB13" s="213"/>
      <c r="AC13" s="213"/>
      <c r="AD13" s="213"/>
      <c r="AE13" s="213"/>
      <c r="AF13" s="213"/>
      <c r="AG13" s="213" t="s">
        <v>173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6" t="s">
        <v>376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188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5" t="s">
        <v>708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5" t="s">
        <v>709</v>
      </c>
      <c r="D16" s="226"/>
      <c r="E16" s="227">
        <v>11.087999999999999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268</v>
      </c>
      <c r="C17" s="254" t="s">
        <v>269</v>
      </c>
      <c r="D17" s="238" t="s">
        <v>184</v>
      </c>
      <c r="E17" s="239">
        <v>92.947999999999993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192</v>
      </c>
      <c r="S17" s="241" t="s">
        <v>169</v>
      </c>
      <c r="T17" s="242" t="s">
        <v>170</v>
      </c>
      <c r="U17" s="224">
        <v>7.3999999999999996E-2</v>
      </c>
      <c r="V17" s="224">
        <f>ROUND(E17*U17,2)</f>
        <v>6.88</v>
      </c>
      <c r="W17" s="224"/>
      <c r="X17" s="224" t="s">
        <v>171</v>
      </c>
      <c r="Y17" s="224" t="s">
        <v>186</v>
      </c>
      <c r="Z17" s="213"/>
      <c r="AA17" s="213"/>
      <c r="AB17" s="213"/>
      <c r="AC17" s="213"/>
      <c r="AD17" s="213"/>
      <c r="AE17" s="213"/>
      <c r="AF17" s="213"/>
      <c r="AG17" s="213" t="s">
        <v>173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6" t="s">
        <v>270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5" t="s">
        <v>271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175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5" t="s">
        <v>710</v>
      </c>
      <c r="D20" s="226"/>
      <c r="E20" s="227">
        <v>81.86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711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712</v>
      </c>
      <c r="D22" s="226"/>
      <c r="E22" s="227">
        <v>11.087999999999999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163</v>
      </c>
      <c r="B23" s="230" t="s">
        <v>93</v>
      </c>
      <c r="C23" s="253" t="s">
        <v>94</v>
      </c>
      <c r="D23" s="231"/>
      <c r="E23" s="232"/>
      <c r="F23" s="233"/>
      <c r="G23" s="233">
        <f>SUMIF(AG24:AG25,"&lt;&gt;NOR",G24:G25)</f>
        <v>0</v>
      </c>
      <c r="H23" s="233"/>
      <c r="I23" s="233">
        <f>SUM(I24:I25)</f>
        <v>0</v>
      </c>
      <c r="J23" s="233"/>
      <c r="K23" s="233">
        <f>SUM(K24:K25)</f>
        <v>0</v>
      </c>
      <c r="L23" s="233"/>
      <c r="M23" s="233">
        <f>SUM(M24:M25)</f>
        <v>0</v>
      </c>
      <c r="N23" s="232"/>
      <c r="O23" s="232">
        <f>SUM(O24:O25)</f>
        <v>28</v>
      </c>
      <c r="P23" s="232"/>
      <c r="Q23" s="232">
        <f>SUM(Q24:Q25)</f>
        <v>0</v>
      </c>
      <c r="R23" s="233"/>
      <c r="S23" s="233"/>
      <c r="T23" s="234"/>
      <c r="U23" s="228"/>
      <c r="V23" s="228">
        <f>SUM(V24:V25)</f>
        <v>5.29</v>
      </c>
      <c r="W23" s="228"/>
      <c r="X23" s="228"/>
      <c r="Y23" s="228"/>
      <c r="AG23" t="s">
        <v>164</v>
      </c>
    </row>
    <row r="24" spans="1:60" outlineLevel="1" x14ac:dyDescent="0.2">
      <c r="A24" s="236">
        <v>4</v>
      </c>
      <c r="B24" s="237" t="s">
        <v>713</v>
      </c>
      <c r="C24" s="254" t="s">
        <v>714</v>
      </c>
      <c r="D24" s="238" t="s">
        <v>184</v>
      </c>
      <c r="E24" s="239">
        <v>11.087999999999999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2.5249999999999999</v>
      </c>
      <c r="O24" s="239">
        <f>ROUND(E24*N24,2)</f>
        <v>28</v>
      </c>
      <c r="P24" s="239">
        <v>0</v>
      </c>
      <c r="Q24" s="239">
        <f>ROUND(E24*P24,2)</f>
        <v>0</v>
      </c>
      <c r="R24" s="241" t="s">
        <v>437</v>
      </c>
      <c r="S24" s="241" t="s">
        <v>169</v>
      </c>
      <c r="T24" s="242" t="s">
        <v>170</v>
      </c>
      <c r="U24" s="224">
        <v>0.47699999999999998</v>
      </c>
      <c r="V24" s="224">
        <f>ROUND(E24*U24,2)</f>
        <v>5.29</v>
      </c>
      <c r="W24" s="224"/>
      <c r="X24" s="224" t="s">
        <v>171</v>
      </c>
      <c r="Y24" s="224" t="s">
        <v>172</v>
      </c>
      <c r="Z24" s="213"/>
      <c r="AA24" s="213"/>
      <c r="AB24" s="213"/>
      <c r="AC24" s="213"/>
      <c r="AD24" s="213"/>
      <c r="AE24" s="213"/>
      <c r="AF24" s="213"/>
      <c r="AG24" s="213" t="s">
        <v>173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5" t="s">
        <v>712</v>
      </c>
      <c r="D25" s="226"/>
      <c r="E25" s="227">
        <v>11.087999999999999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175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9" t="s">
        <v>163</v>
      </c>
      <c r="B26" s="230" t="s">
        <v>95</v>
      </c>
      <c r="C26" s="253" t="s">
        <v>96</v>
      </c>
      <c r="D26" s="231"/>
      <c r="E26" s="232"/>
      <c r="F26" s="233"/>
      <c r="G26" s="233">
        <f>SUMIF(AG27:AG31,"&lt;&gt;NOR",G27:G31)</f>
        <v>0</v>
      </c>
      <c r="H26" s="233"/>
      <c r="I26" s="233">
        <f>SUM(I27:I31)</f>
        <v>0</v>
      </c>
      <c r="J26" s="233"/>
      <c r="K26" s="233">
        <f>SUM(K27:K31)</f>
        <v>0</v>
      </c>
      <c r="L26" s="233"/>
      <c r="M26" s="233">
        <f>SUM(M27:M31)</f>
        <v>0</v>
      </c>
      <c r="N26" s="232"/>
      <c r="O26" s="232">
        <f>SUM(O27:O31)</f>
        <v>26.73</v>
      </c>
      <c r="P26" s="232"/>
      <c r="Q26" s="232">
        <f>SUM(Q27:Q31)</f>
        <v>0</v>
      </c>
      <c r="R26" s="233"/>
      <c r="S26" s="233"/>
      <c r="T26" s="234"/>
      <c r="U26" s="228"/>
      <c r="V26" s="228">
        <f>SUM(V27:V31)</f>
        <v>461.25</v>
      </c>
      <c r="W26" s="228"/>
      <c r="X26" s="228"/>
      <c r="Y26" s="228"/>
      <c r="AG26" t="s">
        <v>164</v>
      </c>
    </row>
    <row r="27" spans="1:60" ht="33.75" outlineLevel="1" x14ac:dyDescent="0.2">
      <c r="A27" s="236">
        <v>5</v>
      </c>
      <c r="B27" s="237" t="s">
        <v>715</v>
      </c>
      <c r="C27" s="254" t="s">
        <v>716</v>
      </c>
      <c r="D27" s="238" t="s">
        <v>450</v>
      </c>
      <c r="E27" s="239">
        <v>307.5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8.6929999999999993E-2</v>
      </c>
      <c r="O27" s="239">
        <f>ROUND(E27*N27,2)</f>
        <v>26.73</v>
      </c>
      <c r="P27" s="239">
        <v>0</v>
      </c>
      <c r="Q27" s="239">
        <f>ROUND(E27*P27,2)</f>
        <v>0</v>
      </c>
      <c r="R27" s="241" t="s">
        <v>611</v>
      </c>
      <c r="S27" s="241" t="s">
        <v>169</v>
      </c>
      <c r="T27" s="242" t="s">
        <v>170</v>
      </c>
      <c r="U27" s="224">
        <v>1.5</v>
      </c>
      <c r="V27" s="224">
        <f>ROUND(E27*U27,2)</f>
        <v>461.25</v>
      </c>
      <c r="W27" s="224"/>
      <c r="X27" s="224" t="s">
        <v>171</v>
      </c>
      <c r="Y27" s="224" t="s">
        <v>172</v>
      </c>
      <c r="Z27" s="213"/>
      <c r="AA27" s="213"/>
      <c r="AB27" s="213"/>
      <c r="AC27" s="213"/>
      <c r="AD27" s="213"/>
      <c r="AE27" s="213"/>
      <c r="AF27" s="213"/>
      <c r="AG27" s="213" t="s">
        <v>173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65" t="s">
        <v>290</v>
      </c>
      <c r="D28" s="262"/>
      <c r="E28" s="263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66" t="s">
        <v>717</v>
      </c>
      <c r="D29" s="262"/>
      <c r="E29" s="263">
        <v>145.72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175</v>
      </c>
      <c r="AH29" s="213">
        <v>2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65" t="s">
        <v>292</v>
      </c>
      <c r="D30" s="262"/>
      <c r="E30" s="263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718</v>
      </c>
      <c r="D31" s="226"/>
      <c r="E31" s="227">
        <v>307.5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29" t="s">
        <v>163</v>
      </c>
      <c r="B32" s="230" t="s">
        <v>119</v>
      </c>
      <c r="C32" s="253" t="s">
        <v>120</v>
      </c>
      <c r="D32" s="231"/>
      <c r="E32" s="232"/>
      <c r="F32" s="233"/>
      <c r="G32" s="233">
        <f>SUMIF(AG33:AG35,"&lt;&gt;NOR",G33:G35)</f>
        <v>0</v>
      </c>
      <c r="H32" s="233"/>
      <c r="I32" s="233">
        <f>SUM(I33:I35)</f>
        <v>0</v>
      </c>
      <c r="J32" s="233"/>
      <c r="K32" s="233">
        <f>SUM(K33:K35)</f>
        <v>0</v>
      </c>
      <c r="L32" s="233"/>
      <c r="M32" s="233">
        <f>SUM(M33:M35)</f>
        <v>0</v>
      </c>
      <c r="N32" s="232"/>
      <c r="O32" s="232">
        <f>SUM(O33:O35)</f>
        <v>0</v>
      </c>
      <c r="P32" s="232"/>
      <c r="Q32" s="232">
        <f>SUM(Q33:Q35)</f>
        <v>0</v>
      </c>
      <c r="R32" s="233"/>
      <c r="S32" s="233"/>
      <c r="T32" s="234"/>
      <c r="U32" s="228"/>
      <c r="V32" s="228">
        <f>SUM(V33:V35)</f>
        <v>33.33</v>
      </c>
      <c r="W32" s="228"/>
      <c r="X32" s="228"/>
      <c r="Y32" s="228"/>
      <c r="AG32" t="s">
        <v>164</v>
      </c>
    </row>
    <row r="33" spans="1:60" outlineLevel="1" x14ac:dyDescent="0.2">
      <c r="A33" s="236">
        <v>6</v>
      </c>
      <c r="B33" s="237" t="s">
        <v>719</v>
      </c>
      <c r="C33" s="254" t="s">
        <v>720</v>
      </c>
      <c r="D33" s="238" t="s">
        <v>240</v>
      </c>
      <c r="E33" s="239">
        <v>54.728169999999999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 t="s">
        <v>611</v>
      </c>
      <c r="S33" s="241" t="s">
        <v>169</v>
      </c>
      <c r="T33" s="242" t="s">
        <v>170</v>
      </c>
      <c r="U33" s="224">
        <v>0.60899999999999999</v>
      </c>
      <c r="V33" s="224">
        <f>ROUND(E33*U33,2)</f>
        <v>33.33</v>
      </c>
      <c r="W33" s="224"/>
      <c r="X33" s="224" t="s">
        <v>364</v>
      </c>
      <c r="Y33" s="224" t="s">
        <v>242</v>
      </c>
      <c r="Z33" s="213"/>
      <c r="AA33" s="213"/>
      <c r="AB33" s="213"/>
      <c r="AC33" s="213"/>
      <c r="AD33" s="213"/>
      <c r="AE33" s="213"/>
      <c r="AF33" s="213"/>
      <c r="AG33" s="213" t="s">
        <v>365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2" x14ac:dyDescent="0.2">
      <c r="A34" s="220"/>
      <c r="B34" s="221"/>
      <c r="C34" s="256" t="s">
        <v>721</v>
      </c>
      <c r="D34" s="243"/>
      <c r="E34" s="243"/>
      <c r="F34" s="243"/>
      <c r="G34" s="243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188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4" t="str">
        <f>C34</f>
        <v>na novostavbách a změnách objektů pro oplocení (815 2 JKSo), objekty zvláštní pro chov živočichů (815 3 JKSO), objekty pozemní různé (815 9 JKSO)</v>
      </c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69" t="s">
        <v>722</v>
      </c>
      <c r="D35" s="268"/>
      <c r="E35" s="268"/>
      <c r="F35" s="268"/>
      <c r="G35" s="268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188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4" t="str">
        <f>C35</f>
        <v>se svislou nosnou konstrukcí monolitickou betonovou tyčovou nebo plošnou ( KMCH 2 a 3 - JKSO šesté místo)</v>
      </c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9" t="s">
        <v>163</v>
      </c>
      <c r="B36" s="230" t="s">
        <v>125</v>
      </c>
      <c r="C36" s="253" t="s">
        <v>126</v>
      </c>
      <c r="D36" s="231"/>
      <c r="E36" s="232"/>
      <c r="F36" s="233"/>
      <c r="G36" s="233">
        <f>SUMIF(AG37:AG74,"&lt;&gt;NOR",G37:G74)</f>
        <v>0</v>
      </c>
      <c r="H36" s="233"/>
      <c r="I36" s="233">
        <f>SUM(I37:I74)</f>
        <v>0</v>
      </c>
      <c r="J36" s="233"/>
      <c r="K36" s="233">
        <f>SUM(K37:K74)</f>
        <v>0</v>
      </c>
      <c r="L36" s="233"/>
      <c r="M36" s="233">
        <f>SUM(M37:M74)</f>
        <v>0</v>
      </c>
      <c r="N36" s="232"/>
      <c r="O36" s="232">
        <f>SUM(O37:O74)</f>
        <v>6.84</v>
      </c>
      <c r="P36" s="232"/>
      <c r="Q36" s="232">
        <f>SUM(Q37:Q74)</f>
        <v>0</v>
      </c>
      <c r="R36" s="233"/>
      <c r="S36" s="233"/>
      <c r="T36" s="234"/>
      <c r="U36" s="228"/>
      <c r="V36" s="228">
        <f>SUM(V37:V74)</f>
        <v>213.81</v>
      </c>
      <c r="W36" s="228"/>
      <c r="X36" s="228"/>
      <c r="Y36" s="228"/>
      <c r="AG36" t="s">
        <v>164</v>
      </c>
    </row>
    <row r="37" spans="1:60" ht="22.5" outlineLevel="1" x14ac:dyDescent="0.2">
      <c r="A37" s="236">
        <v>7</v>
      </c>
      <c r="B37" s="237" t="s">
        <v>723</v>
      </c>
      <c r="C37" s="254" t="s">
        <v>724</v>
      </c>
      <c r="D37" s="238" t="s">
        <v>211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216</v>
      </c>
      <c r="S37" s="241" t="s">
        <v>169</v>
      </c>
      <c r="T37" s="242" t="s">
        <v>170</v>
      </c>
      <c r="U37" s="224">
        <v>1.88</v>
      </c>
      <c r="V37" s="224">
        <f>ROUND(E37*U37,2)</f>
        <v>1.88</v>
      </c>
      <c r="W37" s="224"/>
      <c r="X37" s="224" t="s">
        <v>171</v>
      </c>
      <c r="Y37" s="224" t="s">
        <v>172</v>
      </c>
      <c r="Z37" s="213"/>
      <c r="AA37" s="213"/>
      <c r="AB37" s="213"/>
      <c r="AC37" s="213"/>
      <c r="AD37" s="213"/>
      <c r="AE37" s="213"/>
      <c r="AF37" s="213"/>
      <c r="AG37" s="213" t="s">
        <v>173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708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725</v>
      </c>
      <c r="D39" s="226"/>
      <c r="E39" s="227">
        <v>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6">
        <v>8</v>
      </c>
      <c r="B40" s="237" t="s">
        <v>726</v>
      </c>
      <c r="C40" s="254" t="s">
        <v>727</v>
      </c>
      <c r="D40" s="238" t="s">
        <v>211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 t="s">
        <v>216</v>
      </c>
      <c r="S40" s="241" t="s">
        <v>169</v>
      </c>
      <c r="T40" s="242" t="s">
        <v>170</v>
      </c>
      <c r="U40" s="224">
        <v>4.5999999999999996</v>
      </c>
      <c r="V40" s="224">
        <f>ROUND(E40*U40,2)</f>
        <v>4.5999999999999996</v>
      </c>
      <c r="W40" s="224"/>
      <c r="X40" s="224" t="s">
        <v>171</v>
      </c>
      <c r="Y40" s="224" t="s">
        <v>172</v>
      </c>
      <c r="Z40" s="213"/>
      <c r="AA40" s="213"/>
      <c r="AB40" s="213"/>
      <c r="AC40" s="213"/>
      <c r="AD40" s="213"/>
      <c r="AE40" s="213"/>
      <c r="AF40" s="213"/>
      <c r="AG40" s="213" t="s">
        <v>173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708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728</v>
      </c>
      <c r="D42" s="226"/>
      <c r="E42" s="227">
        <v>1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9</v>
      </c>
      <c r="B43" s="237" t="s">
        <v>729</v>
      </c>
      <c r="C43" s="254" t="s">
        <v>730</v>
      </c>
      <c r="D43" s="238" t="s">
        <v>457</v>
      </c>
      <c r="E43" s="239">
        <v>150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0.03</v>
      </c>
      <c r="O43" s="239">
        <f>ROUND(E43*N43,2)</f>
        <v>4.5</v>
      </c>
      <c r="P43" s="239">
        <v>0</v>
      </c>
      <c r="Q43" s="239">
        <f>ROUND(E43*P43,2)</f>
        <v>0</v>
      </c>
      <c r="R43" s="241"/>
      <c r="S43" s="241" t="s">
        <v>299</v>
      </c>
      <c r="T43" s="242" t="s">
        <v>300</v>
      </c>
      <c r="U43" s="224">
        <v>0.52</v>
      </c>
      <c r="V43" s="224">
        <f>ROUND(E43*U43,2)</f>
        <v>78</v>
      </c>
      <c r="W43" s="224"/>
      <c r="X43" s="224" t="s">
        <v>171</v>
      </c>
      <c r="Y43" s="224" t="s">
        <v>172</v>
      </c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65" t="s">
        <v>290</v>
      </c>
      <c r="D44" s="262"/>
      <c r="E44" s="263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66" t="s">
        <v>717</v>
      </c>
      <c r="D45" s="262"/>
      <c r="E45" s="263">
        <v>145.72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2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65" t="s">
        <v>292</v>
      </c>
      <c r="D46" s="262"/>
      <c r="E46" s="263"/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5" t="s">
        <v>731</v>
      </c>
      <c r="D47" s="226"/>
      <c r="E47" s="227">
        <v>150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6">
        <v>10</v>
      </c>
      <c r="B48" s="237" t="s">
        <v>732</v>
      </c>
      <c r="C48" s="254" t="s">
        <v>733</v>
      </c>
      <c r="D48" s="238" t="s">
        <v>450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0.08</v>
      </c>
      <c r="O48" s="239">
        <f>ROUND(E48*N48,2)</f>
        <v>0.08</v>
      </c>
      <c r="P48" s="239">
        <v>0</v>
      </c>
      <c r="Q48" s="239">
        <f>ROUND(E48*P48,2)</f>
        <v>0</v>
      </c>
      <c r="R48" s="241"/>
      <c r="S48" s="241" t="s">
        <v>299</v>
      </c>
      <c r="T48" s="242" t="s">
        <v>300</v>
      </c>
      <c r="U48" s="224">
        <v>0</v>
      </c>
      <c r="V48" s="224">
        <f>ROUND(E48*U48,2)</f>
        <v>0</v>
      </c>
      <c r="W48" s="224"/>
      <c r="X48" s="224" t="s">
        <v>171</v>
      </c>
      <c r="Y48" s="224" t="s">
        <v>172</v>
      </c>
      <c r="Z48" s="213"/>
      <c r="AA48" s="213"/>
      <c r="AB48" s="213"/>
      <c r="AC48" s="213"/>
      <c r="AD48" s="213"/>
      <c r="AE48" s="213"/>
      <c r="AF48" s="213"/>
      <c r="AG48" s="213" t="s">
        <v>173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8" t="s">
        <v>734</v>
      </c>
      <c r="D49" s="252"/>
      <c r="E49" s="252"/>
      <c r="F49" s="252"/>
      <c r="G49" s="252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251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67" t="s">
        <v>735</v>
      </c>
      <c r="D50" s="264"/>
      <c r="E50" s="264"/>
      <c r="F50" s="264"/>
      <c r="G50" s="26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251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67" t="s">
        <v>736</v>
      </c>
      <c r="D51" s="264"/>
      <c r="E51" s="264"/>
      <c r="F51" s="264"/>
      <c r="G51" s="26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251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67" t="s">
        <v>737</v>
      </c>
      <c r="D52" s="264"/>
      <c r="E52" s="264"/>
      <c r="F52" s="264"/>
      <c r="G52" s="26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251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5" t="s">
        <v>708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738</v>
      </c>
      <c r="D54" s="226"/>
      <c r="E54" s="227">
        <v>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6">
        <v>11</v>
      </c>
      <c r="B55" s="237" t="s">
        <v>739</v>
      </c>
      <c r="C55" s="254" t="s">
        <v>740</v>
      </c>
      <c r="D55" s="238" t="s">
        <v>450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0.08</v>
      </c>
      <c r="O55" s="239">
        <f>ROUND(E55*N55,2)</f>
        <v>0.08</v>
      </c>
      <c r="P55" s="239">
        <v>0</v>
      </c>
      <c r="Q55" s="239">
        <f>ROUND(E55*P55,2)</f>
        <v>0</v>
      </c>
      <c r="R55" s="241"/>
      <c r="S55" s="241" t="s">
        <v>299</v>
      </c>
      <c r="T55" s="242" t="s">
        <v>300</v>
      </c>
      <c r="U55" s="224">
        <v>0</v>
      </c>
      <c r="V55" s="224">
        <f>ROUND(E55*U55,2)</f>
        <v>0</v>
      </c>
      <c r="W55" s="224"/>
      <c r="X55" s="224" t="s">
        <v>171</v>
      </c>
      <c r="Y55" s="224" t="s">
        <v>172</v>
      </c>
      <c r="Z55" s="213"/>
      <c r="AA55" s="213"/>
      <c r="AB55" s="213"/>
      <c r="AC55" s="213"/>
      <c r="AD55" s="213"/>
      <c r="AE55" s="213"/>
      <c r="AF55" s="213"/>
      <c r="AG55" s="213" t="s">
        <v>173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8" t="s">
        <v>734</v>
      </c>
      <c r="D56" s="252"/>
      <c r="E56" s="252"/>
      <c r="F56" s="252"/>
      <c r="G56" s="252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251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67" t="s">
        <v>741</v>
      </c>
      <c r="D57" s="264"/>
      <c r="E57" s="264"/>
      <c r="F57" s="264"/>
      <c r="G57" s="26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251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67" t="s">
        <v>742</v>
      </c>
      <c r="D58" s="264"/>
      <c r="E58" s="264"/>
      <c r="F58" s="264"/>
      <c r="G58" s="26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251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67" t="s">
        <v>737</v>
      </c>
      <c r="D59" s="264"/>
      <c r="E59" s="264"/>
      <c r="F59" s="264"/>
      <c r="G59" s="26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251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5" t="s">
        <v>708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743</v>
      </c>
      <c r="D61" s="226"/>
      <c r="E61" s="227">
        <v>1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36">
        <v>12</v>
      </c>
      <c r="B62" s="237" t="s">
        <v>744</v>
      </c>
      <c r="C62" s="254" t="s">
        <v>745</v>
      </c>
      <c r="D62" s="238" t="s">
        <v>202</v>
      </c>
      <c r="E62" s="239">
        <v>364.3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8.1999999999999998E-4</v>
      </c>
      <c r="O62" s="239">
        <f>ROUND(E62*N62,2)</f>
        <v>0.3</v>
      </c>
      <c r="P62" s="239">
        <v>0</v>
      </c>
      <c r="Q62" s="239">
        <f>ROUND(E62*P62,2)</f>
        <v>0</v>
      </c>
      <c r="R62" s="241"/>
      <c r="S62" s="241" t="s">
        <v>299</v>
      </c>
      <c r="T62" s="242" t="s">
        <v>300</v>
      </c>
      <c r="U62" s="224">
        <v>0.35499999999999998</v>
      </c>
      <c r="V62" s="224">
        <f>ROUND(E62*U62,2)</f>
        <v>129.33000000000001</v>
      </c>
      <c r="W62" s="224"/>
      <c r="X62" s="224" t="s">
        <v>171</v>
      </c>
      <c r="Y62" s="224" t="s">
        <v>172</v>
      </c>
      <c r="Z62" s="213"/>
      <c r="AA62" s="213"/>
      <c r="AB62" s="213"/>
      <c r="AC62" s="213"/>
      <c r="AD62" s="213"/>
      <c r="AE62" s="213"/>
      <c r="AF62" s="213"/>
      <c r="AG62" s="213" t="s">
        <v>173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5" t="s">
        <v>746</v>
      </c>
      <c r="D63" s="226"/>
      <c r="E63" s="227">
        <v>364.3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175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13</v>
      </c>
      <c r="B64" s="237" t="s">
        <v>747</v>
      </c>
      <c r="C64" s="254" t="s">
        <v>748</v>
      </c>
      <c r="D64" s="238" t="s">
        <v>211</v>
      </c>
      <c r="E64" s="239">
        <v>130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9.4800000000000006E-3</v>
      </c>
      <c r="O64" s="239">
        <f>ROUND(E64*N64,2)</f>
        <v>1.23</v>
      </c>
      <c r="P64" s="239">
        <v>0</v>
      </c>
      <c r="Q64" s="239">
        <f>ROUND(E64*P64,2)</f>
        <v>0</v>
      </c>
      <c r="R64" s="241"/>
      <c r="S64" s="241" t="s">
        <v>299</v>
      </c>
      <c r="T64" s="242" t="s">
        <v>749</v>
      </c>
      <c r="U64" s="224">
        <v>0</v>
      </c>
      <c r="V64" s="224">
        <f>ROUND(E64*U64,2)</f>
        <v>0</v>
      </c>
      <c r="W64" s="224"/>
      <c r="X64" s="224" t="s">
        <v>335</v>
      </c>
      <c r="Y64" s="224" t="s">
        <v>186</v>
      </c>
      <c r="Z64" s="213"/>
      <c r="AA64" s="213"/>
      <c r="AB64" s="213"/>
      <c r="AC64" s="213"/>
      <c r="AD64" s="213"/>
      <c r="AE64" s="213"/>
      <c r="AF64" s="213"/>
      <c r="AG64" s="213" t="s">
        <v>336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8" t="s">
        <v>750</v>
      </c>
      <c r="D65" s="252"/>
      <c r="E65" s="252"/>
      <c r="F65" s="252"/>
      <c r="G65" s="252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251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5" t="s">
        <v>751</v>
      </c>
      <c r="D66" s="226"/>
      <c r="E66" s="227">
        <v>130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6">
        <v>14</v>
      </c>
      <c r="B67" s="237" t="s">
        <v>752</v>
      </c>
      <c r="C67" s="254" t="s">
        <v>753</v>
      </c>
      <c r="D67" s="238" t="s">
        <v>211</v>
      </c>
      <c r="E67" s="239">
        <v>20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9.4800000000000006E-3</v>
      </c>
      <c r="O67" s="239">
        <f>ROUND(E67*N67,2)</f>
        <v>0.19</v>
      </c>
      <c r="P67" s="239">
        <v>0</v>
      </c>
      <c r="Q67" s="239">
        <f>ROUND(E67*P67,2)</f>
        <v>0</v>
      </c>
      <c r="R67" s="241"/>
      <c r="S67" s="241" t="s">
        <v>299</v>
      </c>
      <c r="T67" s="242" t="s">
        <v>300</v>
      </c>
      <c r="U67" s="224">
        <v>0</v>
      </c>
      <c r="V67" s="224">
        <f>ROUND(E67*U67,2)</f>
        <v>0</v>
      </c>
      <c r="W67" s="224"/>
      <c r="X67" s="224" t="s">
        <v>335</v>
      </c>
      <c r="Y67" s="224" t="s">
        <v>186</v>
      </c>
      <c r="Z67" s="213"/>
      <c r="AA67" s="213"/>
      <c r="AB67" s="213"/>
      <c r="AC67" s="213"/>
      <c r="AD67" s="213"/>
      <c r="AE67" s="213"/>
      <c r="AF67" s="213"/>
      <c r="AG67" s="213" t="s">
        <v>336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8" t="s">
        <v>750</v>
      </c>
      <c r="D68" s="252"/>
      <c r="E68" s="252"/>
      <c r="F68" s="252"/>
      <c r="G68" s="252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251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5" t="s">
        <v>754</v>
      </c>
      <c r="D69" s="226"/>
      <c r="E69" s="227">
        <v>20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36">
        <v>15</v>
      </c>
      <c r="B70" s="237" t="s">
        <v>755</v>
      </c>
      <c r="C70" s="254" t="s">
        <v>756</v>
      </c>
      <c r="D70" s="238" t="s">
        <v>202</v>
      </c>
      <c r="E70" s="239">
        <v>364.3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1.25E-3</v>
      </c>
      <c r="O70" s="239">
        <f>ROUND(E70*N70,2)</f>
        <v>0.46</v>
      </c>
      <c r="P70" s="239">
        <v>0</v>
      </c>
      <c r="Q70" s="239">
        <f>ROUND(E70*P70,2)</f>
        <v>0</v>
      </c>
      <c r="R70" s="241"/>
      <c r="S70" s="241" t="s">
        <v>299</v>
      </c>
      <c r="T70" s="242" t="s">
        <v>300</v>
      </c>
      <c r="U70" s="224">
        <v>0</v>
      </c>
      <c r="V70" s="224">
        <f>ROUND(E70*U70,2)</f>
        <v>0</v>
      </c>
      <c r="W70" s="224"/>
      <c r="X70" s="224" t="s">
        <v>335</v>
      </c>
      <c r="Y70" s="224" t="s">
        <v>172</v>
      </c>
      <c r="Z70" s="213"/>
      <c r="AA70" s="213"/>
      <c r="AB70" s="213"/>
      <c r="AC70" s="213"/>
      <c r="AD70" s="213"/>
      <c r="AE70" s="213"/>
      <c r="AF70" s="213"/>
      <c r="AG70" s="213" t="s">
        <v>336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5" t="s">
        <v>638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746</v>
      </c>
      <c r="D72" s="226"/>
      <c r="E72" s="227">
        <v>364.3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>
        <v>16</v>
      </c>
      <c r="B73" s="221" t="s">
        <v>517</v>
      </c>
      <c r="C73" s="271" t="s">
        <v>518</v>
      </c>
      <c r="D73" s="222" t="s">
        <v>0</v>
      </c>
      <c r="E73" s="270"/>
      <c r="F73" s="225"/>
      <c r="G73" s="224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3">
        <v>0</v>
      </c>
      <c r="O73" s="223">
        <f>ROUND(E73*N73,2)</f>
        <v>0</v>
      </c>
      <c r="P73" s="223">
        <v>0</v>
      </c>
      <c r="Q73" s="223">
        <f>ROUND(E73*P73,2)</f>
        <v>0</v>
      </c>
      <c r="R73" s="224" t="s">
        <v>216</v>
      </c>
      <c r="S73" s="224" t="s">
        <v>169</v>
      </c>
      <c r="T73" s="224" t="s">
        <v>170</v>
      </c>
      <c r="U73" s="224">
        <v>0</v>
      </c>
      <c r="V73" s="224">
        <f>ROUND(E73*U73,2)</f>
        <v>0</v>
      </c>
      <c r="W73" s="224"/>
      <c r="X73" s="224" t="s">
        <v>364</v>
      </c>
      <c r="Y73" s="224" t="s">
        <v>242</v>
      </c>
      <c r="Z73" s="213"/>
      <c r="AA73" s="213"/>
      <c r="AB73" s="213"/>
      <c r="AC73" s="213"/>
      <c r="AD73" s="213"/>
      <c r="AE73" s="213"/>
      <c r="AF73" s="213"/>
      <c r="AG73" s="213" t="s">
        <v>365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69" t="s">
        <v>519</v>
      </c>
      <c r="D74" s="268"/>
      <c r="E74" s="268"/>
      <c r="F74" s="268"/>
      <c r="G74" s="26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188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3"/>
      <c r="B75" s="4"/>
      <c r="C75" s="25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15</v>
      </c>
      <c r="AF75">
        <v>21</v>
      </c>
      <c r="AG75" t="s">
        <v>149</v>
      </c>
    </row>
    <row r="76" spans="1:60" x14ac:dyDescent="0.2">
      <c r="A76" s="216"/>
      <c r="B76" s="217" t="s">
        <v>29</v>
      </c>
      <c r="C76" s="260"/>
      <c r="D76" s="218"/>
      <c r="E76" s="219"/>
      <c r="F76" s="219"/>
      <c r="G76" s="235">
        <f>G8+G23+G26+G32+G36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258</v>
      </c>
    </row>
    <row r="77" spans="1:60" x14ac:dyDescent="0.2">
      <c r="C77" s="261"/>
      <c r="D77" s="10"/>
      <c r="AG77" t="s">
        <v>259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UUgxMseEwlbpjtiJhfi8TWFIBejRSJWWQAbwGVVufWarK7ThpyH7+0xbuHV9eZ9MQUCXqO5trdJYuGzVRiMUg==" saltValue="lYmkoi8ulkT8hMf2NT6Tfg==" spinCount="100000" sheet="1" formatRows="0"/>
  <mergeCells count="20">
    <mergeCell ref="C68:G68"/>
    <mergeCell ref="C74:G74"/>
    <mergeCell ref="C52:G52"/>
    <mergeCell ref="C56:G56"/>
    <mergeCell ref="C57:G57"/>
    <mergeCell ref="C58:G58"/>
    <mergeCell ref="C59:G59"/>
    <mergeCell ref="C65:G65"/>
    <mergeCell ref="C18:G18"/>
    <mergeCell ref="C34:G34"/>
    <mergeCell ref="C35:G35"/>
    <mergeCell ref="C49:G49"/>
    <mergeCell ref="C50:G50"/>
    <mergeCell ref="C51:G5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FA02-B599-4C72-9AF8-87B493A6DF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63</v>
      </c>
      <c r="C4" s="205" t="s">
        <v>64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SUMIF(AG9:AG73,"&lt;&gt;NOR",G9:G73)</f>
        <v>0</v>
      </c>
      <c r="H8" s="233"/>
      <c r="I8" s="233">
        <f>SUM(I9:I73)</f>
        <v>0</v>
      </c>
      <c r="J8" s="233"/>
      <c r="K8" s="233">
        <f>SUM(K9:K73)</f>
        <v>0</v>
      </c>
      <c r="L8" s="233"/>
      <c r="M8" s="233">
        <f>SUM(M9:M73)</f>
        <v>0</v>
      </c>
      <c r="N8" s="232"/>
      <c r="O8" s="232">
        <f>SUM(O9:O73)</f>
        <v>232.58999999999997</v>
      </c>
      <c r="P8" s="232"/>
      <c r="Q8" s="232">
        <f>SUM(Q9:Q73)</f>
        <v>0</v>
      </c>
      <c r="R8" s="233"/>
      <c r="S8" s="233"/>
      <c r="T8" s="234"/>
      <c r="U8" s="228"/>
      <c r="V8" s="228">
        <f>SUM(V9:V73)</f>
        <v>362.05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757</v>
      </c>
      <c r="C9" s="254" t="s">
        <v>758</v>
      </c>
      <c r="D9" s="238" t="s">
        <v>184</v>
      </c>
      <c r="E9" s="239">
        <v>248.40049999999999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0.11</v>
      </c>
      <c r="V9" s="224">
        <f>ROUND(E9*U9,2)</f>
        <v>27.32</v>
      </c>
      <c r="W9" s="224"/>
      <c r="X9" s="224" t="s">
        <v>171</v>
      </c>
      <c r="Y9" s="224" t="s">
        <v>172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2" x14ac:dyDescent="0.2">
      <c r="A10" s="220"/>
      <c r="B10" s="221"/>
      <c r="C10" s="256" t="s">
        <v>759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760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761</v>
      </c>
      <c r="D12" s="226"/>
      <c r="E12" s="227">
        <v>232.66399999999999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762</v>
      </c>
      <c r="D13" s="226"/>
      <c r="E13" s="227">
        <v>13.824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763</v>
      </c>
      <c r="D14" s="226"/>
      <c r="E14" s="227">
        <v>1.9125000000000001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2</v>
      </c>
      <c r="B15" s="237" t="s">
        <v>764</v>
      </c>
      <c r="C15" s="254" t="s">
        <v>765</v>
      </c>
      <c r="D15" s="238" t="s">
        <v>184</v>
      </c>
      <c r="E15" s="239">
        <v>74.520150000000001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192</v>
      </c>
      <c r="S15" s="241" t="s">
        <v>169</v>
      </c>
      <c r="T15" s="242" t="s">
        <v>170</v>
      </c>
      <c r="U15" s="224">
        <v>4.3099999999999999E-2</v>
      </c>
      <c r="V15" s="224">
        <f>ROUND(E15*U15,2)</f>
        <v>3.21</v>
      </c>
      <c r="W15" s="224"/>
      <c r="X15" s="224" t="s">
        <v>171</v>
      </c>
      <c r="Y15" s="224" t="s">
        <v>172</v>
      </c>
      <c r="Z15" s="213"/>
      <c r="AA15" s="213"/>
      <c r="AB15" s="213"/>
      <c r="AC15" s="213"/>
      <c r="AD15" s="213"/>
      <c r="AE15" s="213"/>
      <c r="AF15" s="213"/>
      <c r="AG15" s="213" t="s">
        <v>173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2" x14ac:dyDescent="0.2">
      <c r="A16" s="220"/>
      <c r="B16" s="221"/>
      <c r="C16" s="256" t="s">
        <v>759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188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4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766</v>
      </c>
      <c r="D17" s="226"/>
      <c r="E17" s="227">
        <v>74.520150000000001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175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6">
        <v>3</v>
      </c>
      <c r="B18" s="237" t="s">
        <v>584</v>
      </c>
      <c r="C18" s="254" t="s">
        <v>585</v>
      </c>
      <c r="D18" s="238" t="s">
        <v>184</v>
      </c>
      <c r="E18" s="239">
        <v>198.52799999999999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192</v>
      </c>
      <c r="S18" s="241" t="s">
        <v>169</v>
      </c>
      <c r="T18" s="242" t="s">
        <v>170</v>
      </c>
      <c r="U18" s="224">
        <v>0.23</v>
      </c>
      <c r="V18" s="224">
        <f>ROUND(E18*U18,2)</f>
        <v>45.66</v>
      </c>
      <c r="W18" s="224"/>
      <c r="X18" s="224" t="s">
        <v>171</v>
      </c>
      <c r="Y18" s="224" t="s">
        <v>616</v>
      </c>
      <c r="Z18" s="213"/>
      <c r="AA18" s="213"/>
      <c r="AB18" s="213"/>
      <c r="AC18" s="213"/>
      <c r="AD18" s="213"/>
      <c r="AE18" s="213"/>
      <c r="AF18" s="213"/>
      <c r="AG18" s="213" t="s">
        <v>173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2" x14ac:dyDescent="0.2">
      <c r="A19" s="220"/>
      <c r="B19" s="221"/>
      <c r="C19" s="256" t="s">
        <v>586</v>
      </c>
      <c r="D19" s="243"/>
      <c r="E19" s="243"/>
      <c r="F19" s="243"/>
      <c r="G19" s="243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4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5" t="s">
        <v>767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768</v>
      </c>
      <c r="D21" s="226"/>
      <c r="E21" s="227">
        <v>196.98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769</v>
      </c>
      <c r="D22" s="226"/>
      <c r="E22" s="227">
        <v>1.548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6">
        <v>4</v>
      </c>
      <c r="B23" s="237" t="s">
        <v>268</v>
      </c>
      <c r="C23" s="254" t="s">
        <v>269</v>
      </c>
      <c r="D23" s="238" t="s">
        <v>184</v>
      </c>
      <c r="E23" s="239">
        <v>225.25491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192</v>
      </c>
      <c r="S23" s="241" t="s">
        <v>169</v>
      </c>
      <c r="T23" s="242" t="s">
        <v>170</v>
      </c>
      <c r="U23" s="224">
        <v>7.3999999999999996E-2</v>
      </c>
      <c r="V23" s="224">
        <f>ROUND(E23*U23,2)</f>
        <v>16.670000000000002</v>
      </c>
      <c r="W23" s="224"/>
      <c r="X23" s="224" t="s">
        <v>171</v>
      </c>
      <c r="Y23" s="224" t="s">
        <v>541</v>
      </c>
      <c r="Z23" s="213"/>
      <c r="AA23" s="213"/>
      <c r="AB23" s="213"/>
      <c r="AC23" s="213"/>
      <c r="AD23" s="213"/>
      <c r="AE23" s="213"/>
      <c r="AF23" s="213"/>
      <c r="AG23" s="213" t="s">
        <v>173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6" t="s">
        <v>270</v>
      </c>
      <c r="D24" s="243"/>
      <c r="E24" s="243"/>
      <c r="F24" s="243"/>
      <c r="G24" s="243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188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5" t="s">
        <v>770</v>
      </c>
      <c r="D25" s="226"/>
      <c r="E25" s="227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5" t="s">
        <v>771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772</v>
      </c>
      <c r="D27" s="226"/>
      <c r="E27" s="227">
        <v>248.40049999999999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773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5" t="s">
        <v>774</v>
      </c>
      <c r="D29" s="226"/>
      <c r="E29" s="227">
        <v>198.52799999999999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175</v>
      </c>
      <c r="AH29" s="213">
        <v>5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55" t="s">
        <v>775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776</v>
      </c>
      <c r="D31" s="226"/>
      <c r="E31" s="227">
        <v>-221.67358999999999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6">
        <v>5</v>
      </c>
      <c r="B32" s="237" t="s">
        <v>777</v>
      </c>
      <c r="C32" s="254" t="s">
        <v>778</v>
      </c>
      <c r="D32" s="238" t="s">
        <v>184</v>
      </c>
      <c r="E32" s="239">
        <v>221.67358999999999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192</v>
      </c>
      <c r="S32" s="241" t="s">
        <v>169</v>
      </c>
      <c r="T32" s="242" t="s">
        <v>170</v>
      </c>
      <c r="U32" s="224">
        <v>0.20200000000000001</v>
      </c>
      <c r="V32" s="224">
        <f>ROUND(E32*U32,2)</f>
        <v>44.78</v>
      </c>
      <c r="W32" s="224"/>
      <c r="X32" s="224" t="s">
        <v>171</v>
      </c>
      <c r="Y32" s="224" t="s">
        <v>527</v>
      </c>
      <c r="Z32" s="213"/>
      <c r="AA32" s="213"/>
      <c r="AB32" s="213"/>
      <c r="AC32" s="213"/>
      <c r="AD32" s="213"/>
      <c r="AE32" s="213"/>
      <c r="AF32" s="213"/>
      <c r="AG32" s="213" t="s">
        <v>173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6" t="s">
        <v>779</v>
      </c>
      <c r="D33" s="243"/>
      <c r="E33" s="243"/>
      <c r="F33" s="243"/>
      <c r="G33" s="243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188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5" t="s">
        <v>760</v>
      </c>
      <c r="D34" s="226"/>
      <c r="E34" s="227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5" t="s">
        <v>780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781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5" t="s">
        <v>772</v>
      </c>
      <c r="D37" s="226"/>
      <c r="E37" s="227">
        <v>248.40049999999999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175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5" t="s">
        <v>782</v>
      </c>
      <c r="D38" s="226"/>
      <c r="E38" s="227">
        <v>-3.84531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783</v>
      </c>
      <c r="D39" s="226"/>
      <c r="E39" s="227">
        <v>-70.761600000000001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55" t="s">
        <v>784</v>
      </c>
      <c r="D40" s="226"/>
      <c r="E40" s="227">
        <v>-27.3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175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5" t="s">
        <v>390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785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55" t="s">
        <v>786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175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20"/>
      <c r="B44" s="221"/>
      <c r="C44" s="255" t="s">
        <v>787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774</v>
      </c>
      <c r="D45" s="226"/>
      <c r="E45" s="227">
        <v>198.52799999999999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55" t="s">
        <v>788</v>
      </c>
      <c r="D46" s="226"/>
      <c r="E46" s="227"/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5" t="s">
        <v>789</v>
      </c>
      <c r="D47" s="226"/>
      <c r="E47" s="227">
        <v>-19.698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790</v>
      </c>
      <c r="D48" s="226"/>
      <c r="E48" s="227">
        <v>-103.65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6</v>
      </c>
      <c r="B49" s="237" t="s">
        <v>791</v>
      </c>
      <c r="C49" s="254" t="s">
        <v>792</v>
      </c>
      <c r="D49" s="238" t="s">
        <v>184</v>
      </c>
      <c r="E49" s="239">
        <v>103.65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192</v>
      </c>
      <c r="S49" s="241" t="s">
        <v>169</v>
      </c>
      <c r="T49" s="242" t="s">
        <v>170</v>
      </c>
      <c r="U49" s="224">
        <v>1.587</v>
      </c>
      <c r="V49" s="224">
        <f>ROUND(E49*U49,2)</f>
        <v>164.49</v>
      </c>
      <c r="W49" s="224"/>
      <c r="X49" s="224" t="s">
        <v>171</v>
      </c>
      <c r="Y49" s="224" t="s">
        <v>172</v>
      </c>
      <c r="Z49" s="213"/>
      <c r="AA49" s="213"/>
      <c r="AB49" s="213"/>
      <c r="AC49" s="213"/>
      <c r="AD49" s="213"/>
      <c r="AE49" s="213"/>
      <c r="AF49" s="213"/>
      <c r="AG49" s="213" t="s">
        <v>173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2" x14ac:dyDescent="0.2">
      <c r="A50" s="220"/>
      <c r="B50" s="221"/>
      <c r="C50" s="256" t="s">
        <v>793</v>
      </c>
      <c r="D50" s="243"/>
      <c r="E50" s="243"/>
      <c r="F50" s="243"/>
      <c r="G50" s="243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188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4" t="str">
        <f>C50</f>
        <v>sypaninou z vhodných hornin tř. 1 - 4 nebo materiálem připraveným podél výkopu ve vzdálenosti do 3 m od jeho kraje, pro jakoukoliv hloubku výkopu a jakoukoliv míru zhutnění,</v>
      </c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5" t="s">
        <v>794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175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55" t="s">
        <v>795</v>
      </c>
      <c r="D52" s="226"/>
      <c r="E52" s="227">
        <v>98.49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796</v>
      </c>
      <c r="D53" s="226"/>
      <c r="E53" s="227">
        <v>2.58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797</v>
      </c>
      <c r="D54" s="226"/>
      <c r="E54" s="227">
        <v>2.58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6">
        <v>7</v>
      </c>
      <c r="B55" s="237" t="s">
        <v>798</v>
      </c>
      <c r="C55" s="254" t="s">
        <v>799</v>
      </c>
      <c r="D55" s="238" t="s">
        <v>184</v>
      </c>
      <c r="E55" s="239">
        <v>27.3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192</v>
      </c>
      <c r="S55" s="241" t="s">
        <v>169</v>
      </c>
      <c r="T55" s="242" t="s">
        <v>170</v>
      </c>
      <c r="U55" s="224">
        <v>2.1949999999999998</v>
      </c>
      <c r="V55" s="224">
        <f>ROUND(E55*U55,2)</f>
        <v>59.92</v>
      </c>
      <c r="W55" s="224"/>
      <c r="X55" s="224" t="s">
        <v>171</v>
      </c>
      <c r="Y55" s="224" t="s">
        <v>541</v>
      </c>
      <c r="Z55" s="213"/>
      <c r="AA55" s="213"/>
      <c r="AB55" s="213"/>
      <c r="AC55" s="213"/>
      <c r="AD55" s="213"/>
      <c r="AE55" s="213"/>
      <c r="AF55" s="213"/>
      <c r="AG55" s="213" t="s">
        <v>173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2" x14ac:dyDescent="0.2">
      <c r="A56" s="220"/>
      <c r="B56" s="221"/>
      <c r="C56" s="256" t="s">
        <v>800</v>
      </c>
      <c r="D56" s="243"/>
      <c r="E56" s="243"/>
      <c r="F56" s="243"/>
      <c r="G56" s="243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44" t="str">
        <f>C56</f>
        <v>sypaninou z vhodných hornin tř. 1 - 4 nebo materiálem, uloženým ve vzdálenosti do 30 m od vnějšího kraje objektu, pro jakoukoliv míru zhutnění,</v>
      </c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5" t="s">
        <v>760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175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801</v>
      </c>
      <c r="D58" s="226"/>
      <c r="E58" s="227">
        <v>27.3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8</v>
      </c>
      <c r="B59" s="237" t="s">
        <v>802</v>
      </c>
      <c r="C59" s="254" t="s">
        <v>803</v>
      </c>
      <c r="D59" s="238" t="s">
        <v>240</v>
      </c>
      <c r="E59" s="239">
        <v>155.47499999999999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1</v>
      </c>
      <c r="O59" s="239">
        <f>ROUND(E59*N59,2)</f>
        <v>155.47999999999999</v>
      </c>
      <c r="P59" s="239">
        <v>0</v>
      </c>
      <c r="Q59" s="239">
        <f>ROUND(E59*P59,2)</f>
        <v>0</v>
      </c>
      <c r="R59" s="241" t="s">
        <v>334</v>
      </c>
      <c r="S59" s="241" t="s">
        <v>804</v>
      </c>
      <c r="T59" s="242" t="s">
        <v>170</v>
      </c>
      <c r="U59" s="224">
        <v>0</v>
      </c>
      <c r="V59" s="224">
        <f>ROUND(E59*U59,2)</f>
        <v>0</v>
      </c>
      <c r="W59" s="224"/>
      <c r="X59" s="224" t="s">
        <v>335</v>
      </c>
      <c r="Y59" s="224" t="s">
        <v>172</v>
      </c>
      <c r="Z59" s="213"/>
      <c r="AA59" s="213"/>
      <c r="AB59" s="213"/>
      <c r="AC59" s="213"/>
      <c r="AD59" s="213"/>
      <c r="AE59" s="213"/>
      <c r="AF59" s="213"/>
      <c r="AG59" s="213" t="s">
        <v>336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5" t="s">
        <v>805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794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806</v>
      </c>
      <c r="D62" s="226"/>
      <c r="E62" s="227">
        <v>155.47499999999999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175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6">
        <v>9</v>
      </c>
      <c r="B63" s="237" t="s">
        <v>807</v>
      </c>
      <c r="C63" s="254" t="s">
        <v>808</v>
      </c>
      <c r="D63" s="238" t="s">
        <v>240</v>
      </c>
      <c r="E63" s="239">
        <v>52.048079999999999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1</v>
      </c>
      <c r="O63" s="239">
        <f>ROUND(E63*N63,2)</f>
        <v>52.05</v>
      </c>
      <c r="P63" s="239">
        <v>0</v>
      </c>
      <c r="Q63" s="239">
        <f>ROUND(E63*P63,2)</f>
        <v>0</v>
      </c>
      <c r="R63" s="241" t="s">
        <v>334</v>
      </c>
      <c r="S63" s="241" t="s">
        <v>804</v>
      </c>
      <c r="T63" s="242" t="s">
        <v>170</v>
      </c>
      <c r="U63" s="224">
        <v>0</v>
      </c>
      <c r="V63" s="224">
        <f>ROUND(E63*U63,2)</f>
        <v>0</v>
      </c>
      <c r="W63" s="224"/>
      <c r="X63" s="224" t="s">
        <v>335</v>
      </c>
      <c r="Y63" s="224" t="s">
        <v>172</v>
      </c>
      <c r="Z63" s="213"/>
      <c r="AA63" s="213"/>
      <c r="AB63" s="213"/>
      <c r="AC63" s="213"/>
      <c r="AD63" s="213"/>
      <c r="AE63" s="213"/>
      <c r="AF63" s="213"/>
      <c r="AG63" s="213" t="s">
        <v>336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760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5" t="s">
        <v>809</v>
      </c>
      <c r="D65" s="226"/>
      <c r="E65" s="227">
        <v>5.8060799999999997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175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55" t="s">
        <v>810</v>
      </c>
      <c r="D66" s="226"/>
      <c r="E66" s="227">
        <v>0.378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811</v>
      </c>
      <c r="D67" s="226"/>
      <c r="E67" s="227">
        <v>45.863999999999997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10</v>
      </c>
      <c r="B68" s="237" t="s">
        <v>812</v>
      </c>
      <c r="C68" s="254" t="s">
        <v>813</v>
      </c>
      <c r="D68" s="238" t="s">
        <v>240</v>
      </c>
      <c r="E68" s="239">
        <v>25.056000000000001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1</v>
      </c>
      <c r="O68" s="239">
        <f>ROUND(E68*N68,2)</f>
        <v>25.06</v>
      </c>
      <c r="P68" s="239">
        <v>0</v>
      </c>
      <c r="Q68" s="239">
        <f>ROUND(E68*P68,2)</f>
        <v>0</v>
      </c>
      <c r="R68" s="241" t="s">
        <v>334</v>
      </c>
      <c r="S68" s="241" t="s">
        <v>814</v>
      </c>
      <c r="T68" s="242" t="s">
        <v>170</v>
      </c>
      <c r="U68" s="224">
        <v>0</v>
      </c>
      <c r="V68" s="224">
        <f>ROUND(E68*U68,2)</f>
        <v>0</v>
      </c>
      <c r="W68" s="224"/>
      <c r="X68" s="224" t="s">
        <v>335</v>
      </c>
      <c r="Y68" s="224" t="s">
        <v>172</v>
      </c>
      <c r="Z68" s="213"/>
      <c r="AA68" s="213"/>
      <c r="AB68" s="213"/>
      <c r="AC68" s="213"/>
      <c r="AD68" s="213"/>
      <c r="AE68" s="213"/>
      <c r="AF68" s="213"/>
      <c r="AG68" s="213" t="s">
        <v>336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5" t="s">
        <v>760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5" t="s">
        <v>815</v>
      </c>
      <c r="D70" s="226"/>
      <c r="E70" s="227">
        <v>10.368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760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816</v>
      </c>
      <c r="D72" s="226"/>
      <c r="E72" s="227">
        <v>6.9119999999999999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74" t="s">
        <v>817</v>
      </c>
      <c r="D73" s="272"/>
      <c r="E73" s="273">
        <v>7.7759999999999998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4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9" t="s">
        <v>163</v>
      </c>
      <c r="B74" s="230" t="s">
        <v>93</v>
      </c>
      <c r="C74" s="253" t="s">
        <v>94</v>
      </c>
      <c r="D74" s="231"/>
      <c r="E74" s="232"/>
      <c r="F74" s="233"/>
      <c r="G74" s="233">
        <f>SUMIF(AG75:AG92,"&lt;&gt;NOR",G75:G92)</f>
        <v>0</v>
      </c>
      <c r="H74" s="233"/>
      <c r="I74" s="233">
        <f>SUM(I75:I92)</f>
        <v>0</v>
      </c>
      <c r="J74" s="233"/>
      <c r="K74" s="233">
        <f>SUM(K75:K92)</f>
        <v>0</v>
      </c>
      <c r="L74" s="233"/>
      <c r="M74" s="233">
        <f>SUM(M75:M92)</f>
        <v>0</v>
      </c>
      <c r="N74" s="232"/>
      <c r="O74" s="232">
        <f>SUM(O75:O92)</f>
        <v>40.259999999999991</v>
      </c>
      <c r="P74" s="232"/>
      <c r="Q74" s="232">
        <f>SUM(Q75:Q92)</f>
        <v>0</v>
      </c>
      <c r="R74" s="233"/>
      <c r="S74" s="233"/>
      <c r="T74" s="234"/>
      <c r="U74" s="228"/>
      <c r="V74" s="228">
        <f>SUM(V75:V92)</f>
        <v>124.22</v>
      </c>
      <c r="W74" s="228"/>
      <c r="X74" s="228"/>
      <c r="Y74" s="228"/>
      <c r="AG74" t="s">
        <v>164</v>
      </c>
    </row>
    <row r="75" spans="1:60" outlineLevel="1" x14ac:dyDescent="0.2">
      <c r="A75" s="236">
        <v>11</v>
      </c>
      <c r="B75" s="237" t="s">
        <v>818</v>
      </c>
      <c r="C75" s="254" t="s">
        <v>819</v>
      </c>
      <c r="D75" s="238" t="s">
        <v>184</v>
      </c>
      <c r="E75" s="239">
        <v>19.698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1.9205000000000001</v>
      </c>
      <c r="O75" s="239">
        <f>ROUND(E75*N75,2)</f>
        <v>37.83</v>
      </c>
      <c r="P75" s="239">
        <v>0</v>
      </c>
      <c r="Q75" s="239">
        <f>ROUND(E75*P75,2)</f>
        <v>0</v>
      </c>
      <c r="R75" s="241" t="s">
        <v>185</v>
      </c>
      <c r="S75" s="241" t="s">
        <v>169</v>
      </c>
      <c r="T75" s="242" t="s">
        <v>170</v>
      </c>
      <c r="U75" s="224">
        <v>1.2310000000000001</v>
      </c>
      <c r="V75" s="224">
        <f>ROUND(E75*U75,2)</f>
        <v>24.25</v>
      </c>
      <c r="W75" s="224"/>
      <c r="X75" s="224" t="s">
        <v>171</v>
      </c>
      <c r="Y75" s="224" t="s">
        <v>172</v>
      </c>
      <c r="Z75" s="213"/>
      <c r="AA75" s="213"/>
      <c r="AB75" s="213"/>
      <c r="AC75" s="213"/>
      <c r="AD75" s="213"/>
      <c r="AE75" s="213"/>
      <c r="AF75" s="213"/>
      <c r="AG75" s="213" t="s">
        <v>173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767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5" t="s">
        <v>820</v>
      </c>
      <c r="D77" s="226"/>
      <c r="E77" s="227">
        <v>19.698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12</v>
      </c>
      <c r="B78" s="237" t="s">
        <v>821</v>
      </c>
      <c r="C78" s="254" t="s">
        <v>822</v>
      </c>
      <c r="D78" s="238" t="s">
        <v>167</v>
      </c>
      <c r="E78" s="239">
        <v>1050.56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1.8000000000000001E-4</v>
      </c>
      <c r="O78" s="239">
        <f>ROUND(E78*N78,2)</f>
        <v>0.19</v>
      </c>
      <c r="P78" s="239">
        <v>0</v>
      </c>
      <c r="Q78" s="239">
        <f>ROUND(E78*P78,2)</f>
        <v>0</v>
      </c>
      <c r="R78" s="241" t="s">
        <v>185</v>
      </c>
      <c r="S78" s="241" t="s">
        <v>169</v>
      </c>
      <c r="T78" s="242" t="s">
        <v>170</v>
      </c>
      <c r="U78" s="224">
        <v>7.4999999999999997E-2</v>
      </c>
      <c r="V78" s="224">
        <f>ROUND(E78*U78,2)</f>
        <v>78.790000000000006</v>
      </c>
      <c r="W78" s="224"/>
      <c r="X78" s="224" t="s">
        <v>171</v>
      </c>
      <c r="Y78" s="224" t="s">
        <v>172</v>
      </c>
      <c r="Z78" s="213"/>
      <c r="AA78" s="213"/>
      <c r="AB78" s="213"/>
      <c r="AC78" s="213"/>
      <c r="AD78" s="213"/>
      <c r="AE78" s="213"/>
      <c r="AF78" s="213"/>
      <c r="AG78" s="213" t="s">
        <v>173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6" t="s">
        <v>823</v>
      </c>
      <c r="D79" s="243"/>
      <c r="E79" s="243"/>
      <c r="F79" s="243"/>
      <c r="G79" s="243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188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2" x14ac:dyDescent="0.2">
      <c r="A80" s="220"/>
      <c r="B80" s="221"/>
      <c r="C80" s="255" t="s">
        <v>824</v>
      </c>
      <c r="D80" s="226"/>
      <c r="E80" s="227">
        <v>1050.56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175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6">
        <v>13</v>
      </c>
      <c r="B81" s="237" t="s">
        <v>825</v>
      </c>
      <c r="C81" s="254" t="s">
        <v>826</v>
      </c>
      <c r="D81" s="238" t="s">
        <v>167</v>
      </c>
      <c r="E81" s="239">
        <v>191.04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4.0000000000000003E-5</v>
      </c>
      <c r="O81" s="239">
        <f>ROUND(E81*N81,2)</f>
        <v>0.01</v>
      </c>
      <c r="P81" s="239">
        <v>0</v>
      </c>
      <c r="Q81" s="239">
        <f>ROUND(E81*P81,2)</f>
        <v>0</v>
      </c>
      <c r="R81" s="241" t="s">
        <v>278</v>
      </c>
      <c r="S81" s="241" t="s">
        <v>169</v>
      </c>
      <c r="T81" s="242" t="s">
        <v>170</v>
      </c>
      <c r="U81" s="224">
        <v>0.06</v>
      </c>
      <c r="V81" s="224">
        <f>ROUND(E81*U81,2)</f>
        <v>11.46</v>
      </c>
      <c r="W81" s="224"/>
      <c r="X81" s="224" t="s">
        <v>171</v>
      </c>
      <c r="Y81" s="224" t="s">
        <v>172</v>
      </c>
      <c r="Z81" s="213"/>
      <c r="AA81" s="213"/>
      <c r="AB81" s="213"/>
      <c r="AC81" s="213"/>
      <c r="AD81" s="213"/>
      <c r="AE81" s="213"/>
      <c r="AF81" s="213"/>
      <c r="AG81" s="213" t="s">
        <v>173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5" t="s">
        <v>827</v>
      </c>
      <c r="D82" s="226"/>
      <c r="E82" s="227">
        <v>191.04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175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6">
        <v>14</v>
      </c>
      <c r="B83" s="237" t="s">
        <v>828</v>
      </c>
      <c r="C83" s="254" t="s">
        <v>829</v>
      </c>
      <c r="D83" s="238" t="s">
        <v>211</v>
      </c>
      <c r="E83" s="239">
        <v>36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41"/>
      <c r="S83" s="241" t="s">
        <v>299</v>
      </c>
      <c r="T83" s="242" t="s">
        <v>300</v>
      </c>
      <c r="U83" s="224">
        <v>0.27</v>
      </c>
      <c r="V83" s="224">
        <f>ROUND(E83*U83,2)</f>
        <v>9.7200000000000006</v>
      </c>
      <c r="W83" s="224"/>
      <c r="X83" s="224" t="s">
        <v>171</v>
      </c>
      <c r="Y83" s="224" t="s">
        <v>172</v>
      </c>
      <c r="Z83" s="213"/>
      <c r="AA83" s="213"/>
      <c r="AB83" s="213"/>
      <c r="AC83" s="213"/>
      <c r="AD83" s="213"/>
      <c r="AE83" s="213"/>
      <c r="AF83" s="213"/>
      <c r="AG83" s="213" t="s">
        <v>173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5" t="s">
        <v>760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175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2">
      <c r="A85" s="220"/>
      <c r="B85" s="221"/>
      <c r="C85" s="255" t="s">
        <v>830</v>
      </c>
      <c r="D85" s="226"/>
      <c r="E85" s="227">
        <v>36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175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6">
        <v>15</v>
      </c>
      <c r="B86" s="237" t="s">
        <v>831</v>
      </c>
      <c r="C86" s="254" t="s">
        <v>832</v>
      </c>
      <c r="D86" s="238" t="s">
        <v>211</v>
      </c>
      <c r="E86" s="239">
        <v>36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0.05</v>
      </c>
      <c r="O86" s="239">
        <f>ROUND(E86*N86,2)</f>
        <v>1.8</v>
      </c>
      <c r="P86" s="239">
        <v>0</v>
      </c>
      <c r="Q86" s="239">
        <f>ROUND(E86*P86,2)</f>
        <v>0</v>
      </c>
      <c r="R86" s="241"/>
      <c r="S86" s="241" t="s">
        <v>299</v>
      </c>
      <c r="T86" s="242" t="s">
        <v>300</v>
      </c>
      <c r="U86" s="224">
        <v>0</v>
      </c>
      <c r="V86" s="224">
        <f>ROUND(E86*U86,2)</f>
        <v>0</v>
      </c>
      <c r="W86" s="224"/>
      <c r="X86" s="224" t="s">
        <v>335</v>
      </c>
      <c r="Y86" s="224" t="s">
        <v>172</v>
      </c>
      <c r="Z86" s="213"/>
      <c r="AA86" s="213"/>
      <c r="AB86" s="213"/>
      <c r="AC86" s="213"/>
      <c r="AD86" s="213"/>
      <c r="AE86" s="213"/>
      <c r="AF86" s="213"/>
      <c r="AG86" s="213" t="s">
        <v>336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5" t="s">
        <v>833</v>
      </c>
      <c r="D87" s="226"/>
      <c r="E87" s="227">
        <v>36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175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6">
        <v>16</v>
      </c>
      <c r="B88" s="237" t="s">
        <v>834</v>
      </c>
      <c r="C88" s="254" t="s">
        <v>835</v>
      </c>
      <c r="D88" s="238" t="s">
        <v>167</v>
      </c>
      <c r="E88" s="239">
        <v>1427.84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2.9999999999999997E-4</v>
      </c>
      <c r="O88" s="239">
        <f>ROUND(E88*N88,2)</f>
        <v>0.43</v>
      </c>
      <c r="P88" s="239">
        <v>0</v>
      </c>
      <c r="Q88" s="239">
        <f>ROUND(E88*P88,2)</f>
        <v>0</v>
      </c>
      <c r="R88" s="241" t="s">
        <v>334</v>
      </c>
      <c r="S88" s="241" t="s">
        <v>836</v>
      </c>
      <c r="T88" s="242" t="s">
        <v>170</v>
      </c>
      <c r="U88" s="224">
        <v>0</v>
      </c>
      <c r="V88" s="224">
        <f>ROUND(E88*U88,2)</f>
        <v>0</v>
      </c>
      <c r="W88" s="224"/>
      <c r="X88" s="224" t="s">
        <v>335</v>
      </c>
      <c r="Y88" s="224" t="s">
        <v>172</v>
      </c>
      <c r="Z88" s="213"/>
      <c r="AA88" s="213"/>
      <c r="AB88" s="213"/>
      <c r="AC88" s="213"/>
      <c r="AD88" s="213"/>
      <c r="AE88" s="213"/>
      <c r="AF88" s="213"/>
      <c r="AG88" s="213" t="s">
        <v>336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5" t="s">
        <v>760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55" t="s">
        <v>837</v>
      </c>
      <c r="D90" s="226"/>
      <c r="E90" s="227">
        <v>219.696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175</v>
      </c>
      <c r="AH90" s="213">
        <v>5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5" t="s">
        <v>767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838</v>
      </c>
      <c r="D92" s="226"/>
      <c r="E92" s="227">
        <v>1208.144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163</v>
      </c>
      <c r="B93" s="230" t="s">
        <v>99</v>
      </c>
      <c r="C93" s="253" t="s">
        <v>100</v>
      </c>
      <c r="D93" s="231"/>
      <c r="E93" s="232"/>
      <c r="F93" s="233"/>
      <c r="G93" s="233">
        <f>SUMIF(AG94:AG100,"&lt;&gt;NOR",G94:G100)</f>
        <v>0</v>
      </c>
      <c r="H93" s="233"/>
      <c r="I93" s="233">
        <f>SUM(I94:I100)</f>
        <v>0</v>
      </c>
      <c r="J93" s="233"/>
      <c r="K93" s="233">
        <f>SUM(K94:K100)</f>
        <v>0</v>
      </c>
      <c r="L93" s="233"/>
      <c r="M93" s="233">
        <f>SUM(M94:M100)</f>
        <v>0</v>
      </c>
      <c r="N93" s="232"/>
      <c r="O93" s="232">
        <f>SUM(O94:O100)</f>
        <v>1.96</v>
      </c>
      <c r="P93" s="232"/>
      <c r="Q93" s="232">
        <f>SUM(Q94:Q100)</f>
        <v>0</v>
      </c>
      <c r="R93" s="233"/>
      <c r="S93" s="233"/>
      <c r="T93" s="234"/>
      <c r="U93" s="228"/>
      <c r="V93" s="228">
        <f>SUM(V94:V100)</f>
        <v>2.31</v>
      </c>
      <c r="W93" s="228"/>
      <c r="X93" s="228"/>
      <c r="Y93" s="228"/>
      <c r="AG93" t="s">
        <v>164</v>
      </c>
    </row>
    <row r="94" spans="1:60" outlineLevel="1" x14ac:dyDescent="0.2">
      <c r="A94" s="236">
        <v>17</v>
      </c>
      <c r="B94" s="237" t="s">
        <v>839</v>
      </c>
      <c r="C94" s="254" t="s">
        <v>840</v>
      </c>
      <c r="D94" s="238" t="s">
        <v>184</v>
      </c>
      <c r="E94" s="239">
        <v>1.032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1.8907700000000001</v>
      </c>
      <c r="O94" s="239">
        <f>ROUND(E94*N94,2)</f>
        <v>1.95</v>
      </c>
      <c r="P94" s="239">
        <v>0</v>
      </c>
      <c r="Q94" s="239">
        <f>ROUND(E94*P94,2)</f>
        <v>0</v>
      </c>
      <c r="R94" s="241" t="s">
        <v>278</v>
      </c>
      <c r="S94" s="241" t="s">
        <v>169</v>
      </c>
      <c r="T94" s="242" t="s">
        <v>170</v>
      </c>
      <c r="U94" s="224">
        <v>1.6950000000000001</v>
      </c>
      <c r="V94" s="224">
        <f>ROUND(E94*U94,2)</f>
        <v>1.75</v>
      </c>
      <c r="W94" s="224"/>
      <c r="X94" s="224" t="s">
        <v>171</v>
      </c>
      <c r="Y94" s="224" t="s">
        <v>172</v>
      </c>
      <c r="Z94" s="213"/>
      <c r="AA94" s="213"/>
      <c r="AB94" s="213"/>
      <c r="AC94" s="213"/>
      <c r="AD94" s="213"/>
      <c r="AE94" s="213"/>
      <c r="AF94" s="213"/>
      <c r="AG94" s="213" t="s">
        <v>173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841</v>
      </c>
      <c r="D95" s="243"/>
      <c r="E95" s="243"/>
      <c r="F95" s="243"/>
      <c r="G95" s="243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188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5" t="s">
        <v>767</v>
      </c>
      <c r="D96" s="226"/>
      <c r="E96" s="227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175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5" t="s">
        <v>842</v>
      </c>
      <c r="D97" s="226"/>
      <c r="E97" s="227">
        <v>0.51600000000000001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175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55" t="s">
        <v>843</v>
      </c>
      <c r="D98" s="226"/>
      <c r="E98" s="227">
        <v>0.51600000000000001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175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36">
        <v>18</v>
      </c>
      <c r="B99" s="237" t="s">
        <v>276</v>
      </c>
      <c r="C99" s="254" t="s">
        <v>277</v>
      </c>
      <c r="D99" s="238" t="s">
        <v>211</v>
      </c>
      <c r="E99" s="239">
        <v>1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6.6E-3</v>
      </c>
      <c r="O99" s="239">
        <f>ROUND(E99*N99,2)</f>
        <v>0.01</v>
      </c>
      <c r="P99" s="239">
        <v>0</v>
      </c>
      <c r="Q99" s="239">
        <f>ROUND(E99*P99,2)</f>
        <v>0</v>
      </c>
      <c r="R99" s="241" t="s">
        <v>278</v>
      </c>
      <c r="S99" s="241" t="s">
        <v>169</v>
      </c>
      <c r="T99" s="242" t="s">
        <v>170</v>
      </c>
      <c r="U99" s="224">
        <v>0.56000000000000005</v>
      </c>
      <c r="V99" s="224">
        <f>ROUND(E99*U99,2)</f>
        <v>0.56000000000000005</v>
      </c>
      <c r="W99" s="224"/>
      <c r="X99" s="224" t="s">
        <v>171</v>
      </c>
      <c r="Y99" s="224" t="s">
        <v>279</v>
      </c>
      <c r="Z99" s="213"/>
      <c r="AA99" s="213"/>
      <c r="AB99" s="213"/>
      <c r="AC99" s="213"/>
      <c r="AD99" s="213"/>
      <c r="AE99" s="213"/>
      <c r="AF99" s="213"/>
      <c r="AG99" s="213" t="s">
        <v>173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5" t="s">
        <v>91</v>
      </c>
      <c r="D100" s="226"/>
      <c r="E100" s="227">
        <v>1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175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9" t="s">
        <v>163</v>
      </c>
      <c r="B101" s="230" t="s">
        <v>101</v>
      </c>
      <c r="C101" s="253" t="s">
        <v>102</v>
      </c>
      <c r="D101" s="231"/>
      <c r="E101" s="232"/>
      <c r="F101" s="233"/>
      <c r="G101" s="233">
        <f>SUMIF(AG102:AG114,"&lt;&gt;NOR",G102:G114)</f>
        <v>0</v>
      </c>
      <c r="H101" s="233"/>
      <c r="I101" s="233">
        <f>SUM(I102:I114)</f>
        <v>0</v>
      </c>
      <c r="J101" s="233"/>
      <c r="K101" s="233">
        <f>SUM(K102:K114)</f>
        <v>0</v>
      </c>
      <c r="L101" s="233"/>
      <c r="M101" s="233">
        <f>SUM(M102:M114)</f>
        <v>0</v>
      </c>
      <c r="N101" s="232"/>
      <c r="O101" s="232">
        <f>SUM(O102:O114)</f>
        <v>0</v>
      </c>
      <c r="P101" s="232"/>
      <c r="Q101" s="232">
        <f>SUM(Q102:Q114)</f>
        <v>0</v>
      </c>
      <c r="R101" s="233"/>
      <c r="S101" s="233"/>
      <c r="T101" s="234"/>
      <c r="U101" s="228"/>
      <c r="V101" s="228">
        <f>SUM(V102:V114)</f>
        <v>2.41</v>
      </c>
      <c r="W101" s="228"/>
      <c r="X101" s="228"/>
      <c r="Y101" s="228"/>
      <c r="AG101" t="s">
        <v>164</v>
      </c>
    </row>
    <row r="102" spans="1:60" outlineLevel="1" x14ac:dyDescent="0.2">
      <c r="A102" s="236">
        <v>19</v>
      </c>
      <c r="B102" s="237" t="s">
        <v>844</v>
      </c>
      <c r="C102" s="254" t="s">
        <v>845</v>
      </c>
      <c r="D102" s="238" t="s">
        <v>167</v>
      </c>
      <c r="E102" s="239">
        <v>36.81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 t="s">
        <v>168</v>
      </c>
      <c r="S102" s="241" t="s">
        <v>169</v>
      </c>
      <c r="T102" s="242" t="s">
        <v>170</v>
      </c>
      <c r="U102" s="224">
        <v>2.5999999999999999E-2</v>
      </c>
      <c r="V102" s="224">
        <f>ROUND(E102*U102,2)</f>
        <v>0.96</v>
      </c>
      <c r="W102" s="224"/>
      <c r="X102" s="224" t="s">
        <v>171</v>
      </c>
      <c r="Y102" s="224" t="s">
        <v>172</v>
      </c>
      <c r="Z102" s="213"/>
      <c r="AA102" s="213"/>
      <c r="AB102" s="213"/>
      <c r="AC102" s="213"/>
      <c r="AD102" s="213"/>
      <c r="AE102" s="213"/>
      <c r="AF102" s="213"/>
      <c r="AG102" s="213" t="s">
        <v>173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6" t="s">
        <v>447</v>
      </c>
      <c r="D103" s="243"/>
      <c r="E103" s="243"/>
      <c r="F103" s="243"/>
      <c r="G103" s="24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188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5" t="s">
        <v>760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175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">
      <c r="A105" s="220"/>
      <c r="B105" s="221"/>
      <c r="C105" s="255" t="s">
        <v>846</v>
      </c>
      <c r="D105" s="226"/>
      <c r="E105" s="227">
        <v>34.56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175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20"/>
      <c r="B106" s="221"/>
      <c r="C106" s="255" t="s">
        <v>847</v>
      </c>
      <c r="D106" s="226"/>
      <c r="E106" s="227">
        <v>2.25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175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6">
        <v>20</v>
      </c>
      <c r="B107" s="237" t="s">
        <v>848</v>
      </c>
      <c r="C107" s="254" t="s">
        <v>849</v>
      </c>
      <c r="D107" s="238" t="s">
        <v>167</v>
      </c>
      <c r="E107" s="239">
        <v>34.56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 t="s">
        <v>168</v>
      </c>
      <c r="S107" s="241" t="s">
        <v>169</v>
      </c>
      <c r="T107" s="242" t="s">
        <v>170</v>
      </c>
      <c r="U107" s="224">
        <v>1.9E-2</v>
      </c>
      <c r="V107" s="224">
        <f>ROUND(E107*U107,2)</f>
        <v>0.66</v>
      </c>
      <c r="W107" s="224"/>
      <c r="X107" s="224" t="s">
        <v>171</v>
      </c>
      <c r="Y107" s="224" t="s">
        <v>172</v>
      </c>
      <c r="Z107" s="213"/>
      <c r="AA107" s="213"/>
      <c r="AB107" s="213"/>
      <c r="AC107" s="213"/>
      <c r="AD107" s="213"/>
      <c r="AE107" s="213"/>
      <c r="AF107" s="213"/>
      <c r="AG107" s="213" t="s">
        <v>173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6" t="s">
        <v>447</v>
      </c>
      <c r="D108" s="243"/>
      <c r="E108" s="243"/>
      <c r="F108" s="243"/>
      <c r="G108" s="243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188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55" t="s">
        <v>760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175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20"/>
      <c r="B110" s="221"/>
      <c r="C110" s="255" t="s">
        <v>850</v>
      </c>
      <c r="D110" s="226"/>
      <c r="E110" s="227">
        <v>34.56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175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6">
        <v>21</v>
      </c>
      <c r="B111" s="237" t="s">
        <v>851</v>
      </c>
      <c r="C111" s="254" t="s">
        <v>852</v>
      </c>
      <c r="D111" s="238" t="s">
        <v>167</v>
      </c>
      <c r="E111" s="239">
        <v>34.56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41" t="s">
        <v>168</v>
      </c>
      <c r="S111" s="241" t="s">
        <v>169</v>
      </c>
      <c r="T111" s="242" t="s">
        <v>170</v>
      </c>
      <c r="U111" s="224">
        <v>2.3E-2</v>
      </c>
      <c r="V111" s="224">
        <f>ROUND(E111*U111,2)</f>
        <v>0.79</v>
      </c>
      <c r="W111" s="224"/>
      <c r="X111" s="224" t="s">
        <v>171</v>
      </c>
      <c r="Y111" s="224" t="s">
        <v>172</v>
      </c>
      <c r="Z111" s="213"/>
      <c r="AA111" s="213"/>
      <c r="AB111" s="213"/>
      <c r="AC111" s="213"/>
      <c r="AD111" s="213"/>
      <c r="AE111" s="213"/>
      <c r="AF111" s="213"/>
      <c r="AG111" s="213" t="s">
        <v>173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6" t="s">
        <v>447</v>
      </c>
      <c r="D112" s="243"/>
      <c r="E112" s="243"/>
      <c r="F112" s="243"/>
      <c r="G112" s="243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188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5" t="s">
        <v>760</v>
      </c>
      <c r="D113" s="226"/>
      <c r="E113" s="227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175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20"/>
      <c r="B114" s="221"/>
      <c r="C114" s="255" t="s">
        <v>853</v>
      </c>
      <c r="D114" s="226"/>
      <c r="E114" s="227">
        <v>34.56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175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163</v>
      </c>
      <c r="B115" s="230" t="s">
        <v>103</v>
      </c>
      <c r="C115" s="253" t="s">
        <v>104</v>
      </c>
      <c r="D115" s="231"/>
      <c r="E115" s="232"/>
      <c r="F115" s="233"/>
      <c r="G115" s="233">
        <f>SUMIF(AG116:AG119,"&lt;&gt;NOR",G116:G119)</f>
        <v>0</v>
      </c>
      <c r="H115" s="233"/>
      <c r="I115" s="233">
        <f>SUM(I116:I119)</f>
        <v>0</v>
      </c>
      <c r="J115" s="233"/>
      <c r="K115" s="233">
        <f>SUM(K116:K119)</f>
        <v>0</v>
      </c>
      <c r="L115" s="233"/>
      <c r="M115" s="233">
        <f>SUM(M116:M119)</f>
        <v>0</v>
      </c>
      <c r="N115" s="232"/>
      <c r="O115" s="232">
        <f>SUM(O116:O119)</f>
        <v>0.85</v>
      </c>
      <c r="P115" s="232"/>
      <c r="Q115" s="232">
        <f>SUM(Q116:Q119)</f>
        <v>0</v>
      </c>
      <c r="R115" s="233"/>
      <c r="S115" s="233"/>
      <c r="T115" s="234"/>
      <c r="U115" s="228"/>
      <c r="V115" s="228">
        <f>SUM(V116:V119)</f>
        <v>0.78</v>
      </c>
      <c r="W115" s="228"/>
      <c r="X115" s="228"/>
      <c r="Y115" s="228"/>
      <c r="AG115" t="s">
        <v>164</v>
      </c>
    </row>
    <row r="116" spans="1:60" outlineLevel="1" x14ac:dyDescent="0.2">
      <c r="A116" s="236">
        <v>22</v>
      </c>
      <c r="B116" s="237" t="s">
        <v>854</v>
      </c>
      <c r="C116" s="254" t="s">
        <v>855</v>
      </c>
      <c r="D116" s="238" t="s">
        <v>184</v>
      </c>
      <c r="E116" s="239">
        <v>0.33750000000000002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2.5249999999999999</v>
      </c>
      <c r="O116" s="239">
        <f>ROUND(E116*N116,2)</f>
        <v>0.85</v>
      </c>
      <c r="P116" s="239">
        <v>0</v>
      </c>
      <c r="Q116" s="239">
        <f>ROUND(E116*P116,2)</f>
        <v>0</v>
      </c>
      <c r="R116" s="241" t="s">
        <v>437</v>
      </c>
      <c r="S116" s="241" t="s">
        <v>169</v>
      </c>
      <c r="T116" s="242" t="s">
        <v>170</v>
      </c>
      <c r="U116" s="224">
        <v>2.3170000000000002</v>
      </c>
      <c r="V116" s="224">
        <f>ROUND(E116*U116,2)</f>
        <v>0.78</v>
      </c>
      <c r="W116" s="224"/>
      <c r="X116" s="224" t="s">
        <v>171</v>
      </c>
      <c r="Y116" s="224" t="s">
        <v>172</v>
      </c>
      <c r="Z116" s="213"/>
      <c r="AA116" s="213"/>
      <c r="AB116" s="213"/>
      <c r="AC116" s="213"/>
      <c r="AD116" s="213"/>
      <c r="AE116" s="213"/>
      <c r="AF116" s="213"/>
      <c r="AG116" s="213" t="s">
        <v>173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6" t="s">
        <v>546</v>
      </c>
      <c r="D117" s="243"/>
      <c r="E117" s="243"/>
      <c r="F117" s="243"/>
      <c r="G117" s="243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188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5" t="s">
        <v>856</v>
      </c>
      <c r="D118" s="226"/>
      <c r="E118" s="227">
        <v>0.33750000000000002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175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2">
      <c r="A119" s="220"/>
      <c r="B119" s="221"/>
      <c r="C119" s="255" t="s">
        <v>857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175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9" t="s">
        <v>163</v>
      </c>
      <c r="B120" s="230" t="s">
        <v>105</v>
      </c>
      <c r="C120" s="253" t="s">
        <v>106</v>
      </c>
      <c r="D120" s="231"/>
      <c r="E120" s="232"/>
      <c r="F120" s="233"/>
      <c r="G120" s="233">
        <f>SUMIF(AG121:AG183,"&lt;&gt;NOR",G121:G183)</f>
        <v>0</v>
      </c>
      <c r="H120" s="233"/>
      <c r="I120" s="233">
        <f>SUM(I121:I183)</f>
        <v>0</v>
      </c>
      <c r="J120" s="233"/>
      <c r="K120" s="233">
        <f>SUM(K121:K183)</f>
        <v>0</v>
      </c>
      <c r="L120" s="233"/>
      <c r="M120" s="233">
        <f>SUM(M121:M183)</f>
        <v>0</v>
      </c>
      <c r="N120" s="232"/>
      <c r="O120" s="232">
        <f>SUM(O121:O183)</f>
        <v>4.7899999999999991</v>
      </c>
      <c r="P120" s="232"/>
      <c r="Q120" s="232">
        <f>SUM(Q121:Q183)</f>
        <v>0</v>
      </c>
      <c r="R120" s="233"/>
      <c r="S120" s="233"/>
      <c r="T120" s="234"/>
      <c r="U120" s="228"/>
      <c r="V120" s="228">
        <f>SUM(V121:V183)</f>
        <v>26.46</v>
      </c>
      <c r="W120" s="228"/>
      <c r="X120" s="228"/>
      <c r="Y120" s="228"/>
      <c r="AG120" t="s">
        <v>164</v>
      </c>
    </row>
    <row r="121" spans="1:60" outlineLevel="1" x14ac:dyDescent="0.2">
      <c r="A121" s="236">
        <v>23</v>
      </c>
      <c r="B121" s="237" t="s">
        <v>858</v>
      </c>
      <c r="C121" s="254" t="s">
        <v>859</v>
      </c>
      <c r="D121" s="238" t="s">
        <v>202</v>
      </c>
      <c r="E121" s="239">
        <v>21.6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/>
      <c r="S121" s="241" t="s">
        <v>169</v>
      </c>
      <c r="T121" s="242" t="s">
        <v>170</v>
      </c>
      <c r="U121" s="224">
        <v>3.3000000000000002E-2</v>
      </c>
      <c r="V121" s="224">
        <f>ROUND(E121*U121,2)</f>
        <v>0.71</v>
      </c>
      <c r="W121" s="224"/>
      <c r="X121" s="224" t="s">
        <v>171</v>
      </c>
      <c r="Y121" s="224" t="s">
        <v>172</v>
      </c>
      <c r="Z121" s="213"/>
      <c r="AA121" s="213"/>
      <c r="AB121" s="213"/>
      <c r="AC121" s="213"/>
      <c r="AD121" s="213"/>
      <c r="AE121" s="213"/>
      <c r="AF121" s="213"/>
      <c r="AG121" s="213" t="s">
        <v>173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5" t="s">
        <v>760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175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">
      <c r="A123" s="220"/>
      <c r="B123" s="221"/>
      <c r="C123" s="255" t="s">
        <v>860</v>
      </c>
      <c r="D123" s="226"/>
      <c r="E123" s="227">
        <v>21.6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175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6">
        <v>24</v>
      </c>
      <c r="B124" s="237" t="s">
        <v>861</v>
      </c>
      <c r="C124" s="254" t="s">
        <v>862</v>
      </c>
      <c r="D124" s="238" t="s">
        <v>202</v>
      </c>
      <c r="E124" s="239">
        <v>349.9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/>
      <c r="S124" s="241" t="s">
        <v>169</v>
      </c>
      <c r="T124" s="242" t="s">
        <v>170</v>
      </c>
      <c r="U124" s="224">
        <v>3.4000000000000002E-2</v>
      </c>
      <c r="V124" s="224">
        <f>ROUND(E124*U124,2)</f>
        <v>11.9</v>
      </c>
      <c r="W124" s="224"/>
      <c r="X124" s="224" t="s">
        <v>171</v>
      </c>
      <c r="Y124" s="224" t="s">
        <v>172</v>
      </c>
      <c r="Z124" s="213"/>
      <c r="AA124" s="213"/>
      <c r="AB124" s="213"/>
      <c r="AC124" s="213"/>
      <c r="AD124" s="213"/>
      <c r="AE124" s="213"/>
      <c r="AF124" s="213"/>
      <c r="AG124" s="213" t="s">
        <v>173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5" t="s">
        <v>767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175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">
      <c r="A126" s="220"/>
      <c r="B126" s="221"/>
      <c r="C126" s="255" t="s">
        <v>863</v>
      </c>
      <c r="D126" s="226"/>
      <c r="E126" s="227">
        <v>328.3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175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">
      <c r="A127" s="220"/>
      <c r="B127" s="221"/>
      <c r="C127" s="255" t="s">
        <v>864</v>
      </c>
      <c r="D127" s="226"/>
      <c r="E127" s="227">
        <v>21.6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175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6">
        <v>25</v>
      </c>
      <c r="B128" s="237" t="s">
        <v>865</v>
      </c>
      <c r="C128" s="254" t="s">
        <v>866</v>
      </c>
      <c r="D128" s="238" t="s">
        <v>211</v>
      </c>
      <c r="E128" s="239">
        <v>37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2.0000000000000002E-5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278</v>
      </c>
      <c r="S128" s="241" t="s">
        <v>169</v>
      </c>
      <c r="T128" s="242" t="s">
        <v>170</v>
      </c>
      <c r="U128" s="224">
        <v>0.20599999999999999</v>
      </c>
      <c r="V128" s="224">
        <f>ROUND(E128*U128,2)</f>
        <v>7.62</v>
      </c>
      <c r="W128" s="224"/>
      <c r="X128" s="224" t="s">
        <v>171</v>
      </c>
      <c r="Y128" s="224" t="s">
        <v>186</v>
      </c>
      <c r="Z128" s="213"/>
      <c r="AA128" s="213"/>
      <c r="AB128" s="213"/>
      <c r="AC128" s="213"/>
      <c r="AD128" s="213"/>
      <c r="AE128" s="213"/>
      <c r="AF128" s="213"/>
      <c r="AG128" s="213" t="s">
        <v>173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6" t="s">
        <v>841</v>
      </c>
      <c r="D129" s="243"/>
      <c r="E129" s="243"/>
      <c r="F129" s="243"/>
      <c r="G129" s="243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188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55" t="s">
        <v>867</v>
      </c>
      <c r="D130" s="226"/>
      <c r="E130" s="227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175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20"/>
      <c r="B131" s="221"/>
      <c r="C131" s="255" t="s">
        <v>868</v>
      </c>
      <c r="D131" s="226"/>
      <c r="E131" s="227">
        <v>20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175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20"/>
      <c r="B132" s="221"/>
      <c r="C132" s="255" t="s">
        <v>869</v>
      </c>
      <c r="D132" s="226"/>
      <c r="E132" s="227">
        <v>13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175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20"/>
      <c r="B133" s="221"/>
      <c r="C133" s="255" t="s">
        <v>870</v>
      </c>
      <c r="D133" s="226"/>
      <c r="E133" s="227">
        <v>4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175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6">
        <v>26</v>
      </c>
      <c r="B134" s="237" t="s">
        <v>871</v>
      </c>
      <c r="C134" s="254" t="s">
        <v>872</v>
      </c>
      <c r="D134" s="238" t="s">
        <v>211</v>
      </c>
      <c r="E134" s="239">
        <v>2</v>
      </c>
      <c r="F134" s="240"/>
      <c r="G134" s="241">
        <f>ROUND(E134*F134,2)</f>
        <v>0</v>
      </c>
      <c r="H134" s="240"/>
      <c r="I134" s="241">
        <f>ROUND(E134*H134,2)</f>
        <v>0</v>
      </c>
      <c r="J134" s="240"/>
      <c r="K134" s="241">
        <f>ROUND(E134*J134,2)</f>
        <v>0</v>
      </c>
      <c r="L134" s="241">
        <v>21</v>
      </c>
      <c r="M134" s="241">
        <f>G134*(1+L134/100)</f>
        <v>0</v>
      </c>
      <c r="N134" s="239">
        <v>0</v>
      </c>
      <c r="O134" s="239">
        <f>ROUND(E134*N134,2)</f>
        <v>0</v>
      </c>
      <c r="P134" s="239">
        <v>0</v>
      </c>
      <c r="Q134" s="239">
        <f>ROUND(E134*P134,2)</f>
        <v>0</v>
      </c>
      <c r="R134" s="241" t="s">
        <v>278</v>
      </c>
      <c r="S134" s="241" t="s">
        <v>169</v>
      </c>
      <c r="T134" s="242" t="s">
        <v>170</v>
      </c>
      <c r="U134" s="224">
        <v>0.94599999999999995</v>
      </c>
      <c r="V134" s="224">
        <f>ROUND(E134*U134,2)</f>
        <v>1.89</v>
      </c>
      <c r="W134" s="224"/>
      <c r="X134" s="224" t="s">
        <v>171</v>
      </c>
      <c r="Y134" s="224" t="s">
        <v>279</v>
      </c>
      <c r="Z134" s="213"/>
      <c r="AA134" s="213"/>
      <c r="AB134" s="213"/>
      <c r="AC134" s="213"/>
      <c r="AD134" s="213"/>
      <c r="AE134" s="213"/>
      <c r="AF134" s="213"/>
      <c r="AG134" s="213" t="s">
        <v>173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6" t="s">
        <v>873</v>
      </c>
      <c r="D135" s="243"/>
      <c r="E135" s="243"/>
      <c r="F135" s="243"/>
      <c r="G135" s="243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188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5" t="s">
        <v>93</v>
      </c>
      <c r="D136" s="226"/>
      <c r="E136" s="227">
        <v>2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175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36">
        <v>27</v>
      </c>
      <c r="B137" s="237" t="s">
        <v>874</v>
      </c>
      <c r="C137" s="254" t="s">
        <v>875</v>
      </c>
      <c r="D137" s="238" t="s">
        <v>211</v>
      </c>
      <c r="E137" s="239">
        <v>1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41" t="s">
        <v>278</v>
      </c>
      <c r="S137" s="241" t="s">
        <v>169</v>
      </c>
      <c r="T137" s="242" t="s">
        <v>170</v>
      </c>
      <c r="U137" s="224">
        <v>0.9</v>
      </c>
      <c r="V137" s="224">
        <f>ROUND(E137*U137,2)</f>
        <v>0.9</v>
      </c>
      <c r="W137" s="224"/>
      <c r="X137" s="224" t="s">
        <v>171</v>
      </c>
      <c r="Y137" s="224" t="s">
        <v>279</v>
      </c>
      <c r="Z137" s="213"/>
      <c r="AA137" s="213"/>
      <c r="AB137" s="213"/>
      <c r="AC137" s="213"/>
      <c r="AD137" s="213"/>
      <c r="AE137" s="213"/>
      <c r="AF137" s="213"/>
      <c r="AG137" s="213" t="s">
        <v>173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6" t="s">
        <v>873</v>
      </c>
      <c r="D138" s="243"/>
      <c r="E138" s="243"/>
      <c r="F138" s="243"/>
      <c r="G138" s="243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188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5" t="s">
        <v>91</v>
      </c>
      <c r="D139" s="226"/>
      <c r="E139" s="227">
        <v>1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175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 x14ac:dyDescent="0.2">
      <c r="A140" s="236">
        <v>28</v>
      </c>
      <c r="B140" s="237" t="s">
        <v>876</v>
      </c>
      <c r="C140" s="254" t="s">
        <v>877</v>
      </c>
      <c r="D140" s="238" t="s">
        <v>211</v>
      </c>
      <c r="E140" s="239">
        <v>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 t="s">
        <v>278</v>
      </c>
      <c r="S140" s="241" t="s">
        <v>169</v>
      </c>
      <c r="T140" s="242" t="s">
        <v>170</v>
      </c>
      <c r="U140" s="224">
        <v>1.752</v>
      </c>
      <c r="V140" s="224">
        <f>ROUND(E140*U140,2)</f>
        <v>1.75</v>
      </c>
      <c r="W140" s="224"/>
      <c r="X140" s="224" t="s">
        <v>171</v>
      </c>
      <c r="Y140" s="224" t="s">
        <v>279</v>
      </c>
      <c r="Z140" s="213"/>
      <c r="AA140" s="213"/>
      <c r="AB140" s="213"/>
      <c r="AC140" s="213"/>
      <c r="AD140" s="213"/>
      <c r="AE140" s="213"/>
      <c r="AF140" s="213"/>
      <c r="AG140" s="213" t="s">
        <v>173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6" t="s">
        <v>873</v>
      </c>
      <c r="D141" s="243"/>
      <c r="E141" s="243"/>
      <c r="F141" s="243"/>
      <c r="G141" s="243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188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5" t="s">
        <v>91</v>
      </c>
      <c r="D142" s="226"/>
      <c r="E142" s="227">
        <v>1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175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6">
        <v>29</v>
      </c>
      <c r="B143" s="237" t="s">
        <v>878</v>
      </c>
      <c r="C143" s="254" t="s">
        <v>879</v>
      </c>
      <c r="D143" s="238" t="s">
        <v>211</v>
      </c>
      <c r="E143" s="239">
        <v>1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7.0200000000000002E-3</v>
      </c>
      <c r="O143" s="239">
        <f>ROUND(E143*N143,2)</f>
        <v>0.01</v>
      </c>
      <c r="P143" s="239">
        <v>0</v>
      </c>
      <c r="Q143" s="239">
        <f>ROUND(E143*P143,2)</f>
        <v>0</v>
      </c>
      <c r="R143" s="241" t="s">
        <v>278</v>
      </c>
      <c r="S143" s="241" t="s">
        <v>169</v>
      </c>
      <c r="T143" s="242" t="s">
        <v>170</v>
      </c>
      <c r="U143" s="224">
        <v>1.694</v>
      </c>
      <c r="V143" s="224">
        <f>ROUND(E143*U143,2)</f>
        <v>1.69</v>
      </c>
      <c r="W143" s="224"/>
      <c r="X143" s="224" t="s">
        <v>171</v>
      </c>
      <c r="Y143" s="224" t="s">
        <v>279</v>
      </c>
      <c r="Z143" s="213"/>
      <c r="AA143" s="213"/>
      <c r="AB143" s="213"/>
      <c r="AC143" s="213"/>
      <c r="AD143" s="213"/>
      <c r="AE143" s="213"/>
      <c r="AF143" s="213"/>
      <c r="AG143" s="213" t="s">
        <v>173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5" t="s">
        <v>91</v>
      </c>
      <c r="D144" s="226"/>
      <c r="E144" s="227">
        <v>1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175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6">
        <v>30</v>
      </c>
      <c r="B145" s="237" t="s">
        <v>880</v>
      </c>
      <c r="C145" s="254" t="s">
        <v>881</v>
      </c>
      <c r="D145" s="238" t="s">
        <v>211</v>
      </c>
      <c r="E145" s="239">
        <v>3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0.01</v>
      </c>
      <c r="O145" s="239">
        <f>ROUND(E145*N145,2)</f>
        <v>0.03</v>
      </c>
      <c r="P145" s="239">
        <v>0</v>
      </c>
      <c r="Q145" s="239">
        <f>ROUND(E145*P145,2)</f>
        <v>0</v>
      </c>
      <c r="R145" s="241"/>
      <c r="S145" s="241" t="s">
        <v>299</v>
      </c>
      <c r="T145" s="242" t="s">
        <v>300</v>
      </c>
      <c r="U145" s="224">
        <v>0</v>
      </c>
      <c r="V145" s="224">
        <f>ROUND(E145*U145,2)</f>
        <v>0</v>
      </c>
      <c r="W145" s="224"/>
      <c r="X145" s="224" t="s">
        <v>171</v>
      </c>
      <c r="Y145" s="224" t="s">
        <v>172</v>
      </c>
      <c r="Z145" s="213"/>
      <c r="AA145" s="213"/>
      <c r="AB145" s="213"/>
      <c r="AC145" s="213"/>
      <c r="AD145" s="213"/>
      <c r="AE145" s="213"/>
      <c r="AF145" s="213"/>
      <c r="AG145" s="213" t="s">
        <v>173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5" t="s">
        <v>882</v>
      </c>
      <c r="D146" s="226"/>
      <c r="E146" s="227">
        <v>3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175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6">
        <v>31</v>
      </c>
      <c r="B147" s="237" t="s">
        <v>883</v>
      </c>
      <c r="C147" s="254" t="s">
        <v>884</v>
      </c>
      <c r="D147" s="238" t="s">
        <v>211</v>
      </c>
      <c r="E147" s="239">
        <v>3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0.01</v>
      </c>
      <c r="O147" s="239">
        <f>ROUND(E147*N147,2)</f>
        <v>0.03</v>
      </c>
      <c r="P147" s="239">
        <v>0</v>
      </c>
      <c r="Q147" s="239">
        <f>ROUND(E147*P147,2)</f>
        <v>0</v>
      </c>
      <c r="R147" s="241"/>
      <c r="S147" s="241" t="s">
        <v>299</v>
      </c>
      <c r="T147" s="242" t="s">
        <v>300</v>
      </c>
      <c r="U147" s="224">
        <v>0</v>
      </c>
      <c r="V147" s="224">
        <f>ROUND(E147*U147,2)</f>
        <v>0</v>
      </c>
      <c r="W147" s="224"/>
      <c r="X147" s="224" t="s">
        <v>171</v>
      </c>
      <c r="Y147" s="224" t="s">
        <v>172</v>
      </c>
      <c r="Z147" s="213"/>
      <c r="AA147" s="213"/>
      <c r="AB147" s="213"/>
      <c r="AC147" s="213"/>
      <c r="AD147" s="213"/>
      <c r="AE147" s="213"/>
      <c r="AF147" s="213"/>
      <c r="AG147" s="213" t="s">
        <v>173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5" t="s">
        <v>882</v>
      </c>
      <c r="D148" s="226"/>
      <c r="E148" s="227">
        <v>3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175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6">
        <v>32</v>
      </c>
      <c r="B149" s="237" t="s">
        <v>885</v>
      </c>
      <c r="C149" s="254" t="s">
        <v>886</v>
      </c>
      <c r="D149" s="238" t="s">
        <v>202</v>
      </c>
      <c r="E149" s="239">
        <v>23.76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4.8000000000000001E-4</v>
      </c>
      <c r="O149" s="239">
        <f>ROUND(E149*N149,2)</f>
        <v>0.01</v>
      </c>
      <c r="P149" s="239">
        <v>0</v>
      </c>
      <c r="Q149" s="239">
        <f>ROUND(E149*P149,2)</f>
        <v>0</v>
      </c>
      <c r="R149" s="241" t="s">
        <v>334</v>
      </c>
      <c r="S149" s="241" t="s">
        <v>169</v>
      </c>
      <c r="T149" s="242" t="s">
        <v>170</v>
      </c>
      <c r="U149" s="224">
        <v>0</v>
      </c>
      <c r="V149" s="224">
        <f>ROUND(E149*U149,2)</f>
        <v>0</v>
      </c>
      <c r="W149" s="224"/>
      <c r="X149" s="224" t="s">
        <v>335</v>
      </c>
      <c r="Y149" s="224" t="s">
        <v>172</v>
      </c>
      <c r="Z149" s="213"/>
      <c r="AA149" s="213"/>
      <c r="AB149" s="213"/>
      <c r="AC149" s="213"/>
      <c r="AD149" s="213"/>
      <c r="AE149" s="213"/>
      <c r="AF149" s="213"/>
      <c r="AG149" s="213" t="s">
        <v>336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5" t="s">
        <v>887</v>
      </c>
      <c r="D150" s="226"/>
      <c r="E150" s="227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175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55" t="s">
        <v>888</v>
      </c>
      <c r="D151" s="226"/>
      <c r="E151" s="227">
        <v>23.76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175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6">
        <v>33</v>
      </c>
      <c r="B152" s="237" t="s">
        <v>889</v>
      </c>
      <c r="C152" s="254" t="s">
        <v>890</v>
      </c>
      <c r="D152" s="238" t="s">
        <v>202</v>
      </c>
      <c r="E152" s="239">
        <v>384.89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9.6000000000000002E-4</v>
      </c>
      <c r="O152" s="239">
        <f>ROUND(E152*N152,2)</f>
        <v>0.37</v>
      </c>
      <c r="P152" s="239">
        <v>0</v>
      </c>
      <c r="Q152" s="239">
        <f>ROUND(E152*P152,2)</f>
        <v>0</v>
      </c>
      <c r="R152" s="241" t="s">
        <v>334</v>
      </c>
      <c r="S152" s="241" t="s">
        <v>169</v>
      </c>
      <c r="T152" s="242" t="s">
        <v>170</v>
      </c>
      <c r="U152" s="224">
        <v>0</v>
      </c>
      <c r="V152" s="224">
        <f>ROUND(E152*U152,2)</f>
        <v>0</v>
      </c>
      <c r="W152" s="224"/>
      <c r="X152" s="224" t="s">
        <v>335</v>
      </c>
      <c r="Y152" s="224" t="s">
        <v>172</v>
      </c>
      <c r="Z152" s="213"/>
      <c r="AA152" s="213"/>
      <c r="AB152" s="213"/>
      <c r="AC152" s="213"/>
      <c r="AD152" s="213"/>
      <c r="AE152" s="213"/>
      <c r="AF152" s="213"/>
      <c r="AG152" s="213" t="s">
        <v>336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20"/>
      <c r="B153" s="221"/>
      <c r="C153" s="255" t="s">
        <v>867</v>
      </c>
      <c r="D153" s="226"/>
      <c r="E153" s="227"/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175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55" t="s">
        <v>891</v>
      </c>
      <c r="D154" s="226"/>
      <c r="E154" s="227">
        <v>384.89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175</v>
      </c>
      <c r="AH154" s="213">
        <v>5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6">
        <v>34</v>
      </c>
      <c r="B155" s="237" t="s">
        <v>892</v>
      </c>
      <c r="C155" s="254" t="s">
        <v>893</v>
      </c>
      <c r="D155" s="238" t="s">
        <v>211</v>
      </c>
      <c r="E155" s="239">
        <v>10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41" t="s">
        <v>334</v>
      </c>
      <c r="S155" s="241" t="s">
        <v>169</v>
      </c>
      <c r="T155" s="242" t="s">
        <v>170</v>
      </c>
      <c r="U155" s="224">
        <v>0</v>
      </c>
      <c r="V155" s="224">
        <f>ROUND(E155*U155,2)</f>
        <v>0</v>
      </c>
      <c r="W155" s="224"/>
      <c r="X155" s="224" t="s">
        <v>335</v>
      </c>
      <c r="Y155" s="224" t="s">
        <v>172</v>
      </c>
      <c r="Z155" s="213"/>
      <c r="AA155" s="213"/>
      <c r="AB155" s="213"/>
      <c r="AC155" s="213"/>
      <c r="AD155" s="213"/>
      <c r="AE155" s="213"/>
      <c r="AF155" s="213"/>
      <c r="AG155" s="213" t="s">
        <v>336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5" t="s">
        <v>894</v>
      </c>
      <c r="D156" s="226"/>
      <c r="E156" s="227">
        <v>10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175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6">
        <v>35</v>
      </c>
      <c r="B157" s="237" t="s">
        <v>895</v>
      </c>
      <c r="C157" s="254" t="s">
        <v>896</v>
      </c>
      <c r="D157" s="238" t="s">
        <v>211</v>
      </c>
      <c r="E157" s="239">
        <v>4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41" t="s">
        <v>334</v>
      </c>
      <c r="S157" s="241" t="s">
        <v>169</v>
      </c>
      <c r="T157" s="242" t="s">
        <v>220</v>
      </c>
      <c r="U157" s="224">
        <v>0</v>
      </c>
      <c r="V157" s="224">
        <f>ROUND(E157*U157,2)</f>
        <v>0</v>
      </c>
      <c r="W157" s="224"/>
      <c r="X157" s="224" t="s">
        <v>335</v>
      </c>
      <c r="Y157" s="224" t="s">
        <v>172</v>
      </c>
      <c r="Z157" s="213"/>
      <c r="AA157" s="213"/>
      <c r="AB157" s="213"/>
      <c r="AC157" s="213"/>
      <c r="AD157" s="213"/>
      <c r="AE157" s="213"/>
      <c r="AF157" s="213"/>
      <c r="AG157" s="213" t="s">
        <v>336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5" t="s">
        <v>767</v>
      </c>
      <c r="D158" s="226"/>
      <c r="E158" s="227"/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175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20"/>
      <c r="B159" s="221"/>
      <c r="C159" s="255" t="s">
        <v>897</v>
      </c>
      <c r="D159" s="226"/>
      <c r="E159" s="227">
        <v>4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175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6">
        <v>36</v>
      </c>
      <c r="B160" s="237" t="s">
        <v>898</v>
      </c>
      <c r="C160" s="254" t="s">
        <v>899</v>
      </c>
      <c r="D160" s="238" t="s">
        <v>211</v>
      </c>
      <c r="E160" s="239">
        <v>30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41" t="s">
        <v>334</v>
      </c>
      <c r="S160" s="241" t="s">
        <v>169</v>
      </c>
      <c r="T160" s="242" t="s">
        <v>220</v>
      </c>
      <c r="U160" s="224">
        <v>0</v>
      </c>
      <c r="V160" s="224">
        <f>ROUND(E160*U160,2)</f>
        <v>0</v>
      </c>
      <c r="W160" s="224"/>
      <c r="X160" s="224" t="s">
        <v>335</v>
      </c>
      <c r="Y160" s="224" t="s">
        <v>527</v>
      </c>
      <c r="Z160" s="213"/>
      <c r="AA160" s="213"/>
      <c r="AB160" s="213"/>
      <c r="AC160" s="213"/>
      <c r="AD160" s="213"/>
      <c r="AE160" s="213"/>
      <c r="AF160" s="213"/>
      <c r="AG160" s="213" t="s">
        <v>336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5" t="s">
        <v>785</v>
      </c>
      <c r="D161" s="226"/>
      <c r="E161" s="227"/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175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55" t="s">
        <v>900</v>
      </c>
      <c r="D162" s="226"/>
      <c r="E162" s="227">
        <v>30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175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6">
        <v>37</v>
      </c>
      <c r="B163" s="237" t="s">
        <v>901</v>
      </c>
      <c r="C163" s="254" t="s">
        <v>902</v>
      </c>
      <c r="D163" s="238" t="s">
        <v>211</v>
      </c>
      <c r="E163" s="239">
        <v>12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41" t="s">
        <v>334</v>
      </c>
      <c r="S163" s="241" t="s">
        <v>169</v>
      </c>
      <c r="T163" s="242" t="s">
        <v>170</v>
      </c>
      <c r="U163" s="224">
        <v>0</v>
      </c>
      <c r="V163" s="224">
        <f>ROUND(E163*U163,2)</f>
        <v>0</v>
      </c>
      <c r="W163" s="224"/>
      <c r="X163" s="224" t="s">
        <v>335</v>
      </c>
      <c r="Y163" s="224" t="s">
        <v>527</v>
      </c>
      <c r="Z163" s="213"/>
      <c r="AA163" s="213"/>
      <c r="AB163" s="213"/>
      <c r="AC163" s="213"/>
      <c r="AD163" s="213"/>
      <c r="AE163" s="213"/>
      <c r="AF163" s="213"/>
      <c r="AG163" s="213" t="s">
        <v>336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5" t="s">
        <v>785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175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55" t="s">
        <v>903</v>
      </c>
      <c r="D165" s="226"/>
      <c r="E165" s="227">
        <v>12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175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6">
        <v>38</v>
      </c>
      <c r="B166" s="237" t="s">
        <v>904</v>
      </c>
      <c r="C166" s="254" t="s">
        <v>905</v>
      </c>
      <c r="D166" s="238" t="s">
        <v>211</v>
      </c>
      <c r="E166" s="239">
        <v>24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4.2000000000000002E-4</v>
      </c>
      <c r="O166" s="239">
        <f>ROUND(E166*N166,2)</f>
        <v>0.01</v>
      </c>
      <c r="P166" s="239">
        <v>0</v>
      </c>
      <c r="Q166" s="239">
        <f>ROUND(E166*P166,2)</f>
        <v>0</v>
      </c>
      <c r="R166" s="241" t="s">
        <v>334</v>
      </c>
      <c r="S166" s="241" t="s">
        <v>169</v>
      </c>
      <c r="T166" s="242" t="s">
        <v>220</v>
      </c>
      <c r="U166" s="224">
        <v>0</v>
      </c>
      <c r="V166" s="224">
        <f>ROUND(E166*U166,2)</f>
        <v>0</v>
      </c>
      <c r="W166" s="224"/>
      <c r="X166" s="224" t="s">
        <v>335</v>
      </c>
      <c r="Y166" s="224" t="s">
        <v>172</v>
      </c>
      <c r="Z166" s="213"/>
      <c r="AA166" s="213"/>
      <c r="AB166" s="213"/>
      <c r="AC166" s="213"/>
      <c r="AD166" s="213"/>
      <c r="AE166" s="213"/>
      <c r="AF166" s="213"/>
      <c r="AG166" s="213" t="s">
        <v>336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5" t="s">
        <v>785</v>
      </c>
      <c r="D167" s="226"/>
      <c r="E167" s="227"/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175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3" x14ac:dyDescent="0.2">
      <c r="A168" s="220"/>
      <c r="B168" s="221"/>
      <c r="C168" s="255" t="s">
        <v>906</v>
      </c>
      <c r="D168" s="226"/>
      <c r="E168" s="227">
        <v>24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3"/>
      <c r="AA168" s="213"/>
      <c r="AB168" s="213"/>
      <c r="AC168" s="213"/>
      <c r="AD168" s="213"/>
      <c r="AE168" s="213"/>
      <c r="AF168" s="213"/>
      <c r="AG168" s="213" t="s">
        <v>175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6">
        <v>39</v>
      </c>
      <c r="B169" s="237" t="s">
        <v>907</v>
      </c>
      <c r="C169" s="254" t="s">
        <v>908</v>
      </c>
      <c r="D169" s="238" t="s">
        <v>211</v>
      </c>
      <c r="E169" s="239">
        <v>24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7.9000000000000001E-4</v>
      </c>
      <c r="O169" s="239">
        <f>ROUND(E169*N169,2)</f>
        <v>0.02</v>
      </c>
      <c r="P169" s="239">
        <v>0</v>
      </c>
      <c r="Q169" s="239">
        <f>ROUND(E169*P169,2)</f>
        <v>0</v>
      </c>
      <c r="R169" s="241" t="s">
        <v>334</v>
      </c>
      <c r="S169" s="241" t="s">
        <v>169</v>
      </c>
      <c r="T169" s="242" t="s">
        <v>220</v>
      </c>
      <c r="U169" s="224">
        <v>0</v>
      </c>
      <c r="V169" s="224">
        <f>ROUND(E169*U169,2)</f>
        <v>0</v>
      </c>
      <c r="W169" s="224"/>
      <c r="X169" s="224" t="s">
        <v>335</v>
      </c>
      <c r="Y169" s="224" t="s">
        <v>172</v>
      </c>
      <c r="Z169" s="213"/>
      <c r="AA169" s="213"/>
      <c r="AB169" s="213"/>
      <c r="AC169" s="213"/>
      <c r="AD169" s="213"/>
      <c r="AE169" s="213"/>
      <c r="AF169" s="213"/>
      <c r="AG169" s="213" t="s">
        <v>336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5" t="s">
        <v>785</v>
      </c>
      <c r="D170" s="226"/>
      <c r="E170" s="227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175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55" t="s">
        <v>906</v>
      </c>
      <c r="D171" s="226"/>
      <c r="E171" s="227">
        <v>24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175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 x14ac:dyDescent="0.2">
      <c r="A172" s="236">
        <v>40</v>
      </c>
      <c r="B172" s="237" t="s">
        <v>340</v>
      </c>
      <c r="C172" s="254" t="s">
        <v>341</v>
      </c>
      <c r="D172" s="238" t="s">
        <v>211</v>
      </c>
      <c r="E172" s="239">
        <v>1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0.158</v>
      </c>
      <c r="O172" s="239">
        <f>ROUND(E172*N172,2)</f>
        <v>0.16</v>
      </c>
      <c r="P172" s="239">
        <v>0</v>
      </c>
      <c r="Q172" s="239">
        <f>ROUND(E172*P172,2)</f>
        <v>0</v>
      </c>
      <c r="R172" s="241" t="s">
        <v>334</v>
      </c>
      <c r="S172" s="241" t="s">
        <v>169</v>
      </c>
      <c r="T172" s="242" t="s">
        <v>300</v>
      </c>
      <c r="U172" s="224">
        <v>0</v>
      </c>
      <c r="V172" s="224">
        <f>ROUND(E172*U172,2)</f>
        <v>0</v>
      </c>
      <c r="W172" s="224"/>
      <c r="X172" s="224" t="s">
        <v>335</v>
      </c>
      <c r="Y172" s="224" t="s">
        <v>279</v>
      </c>
      <c r="Z172" s="213"/>
      <c r="AA172" s="213"/>
      <c r="AB172" s="213"/>
      <c r="AC172" s="213"/>
      <c r="AD172" s="213"/>
      <c r="AE172" s="213"/>
      <c r="AF172" s="213"/>
      <c r="AG172" s="213" t="s">
        <v>336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5" t="s">
        <v>91</v>
      </c>
      <c r="D173" s="226"/>
      <c r="E173" s="227">
        <v>1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175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6">
        <v>41</v>
      </c>
      <c r="B174" s="237" t="s">
        <v>909</v>
      </c>
      <c r="C174" s="254" t="s">
        <v>910</v>
      </c>
      <c r="D174" s="238" t="s">
        <v>211</v>
      </c>
      <c r="E174" s="239">
        <v>1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0.505</v>
      </c>
      <c r="O174" s="239">
        <f>ROUND(E174*N174,2)</f>
        <v>0.51</v>
      </c>
      <c r="P174" s="239">
        <v>0</v>
      </c>
      <c r="Q174" s="239">
        <f>ROUND(E174*P174,2)</f>
        <v>0</v>
      </c>
      <c r="R174" s="241" t="s">
        <v>334</v>
      </c>
      <c r="S174" s="241" t="s">
        <v>169</v>
      </c>
      <c r="T174" s="242" t="s">
        <v>300</v>
      </c>
      <c r="U174" s="224">
        <v>0</v>
      </c>
      <c r="V174" s="224">
        <f>ROUND(E174*U174,2)</f>
        <v>0</v>
      </c>
      <c r="W174" s="224"/>
      <c r="X174" s="224" t="s">
        <v>335</v>
      </c>
      <c r="Y174" s="224" t="s">
        <v>279</v>
      </c>
      <c r="Z174" s="213"/>
      <c r="AA174" s="213"/>
      <c r="AB174" s="213"/>
      <c r="AC174" s="213"/>
      <c r="AD174" s="213"/>
      <c r="AE174" s="213"/>
      <c r="AF174" s="213"/>
      <c r="AG174" s="213" t="s">
        <v>336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5" t="s">
        <v>91</v>
      </c>
      <c r="D175" s="226"/>
      <c r="E175" s="227">
        <v>1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175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1" x14ac:dyDescent="0.2">
      <c r="A176" s="236">
        <v>42</v>
      </c>
      <c r="B176" s="237" t="s">
        <v>911</v>
      </c>
      <c r="C176" s="254" t="s">
        <v>912</v>
      </c>
      <c r="D176" s="238" t="s">
        <v>211</v>
      </c>
      <c r="E176" s="239">
        <v>2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0.74</v>
      </c>
      <c r="O176" s="239">
        <f>ROUND(E176*N176,2)</f>
        <v>1.48</v>
      </c>
      <c r="P176" s="239">
        <v>0</v>
      </c>
      <c r="Q176" s="239">
        <f>ROUND(E176*P176,2)</f>
        <v>0</v>
      </c>
      <c r="R176" s="241" t="s">
        <v>334</v>
      </c>
      <c r="S176" s="241" t="s">
        <v>913</v>
      </c>
      <c r="T176" s="242" t="s">
        <v>300</v>
      </c>
      <c r="U176" s="224">
        <v>0</v>
      </c>
      <c r="V176" s="224">
        <f>ROUND(E176*U176,2)</f>
        <v>0</v>
      </c>
      <c r="W176" s="224"/>
      <c r="X176" s="224" t="s">
        <v>335</v>
      </c>
      <c r="Y176" s="224" t="s">
        <v>279</v>
      </c>
      <c r="Z176" s="213"/>
      <c r="AA176" s="213"/>
      <c r="AB176" s="213"/>
      <c r="AC176" s="213"/>
      <c r="AD176" s="213"/>
      <c r="AE176" s="213"/>
      <c r="AF176" s="213"/>
      <c r="AG176" s="213" t="s">
        <v>336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5" t="s">
        <v>93</v>
      </c>
      <c r="D177" s="226"/>
      <c r="E177" s="227">
        <v>2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175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2.5" outlineLevel="1" x14ac:dyDescent="0.2">
      <c r="A178" s="236">
        <v>43</v>
      </c>
      <c r="B178" s="237" t="s">
        <v>343</v>
      </c>
      <c r="C178" s="254" t="s">
        <v>344</v>
      </c>
      <c r="D178" s="238" t="s">
        <v>211</v>
      </c>
      <c r="E178" s="239">
        <v>1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5.3999999999999999E-2</v>
      </c>
      <c r="O178" s="239">
        <f>ROUND(E178*N178,2)</f>
        <v>0.05</v>
      </c>
      <c r="P178" s="239">
        <v>0</v>
      </c>
      <c r="Q178" s="239">
        <f>ROUND(E178*P178,2)</f>
        <v>0</v>
      </c>
      <c r="R178" s="241" t="s">
        <v>334</v>
      </c>
      <c r="S178" s="241" t="s">
        <v>169</v>
      </c>
      <c r="T178" s="242" t="s">
        <v>300</v>
      </c>
      <c r="U178" s="224">
        <v>0</v>
      </c>
      <c r="V178" s="224">
        <f>ROUND(E178*U178,2)</f>
        <v>0</v>
      </c>
      <c r="W178" s="224"/>
      <c r="X178" s="224" t="s">
        <v>335</v>
      </c>
      <c r="Y178" s="224" t="s">
        <v>279</v>
      </c>
      <c r="Z178" s="213"/>
      <c r="AA178" s="213"/>
      <c r="AB178" s="213"/>
      <c r="AC178" s="213"/>
      <c r="AD178" s="213"/>
      <c r="AE178" s="213"/>
      <c r="AF178" s="213"/>
      <c r="AG178" s="213" t="s">
        <v>336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5" t="s">
        <v>91</v>
      </c>
      <c r="D179" s="226"/>
      <c r="E179" s="227">
        <v>1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175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 x14ac:dyDescent="0.2">
      <c r="A180" s="236">
        <v>44</v>
      </c>
      <c r="B180" s="237" t="s">
        <v>914</v>
      </c>
      <c r="C180" s="254" t="s">
        <v>915</v>
      </c>
      <c r="D180" s="238" t="s">
        <v>211</v>
      </c>
      <c r="E180" s="239">
        <v>1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2.1</v>
      </c>
      <c r="O180" s="239">
        <f>ROUND(E180*N180,2)</f>
        <v>2.1</v>
      </c>
      <c r="P180" s="239">
        <v>0</v>
      </c>
      <c r="Q180" s="239">
        <f>ROUND(E180*P180,2)</f>
        <v>0</v>
      </c>
      <c r="R180" s="241" t="s">
        <v>334</v>
      </c>
      <c r="S180" s="241" t="s">
        <v>169</v>
      </c>
      <c r="T180" s="242" t="s">
        <v>300</v>
      </c>
      <c r="U180" s="224">
        <v>0</v>
      </c>
      <c r="V180" s="224">
        <f>ROUND(E180*U180,2)</f>
        <v>0</v>
      </c>
      <c r="W180" s="224"/>
      <c r="X180" s="224" t="s">
        <v>335</v>
      </c>
      <c r="Y180" s="224" t="s">
        <v>279</v>
      </c>
      <c r="Z180" s="213"/>
      <c r="AA180" s="213"/>
      <c r="AB180" s="213"/>
      <c r="AC180" s="213"/>
      <c r="AD180" s="213"/>
      <c r="AE180" s="213"/>
      <c r="AF180" s="213"/>
      <c r="AG180" s="213" t="s">
        <v>336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5" t="s">
        <v>91</v>
      </c>
      <c r="D181" s="226"/>
      <c r="E181" s="227">
        <v>1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175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36">
        <v>45</v>
      </c>
      <c r="B182" s="237" t="s">
        <v>916</v>
      </c>
      <c r="C182" s="254" t="s">
        <v>917</v>
      </c>
      <c r="D182" s="238" t="s">
        <v>211</v>
      </c>
      <c r="E182" s="239">
        <v>4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2E-3</v>
      </c>
      <c r="O182" s="239">
        <f>ROUND(E182*N182,2)</f>
        <v>0.01</v>
      </c>
      <c r="P182" s="239">
        <v>0</v>
      </c>
      <c r="Q182" s="239">
        <f>ROUND(E182*P182,2)</f>
        <v>0</v>
      </c>
      <c r="R182" s="241" t="s">
        <v>334</v>
      </c>
      <c r="S182" s="241" t="s">
        <v>169</v>
      </c>
      <c r="T182" s="242" t="s">
        <v>300</v>
      </c>
      <c r="U182" s="224">
        <v>0</v>
      </c>
      <c r="V182" s="224">
        <f>ROUND(E182*U182,2)</f>
        <v>0</v>
      </c>
      <c r="W182" s="224"/>
      <c r="X182" s="224" t="s">
        <v>335</v>
      </c>
      <c r="Y182" s="224" t="s">
        <v>279</v>
      </c>
      <c r="Z182" s="213"/>
      <c r="AA182" s="213"/>
      <c r="AB182" s="213"/>
      <c r="AC182" s="213"/>
      <c r="AD182" s="213"/>
      <c r="AE182" s="213"/>
      <c r="AF182" s="213"/>
      <c r="AG182" s="213" t="s">
        <v>336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5" t="s">
        <v>99</v>
      </c>
      <c r="D183" s="226"/>
      <c r="E183" s="227">
        <v>4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175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">
      <c r="A184" s="229" t="s">
        <v>163</v>
      </c>
      <c r="B184" s="230" t="s">
        <v>119</v>
      </c>
      <c r="C184" s="253" t="s">
        <v>120</v>
      </c>
      <c r="D184" s="231"/>
      <c r="E184" s="232"/>
      <c r="F184" s="233"/>
      <c r="G184" s="233">
        <f>SUMIF(AG185:AG186,"&lt;&gt;NOR",G185:G186)</f>
        <v>0</v>
      </c>
      <c r="H184" s="233"/>
      <c r="I184" s="233">
        <f>SUM(I185:I186)</f>
        <v>0</v>
      </c>
      <c r="J184" s="233"/>
      <c r="K184" s="233">
        <f>SUM(K185:K186)</f>
        <v>0</v>
      </c>
      <c r="L184" s="233"/>
      <c r="M184" s="233">
        <f>SUM(M185:M186)</f>
        <v>0</v>
      </c>
      <c r="N184" s="232"/>
      <c r="O184" s="232">
        <f>SUM(O185:O186)</f>
        <v>0</v>
      </c>
      <c r="P184" s="232"/>
      <c r="Q184" s="232">
        <f>SUM(Q185:Q186)</f>
        <v>0</v>
      </c>
      <c r="R184" s="233"/>
      <c r="S184" s="233"/>
      <c r="T184" s="234"/>
      <c r="U184" s="228"/>
      <c r="V184" s="228">
        <f>SUM(V185:V186)</f>
        <v>59.31</v>
      </c>
      <c r="W184" s="228"/>
      <c r="X184" s="228"/>
      <c r="Y184" s="228"/>
      <c r="AG184" t="s">
        <v>164</v>
      </c>
    </row>
    <row r="185" spans="1:60" ht="22.5" outlineLevel="1" x14ac:dyDescent="0.2">
      <c r="A185" s="236">
        <v>46</v>
      </c>
      <c r="B185" s="237" t="s">
        <v>918</v>
      </c>
      <c r="C185" s="254" t="s">
        <v>919</v>
      </c>
      <c r="D185" s="238" t="s">
        <v>240</v>
      </c>
      <c r="E185" s="239">
        <v>280.42694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41" t="s">
        <v>278</v>
      </c>
      <c r="S185" s="241" t="s">
        <v>169</v>
      </c>
      <c r="T185" s="242" t="s">
        <v>170</v>
      </c>
      <c r="U185" s="224">
        <v>0.21149999999999999</v>
      </c>
      <c r="V185" s="224">
        <f>ROUND(E185*U185,2)</f>
        <v>59.31</v>
      </c>
      <c r="W185" s="224"/>
      <c r="X185" s="224" t="s">
        <v>364</v>
      </c>
      <c r="Y185" s="224" t="s">
        <v>242</v>
      </c>
      <c r="Z185" s="213"/>
      <c r="AA185" s="213"/>
      <c r="AB185" s="213"/>
      <c r="AC185" s="213"/>
      <c r="AD185" s="213"/>
      <c r="AE185" s="213"/>
      <c r="AF185" s="213"/>
      <c r="AG185" s="213" t="s">
        <v>365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56" t="s">
        <v>920</v>
      </c>
      <c r="D186" s="243"/>
      <c r="E186" s="243"/>
      <c r="F186" s="243"/>
      <c r="G186" s="243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188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9" t="s">
        <v>163</v>
      </c>
      <c r="B187" s="230" t="s">
        <v>121</v>
      </c>
      <c r="C187" s="253" t="s">
        <v>122</v>
      </c>
      <c r="D187" s="231"/>
      <c r="E187" s="232"/>
      <c r="F187" s="233"/>
      <c r="G187" s="233">
        <f>SUMIF(AG188:AG197,"&lt;&gt;NOR",G188:G197)</f>
        <v>0</v>
      </c>
      <c r="H187" s="233"/>
      <c r="I187" s="233">
        <f>SUM(I188:I197)</f>
        <v>0</v>
      </c>
      <c r="J187" s="233"/>
      <c r="K187" s="233">
        <f>SUM(K188:K197)</f>
        <v>0</v>
      </c>
      <c r="L187" s="233"/>
      <c r="M187" s="233">
        <f>SUM(M188:M197)</f>
        <v>0</v>
      </c>
      <c r="N187" s="232"/>
      <c r="O187" s="232">
        <f>SUM(O188:O197)</f>
        <v>0.05</v>
      </c>
      <c r="P187" s="232"/>
      <c r="Q187" s="232">
        <f>SUM(Q188:Q197)</f>
        <v>0</v>
      </c>
      <c r="R187" s="233"/>
      <c r="S187" s="233"/>
      <c r="T187" s="234"/>
      <c r="U187" s="228"/>
      <c r="V187" s="228">
        <f>SUM(V188:V197)</f>
        <v>12.04</v>
      </c>
      <c r="W187" s="228"/>
      <c r="X187" s="228"/>
      <c r="Y187" s="228"/>
      <c r="AG187" t="s">
        <v>164</v>
      </c>
    </row>
    <row r="188" spans="1:60" ht="22.5" outlineLevel="1" x14ac:dyDescent="0.2">
      <c r="A188" s="236">
        <v>47</v>
      </c>
      <c r="B188" s="237" t="s">
        <v>921</v>
      </c>
      <c r="C188" s="254" t="s">
        <v>922</v>
      </c>
      <c r="D188" s="238" t="s">
        <v>202</v>
      </c>
      <c r="E188" s="239">
        <v>8.6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2.0999999999999999E-3</v>
      </c>
      <c r="O188" s="239">
        <f>ROUND(E188*N188,2)</f>
        <v>0.02</v>
      </c>
      <c r="P188" s="239">
        <v>0</v>
      </c>
      <c r="Q188" s="239">
        <f>ROUND(E188*P188,2)</f>
        <v>0</v>
      </c>
      <c r="R188" s="241" t="s">
        <v>923</v>
      </c>
      <c r="S188" s="241" t="s">
        <v>169</v>
      </c>
      <c r="T188" s="242" t="s">
        <v>170</v>
      </c>
      <c r="U188" s="224">
        <v>0.8</v>
      </c>
      <c r="V188" s="224">
        <f>ROUND(E188*U188,2)</f>
        <v>6.88</v>
      </c>
      <c r="W188" s="224"/>
      <c r="X188" s="224" t="s">
        <v>171</v>
      </c>
      <c r="Y188" s="224" t="s">
        <v>172</v>
      </c>
      <c r="Z188" s="213"/>
      <c r="AA188" s="213"/>
      <c r="AB188" s="213"/>
      <c r="AC188" s="213"/>
      <c r="AD188" s="213"/>
      <c r="AE188" s="213"/>
      <c r="AF188" s="213"/>
      <c r="AG188" s="213" t="s">
        <v>173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6" t="s">
        <v>924</v>
      </c>
      <c r="D189" s="243"/>
      <c r="E189" s="243"/>
      <c r="F189" s="243"/>
      <c r="G189" s="243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188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">
      <c r="A190" s="220"/>
      <c r="B190" s="221"/>
      <c r="C190" s="255" t="s">
        <v>760</v>
      </c>
      <c r="D190" s="226"/>
      <c r="E190" s="227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175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55" t="s">
        <v>925</v>
      </c>
      <c r="D191" s="226"/>
      <c r="E191" s="227">
        <v>8.6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175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36">
        <v>48</v>
      </c>
      <c r="B192" s="237" t="s">
        <v>926</v>
      </c>
      <c r="C192" s="254" t="s">
        <v>927</v>
      </c>
      <c r="D192" s="238" t="s">
        <v>202</v>
      </c>
      <c r="E192" s="239">
        <v>8.6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4.0299999999999997E-3</v>
      </c>
      <c r="O192" s="239">
        <f>ROUND(E192*N192,2)</f>
        <v>0.03</v>
      </c>
      <c r="P192" s="239">
        <v>0</v>
      </c>
      <c r="Q192" s="239">
        <f>ROUND(E192*P192,2)</f>
        <v>0</v>
      </c>
      <c r="R192" s="241" t="s">
        <v>923</v>
      </c>
      <c r="S192" s="241" t="s">
        <v>169</v>
      </c>
      <c r="T192" s="242" t="s">
        <v>170</v>
      </c>
      <c r="U192" s="224">
        <v>0.6</v>
      </c>
      <c r="V192" s="224">
        <f>ROUND(E192*U192,2)</f>
        <v>5.16</v>
      </c>
      <c r="W192" s="224"/>
      <c r="X192" s="224" t="s">
        <v>171</v>
      </c>
      <c r="Y192" s="224" t="s">
        <v>172</v>
      </c>
      <c r="Z192" s="213"/>
      <c r="AA192" s="213"/>
      <c r="AB192" s="213"/>
      <c r="AC192" s="213"/>
      <c r="AD192" s="213"/>
      <c r="AE192" s="213"/>
      <c r="AF192" s="213"/>
      <c r="AG192" s="213" t="s">
        <v>173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20"/>
      <c r="B193" s="221"/>
      <c r="C193" s="256" t="s">
        <v>924</v>
      </c>
      <c r="D193" s="243"/>
      <c r="E193" s="243"/>
      <c r="F193" s="243"/>
      <c r="G193" s="243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188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 x14ac:dyDescent="0.2">
      <c r="A194" s="220"/>
      <c r="B194" s="221"/>
      <c r="C194" s="255" t="s">
        <v>760</v>
      </c>
      <c r="D194" s="226"/>
      <c r="E194" s="227"/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3"/>
      <c r="AA194" s="213"/>
      <c r="AB194" s="213"/>
      <c r="AC194" s="213"/>
      <c r="AD194" s="213"/>
      <c r="AE194" s="213"/>
      <c r="AF194" s="213"/>
      <c r="AG194" s="213" t="s">
        <v>175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20"/>
      <c r="B195" s="221"/>
      <c r="C195" s="255" t="s">
        <v>928</v>
      </c>
      <c r="D195" s="226"/>
      <c r="E195" s="227">
        <v>8.6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175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>
        <v>49</v>
      </c>
      <c r="B196" s="221" t="s">
        <v>929</v>
      </c>
      <c r="C196" s="271" t="s">
        <v>930</v>
      </c>
      <c r="D196" s="222" t="s">
        <v>0</v>
      </c>
      <c r="E196" s="270"/>
      <c r="F196" s="225"/>
      <c r="G196" s="224">
        <f>ROUND(E196*F196,2)</f>
        <v>0</v>
      </c>
      <c r="H196" s="225"/>
      <c r="I196" s="224">
        <f>ROUND(E196*H196,2)</f>
        <v>0</v>
      </c>
      <c r="J196" s="225"/>
      <c r="K196" s="224">
        <f>ROUND(E196*J196,2)</f>
        <v>0</v>
      </c>
      <c r="L196" s="224">
        <v>21</v>
      </c>
      <c r="M196" s="224">
        <f>G196*(1+L196/100)</f>
        <v>0</v>
      </c>
      <c r="N196" s="223">
        <v>0</v>
      </c>
      <c r="O196" s="223">
        <f>ROUND(E196*N196,2)</f>
        <v>0</v>
      </c>
      <c r="P196" s="223">
        <v>0</v>
      </c>
      <c r="Q196" s="223">
        <f>ROUND(E196*P196,2)</f>
        <v>0</v>
      </c>
      <c r="R196" s="224" t="s">
        <v>923</v>
      </c>
      <c r="S196" s="224" t="s">
        <v>169</v>
      </c>
      <c r="T196" s="224" t="s">
        <v>170</v>
      </c>
      <c r="U196" s="224">
        <v>0</v>
      </c>
      <c r="V196" s="224">
        <f>ROUND(E196*U196,2)</f>
        <v>0</v>
      </c>
      <c r="W196" s="224"/>
      <c r="X196" s="224" t="s">
        <v>364</v>
      </c>
      <c r="Y196" s="224" t="s">
        <v>242</v>
      </c>
      <c r="Z196" s="213"/>
      <c r="AA196" s="213"/>
      <c r="AB196" s="213"/>
      <c r="AC196" s="213"/>
      <c r="AD196" s="213"/>
      <c r="AE196" s="213"/>
      <c r="AF196" s="213"/>
      <c r="AG196" s="213" t="s">
        <v>365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69" t="s">
        <v>931</v>
      </c>
      <c r="D197" s="268"/>
      <c r="E197" s="268"/>
      <c r="F197" s="268"/>
      <c r="G197" s="268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3"/>
      <c r="AA197" s="213"/>
      <c r="AB197" s="213"/>
      <c r="AC197" s="213"/>
      <c r="AD197" s="213"/>
      <c r="AE197" s="213"/>
      <c r="AF197" s="213"/>
      <c r="AG197" s="213" t="s">
        <v>188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x14ac:dyDescent="0.2">
      <c r="A198" s="3"/>
      <c r="B198" s="4"/>
      <c r="C198" s="259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15</v>
      </c>
      <c r="AF198">
        <v>21</v>
      </c>
      <c r="AG198" t="s">
        <v>149</v>
      </c>
    </row>
    <row r="199" spans="1:60" x14ac:dyDescent="0.2">
      <c r="A199" s="216"/>
      <c r="B199" s="217" t="s">
        <v>29</v>
      </c>
      <c r="C199" s="260"/>
      <c r="D199" s="218"/>
      <c r="E199" s="219"/>
      <c r="F199" s="219"/>
      <c r="G199" s="235">
        <f>G8+G74+G93+G101+G115+G120+G184+G187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258</v>
      </c>
    </row>
    <row r="200" spans="1:60" x14ac:dyDescent="0.2">
      <c r="C200" s="261"/>
      <c r="D200" s="10"/>
      <c r="AG200" t="s">
        <v>259</v>
      </c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5vq1yvdeApxckQMMjNLjPH8JXH1X+jfDAaUSsWZPuHGSoCK++niSf+ELAI1Vc4CyMrK1giP882YRhkzJETTWQ==" saltValue="Lfjo3AX365jsBH3WiV9WLA==" spinCount="100000" sheet="1" formatRows="0"/>
  <mergeCells count="25">
    <mergeCell ref="C197:G197"/>
    <mergeCell ref="C135:G135"/>
    <mergeCell ref="C138:G138"/>
    <mergeCell ref="C141:G141"/>
    <mergeCell ref="C186:G186"/>
    <mergeCell ref="C189:G189"/>
    <mergeCell ref="C193:G193"/>
    <mergeCell ref="C95:G95"/>
    <mergeCell ref="C103:G103"/>
    <mergeCell ref="C108:G108"/>
    <mergeCell ref="C112:G112"/>
    <mergeCell ref="C117:G117"/>
    <mergeCell ref="C129:G129"/>
    <mergeCell ref="C19:G19"/>
    <mergeCell ref="C24:G24"/>
    <mergeCell ref="C33:G33"/>
    <mergeCell ref="C50:G50"/>
    <mergeCell ref="C56:G56"/>
    <mergeCell ref="C79:G7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5007-716F-4E2F-A5CA-68DAF8286A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SUMIF(AG9:AG74,"&lt;&gt;NOR",G9:G74)</f>
        <v>0</v>
      </c>
      <c r="H8" s="233"/>
      <c r="I8" s="233">
        <f>SUM(I9:I74)</f>
        <v>0</v>
      </c>
      <c r="J8" s="233"/>
      <c r="K8" s="233">
        <f>SUM(K9:K74)</f>
        <v>0</v>
      </c>
      <c r="L8" s="233"/>
      <c r="M8" s="233">
        <f>SUM(M9:M74)</f>
        <v>0</v>
      </c>
      <c r="N8" s="232"/>
      <c r="O8" s="232">
        <f>SUM(O9:O74)</f>
        <v>304.33</v>
      </c>
      <c r="P8" s="232"/>
      <c r="Q8" s="232">
        <f>SUM(Q9:Q74)</f>
        <v>0</v>
      </c>
      <c r="R8" s="233"/>
      <c r="S8" s="233"/>
      <c r="T8" s="234"/>
      <c r="U8" s="228"/>
      <c r="V8" s="228">
        <f>SUM(V9:V74)</f>
        <v>484.33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757</v>
      </c>
      <c r="C9" s="254" t="s">
        <v>758</v>
      </c>
      <c r="D9" s="238" t="s">
        <v>184</v>
      </c>
      <c r="E9" s="239">
        <v>197.56450000000001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0.11</v>
      </c>
      <c r="V9" s="224">
        <f>ROUND(E9*U9,2)</f>
        <v>21.73</v>
      </c>
      <c r="W9" s="224"/>
      <c r="X9" s="224" t="s">
        <v>171</v>
      </c>
      <c r="Y9" s="224" t="s">
        <v>172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2" x14ac:dyDescent="0.2">
      <c r="A10" s="220"/>
      <c r="B10" s="221"/>
      <c r="C10" s="256" t="s">
        <v>759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932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933</v>
      </c>
      <c r="D12" s="226"/>
      <c r="E12" s="227">
        <v>186.43600000000001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934</v>
      </c>
      <c r="D13" s="226"/>
      <c r="E13" s="227">
        <v>9.2159999999999993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763</v>
      </c>
      <c r="D14" s="226"/>
      <c r="E14" s="227">
        <v>1.9125000000000001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2</v>
      </c>
      <c r="B15" s="237" t="s">
        <v>764</v>
      </c>
      <c r="C15" s="254" t="s">
        <v>765</v>
      </c>
      <c r="D15" s="238" t="s">
        <v>184</v>
      </c>
      <c r="E15" s="239">
        <v>59.269350000000003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192</v>
      </c>
      <c r="S15" s="241" t="s">
        <v>169</v>
      </c>
      <c r="T15" s="242" t="s">
        <v>170</v>
      </c>
      <c r="U15" s="224">
        <v>4.3099999999999999E-2</v>
      </c>
      <c r="V15" s="224">
        <f>ROUND(E15*U15,2)</f>
        <v>2.5499999999999998</v>
      </c>
      <c r="W15" s="224"/>
      <c r="X15" s="224" t="s">
        <v>171</v>
      </c>
      <c r="Y15" s="224" t="s">
        <v>172</v>
      </c>
      <c r="Z15" s="213"/>
      <c r="AA15" s="213"/>
      <c r="AB15" s="213"/>
      <c r="AC15" s="213"/>
      <c r="AD15" s="213"/>
      <c r="AE15" s="213"/>
      <c r="AF15" s="213"/>
      <c r="AG15" s="213" t="s">
        <v>173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2" x14ac:dyDescent="0.2">
      <c r="A16" s="220"/>
      <c r="B16" s="221"/>
      <c r="C16" s="256" t="s">
        <v>759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188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4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935</v>
      </c>
      <c r="D17" s="226"/>
      <c r="E17" s="227">
        <v>59.269350000000003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175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6">
        <v>3</v>
      </c>
      <c r="B18" s="237" t="s">
        <v>584</v>
      </c>
      <c r="C18" s="254" t="s">
        <v>585</v>
      </c>
      <c r="D18" s="238" t="s">
        <v>184</v>
      </c>
      <c r="E18" s="239">
        <v>321.58800000000002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192</v>
      </c>
      <c r="S18" s="241" t="s">
        <v>169</v>
      </c>
      <c r="T18" s="242" t="s">
        <v>170</v>
      </c>
      <c r="U18" s="224">
        <v>0.23</v>
      </c>
      <c r="V18" s="224">
        <f>ROUND(E18*U18,2)</f>
        <v>73.97</v>
      </c>
      <c r="W18" s="224"/>
      <c r="X18" s="224" t="s">
        <v>171</v>
      </c>
      <c r="Y18" s="224" t="s">
        <v>172</v>
      </c>
      <c r="Z18" s="213"/>
      <c r="AA18" s="213"/>
      <c r="AB18" s="213"/>
      <c r="AC18" s="213"/>
      <c r="AD18" s="213"/>
      <c r="AE18" s="213"/>
      <c r="AF18" s="213"/>
      <c r="AG18" s="213" t="s">
        <v>173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2" x14ac:dyDescent="0.2">
      <c r="A19" s="220"/>
      <c r="B19" s="221"/>
      <c r="C19" s="256" t="s">
        <v>586</v>
      </c>
      <c r="D19" s="243"/>
      <c r="E19" s="243"/>
      <c r="F19" s="243"/>
      <c r="G19" s="243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4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5" t="s">
        <v>767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936</v>
      </c>
      <c r="D21" s="226"/>
      <c r="E21" s="227">
        <v>286.68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937</v>
      </c>
      <c r="D22" s="226"/>
      <c r="E22" s="227">
        <v>33.36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5" t="s">
        <v>938</v>
      </c>
      <c r="D23" s="226"/>
      <c r="E23" s="227">
        <v>1.548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6">
        <v>4</v>
      </c>
      <c r="B24" s="237" t="s">
        <v>268</v>
      </c>
      <c r="C24" s="254" t="s">
        <v>269</v>
      </c>
      <c r="D24" s="238" t="s">
        <v>184</v>
      </c>
      <c r="E24" s="239">
        <v>232.72371000000001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 t="s">
        <v>192</v>
      </c>
      <c r="S24" s="241" t="s">
        <v>169</v>
      </c>
      <c r="T24" s="242" t="s">
        <v>170</v>
      </c>
      <c r="U24" s="224">
        <v>7.3999999999999996E-2</v>
      </c>
      <c r="V24" s="224">
        <f>ROUND(E24*U24,2)</f>
        <v>17.22</v>
      </c>
      <c r="W24" s="224"/>
      <c r="X24" s="224" t="s">
        <v>171</v>
      </c>
      <c r="Y24" s="224" t="s">
        <v>541</v>
      </c>
      <c r="Z24" s="213"/>
      <c r="AA24" s="213"/>
      <c r="AB24" s="213"/>
      <c r="AC24" s="213"/>
      <c r="AD24" s="213"/>
      <c r="AE24" s="213"/>
      <c r="AF24" s="213"/>
      <c r="AG24" s="213" t="s">
        <v>173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6" t="s">
        <v>270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188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5" t="s">
        <v>770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771</v>
      </c>
      <c r="D27" s="226"/>
      <c r="E27" s="227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939</v>
      </c>
      <c r="D28" s="226"/>
      <c r="E28" s="227">
        <v>197.56450000000001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175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5" t="s">
        <v>773</v>
      </c>
      <c r="D29" s="226"/>
      <c r="E29" s="227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175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55" t="s">
        <v>940</v>
      </c>
      <c r="D30" s="226"/>
      <c r="E30" s="227">
        <v>321.58800000000002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5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5" t="s">
        <v>775</v>
      </c>
      <c r="D31" s="226"/>
      <c r="E31" s="227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2">
      <c r="A32" s="220"/>
      <c r="B32" s="221"/>
      <c r="C32" s="255" t="s">
        <v>941</v>
      </c>
      <c r="D32" s="226"/>
      <c r="E32" s="227">
        <v>-286.42878999999999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175</v>
      </c>
      <c r="AH32" s="213">
        <v>5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6">
        <v>5</v>
      </c>
      <c r="B33" s="237" t="s">
        <v>777</v>
      </c>
      <c r="C33" s="254" t="s">
        <v>778</v>
      </c>
      <c r="D33" s="238" t="s">
        <v>184</v>
      </c>
      <c r="E33" s="239">
        <v>286.42878999999999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 t="s">
        <v>192</v>
      </c>
      <c r="S33" s="241" t="s">
        <v>169</v>
      </c>
      <c r="T33" s="242" t="s">
        <v>170</v>
      </c>
      <c r="U33" s="224">
        <v>0.20200000000000001</v>
      </c>
      <c r="V33" s="224">
        <f>ROUND(E33*U33,2)</f>
        <v>57.86</v>
      </c>
      <c r="W33" s="224"/>
      <c r="X33" s="224" t="s">
        <v>171</v>
      </c>
      <c r="Y33" s="224" t="s">
        <v>541</v>
      </c>
      <c r="Z33" s="213"/>
      <c r="AA33" s="213"/>
      <c r="AB33" s="213"/>
      <c r="AC33" s="213"/>
      <c r="AD33" s="213"/>
      <c r="AE33" s="213"/>
      <c r="AF33" s="213"/>
      <c r="AG33" s="213" t="s">
        <v>173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6" t="s">
        <v>779</v>
      </c>
      <c r="D34" s="243"/>
      <c r="E34" s="243"/>
      <c r="F34" s="243"/>
      <c r="G34" s="243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188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5" t="s">
        <v>932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780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5" t="s">
        <v>781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175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5" t="s">
        <v>939</v>
      </c>
      <c r="D38" s="226"/>
      <c r="E38" s="227">
        <v>197.56450000000001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175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782</v>
      </c>
      <c r="D39" s="226"/>
      <c r="E39" s="227">
        <v>-3.84531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55" t="s">
        <v>942</v>
      </c>
      <c r="D40" s="226"/>
      <c r="E40" s="227">
        <v>-38.102400000000003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175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5" t="s">
        <v>943</v>
      </c>
      <c r="D41" s="226"/>
      <c r="E41" s="227">
        <v>-22.26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390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55" t="s">
        <v>785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175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20"/>
      <c r="B44" s="221"/>
      <c r="C44" s="255" t="s">
        <v>786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787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55" t="s">
        <v>940</v>
      </c>
      <c r="D46" s="226"/>
      <c r="E46" s="227">
        <v>321.58800000000002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175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5" t="s">
        <v>788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944</v>
      </c>
      <c r="D48" s="226"/>
      <c r="E48" s="227">
        <v>-3.3359999999999999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945</v>
      </c>
      <c r="D49" s="226"/>
      <c r="E49" s="227">
        <v>-165.18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6">
        <v>6</v>
      </c>
      <c r="B50" s="237" t="s">
        <v>791</v>
      </c>
      <c r="C50" s="254" t="s">
        <v>792</v>
      </c>
      <c r="D50" s="238" t="s">
        <v>184</v>
      </c>
      <c r="E50" s="239">
        <v>165.18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192</v>
      </c>
      <c r="S50" s="241" t="s">
        <v>169</v>
      </c>
      <c r="T50" s="242" t="s">
        <v>170</v>
      </c>
      <c r="U50" s="224">
        <v>1.587</v>
      </c>
      <c r="V50" s="224">
        <f>ROUND(E50*U50,2)</f>
        <v>262.14</v>
      </c>
      <c r="W50" s="224"/>
      <c r="X50" s="224" t="s">
        <v>171</v>
      </c>
      <c r="Y50" s="224" t="s">
        <v>172</v>
      </c>
      <c r="Z50" s="213"/>
      <c r="AA50" s="213"/>
      <c r="AB50" s="213"/>
      <c r="AC50" s="213"/>
      <c r="AD50" s="213"/>
      <c r="AE50" s="213"/>
      <c r="AF50" s="213"/>
      <c r="AG50" s="213" t="s">
        <v>173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2" x14ac:dyDescent="0.2">
      <c r="A51" s="220"/>
      <c r="B51" s="221"/>
      <c r="C51" s="256" t="s">
        <v>793</v>
      </c>
      <c r="D51" s="243"/>
      <c r="E51" s="243"/>
      <c r="F51" s="243"/>
      <c r="G51" s="243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188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44" t="str">
        <f>C51</f>
        <v>sypaninou z vhodných hornin tř. 1 - 4 nebo materiálem připraveným podél výkopu ve vzdálenosti do 3 m od jeho kraje, pro jakoukoliv hloubku výkopu a jakoukoliv míru zhutnění,</v>
      </c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5" t="s">
        <v>794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946</v>
      </c>
      <c r="D53" s="226"/>
      <c r="E53" s="227">
        <v>143.34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947</v>
      </c>
      <c r="D54" s="226"/>
      <c r="E54" s="227">
        <v>16.68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5" t="s">
        <v>796</v>
      </c>
      <c r="D55" s="226"/>
      <c r="E55" s="227">
        <v>2.58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175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5" t="s">
        <v>797</v>
      </c>
      <c r="D56" s="226"/>
      <c r="E56" s="227">
        <v>2.58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175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6">
        <v>7</v>
      </c>
      <c r="B57" s="237" t="s">
        <v>798</v>
      </c>
      <c r="C57" s="254" t="s">
        <v>799</v>
      </c>
      <c r="D57" s="238" t="s">
        <v>184</v>
      </c>
      <c r="E57" s="239">
        <v>22.26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192</v>
      </c>
      <c r="S57" s="241" t="s">
        <v>169</v>
      </c>
      <c r="T57" s="242" t="s">
        <v>948</v>
      </c>
      <c r="U57" s="224">
        <v>2.1949999999999998</v>
      </c>
      <c r="V57" s="224">
        <f>ROUND(E57*U57,2)</f>
        <v>48.86</v>
      </c>
      <c r="W57" s="224"/>
      <c r="X57" s="224" t="s">
        <v>171</v>
      </c>
      <c r="Y57" s="224" t="s">
        <v>541</v>
      </c>
      <c r="Z57" s="213"/>
      <c r="AA57" s="213"/>
      <c r="AB57" s="213"/>
      <c r="AC57" s="213"/>
      <c r="AD57" s="213"/>
      <c r="AE57" s="213"/>
      <c r="AF57" s="213"/>
      <c r="AG57" s="213" t="s">
        <v>173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2" x14ac:dyDescent="0.2">
      <c r="A58" s="220"/>
      <c r="B58" s="221"/>
      <c r="C58" s="256" t="s">
        <v>800</v>
      </c>
      <c r="D58" s="243"/>
      <c r="E58" s="243"/>
      <c r="F58" s="243"/>
      <c r="G58" s="243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188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44" t="str">
        <f>C58</f>
        <v>sypaninou z vhodných hornin tř. 1 - 4 nebo materiálem, uloženým ve vzdálenosti do 30 m od vnějšího kraje objektu, pro jakoukoliv míru zhutnění,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5" t="s">
        <v>932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55" t="s">
        <v>949</v>
      </c>
      <c r="D60" s="226"/>
      <c r="E60" s="227">
        <v>22.26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6">
        <v>8</v>
      </c>
      <c r="B61" s="237" t="s">
        <v>802</v>
      </c>
      <c r="C61" s="254" t="s">
        <v>803</v>
      </c>
      <c r="D61" s="238" t="s">
        <v>240</v>
      </c>
      <c r="E61" s="239">
        <v>247.77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1</v>
      </c>
      <c r="O61" s="239">
        <f>ROUND(E61*N61,2)</f>
        <v>247.77</v>
      </c>
      <c r="P61" s="239">
        <v>0</v>
      </c>
      <c r="Q61" s="239">
        <f>ROUND(E61*P61,2)</f>
        <v>0</v>
      </c>
      <c r="R61" s="241" t="s">
        <v>334</v>
      </c>
      <c r="S61" s="241" t="s">
        <v>804</v>
      </c>
      <c r="T61" s="242" t="s">
        <v>170</v>
      </c>
      <c r="U61" s="224">
        <v>0</v>
      </c>
      <c r="V61" s="224">
        <f>ROUND(E61*U61,2)</f>
        <v>0</v>
      </c>
      <c r="W61" s="224"/>
      <c r="X61" s="224" t="s">
        <v>335</v>
      </c>
      <c r="Y61" s="224" t="s">
        <v>172</v>
      </c>
      <c r="Z61" s="213"/>
      <c r="AA61" s="213"/>
      <c r="AB61" s="213"/>
      <c r="AC61" s="213"/>
      <c r="AD61" s="213"/>
      <c r="AE61" s="213"/>
      <c r="AF61" s="213"/>
      <c r="AG61" s="213" t="s">
        <v>336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5" t="s">
        <v>805</v>
      </c>
      <c r="D62" s="226"/>
      <c r="E62" s="227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175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20"/>
      <c r="B63" s="221"/>
      <c r="C63" s="255" t="s">
        <v>794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175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20"/>
      <c r="B64" s="221"/>
      <c r="C64" s="255" t="s">
        <v>950</v>
      </c>
      <c r="D64" s="226"/>
      <c r="E64" s="227">
        <v>247.77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175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6">
        <v>9</v>
      </c>
      <c r="B65" s="237" t="s">
        <v>807</v>
      </c>
      <c r="C65" s="254" t="s">
        <v>808</v>
      </c>
      <c r="D65" s="238" t="s">
        <v>240</v>
      </c>
      <c r="E65" s="239">
        <v>39.864719999999998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1</v>
      </c>
      <c r="O65" s="239">
        <f>ROUND(E65*N65,2)</f>
        <v>39.86</v>
      </c>
      <c r="P65" s="239">
        <v>0</v>
      </c>
      <c r="Q65" s="239">
        <f>ROUND(E65*P65,2)</f>
        <v>0</v>
      </c>
      <c r="R65" s="241" t="s">
        <v>334</v>
      </c>
      <c r="S65" s="241" t="s">
        <v>804</v>
      </c>
      <c r="T65" s="242" t="s">
        <v>170</v>
      </c>
      <c r="U65" s="224">
        <v>0</v>
      </c>
      <c r="V65" s="224">
        <f>ROUND(E65*U65,2)</f>
        <v>0</v>
      </c>
      <c r="W65" s="224"/>
      <c r="X65" s="224" t="s">
        <v>335</v>
      </c>
      <c r="Y65" s="224" t="s">
        <v>541</v>
      </c>
      <c r="Z65" s="213"/>
      <c r="AA65" s="213"/>
      <c r="AB65" s="213"/>
      <c r="AC65" s="213"/>
      <c r="AD65" s="213"/>
      <c r="AE65" s="213"/>
      <c r="AF65" s="213"/>
      <c r="AG65" s="213" t="s">
        <v>336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5" t="s">
        <v>932</v>
      </c>
      <c r="D66" s="226"/>
      <c r="E66" s="227"/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175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951</v>
      </c>
      <c r="D67" s="226"/>
      <c r="E67" s="227">
        <v>3.8707199999999999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55" t="s">
        <v>810</v>
      </c>
      <c r="D68" s="226"/>
      <c r="E68" s="227">
        <v>0.378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175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5" t="s">
        <v>952</v>
      </c>
      <c r="D69" s="226"/>
      <c r="E69" s="227">
        <v>35.616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6">
        <v>10</v>
      </c>
      <c r="B70" s="237" t="s">
        <v>812</v>
      </c>
      <c r="C70" s="254" t="s">
        <v>813</v>
      </c>
      <c r="D70" s="238" t="s">
        <v>240</v>
      </c>
      <c r="E70" s="239">
        <v>16.704000000000001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1</v>
      </c>
      <c r="O70" s="239">
        <f>ROUND(E70*N70,2)</f>
        <v>16.7</v>
      </c>
      <c r="P70" s="239">
        <v>0</v>
      </c>
      <c r="Q70" s="239">
        <f>ROUND(E70*P70,2)</f>
        <v>0</v>
      </c>
      <c r="R70" s="241" t="s">
        <v>334</v>
      </c>
      <c r="S70" s="241" t="s">
        <v>814</v>
      </c>
      <c r="T70" s="242" t="s">
        <v>170</v>
      </c>
      <c r="U70" s="224">
        <v>0</v>
      </c>
      <c r="V70" s="224">
        <f>ROUND(E70*U70,2)</f>
        <v>0</v>
      </c>
      <c r="W70" s="224"/>
      <c r="X70" s="224" t="s">
        <v>335</v>
      </c>
      <c r="Y70" s="224" t="s">
        <v>172</v>
      </c>
      <c r="Z70" s="213"/>
      <c r="AA70" s="213"/>
      <c r="AB70" s="213"/>
      <c r="AC70" s="213"/>
      <c r="AD70" s="213"/>
      <c r="AE70" s="213"/>
      <c r="AF70" s="213"/>
      <c r="AG70" s="213" t="s">
        <v>336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5" t="s">
        <v>932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953</v>
      </c>
      <c r="D72" s="226"/>
      <c r="E72" s="227">
        <v>6.9119999999999999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5" t="s">
        <v>954</v>
      </c>
      <c r="D73" s="226"/>
      <c r="E73" s="227">
        <v>4.6079999999999997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20"/>
      <c r="B74" s="221"/>
      <c r="C74" s="274" t="s">
        <v>817</v>
      </c>
      <c r="D74" s="272"/>
      <c r="E74" s="273">
        <v>5.1840000000000002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175</v>
      </c>
      <c r="AH74" s="213">
        <v>4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9" t="s">
        <v>163</v>
      </c>
      <c r="B75" s="230" t="s">
        <v>93</v>
      </c>
      <c r="C75" s="253" t="s">
        <v>94</v>
      </c>
      <c r="D75" s="231"/>
      <c r="E75" s="232"/>
      <c r="F75" s="233"/>
      <c r="G75" s="233">
        <f>SUMIF(AG76:AG94,"&lt;&gt;NOR",G76:G94)</f>
        <v>0</v>
      </c>
      <c r="H75" s="233"/>
      <c r="I75" s="233">
        <f>SUM(I76:I94)</f>
        <v>0</v>
      </c>
      <c r="J75" s="233"/>
      <c r="K75" s="233">
        <f>SUM(K76:K94)</f>
        <v>0</v>
      </c>
      <c r="L75" s="233"/>
      <c r="M75" s="233">
        <f>SUM(M76:M94)</f>
        <v>0</v>
      </c>
      <c r="N75" s="232"/>
      <c r="O75" s="232">
        <f>SUM(O76:O94)</f>
        <v>8.57</v>
      </c>
      <c r="P75" s="232"/>
      <c r="Q75" s="232">
        <f>SUM(Q76:Q94)</f>
        <v>0</v>
      </c>
      <c r="R75" s="233"/>
      <c r="S75" s="233"/>
      <c r="T75" s="234"/>
      <c r="U75" s="228"/>
      <c r="V75" s="228">
        <f>SUM(V76:V94)</f>
        <v>146.67000000000002</v>
      </c>
      <c r="W75" s="228"/>
      <c r="X75" s="228"/>
      <c r="Y75" s="228"/>
      <c r="AG75" t="s">
        <v>164</v>
      </c>
    </row>
    <row r="76" spans="1:60" outlineLevel="1" x14ac:dyDescent="0.2">
      <c r="A76" s="236">
        <v>11</v>
      </c>
      <c r="B76" s="237" t="s">
        <v>818</v>
      </c>
      <c r="C76" s="254" t="s">
        <v>819</v>
      </c>
      <c r="D76" s="238" t="s">
        <v>184</v>
      </c>
      <c r="E76" s="239">
        <v>3.3359999999999999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1.9205000000000001</v>
      </c>
      <c r="O76" s="239">
        <f>ROUND(E76*N76,2)</f>
        <v>6.41</v>
      </c>
      <c r="P76" s="239">
        <v>0</v>
      </c>
      <c r="Q76" s="239">
        <f>ROUND(E76*P76,2)</f>
        <v>0</v>
      </c>
      <c r="R76" s="241" t="s">
        <v>185</v>
      </c>
      <c r="S76" s="241" t="s">
        <v>169</v>
      </c>
      <c r="T76" s="242" t="s">
        <v>170</v>
      </c>
      <c r="U76" s="224">
        <v>1.2310000000000001</v>
      </c>
      <c r="V76" s="224">
        <f>ROUND(E76*U76,2)</f>
        <v>4.1100000000000003</v>
      </c>
      <c r="W76" s="224"/>
      <c r="X76" s="224" t="s">
        <v>171</v>
      </c>
      <c r="Y76" s="224" t="s">
        <v>172</v>
      </c>
      <c r="Z76" s="213"/>
      <c r="AA76" s="213"/>
      <c r="AB76" s="213"/>
      <c r="AC76" s="213"/>
      <c r="AD76" s="213"/>
      <c r="AE76" s="213"/>
      <c r="AF76" s="213"/>
      <c r="AG76" s="213" t="s">
        <v>173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5" t="s">
        <v>767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55" t="s">
        <v>955</v>
      </c>
      <c r="D78" s="226"/>
      <c r="E78" s="227">
        <v>3.3359999999999999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175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6">
        <v>12</v>
      </c>
      <c r="B79" s="237" t="s">
        <v>821</v>
      </c>
      <c r="C79" s="254" t="s">
        <v>822</v>
      </c>
      <c r="D79" s="238" t="s">
        <v>167</v>
      </c>
      <c r="E79" s="239">
        <v>1706.88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1.8000000000000001E-4</v>
      </c>
      <c r="O79" s="239">
        <f>ROUND(E79*N79,2)</f>
        <v>0.31</v>
      </c>
      <c r="P79" s="239">
        <v>0</v>
      </c>
      <c r="Q79" s="239">
        <f>ROUND(E79*P79,2)</f>
        <v>0</v>
      </c>
      <c r="R79" s="241" t="s">
        <v>185</v>
      </c>
      <c r="S79" s="241" t="s">
        <v>169</v>
      </c>
      <c r="T79" s="242" t="s">
        <v>170</v>
      </c>
      <c r="U79" s="224">
        <v>7.4999999999999997E-2</v>
      </c>
      <c r="V79" s="224">
        <f>ROUND(E79*U79,2)</f>
        <v>128.02000000000001</v>
      </c>
      <c r="W79" s="224"/>
      <c r="X79" s="224" t="s">
        <v>171</v>
      </c>
      <c r="Y79" s="224" t="s">
        <v>172</v>
      </c>
      <c r="Z79" s="213"/>
      <c r="AA79" s="213"/>
      <c r="AB79" s="213"/>
      <c r="AC79" s="213"/>
      <c r="AD79" s="213"/>
      <c r="AE79" s="213"/>
      <c r="AF79" s="213"/>
      <c r="AG79" s="213" t="s">
        <v>173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6" t="s">
        <v>823</v>
      </c>
      <c r="D80" s="243"/>
      <c r="E80" s="243"/>
      <c r="F80" s="243"/>
      <c r="G80" s="243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188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956</v>
      </c>
      <c r="D81" s="226"/>
      <c r="E81" s="227">
        <v>1528.96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175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55" t="s">
        <v>957</v>
      </c>
      <c r="D82" s="226"/>
      <c r="E82" s="227">
        <v>177.92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175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6">
        <v>13</v>
      </c>
      <c r="B83" s="237" t="s">
        <v>825</v>
      </c>
      <c r="C83" s="254" t="s">
        <v>826</v>
      </c>
      <c r="D83" s="238" t="s">
        <v>167</v>
      </c>
      <c r="E83" s="239">
        <v>134.4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4.0000000000000003E-5</v>
      </c>
      <c r="O83" s="239">
        <f>ROUND(E83*N83,2)</f>
        <v>0.01</v>
      </c>
      <c r="P83" s="239">
        <v>0</v>
      </c>
      <c r="Q83" s="239">
        <f>ROUND(E83*P83,2)</f>
        <v>0</v>
      </c>
      <c r="R83" s="241" t="s">
        <v>278</v>
      </c>
      <c r="S83" s="241" t="s">
        <v>169</v>
      </c>
      <c r="T83" s="242" t="s">
        <v>170</v>
      </c>
      <c r="U83" s="224">
        <v>0.06</v>
      </c>
      <c r="V83" s="224">
        <f>ROUND(E83*U83,2)</f>
        <v>8.06</v>
      </c>
      <c r="W83" s="224"/>
      <c r="X83" s="224" t="s">
        <v>171</v>
      </c>
      <c r="Y83" s="224" t="s">
        <v>172</v>
      </c>
      <c r="Z83" s="213"/>
      <c r="AA83" s="213"/>
      <c r="AB83" s="213"/>
      <c r="AC83" s="213"/>
      <c r="AD83" s="213"/>
      <c r="AE83" s="213"/>
      <c r="AF83" s="213"/>
      <c r="AG83" s="213" t="s">
        <v>173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5" t="s">
        <v>958</v>
      </c>
      <c r="D84" s="226"/>
      <c r="E84" s="227">
        <v>134.4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175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14</v>
      </c>
      <c r="B85" s="237" t="s">
        <v>828</v>
      </c>
      <c r="C85" s="254" t="s">
        <v>829</v>
      </c>
      <c r="D85" s="238" t="s">
        <v>211</v>
      </c>
      <c r="E85" s="239">
        <v>24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299</v>
      </c>
      <c r="T85" s="242" t="s">
        <v>300</v>
      </c>
      <c r="U85" s="224">
        <v>0.27</v>
      </c>
      <c r="V85" s="224">
        <f>ROUND(E85*U85,2)</f>
        <v>6.48</v>
      </c>
      <c r="W85" s="224"/>
      <c r="X85" s="224" t="s">
        <v>171</v>
      </c>
      <c r="Y85" s="224" t="s">
        <v>172</v>
      </c>
      <c r="Z85" s="213"/>
      <c r="AA85" s="213"/>
      <c r="AB85" s="213"/>
      <c r="AC85" s="213"/>
      <c r="AD85" s="213"/>
      <c r="AE85" s="213"/>
      <c r="AF85" s="213"/>
      <c r="AG85" s="213" t="s">
        <v>173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932</v>
      </c>
      <c r="D86" s="226"/>
      <c r="E86" s="227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175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5" t="s">
        <v>959</v>
      </c>
      <c r="D87" s="226"/>
      <c r="E87" s="227">
        <v>24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175</v>
      </c>
      <c r="AH87" s="213">
        <v>5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6">
        <v>15</v>
      </c>
      <c r="B88" s="237" t="s">
        <v>831</v>
      </c>
      <c r="C88" s="254" t="s">
        <v>832</v>
      </c>
      <c r="D88" s="238" t="s">
        <v>211</v>
      </c>
      <c r="E88" s="239">
        <v>24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0.05</v>
      </c>
      <c r="O88" s="239">
        <f>ROUND(E88*N88,2)</f>
        <v>1.2</v>
      </c>
      <c r="P88" s="239">
        <v>0</v>
      </c>
      <c r="Q88" s="239">
        <f>ROUND(E88*P88,2)</f>
        <v>0</v>
      </c>
      <c r="R88" s="241"/>
      <c r="S88" s="241" t="s">
        <v>299</v>
      </c>
      <c r="T88" s="242" t="s">
        <v>300</v>
      </c>
      <c r="U88" s="224">
        <v>0</v>
      </c>
      <c r="V88" s="224">
        <f>ROUND(E88*U88,2)</f>
        <v>0</v>
      </c>
      <c r="W88" s="224"/>
      <c r="X88" s="224" t="s">
        <v>335</v>
      </c>
      <c r="Y88" s="224" t="s">
        <v>172</v>
      </c>
      <c r="Z88" s="213"/>
      <c r="AA88" s="213"/>
      <c r="AB88" s="213"/>
      <c r="AC88" s="213"/>
      <c r="AD88" s="213"/>
      <c r="AE88" s="213"/>
      <c r="AF88" s="213"/>
      <c r="AG88" s="213" t="s">
        <v>336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5" t="s">
        <v>960</v>
      </c>
      <c r="D89" s="226"/>
      <c r="E89" s="227">
        <v>24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2.5" outlineLevel="1" x14ac:dyDescent="0.2">
      <c r="A90" s="236">
        <v>16</v>
      </c>
      <c r="B90" s="237" t="s">
        <v>834</v>
      </c>
      <c r="C90" s="254" t="s">
        <v>835</v>
      </c>
      <c r="D90" s="238" t="s">
        <v>167</v>
      </c>
      <c r="E90" s="239">
        <v>2117.4720000000002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2.9999999999999997E-4</v>
      </c>
      <c r="O90" s="239">
        <f>ROUND(E90*N90,2)</f>
        <v>0.64</v>
      </c>
      <c r="P90" s="239">
        <v>0</v>
      </c>
      <c r="Q90" s="239">
        <f>ROUND(E90*P90,2)</f>
        <v>0</v>
      </c>
      <c r="R90" s="241" t="s">
        <v>334</v>
      </c>
      <c r="S90" s="241" t="s">
        <v>836</v>
      </c>
      <c r="T90" s="242" t="s">
        <v>170</v>
      </c>
      <c r="U90" s="224">
        <v>0</v>
      </c>
      <c r="V90" s="224">
        <f>ROUND(E90*U90,2)</f>
        <v>0</v>
      </c>
      <c r="W90" s="224"/>
      <c r="X90" s="224" t="s">
        <v>335</v>
      </c>
      <c r="Y90" s="224" t="s">
        <v>172</v>
      </c>
      <c r="Z90" s="213"/>
      <c r="AA90" s="213"/>
      <c r="AB90" s="213"/>
      <c r="AC90" s="213"/>
      <c r="AD90" s="213"/>
      <c r="AE90" s="213"/>
      <c r="AF90" s="213"/>
      <c r="AG90" s="213" t="s">
        <v>336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5" t="s">
        <v>932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961</v>
      </c>
      <c r="D92" s="226"/>
      <c r="E92" s="227">
        <v>154.56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175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20"/>
      <c r="B93" s="221"/>
      <c r="C93" s="255" t="s">
        <v>767</v>
      </c>
      <c r="D93" s="226"/>
      <c r="E93" s="227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175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55" t="s">
        <v>962</v>
      </c>
      <c r="D94" s="226"/>
      <c r="E94" s="227">
        <v>1962.912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175</v>
      </c>
      <c r="AH94" s="213">
        <v>5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9" t="s">
        <v>163</v>
      </c>
      <c r="B95" s="230" t="s">
        <v>99</v>
      </c>
      <c r="C95" s="253" t="s">
        <v>100</v>
      </c>
      <c r="D95" s="231"/>
      <c r="E95" s="232"/>
      <c r="F95" s="233"/>
      <c r="G95" s="233">
        <f>SUMIF(AG96:AG102,"&lt;&gt;NOR",G96:G102)</f>
        <v>0</v>
      </c>
      <c r="H95" s="233"/>
      <c r="I95" s="233">
        <f>SUM(I96:I102)</f>
        <v>0</v>
      </c>
      <c r="J95" s="233"/>
      <c r="K95" s="233">
        <f>SUM(K96:K102)</f>
        <v>0</v>
      </c>
      <c r="L95" s="233"/>
      <c r="M95" s="233">
        <f>SUM(M96:M102)</f>
        <v>0</v>
      </c>
      <c r="N95" s="232"/>
      <c r="O95" s="232">
        <f>SUM(O96:O102)</f>
        <v>1.96</v>
      </c>
      <c r="P95" s="232"/>
      <c r="Q95" s="232">
        <f>SUM(Q96:Q102)</f>
        <v>0</v>
      </c>
      <c r="R95" s="233"/>
      <c r="S95" s="233"/>
      <c r="T95" s="234"/>
      <c r="U95" s="228"/>
      <c r="V95" s="228">
        <f>SUM(V96:V102)</f>
        <v>2.31</v>
      </c>
      <c r="W95" s="228"/>
      <c r="X95" s="228"/>
      <c r="Y95" s="228"/>
      <c r="AG95" t="s">
        <v>164</v>
      </c>
    </row>
    <row r="96" spans="1:60" outlineLevel="1" x14ac:dyDescent="0.2">
      <c r="A96" s="236">
        <v>17</v>
      </c>
      <c r="B96" s="237" t="s">
        <v>839</v>
      </c>
      <c r="C96" s="254" t="s">
        <v>840</v>
      </c>
      <c r="D96" s="238" t="s">
        <v>184</v>
      </c>
      <c r="E96" s="239">
        <v>1.032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1.8907700000000001</v>
      </c>
      <c r="O96" s="239">
        <f>ROUND(E96*N96,2)</f>
        <v>1.95</v>
      </c>
      <c r="P96" s="239">
        <v>0</v>
      </c>
      <c r="Q96" s="239">
        <f>ROUND(E96*P96,2)</f>
        <v>0</v>
      </c>
      <c r="R96" s="241" t="s">
        <v>278</v>
      </c>
      <c r="S96" s="241" t="s">
        <v>169</v>
      </c>
      <c r="T96" s="242" t="s">
        <v>170</v>
      </c>
      <c r="U96" s="224">
        <v>1.6950000000000001</v>
      </c>
      <c r="V96" s="224">
        <f>ROUND(E96*U96,2)</f>
        <v>1.75</v>
      </c>
      <c r="W96" s="224"/>
      <c r="X96" s="224" t="s">
        <v>171</v>
      </c>
      <c r="Y96" s="224" t="s">
        <v>172</v>
      </c>
      <c r="Z96" s="213"/>
      <c r="AA96" s="213"/>
      <c r="AB96" s="213"/>
      <c r="AC96" s="213"/>
      <c r="AD96" s="213"/>
      <c r="AE96" s="213"/>
      <c r="AF96" s="213"/>
      <c r="AG96" s="213" t="s">
        <v>173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6" t="s">
        <v>841</v>
      </c>
      <c r="D97" s="243"/>
      <c r="E97" s="243"/>
      <c r="F97" s="243"/>
      <c r="G97" s="243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188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5" t="s">
        <v>767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175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55" t="s">
        <v>842</v>
      </c>
      <c r="D99" s="226"/>
      <c r="E99" s="227">
        <v>0.51600000000000001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175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55" t="s">
        <v>843</v>
      </c>
      <c r="D100" s="226"/>
      <c r="E100" s="227">
        <v>0.51600000000000001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175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 x14ac:dyDescent="0.2">
      <c r="A101" s="236">
        <v>18</v>
      </c>
      <c r="B101" s="237" t="s">
        <v>276</v>
      </c>
      <c r="C101" s="254" t="s">
        <v>277</v>
      </c>
      <c r="D101" s="238" t="s">
        <v>211</v>
      </c>
      <c r="E101" s="239">
        <v>1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6.6E-3</v>
      </c>
      <c r="O101" s="239">
        <f>ROUND(E101*N101,2)</f>
        <v>0.01</v>
      </c>
      <c r="P101" s="239">
        <v>0</v>
      </c>
      <c r="Q101" s="239">
        <f>ROUND(E101*P101,2)</f>
        <v>0</v>
      </c>
      <c r="R101" s="241" t="s">
        <v>278</v>
      </c>
      <c r="S101" s="241" t="s">
        <v>169</v>
      </c>
      <c r="T101" s="242" t="s">
        <v>170</v>
      </c>
      <c r="U101" s="224">
        <v>0.56000000000000005</v>
      </c>
      <c r="V101" s="224">
        <f>ROUND(E101*U101,2)</f>
        <v>0.56000000000000005</v>
      </c>
      <c r="W101" s="224"/>
      <c r="X101" s="224" t="s">
        <v>171</v>
      </c>
      <c r="Y101" s="224" t="s">
        <v>279</v>
      </c>
      <c r="Z101" s="213"/>
      <c r="AA101" s="213"/>
      <c r="AB101" s="213"/>
      <c r="AC101" s="213"/>
      <c r="AD101" s="213"/>
      <c r="AE101" s="213"/>
      <c r="AF101" s="213"/>
      <c r="AG101" s="213" t="s">
        <v>173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5" t="s">
        <v>91</v>
      </c>
      <c r="D102" s="226"/>
      <c r="E102" s="227">
        <v>1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175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9" t="s">
        <v>163</v>
      </c>
      <c r="B103" s="230" t="s">
        <v>101</v>
      </c>
      <c r="C103" s="253" t="s">
        <v>102</v>
      </c>
      <c r="D103" s="231"/>
      <c r="E103" s="232"/>
      <c r="F103" s="233"/>
      <c r="G103" s="233">
        <f>SUMIF(AG104:AG116,"&lt;&gt;NOR",G104:G116)</f>
        <v>0</v>
      </c>
      <c r="H103" s="233"/>
      <c r="I103" s="233">
        <f>SUM(I104:I116)</f>
        <v>0</v>
      </c>
      <c r="J103" s="233"/>
      <c r="K103" s="233">
        <f>SUM(K104:K116)</f>
        <v>0</v>
      </c>
      <c r="L103" s="233"/>
      <c r="M103" s="233">
        <f>SUM(M104:M116)</f>
        <v>0</v>
      </c>
      <c r="N103" s="232"/>
      <c r="O103" s="232">
        <f>SUM(O104:O116)</f>
        <v>0</v>
      </c>
      <c r="P103" s="232"/>
      <c r="Q103" s="232">
        <f>SUM(Q104:Q116)</f>
        <v>0</v>
      </c>
      <c r="R103" s="233"/>
      <c r="S103" s="233"/>
      <c r="T103" s="234"/>
      <c r="U103" s="228"/>
      <c r="V103" s="228">
        <f>SUM(V104:V116)</f>
        <v>1.6300000000000001</v>
      </c>
      <c r="W103" s="228"/>
      <c r="X103" s="228"/>
      <c r="Y103" s="228"/>
      <c r="AG103" t="s">
        <v>164</v>
      </c>
    </row>
    <row r="104" spans="1:60" outlineLevel="1" x14ac:dyDescent="0.2">
      <c r="A104" s="236">
        <v>19</v>
      </c>
      <c r="B104" s="237" t="s">
        <v>844</v>
      </c>
      <c r="C104" s="254" t="s">
        <v>845</v>
      </c>
      <c r="D104" s="238" t="s">
        <v>167</v>
      </c>
      <c r="E104" s="239">
        <v>25.29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41" t="s">
        <v>168</v>
      </c>
      <c r="S104" s="241" t="s">
        <v>169</v>
      </c>
      <c r="T104" s="242" t="s">
        <v>170</v>
      </c>
      <c r="U104" s="224">
        <v>2.5999999999999999E-2</v>
      </c>
      <c r="V104" s="224">
        <f>ROUND(E104*U104,2)</f>
        <v>0.66</v>
      </c>
      <c r="W104" s="224"/>
      <c r="X104" s="224" t="s">
        <v>171</v>
      </c>
      <c r="Y104" s="224" t="s">
        <v>172</v>
      </c>
      <c r="Z104" s="213"/>
      <c r="AA104" s="213"/>
      <c r="AB104" s="213"/>
      <c r="AC104" s="213"/>
      <c r="AD104" s="213"/>
      <c r="AE104" s="213"/>
      <c r="AF104" s="213"/>
      <c r="AG104" s="213" t="s">
        <v>173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6" t="s">
        <v>447</v>
      </c>
      <c r="D105" s="243"/>
      <c r="E105" s="243"/>
      <c r="F105" s="243"/>
      <c r="G105" s="243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188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5" t="s">
        <v>932</v>
      </c>
      <c r="D106" s="226"/>
      <c r="E106" s="227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175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20"/>
      <c r="B107" s="221"/>
      <c r="C107" s="255" t="s">
        <v>963</v>
      </c>
      <c r="D107" s="226"/>
      <c r="E107" s="227">
        <v>23.04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175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20"/>
      <c r="B108" s="221"/>
      <c r="C108" s="255" t="s">
        <v>847</v>
      </c>
      <c r="D108" s="226"/>
      <c r="E108" s="227">
        <v>2.25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175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6">
        <v>20</v>
      </c>
      <c r="B109" s="237" t="s">
        <v>848</v>
      </c>
      <c r="C109" s="254" t="s">
        <v>849</v>
      </c>
      <c r="D109" s="238" t="s">
        <v>167</v>
      </c>
      <c r="E109" s="239">
        <v>23.04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168</v>
      </c>
      <c r="S109" s="241" t="s">
        <v>169</v>
      </c>
      <c r="T109" s="242" t="s">
        <v>170</v>
      </c>
      <c r="U109" s="224">
        <v>1.9E-2</v>
      </c>
      <c r="V109" s="224">
        <f>ROUND(E109*U109,2)</f>
        <v>0.44</v>
      </c>
      <c r="W109" s="224"/>
      <c r="X109" s="224" t="s">
        <v>171</v>
      </c>
      <c r="Y109" s="224" t="s">
        <v>172</v>
      </c>
      <c r="Z109" s="213"/>
      <c r="AA109" s="213"/>
      <c r="AB109" s="213"/>
      <c r="AC109" s="213"/>
      <c r="AD109" s="213"/>
      <c r="AE109" s="213"/>
      <c r="AF109" s="213"/>
      <c r="AG109" s="213" t="s">
        <v>173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6" t="s">
        <v>447</v>
      </c>
      <c r="D110" s="243"/>
      <c r="E110" s="243"/>
      <c r="F110" s="243"/>
      <c r="G110" s="243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188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5" t="s">
        <v>932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175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5" t="s">
        <v>964</v>
      </c>
      <c r="D112" s="226"/>
      <c r="E112" s="227">
        <v>23.04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175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6">
        <v>21</v>
      </c>
      <c r="B113" s="237" t="s">
        <v>851</v>
      </c>
      <c r="C113" s="254" t="s">
        <v>852</v>
      </c>
      <c r="D113" s="238" t="s">
        <v>167</v>
      </c>
      <c r="E113" s="239">
        <v>23.04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 t="s">
        <v>168</v>
      </c>
      <c r="S113" s="241" t="s">
        <v>169</v>
      </c>
      <c r="T113" s="242" t="s">
        <v>170</v>
      </c>
      <c r="U113" s="224">
        <v>2.3E-2</v>
      </c>
      <c r="V113" s="224">
        <f>ROUND(E113*U113,2)</f>
        <v>0.53</v>
      </c>
      <c r="W113" s="224"/>
      <c r="X113" s="224" t="s">
        <v>171</v>
      </c>
      <c r="Y113" s="224" t="s">
        <v>172</v>
      </c>
      <c r="Z113" s="213"/>
      <c r="AA113" s="213"/>
      <c r="AB113" s="213"/>
      <c r="AC113" s="213"/>
      <c r="AD113" s="213"/>
      <c r="AE113" s="213"/>
      <c r="AF113" s="213"/>
      <c r="AG113" s="213" t="s">
        <v>173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56" t="s">
        <v>447</v>
      </c>
      <c r="D114" s="243"/>
      <c r="E114" s="243"/>
      <c r="F114" s="243"/>
      <c r="G114" s="243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188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932</v>
      </c>
      <c r="D115" s="226"/>
      <c r="E115" s="227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175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 x14ac:dyDescent="0.2">
      <c r="A116" s="220"/>
      <c r="B116" s="221"/>
      <c r="C116" s="255" t="s">
        <v>965</v>
      </c>
      <c r="D116" s="226"/>
      <c r="E116" s="227">
        <v>23.04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175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9" t="s">
        <v>163</v>
      </c>
      <c r="B117" s="230" t="s">
        <v>103</v>
      </c>
      <c r="C117" s="253" t="s">
        <v>104</v>
      </c>
      <c r="D117" s="231"/>
      <c r="E117" s="232"/>
      <c r="F117" s="233"/>
      <c r="G117" s="233">
        <f>SUMIF(AG118:AG121,"&lt;&gt;NOR",G118:G121)</f>
        <v>0</v>
      </c>
      <c r="H117" s="233"/>
      <c r="I117" s="233">
        <f>SUM(I118:I121)</f>
        <v>0</v>
      </c>
      <c r="J117" s="233"/>
      <c r="K117" s="233">
        <f>SUM(K118:K121)</f>
        <v>0</v>
      </c>
      <c r="L117" s="233"/>
      <c r="M117" s="233">
        <f>SUM(M118:M121)</f>
        <v>0</v>
      </c>
      <c r="N117" s="232"/>
      <c r="O117" s="232">
        <f>SUM(O118:O121)</f>
        <v>0.85</v>
      </c>
      <c r="P117" s="232"/>
      <c r="Q117" s="232">
        <f>SUM(Q118:Q121)</f>
        <v>0</v>
      </c>
      <c r="R117" s="233"/>
      <c r="S117" s="233"/>
      <c r="T117" s="234"/>
      <c r="U117" s="228"/>
      <c r="V117" s="228">
        <f>SUM(V118:V121)</f>
        <v>0.78</v>
      </c>
      <c r="W117" s="228"/>
      <c r="X117" s="228"/>
      <c r="Y117" s="228"/>
      <c r="AG117" t="s">
        <v>164</v>
      </c>
    </row>
    <row r="118" spans="1:60" outlineLevel="1" x14ac:dyDescent="0.2">
      <c r="A118" s="236">
        <v>22</v>
      </c>
      <c r="B118" s="237" t="s">
        <v>854</v>
      </c>
      <c r="C118" s="254" t="s">
        <v>855</v>
      </c>
      <c r="D118" s="238" t="s">
        <v>184</v>
      </c>
      <c r="E118" s="239">
        <v>0.33750000000000002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2.5249999999999999</v>
      </c>
      <c r="O118" s="239">
        <f>ROUND(E118*N118,2)</f>
        <v>0.85</v>
      </c>
      <c r="P118" s="239">
        <v>0</v>
      </c>
      <c r="Q118" s="239">
        <f>ROUND(E118*P118,2)</f>
        <v>0</v>
      </c>
      <c r="R118" s="241" t="s">
        <v>437</v>
      </c>
      <c r="S118" s="241" t="s">
        <v>169</v>
      </c>
      <c r="T118" s="242" t="s">
        <v>170</v>
      </c>
      <c r="U118" s="224">
        <v>2.3170000000000002</v>
      </c>
      <c r="V118" s="224">
        <f>ROUND(E118*U118,2)</f>
        <v>0.78</v>
      </c>
      <c r="W118" s="224"/>
      <c r="X118" s="224" t="s">
        <v>171</v>
      </c>
      <c r="Y118" s="224" t="s">
        <v>172</v>
      </c>
      <c r="Z118" s="213"/>
      <c r="AA118" s="213"/>
      <c r="AB118" s="213"/>
      <c r="AC118" s="213"/>
      <c r="AD118" s="213"/>
      <c r="AE118" s="213"/>
      <c r="AF118" s="213"/>
      <c r="AG118" s="213" t="s">
        <v>173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6" t="s">
        <v>546</v>
      </c>
      <c r="D119" s="243"/>
      <c r="E119" s="243"/>
      <c r="F119" s="243"/>
      <c r="G119" s="243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188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5" t="s">
        <v>966</v>
      </c>
      <c r="D120" s="226"/>
      <c r="E120" s="227">
        <v>0.33750000000000002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175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55" t="s">
        <v>857</v>
      </c>
      <c r="D121" s="226"/>
      <c r="E121" s="227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175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29" t="s">
        <v>163</v>
      </c>
      <c r="B122" s="230" t="s">
        <v>105</v>
      </c>
      <c r="C122" s="253" t="s">
        <v>106</v>
      </c>
      <c r="D122" s="231"/>
      <c r="E122" s="232"/>
      <c r="F122" s="233"/>
      <c r="G122" s="233">
        <f>SUMIF(AG123:AG177,"&lt;&gt;NOR",G123:G177)</f>
        <v>0</v>
      </c>
      <c r="H122" s="233"/>
      <c r="I122" s="233">
        <f>SUM(I123:I177)</f>
        <v>0</v>
      </c>
      <c r="J122" s="233"/>
      <c r="K122" s="233">
        <f>SUM(K123:K177)</f>
        <v>0</v>
      </c>
      <c r="L122" s="233"/>
      <c r="M122" s="233">
        <f>SUM(M123:M177)</f>
        <v>0</v>
      </c>
      <c r="N122" s="232"/>
      <c r="O122" s="232">
        <f>SUM(O123:O177)</f>
        <v>4.7099999999999991</v>
      </c>
      <c r="P122" s="232"/>
      <c r="Q122" s="232">
        <f>SUM(Q123:Q177)</f>
        <v>0</v>
      </c>
      <c r="R122" s="233"/>
      <c r="S122" s="233"/>
      <c r="T122" s="234"/>
      <c r="U122" s="228"/>
      <c r="V122" s="228">
        <f>SUM(V123:V177)</f>
        <v>32.71</v>
      </c>
      <c r="W122" s="228"/>
      <c r="X122" s="228"/>
      <c r="Y122" s="228"/>
      <c r="AG122" t="s">
        <v>164</v>
      </c>
    </row>
    <row r="123" spans="1:60" outlineLevel="1" x14ac:dyDescent="0.2">
      <c r="A123" s="236">
        <v>23</v>
      </c>
      <c r="B123" s="237" t="s">
        <v>858</v>
      </c>
      <c r="C123" s="254" t="s">
        <v>859</v>
      </c>
      <c r="D123" s="238" t="s">
        <v>202</v>
      </c>
      <c r="E123" s="239">
        <v>499.4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41"/>
      <c r="S123" s="241" t="s">
        <v>169</v>
      </c>
      <c r="T123" s="242" t="s">
        <v>170</v>
      </c>
      <c r="U123" s="224">
        <v>3.3000000000000002E-2</v>
      </c>
      <c r="V123" s="224">
        <f>ROUND(E123*U123,2)</f>
        <v>16.48</v>
      </c>
      <c r="W123" s="224"/>
      <c r="X123" s="224" t="s">
        <v>171</v>
      </c>
      <c r="Y123" s="224" t="s">
        <v>172</v>
      </c>
      <c r="Z123" s="213"/>
      <c r="AA123" s="213"/>
      <c r="AB123" s="213"/>
      <c r="AC123" s="213"/>
      <c r="AD123" s="213"/>
      <c r="AE123" s="213"/>
      <c r="AF123" s="213"/>
      <c r="AG123" s="213" t="s">
        <v>173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5" t="s">
        <v>932</v>
      </c>
      <c r="D124" s="226"/>
      <c r="E124" s="227"/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175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2">
      <c r="A125" s="220"/>
      <c r="B125" s="221"/>
      <c r="C125" s="255" t="s">
        <v>860</v>
      </c>
      <c r="D125" s="226"/>
      <c r="E125" s="227">
        <v>21.6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175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">
      <c r="A126" s="220"/>
      <c r="B126" s="221"/>
      <c r="C126" s="255" t="s">
        <v>967</v>
      </c>
      <c r="D126" s="226"/>
      <c r="E126" s="227">
        <v>477.8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175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6">
        <v>24</v>
      </c>
      <c r="B127" s="237" t="s">
        <v>861</v>
      </c>
      <c r="C127" s="254" t="s">
        <v>862</v>
      </c>
      <c r="D127" s="238" t="s">
        <v>202</v>
      </c>
      <c r="E127" s="239">
        <v>70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41"/>
      <c r="S127" s="241" t="s">
        <v>169</v>
      </c>
      <c r="T127" s="242" t="s">
        <v>170</v>
      </c>
      <c r="U127" s="224">
        <v>3.4000000000000002E-2</v>
      </c>
      <c r="V127" s="224">
        <f>ROUND(E127*U127,2)</f>
        <v>2.38</v>
      </c>
      <c r="W127" s="224"/>
      <c r="X127" s="224" t="s">
        <v>171</v>
      </c>
      <c r="Y127" s="224" t="s">
        <v>172</v>
      </c>
      <c r="Z127" s="213"/>
      <c r="AA127" s="213"/>
      <c r="AB127" s="213"/>
      <c r="AC127" s="213"/>
      <c r="AD127" s="213"/>
      <c r="AE127" s="213"/>
      <c r="AF127" s="213"/>
      <c r="AG127" s="213" t="s">
        <v>173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5" t="s">
        <v>767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175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20"/>
      <c r="B129" s="221"/>
      <c r="C129" s="255" t="s">
        <v>968</v>
      </c>
      <c r="D129" s="226"/>
      <c r="E129" s="227">
        <v>55.6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175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">
      <c r="A130" s="220"/>
      <c r="B130" s="221"/>
      <c r="C130" s="255" t="s">
        <v>969</v>
      </c>
      <c r="D130" s="226"/>
      <c r="E130" s="227">
        <v>14.4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175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6">
        <v>25</v>
      </c>
      <c r="B131" s="237" t="s">
        <v>865</v>
      </c>
      <c r="C131" s="254" t="s">
        <v>866</v>
      </c>
      <c r="D131" s="238" t="s">
        <v>211</v>
      </c>
      <c r="E131" s="239">
        <v>37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2.0000000000000002E-5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278</v>
      </c>
      <c r="S131" s="241" t="s">
        <v>169</v>
      </c>
      <c r="T131" s="242" t="s">
        <v>170</v>
      </c>
      <c r="U131" s="224">
        <v>0.20599999999999999</v>
      </c>
      <c r="V131" s="224">
        <f>ROUND(E131*U131,2)</f>
        <v>7.62</v>
      </c>
      <c r="W131" s="224"/>
      <c r="X131" s="224" t="s">
        <v>171</v>
      </c>
      <c r="Y131" s="224" t="s">
        <v>172</v>
      </c>
      <c r="Z131" s="213"/>
      <c r="AA131" s="213"/>
      <c r="AB131" s="213"/>
      <c r="AC131" s="213"/>
      <c r="AD131" s="213"/>
      <c r="AE131" s="213"/>
      <c r="AF131" s="213"/>
      <c r="AG131" s="213" t="s">
        <v>173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6" t="s">
        <v>841</v>
      </c>
      <c r="D132" s="243"/>
      <c r="E132" s="243"/>
      <c r="F132" s="243"/>
      <c r="G132" s="243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188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55" t="s">
        <v>867</v>
      </c>
      <c r="D133" s="226"/>
      <c r="E133" s="227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175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20"/>
      <c r="B134" s="221"/>
      <c r="C134" s="255" t="s">
        <v>868</v>
      </c>
      <c r="D134" s="226"/>
      <c r="E134" s="227">
        <v>20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175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">
      <c r="A135" s="220"/>
      <c r="B135" s="221"/>
      <c r="C135" s="255" t="s">
        <v>869</v>
      </c>
      <c r="D135" s="226"/>
      <c r="E135" s="227">
        <v>13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175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55" t="s">
        <v>870</v>
      </c>
      <c r="D136" s="226"/>
      <c r="E136" s="227">
        <v>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175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6">
        <v>26</v>
      </c>
      <c r="B137" s="237" t="s">
        <v>871</v>
      </c>
      <c r="C137" s="254" t="s">
        <v>872</v>
      </c>
      <c r="D137" s="238" t="s">
        <v>211</v>
      </c>
      <c r="E137" s="239">
        <v>2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41" t="s">
        <v>278</v>
      </c>
      <c r="S137" s="241" t="s">
        <v>169</v>
      </c>
      <c r="T137" s="242" t="s">
        <v>170</v>
      </c>
      <c r="U137" s="224">
        <v>0.94599999999999995</v>
      </c>
      <c r="V137" s="224">
        <f>ROUND(E137*U137,2)</f>
        <v>1.89</v>
      </c>
      <c r="W137" s="224"/>
      <c r="X137" s="224" t="s">
        <v>171</v>
      </c>
      <c r="Y137" s="224" t="s">
        <v>279</v>
      </c>
      <c r="Z137" s="213"/>
      <c r="AA137" s="213"/>
      <c r="AB137" s="213"/>
      <c r="AC137" s="213"/>
      <c r="AD137" s="213"/>
      <c r="AE137" s="213"/>
      <c r="AF137" s="213"/>
      <c r="AG137" s="213" t="s">
        <v>173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6" t="s">
        <v>873</v>
      </c>
      <c r="D138" s="243"/>
      <c r="E138" s="243"/>
      <c r="F138" s="243"/>
      <c r="G138" s="243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188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5" t="s">
        <v>93</v>
      </c>
      <c r="D139" s="226"/>
      <c r="E139" s="227">
        <v>2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175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 x14ac:dyDescent="0.2">
      <c r="A140" s="236">
        <v>27</v>
      </c>
      <c r="B140" s="237" t="s">
        <v>874</v>
      </c>
      <c r="C140" s="254" t="s">
        <v>875</v>
      </c>
      <c r="D140" s="238" t="s">
        <v>211</v>
      </c>
      <c r="E140" s="239">
        <v>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 t="s">
        <v>278</v>
      </c>
      <c r="S140" s="241" t="s">
        <v>169</v>
      </c>
      <c r="T140" s="242" t="s">
        <v>170</v>
      </c>
      <c r="U140" s="224">
        <v>0.9</v>
      </c>
      <c r="V140" s="224">
        <f>ROUND(E140*U140,2)</f>
        <v>0.9</v>
      </c>
      <c r="W140" s="224"/>
      <c r="X140" s="224" t="s">
        <v>171</v>
      </c>
      <c r="Y140" s="224" t="s">
        <v>279</v>
      </c>
      <c r="Z140" s="213"/>
      <c r="AA140" s="213"/>
      <c r="AB140" s="213"/>
      <c r="AC140" s="213"/>
      <c r="AD140" s="213"/>
      <c r="AE140" s="213"/>
      <c r="AF140" s="213"/>
      <c r="AG140" s="213" t="s">
        <v>173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6" t="s">
        <v>873</v>
      </c>
      <c r="D141" s="243"/>
      <c r="E141" s="243"/>
      <c r="F141" s="243"/>
      <c r="G141" s="243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188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5" t="s">
        <v>91</v>
      </c>
      <c r="D142" s="226"/>
      <c r="E142" s="227">
        <v>1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175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36">
        <v>28</v>
      </c>
      <c r="B143" s="237" t="s">
        <v>876</v>
      </c>
      <c r="C143" s="254" t="s">
        <v>877</v>
      </c>
      <c r="D143" s="238" t="s">
        <v>211</v>
      </c>
      <c r="E143" s="239">
        <v>1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41" t="s">
        <v>278</v>
      </c>
      <c r="S143" s="241" t="s">
        <v>169</v>
      </c>
      <c r="T143" s="242" t="s">
        <v>170</v>
      </c>
      <c r="U143" s="224">
        <v>1.752</v>
      </c>
      <c r="V143" s="224">
        <f>ROUND(E143*U143,2)</f>
        <v>1.75</v>
      </c>
      <c r="W143" s="224"/>
      <c r="X143" s="224" t="s">
        <v>171</v>
      </c>
      <c r="Y143" s="224" t="s">
        <v>279</v>
      </c>
      <c r="Z143" s="213"/>
      <c r="AA143" s="213"/>
      <c r="AB143" s="213"/>
      <c r="AC143" s="213"/>
      <c r="AD143" s="213"/>
      <c r="AE143" s="213"/>
      <c r="AF143" s="213"/>
      <c r="AG143" s="213" t="s">
        <v>173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6" t="s">
        <v>873</v>
      </c>
      <c r="D144" s="243"/>
      <c r="E144" s="243"/>
      <c r="F144" s="243"/>
      <c r="G144" s="243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188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5" t="s">
        <v>91</v>
      </c>
      <c r="D145" s="226"/>
      <c r="E145" s="227">
        <v>1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175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6">
        <v>29</v>
      </c>
      <c r="B146" s="237" t="s">
        <v>878</v>
      </c>
      <c r="C146" s="254" t="s">
        <v>879</v>
      </c>
      <c r="D146" s="238" t="s">
        <v>211</v>
      </c>
      <c r="E146" s="239">
        <v>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7.0200000000000002E-3</v>
      </c>
      <c r="O146" s="239">
        <f>ROUND(E146*N146,2)</f>
        <v>0.01</v>
      </c>
      <c r="P146" s="239">
        <v>0</v>
      </c>
      <c r="Q146" s="239">
        <f>ROUND(E146*P146,2)</f>
        <v>0</v>
      </c>
      <c r="R146" s="241" t="s">
        <v>278</v>
      </c>
      <c r="S146" s="241" t="s">
        <v>169</v>
      </c>
      <c r="T146" s="242" t="s">
        <v>170</v>
      </c>
      <c r="U146" s="224">
        <v>1.694</v>
      </c>
      <c r="V146" s="224">
        <f>ROUND(E146*U146,2)</f>
        <v>1.69</v>
      </c>
      <c r="W146" s="224"/>
      <c r="X146" s="224" t="s">
        <v>171</v>
      </c>
      <c r="Y146" s="224" t="s">
        <v>279</v>
      </c>
      <c r="Z146" s="213"/>
      <c r="AA146" s="213"/>
      <c r="AB146" s="213"/>
      <c r="AC146" s="213"/>
      <c r="AD146" s="213"/>
      <c r="AE146" s="213"/>
      <c r="AF146" s="213"/>
      <c r="AG146" s="213" t="s">
        <v>173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5" t="s">
        <v>91</v>
      </c>
      <c r="D147" s="226"/>
      <c r="E147" s="227">
        <v>1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175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6">
        <v>30</v>
      </c>
      <c r="B148" s="237" t="s">
        <v>880</v>
      </c>
      <c r="C148" s="254" t="s">
        <v>881</v>
      </c>
      <c r="D148" s="238" t="s">
        <v>211</v>
      </c>
      <c r="E148" s="239">
        <v>3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0.01</v>
      </c>
      <c r="O148" s="239">
        <f>ROUND(E148*N148,2)</f>
        <v>0.03</v>
      </c>
      <c r="P148" s="239">
        <v>0</v>
      </c>
      <c r="Q148" s="239">
        <f>ROUND(E148*P148,2)</f>
        <v>0</v>
      </c>
      <c r="R148" s="241"/>
      <c r="S148" s="241" t="s">
        <v>299</v>
      </c>
      <c r="T148" s="242" t="s">
        <v>300</v>
      </c>
      <c r="U148" s="224">
        <v>0</v>
      </c>
      <c r="V148" s="224">
        <f>ROUND(E148*U148,2)</f>
        <v>0</v>
      </c>
      <c r="W148" s="224"/>
      <c r="X148" s="224" t="s">
        <v>171</v>
      </c>
      <c r="Y148" s="224" t="s">
        <v>172</v>
      </c>
      <c r="Z148" s="213"/>
      <c r="AA148" s="213"/>
      <c r="AB148" s="213"/>
      <c r="AC148" s="213"/>
      <c r="AD148" s="213"/>
      <c r="AE148" s="213"/>
      <c r="AF148" s="213"/>
      <c r="AG148" s="213" t="s">
        <v>173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5" t="s">
        <v>970</v>
      </c>
      <c r="D149" s="226"/>
      <c r="E149" s="227">
        <v>3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175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6">
        <v>31</v>
      </c>
      <c r="B150" s="237" t="s">
        <v>883</v>
      </c>
      <c r="C150" s="254" t="s">
        <v>884</v>
      </c>
      <c r="D150" s="238" t="s">
        <v>211</v>
      </c>
      <c r="E150" s="239">
        <v>3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0.01</v>
      </c>
      <c r="O150" s="239">
        <f>ROUND(E150*N150,2)</f>
        <v>0.03</v>
      </c>
      <c r="P150" s="239">
        <v>0</v>
      </c>
      <c r="Q150" s="239">
        <f>ROUND(E150*P150,2)</f>
        <v>0</v>
      </c>
      <c r="R150" s="241"/>
      <c r="S150" s="241" t="s">
        <v>299</v>
      </c>
      <c r="T150" s="242" t="s">
        <v>300</v>
      </c>
      <c r="U150" s="224">
        <v>0</v>
      </c>
      <c r="V150" s="224">
        <f>ROUND(E150*U150,2)</f>
        <v>0</v>
      </c>
      <c r="W150" s="224"/>
      <c r="X150" s="224" t="s">
        <v>171</v>
      </c>
      <c r="Y150" s="224" t="s">
        <v>172</v>
      </c>
      <c r="Z150" s="213"/>
      <c r="AA150" s="213"/>
      <c r="AB150" s="213"/>
      <c r="AC150" s="213"/>
      <c r="AD150" s="213"/>
      <c r="AE150" s="213"/>
      <c r="AF150" s="213"/>
      <c r="AG150" s="213" t="s">
        <v>173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5" t="s">
        <v>970</v>
      </c>
      <c r="D151" s="226"/>
      <c r="E151" s="227">
        <v>3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175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6">
        <v>32</v>
      </c>
      <c r="B152" s="237" t="s">
        <v>885</v>
      </c>
      <c r="C152" s="254" t="s">
        <v>886</v>
      </c>
      <c r="D152" s="238" t="s">
        <v>202</v>
      </c>
      <c r="E152" s="239">
        <v>549.34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4.8000000000000001E-4</v>
      </c>
      <c r="O152" s="239">
        <f>ROUND(E152*N152,2)</f>
        <v>0.26</v>
      </c>
      <c r="P152" s="239">
        <v>0</v>
      </c>
      <c r="Q152" s="239">
        <f>ROUND(E152*P152,2)</f>
        <v>0</v>
      </c>
      <c r="R152" s="241" t="s">
        <v>334</v>
      </c>
      <c r="S152" s="241" t="s">
        <v>169</v>
      </c>
      <c r="T152" s="242" t="s">
        <v>170</v>
      </c>
      <c r="U152" s="224">
        <v>0</v>
      </c>
      <c r="V152" s="224">
        <f>ROUND(E152*U152,2)</f>
        <v>0</v>
      </c>
      <c r="W152" s="224"/>
      <c r="X152" s="224" t="s">
        <v>335</v>
      </c>
      <c r="Y152" s="224" t="s">
        <v>172</v>
      </c>
      <c r="Z152" s="213"/>
      <c r="AA152" s="213"/>
      <c r="AB152" s="213"/>
      <c r="AC152" s="213"/>
      <c r="AD152" s="213"/>
      <c r="AE152" s="213"/>
      <c r="AF152" s="213"/>
      <c r="AG152" s="213" t="s">
        <v>336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20"/>
      <c r="B153" s="221"/>
      <c r="C153" s="255" t="s">
        <v>887</v>
      </c>
      <c r="D153" s="226"/>
      <c r="E153" s="227"/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175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55" t="s">
        <v>971</v>
      </c>
      <c r="D154" s="226"/>
      <c r="E154" s="227">
        <v>549.34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175</v>
      </c>
      <c r="AH154" s="213">
        <v>5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6">
        <v>33</v>
      </c>
      <c r="B155" s="237" t="s">
        <v>889</v>
      </c>
      <c r="C155" s="254" t="s">
        <v>890</v>
      </c>
      <c r="D155" s="238" t="s">
        <v>202</v>
      </c>
      <c r="E155" s="239">
        <v>77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9.6000000000000002E-4</v>
      </c>
      <c r="O155" s="239">
        <f>ROUND(E155*N155,2)</f>
        <v>7.0000000000000007E-2</v>
      </c>
      <c r="P155" s="239">
        <v>0</v>
      </c>
      <c r="Q155" s="239">
        <f>ROUND(E155*P155,2)</f>
        <v>0</v>
      </c>
      <c r="R155" s="241" t="s">
        <v>334</v>
      </c>
      <c r="S155" s="241" t="s">
        <v>169</v>
      </c>
      <c r="T155" s="242" t="s">
        <v>170</v>
      </c>
      <c r="U155" s="224">
        <v>0</v>
      </c>
      <c r="V155" s="224">
        <f>ROUND(E155*U155,2)</f>
        <v>0</v>
      </c>
      <c r="W155" s="224"/>
      <c r="X155" s="224" t="s">
        <v>335</v>
      </c>
      <c r="Y155" s="224" t="s">
        <v>172</v>
      </c>
      <c r="Z155" s="213"/>
      <c r="AA155" s="213"/>
      <c r="AB155" s="213"/>
      <c r="AC155" s="213"/>
      <c r="AD155" s="213"/>
      <c r="AE155" s="213"/>
      <c r="AF155" s="213"/>
      <c r="AG155" s="213" t="s">
        <v>336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5" t="s">
        <v>867</v>
      </c>
      <c r="D156" s="226"/>
      <c r="E156" s="227"/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175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5" t="s">
        <v>972</v>
      </c>
      <c r="D157" s="226"/>
      <c r="E157" s="227">
        <v>77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175</v>
      </c>
      <c r="AH157" s="213">
        <v>5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6">
        <v>34</v>
      </c>
      <c r="B158" s="237" t="s">
        <v>892</v>
      </c>
      <c r="C158" s="254" t="s">
        <v>893</v>
      </c>
      <c r="D158" s="238" t="s">
        <v>211</v>
      </c>
      <c r="E158" s="239">
        <v>20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334</v>
      </c>
      <c r="S158" s="241" t="s">
        <v>169</v>
      </c>
      <c r="T158" s="242" t="s">
        <v>170</v>
      </c>
      <c r="U158" s="224">
        <v>0</v>
      </c>
      <c r="V158" s="224">
        <f>ROUND(E158*U158,2)</f>
        <v>0</v>
      </c>
      <c r="W158" s="224"/>
      <c r="X158" s="224" t="s">
        <v>335</v>
      </c>
      <c r="Y158" s="224" t="s">
        <v>172</v>
      </c>
      <c r="Z158" s="213"/>
      <c r="AA158" s="213"/>
      <c r="AB158" s="213"/>
      <c r="AC158" s="213"/>
      <c r="AD158" s="213"/>
      <c r="AE158" s="213"/>
      <c r="AF158" s="213"/>
      <c r="AG158" s="213" t="s">
        <v>336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5" t="s">
        <v>973</v>
      </c>
      <c r="D159" s="226"/>
      <c r="E159" s="227">
        <v>20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175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6">
        <v>35</v>
      </c>
      <c r="B160" s="237" t="s">
        <v>901</v>
      </c>
      <c r="C160" s="254" t="s">
        <v>902</v>
      </c>
      <c r="D160" s="238" t="s">
        <v>211</v>
      </c>
      <c r="E160" s="239">
        <v>13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41" t="s">
        <v>334</v>
      </c>
      <c r="S160" s="241" t="s">
        <v>169</v>
      </c>
      <c r="T160" s="242" t="s">
        <v>170</v>
      </c>
      <c r="U160" s="224">
        <v>0</v>
      </c>
      <c r="V160" s="224">
        <f>ROUND(E160*U160,2)</f>
        <v>0</v>
      </c>
      <c r="W160" s="224"/>
      <c r="X160" s="224" t="s">
        <v>335</v>
      </c>
      <c r="Y160" s="224" t="s">
        <v>172</v>
      </c>
      <c r="Z160" s="213"/>
      <c r="AA160" s="213"/>
      <c r="AB160" s="213"/>
      <c r="AC160" s="213"/>
      <c r="AD160" s="213"/>
      <c r="AE160" s="213"/>
      <c r="AF160" s="213"/>
      <c r="AG160" s="213" t="s">
        <v>336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5" t="s">
        <v>785</v>
      </c>
      <c r="D161" s="226"/>
      <c r="E161" s="227"/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175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55" t="s">
        <v>869</v>
      </c>
      <c r="D162" s="226"/>
      <c r="E162" s="227">
        <v>13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175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6">
        <v>36</v>
      </c>
      <c r="B163" s="237" t="s">
        <v>974</v>
      </c>
      <c r="C163" s="254" t="s">
        <v>975</v>
      </c>
      <c r="D163" s="238" t="s">
        <v>211</v>
      </c>
      <c r="E163" s="239">
        <v>4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41" t="s">
        <v>334</v>
      </c>
      <c r="S163" s="241" t="s">
        <v>169</v>
      </c>
      <c r="T163" s="242" t="s">
        <v>170</v>
      </c>
      <c r="U163" s="224">
        <v>0</v>
      </c>
      <c r="V163" s="224">
        <f>ROUND(E163*U163,2)</f>
        <v>0</v>
      </c>
      <c r="W163" s="224"/>
      <c r="X163" s="224" t="s">
        <v>335</v>
      </c>
      <c r="Y163" s="224" t="s">
        <v>172</v>
      </c>
      <c r="Z163" s="213"/>
      <c r="AA163" s="213"/>
      <c r="AB163" s="213"/>
      <c r="AC163" s="213"/>
      <c r="AD163" s="213"/>
      <c r="AE163" s="213"/>
      <c r="AF163" s="213"/>
      <c r="AG163" s="213" t="s">
        <v>336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5" t="s">
        <v>785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175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55" t="s">
        <v>870</v>
      </c>
      <c r="D165" s="226"/>
      <c r="E165" s="227">
        <v>4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175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6">
        <v>37</v>
      </c>
      <c r="B166" s="237" t="s">
        <v>340</v>
      </c>
      <c r="C166" s="254" t="s">
        <v>341</v>
      </c>
      <c r="D166" s="238" t="s">
        <v>211</v>
      </c>
      <c r="E166" s="239">
        <v>1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0.158</v>
      </c>
      <c r="O166" s="239">
        <f>ROUND(E166*N166,2)</f>
        <v>0.16</v>
      </c>
      <c r="P166" s="239">
        <v>0</v>
      </c>
      <c r="Q166" s="239">
        <f>ROUND(E166*P166,2)</f>
        <v>0</v>
      </c>
      <c r="R166" s="241" t="s">
        <v>334</v>
      </c>
      <c r="S166" s="241" t="s">
        <v>169</v>
      </c>
      <c r="T166" s="242" t="s">
        <v>300</v>
      </c>
      <c r="U166" s="224">
        <v>0</v>
      </c>
      <c r="V166" s="224">
        <f>ROUND(E166*U166,2)</f>
        <v>0</v>
      </c>
      <c r="W166" s="224"/>
      <c r="X166" s="224" t="s">
        <v>335</v>
      </c>
      <c r="Y166" s="224" t="s">
        <v>279</v>
      </c>
      <c r="Z166" s="213"/>
      <c r="AA166" s="213"/>
      <c r="AB166" s="213"/>
      <c r="AC166" s="213"/>
      <c r="AD166" s="213"/>
      <c r="AE166" s="213"/>
      <c r="AF166" s="213"/>
      <c r="AG166" s="213" t="s">
        <v>336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5" t="s">
        <v>91</v>
      </c>
      <c r="D167" s="226"/>
      <c r="E167" s="227">
        <v>1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175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36">
        <v>38</v>
      </c>
      <c r="B168" s="237" t="s">
        <v>909</v>
      </c>
      <c r="C168" s="254" t="s">
        <v>910</v>
      </c>
      <c r="D168" s="238" t="s">
        <v>211</v>
      </c>
      <c r="E168" s="239">
        <v>1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39">
        <v>0.505</v>
      </c>
      <c r="O168" s="239">
        <f>ROUND(E168*N168,2)</f>
        <v>0.51</v>
      </c>
      <c r="P168" s="239">
        <v>0</v>
      </c>
      <c r="Q168" s="239">
        <f>ROUND(E168*P168,2)</f>
        <v>0</v>
      </c>
      <c r="R168" s="241" t="s">
        <v>334</v>
      </c>
      <c r="S168" s="241" t="s">
        <v>169</v>
      </c>
      <c r="T168" s="242" t="s">
        <v>300</v>
      </c>
      <c r="U168" s="224">
        <v>0</v>
      </c>
      <c r="V168" s="224">
        <f>ROUND(E168*U168,2)</f>
        <v>0</v>
      </c>
      <c r="W168" s="224"/>
      <c r="X168" s="224" t="s">
        <v>335</v>
      </c>
      <c r="Y168" s="224" t="s">
        <v>279</v>
      </c>
      <c r="Z168" s="213"/>
      <c r="AA168" s="213"/>
      <c r="AB168" s="213"/>
      <c r="AC168" s="213"/>
      <c r="AD168" s="213"/>
      <c r="AE168" s="213"/>
      <c r="AF168" s="213"/>
      <c r="AG168" s="213" t="s">
        <v>336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5" t="s">
        <v>91</v>
      </c>
      <c r="D169" s="226"/>
      <c r="E169" s="227">
        <v>1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175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36">
        <v>39</v>
      </c>
      <c r="B170" s="237" t="s">
        <v>911</v>
      </c>
      <c r="C170" s="254" t="s">
        <v>912</v>
      </c>
      <c r="D170" s="238" t="s">
        <v>211</v>
      </c>
      <c r="E170" s="239">
        <v>2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0.74</v>
      </c>
      <c r="O170" s="239">
        <f>ROUND(E170*N170,2)</f>
        <v>1.48</v>
      </c>
      <c r="P170" s="239">
        <v>0</v>
      </c>
      <c r="Q170" s="239">
        <f>ROUND(E170*P170,2)</f>
        <v>0</v>
      </c>
      <c r="R170" s="241" t="s">
        <v>334</v>
      </c>
      <c r="S170" s="241" t="s">
        <v>913</v>
      </c>
      <c r="T170" s="242" t="s">
        <v>300</v>
      </c>
      <c r="U170" s="224">
        <v>0</v>
      </c>
      <c r="V170" s="224">
        <f>ROUND(E170*U170,2)</f>
        <v>0</v>
      </c>
      <c r="W170" s="224"/>
      <c r="X170" s="224" t="s">
        <v>335</v>
      </c>
      <c r="Y170" s="224" t="s">
        <v>279</v>
      </c>
      <c r="Z170" s="213"/>
      <c r="AA170" s="213"/>
      <c r="AB170" s="213"/>
      <c r="AC170" s="213"/>
      <c r="AD170" s="213"/>
      <c r="AE170" s="213"/>
      <c r="AF170" s="213"/>
      <c r="AG170" s="213" t="s">
        <v>336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5" t="s">
        <v>93</v>
      </c>
      <c r="D171" s="226"/>
      <c r="E171" s="227">
        <v>2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175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 x14ac:dyDescent="0.2">
      <c r="A172" s="236">
        <v>40</v>
      </c>
      <c r="B172" s="237" t="s">
        <v>343</v>
      </c>
      <c r="C172" s="254" t="s">
        <v>344</v>
      </c>
      <c r="D172" s="238" t="s">
        <v>211</v>
      </c>
      <c r="E172" s="239">
        <v>1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5.3999999999999999E-2</v>
      </c>
      <c r="O172" s="239">
        <f>ROUND(E172*N172,2)</f>
        <v>0.05</v>
      </c>
      <c r="P172" s="239">
        <v>0</v>
      </c>
      <c r="Q172" s="239">
        <f>ROUND(E172*P172,2)</f>
        <v>0</v>
      </c>
      <c r="R172" s="241" t="s">
        <v>334</v>
      </c>
      <c r="S172" s="241" t="s">
        <v>169</v>
      </c>
      <c r="T172" s="242" t="s">
        <v>300</v>
      </c>
      <c r="U172" s="224">
        <v>0</v>
      </c>
      <c r="V172" s="224">
        <f>ROUND(E172*U172,2)</f>
        <v>0</v>
      </c>
      <c r="W172" s="224"/>
      <c r="X172" s="224" t="s">
        <v>335</v>
      </c>
      <c r="Y172" s="224" t="s">
        <v>279</v>
      </c>
      <c r="Z172" s="213"/>
      <c r="AA172" s="213"/>
      <c r="AB172" s="213"/>
      <c r="AC172" s="213"/>
      <c r="AD172" s="213"/>
      <c r="AE172" s="213"/>
      <c r="AF172" s="213"/>
      <c r="AG172" s="213" t="s">
        <v>336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5" t="s">
        <v>91</v>
      </c>
      <c r="D173" s="226"/>
      <c r="E173" s="227">
        <v>1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175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6">
        <v>41</v>
      </c>
      <c r="B174" s="237" t="s">
        <v>914</v>
      </c>
      <c r="C174" s="254" t="s">
        <v>915</v>
      </c>
      <c r="D174" s="238" t="s">
        <v>211</v>
      </c>
      <c r="E174" s="239">
        <v>1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2.1</v>
      </c>
      <c r="O174" s="239">
        <f>ROUND(E174*N174,2)</f>
        <v>2.1</v>
      </c>
      <c r="P174" s="239">
        <v>0</v>
      </c>
      <c r="Q174" s="239">
        <f>ROUND(E174*P174,2)</f>
        <v>0</v>
      </c>
      <c r="R174" s="241" t="s">
        <v>334</v>
      </c>
      <c r="S174" s="241" t="s">
        <v>169</v>
      </c>
      <c r="T174" s="242" t="s">
        <v>300</v>
      </c>
      <c r="U174" s="224">
        <v>0</v>
      </c>
      <c r="V174" s="224">
        <f>ROUND(E174*U174,2)</f>
        <v>0</v>
      </c>
      <c r="W174" s="224"/>
      <c r="X174" s="224" t="s">
        <v>335</v>
      </c>
      <c r="Y174" s="224" t="s">
        <v>279</v>
      </c>
      <c r="Z174" s="213"/>
      <c r="AA174" s="213"/>
      <c r="AB174" s="213"/>
      <c r="AC174" s="213"/>
      <c r="AD174" s="213"/>
      <c r="AE174" s="213"/>
      <c r="AF174" s="213"/>
      <c r="AG174" s="213" t="s">
        <v>336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5" t="s">
        <v>91</v>
      </c>
      <c r="D175" s="226"/>
      <c r="E175" s="227">
        <v>1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175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1" x14ac:dyDescent="0.2">
      <c r="A176" s="236">
        <v>42</v>
      </c>
      <c r="B176" s="237" t="s">
        <v>916</v>
      </c>
      <c r="C176" s="254" t="s">
        <v>917</v>
      </c>
      <c r="D176" s="238" t="s">
        <v>211</v>
      </c>
      <c r="E176" s="239">
        <v>4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2E-3</v>
      </c>
      <c r="O176" s="239">
        <f>ROUND(E176*N176,2)</f>
        <v>0.01</v>
      </c>
      <c r="P176" s="239">
        <v>0</v>
      </c>
      <c r="Q176" s="239">
        <f>ROUND(E176*P176,2)</f>
        <v>0</v>
      </c>
      <c r="R176" s="241" t="s">
        <v>334</v>
      </c>
      <c r="S176" s="241" t="s">
        <v>169</v>
      </c>
      <c r="T176" s="242" t="s">
        <v>300</v>
      </c>
      <c r="U176" s="224">
        <v>0</v>
      </c>
      <c r="V176" s="224">
        <f>ROUND(E176*U176,2)</f>
        <v>0</v>
      </c>
      <c r="W176" s="224"/>
      <c r="X176" s="224" t="s">
        <v>335</v>
      </c>
      <c r="Y176" s="224" t="s">
        <v>279</v>
      </c>
      <c r="Z176" s="213"/>
      <c r="AA176" s="213"/>
      <c r="AB176" s="213"/>
      <c r="AC176" s="213"/>
      <c r="AD176" s="213"/>
      <c r="AE176" s="213"/>
      <c r="AF176" s="213"/>
      <c r="AG176" s="213" t="s">
        <v>336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5" t="s">
        <v>99</v>
      </c>
      <c r="D177" s="226"/>
      <c r="E177" s="227">
        <v>4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175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x14ac:dyDescent="0.2">
      <c r="A178" s="229" t="s">
        <v>163</v>
      </c>
      <c r="B178" s="230" t="s">
        <v>119</v>
      </c>
      <c r="C178" s="253" t="s">
        <v>120</v>
      </c>
      <c r="D178" s="231"/>
      <c r="E178" s="232"/>
      <c r="F178" s="233"/>
      <c r="G178" s="233">
        <f>SUMIF(AG179:AG180,"&lt;&gt;NOR",G179:G180)</f>
        <v>0</v>
      </c>
      <c r="H178" s="233"/>
      <c r="I178" s="233">
        <f>SUM(I179:I180)</f>
        <v>0</v>
      </c>
      <c r="J178" s="233"/>
      <c r="K178" s="233">
        <f>SUM(K179:K180)</f>
        <v>0</v>
      </c>
      <c r="L178" s="233"/>
      <c r="M178" s="233">
        <f>SUM(M179:M180)</f>
        <v>0</v>
      </c>
      <c r="N178" s="232"/>
      <c r="O178" s="232">
        <f>SUM(O179:O180)</f>
        <v>0</v>
      </c>
      <c r="P178" s="232"/>
      <c r="Q178" s="232">
        <f>SUM(Q179:Q180)</f>
        <v>0</v>
      </c>
      <c r="R178" s="233"/>
      <c r="S178" s="233"/>
      <c r="T178" s="234"/>
      <c r="U178" s="228"/>
      <c r="V178" s="228">
        <f>SUM(V179:V180)</f>
        <v>67.77</v>
      </c>
      <c r="W178" s="228"/>
      <c r="X178" s="228"/>
      <c r="Y178" s="228"/>
      <c r="AG178" t="s">
        <v>164</v>
      </c>
    </row>
    <row r="179" spans="1:60" ht="22.5" outlineLevel="1" x14ac:dyDescent="0.2">
      <c r="A179" s="236">
        <v>43</v>
      </c>
      <c r="B179" s="237" t="s">
        <v>918</v>
      </c>
      <c r="C179" s="254" t="s">
        <v>919</v>
      </c>
      <c r="D179" s="238" t="s">
        <v>240</v>
      </c>
      <c r="E179" s="239">
        <v>320.41379000000001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41" t="s">
        <v>278</v>
      </c>
      <c r="S179" s="241" t="s">
        <v>169</v>
      </c>
      <c r="T179" s="242" t="s">
        <v>170</v>
      </c>
      <c r="U179" s="224">
        <v>0.21149999999999999</v>
      </c>
      <c r="V179" s="224">
        <f>ROUND(E179*U179,2)</f>
        <v>67.77</v>
      </c>
      <c r="W179" s="224"/>
      <c r="X179" s="224" t="s">
        <v>364</v>
      </c>
      <c r="Y179" s="224" t="s">
        <v>172</v>
      </c>
      <c r="Z179" s="213"/>
      <c r="AA179" s="213"/>
      <c r="AB179" s="213"/>
      <c r="AC179" s="213"/>
      <c r="AD179" s="213"/>
      <c r="AE179" s="213"/>
      <c r="AF179" s="213"/>
      <c r="AG179" s="213" t="s">
        <v>365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6" t="s">
        <v>920</v>
      </c>
      <c r="D180" s="243"/>
      <c r="E180" s="243"/>
      <c r="F180" s="243"/>
      <c r="G180" s="243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188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x14ac:dyDescent="0.2">
      <c r="A181" s="229" t="s">
        <v>163</v>
      </c>
      <c r="B181" s="230" t="s">
        <v>121</v>
      </c>
      <c r="C181" s="253" t="s">
        <v>122</v>
      </c>
      <c r="D181" s="231"/>
      <c r="E181" s="232"/>
      <c r="F181" s="233"/>
      <c r="G181" s="233">
        <f>SUMIF(AG182:AG191,"&lt;&gt;NOR",G182:G191)</f>
        <v>0</v>
      </c>
      <c r="H181" s="233"/>
      <c r="I181" s="233">
        <f>SUM(I182:I191)</f>
        <v>0</v>
      </c>
      <c r="J181" s="233"/>
      <c r="K181" s="233">
        <f>SUM(K182:K191)</f>
        <v>0</v>
      </c>
      <c r="L181" s="233"/>
      <c r="M181" s="233">
        <f>SUM(M182:M191)</f>
        <v>0</v>
      </c>
      <c r="N181" s="232"/>
      <c r="O181" s="232">
        <f>SUM(O182:O191)</f>
        <v>0.05</v>
      </c>
      <c r="P181" s="232"/>
      <c r="Q181" s="232">
        <f>SUM(Q182:Q191)</f>
        <v>0</v>
      </c>
      <c r="R181" s="233"/>
      <c r="S181" s="233"/>
      <c r="T181" s="234"/>
      <c r="U181" s="228"/>
      <c r="V181" s="228">
        <f>SUM(V182:V191)</f>
        <v>12.04</v>
      </c>
      <c r="W181" s="228"/>
      <c r="X181" s="228"/>
      <c r="Y181" s="228"/>
      <c r="AG181" t="s">
        <v>164</v>
      </c>
    </row>
    <row r="182" spans="1:60" ht="22.5" outlineLevel="1" x14ac:dyDescent="0.2">
      <c r="A182" s="236">
        <v>44</v>
      </c>
      <c r="B182" s="237" t="s">
        <v>921</v>
      </c>
      <c r="C182" s="254" t="s">
        <v>922</v>
      </c>
      <c r="D182" s="238" t="s">
        <v>202</v>
      </c>
      <c r="E182" s="239">
        <v>8.6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2.0999999999999999E-3</v>
      </c>
      <c r="O182" s="239">
        <f>ROUND(E182*N182,2)</f>
        <v>0.02</v>
      </c>
      <c r="P182" s="239">
        <v>0</v>
      </c>
      <c r="Q182" s="239">
        <f>ROUND(E182*P182,2)</f>
        <v>0</v>
      </c>
      <c r="R182" s="241" t="s">
        <v>923</v>
      </c>
      <c r="S182" s="241" t="s">
        <v>169</v>
      </c>
      <c r="T182" s="242" t="s">
        <v>170</v>
      </c>
      <c r="U182" s="224">
        <v>0.8</v>
      </c>
      <c r="V182" s="224">
        <f>ROUND(E182*U182,2)</f>
        <v>6.88</v>
      </c>
      <c r="W182" s="224"/>
      <c r="X182" s="224" t="s">
        <v>171</v>
      </c>
      <c r="Y182" s="224" t="s">
        <v>172</v>
      </c>
      <c r="Z182" s="213"/>
      <c r="AA182" s="213"/>
      <c r="AB182" s="213"/>
      <c r="AC182" s="213"/>
      <c r="AD182" s="213"/>
      <c r="AE182" s="213"/>
      <c r="AF182" s="213"/>
      <c r="AG182" s="213" t="s">
        <v>173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6" t="s">
        <v>924</v>
      </c>
      <c r="D183" s="243"/>
      <c r="E183" s="243"/>
      <c r="F183" s="243"/>
      <c r="G183" s="243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188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5" t="s">
        <v>932</v>
      </c>
      <c r="D184" s="226"/>
      <c r="E184" s="227"/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175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55" t="s">
        <v>925</v>
      </c>
      <c r="D185" s="226"/>
      <c r="E185" s="227">
        <v>8.6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175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6">
        <v>45</v>
      </c>
      <c r="B186" s="237" t="s">
        <v>926</v>
      </c>
      <c r="C186" s="254" t="s">
        <v>927</v>
      </c>
      <c r="D186" s="238" t="s">
        <v>202</v>
      </c>
      <c r="E186" s="239">
        <v>8.6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4.0299999999999997E-3</v>
      </c>
      <c r="O186" s="239">
        <f>ROUND(E186*N186,2)</f>
        <v>0.03</v>
      </c>
      <c r="P186" s="239">
        <v>0</v>
      </c>
      <c r="Q186" s="239">
        <f>ROUND(E186*P186,2)</f>
        <v>0</v>
      </c>
      <c r="R186" s="241" t="s">
        <v>923</v>
      </c>
      <c r="S186" s="241" t="s">
        <v>169</v>
      </c>
      <c r="T186" s="242" t="s">
        <v>170</v>
      </c>
      <c r="U186" s="224">
        <v>0.6</v>
      </c>
      <c r="V186" s="224">
        <f>ROUND(E186*U186,2)</f>
        <v>5.16</v>
      </c>
      <c r="W186" s="224"/>
      <c r="X186" s="224" t="s">
        <v>171</v>
      </c>
      <c r="Y186" s="224" t="s">
        <v>172</v>
      </c>
      <c r="Z186" s="213"/>
      <c r="AA186" s="213"/>
      <c r="AB186" s="213"/>
      <c r="AC186" s="213"/>
      <c r="AD186" s="213"/>
      <c r="AE186" s="213"/>
      <c r="AF186" s="213"/>
      <c r="AG186" s="213" t="s">
        <v>173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">
      <c r="A187" s="220"/>
      <c r="B187" s="221"/>
      <c r="C187" s="256" t="s">
        <v>924</v>
      </c>
      <c r="D187" s="243"/>
      <c r="E187" s="243"/>
      <c r="F187" s="243"/>
      <c r="G187" s="243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3"/>
      <c r="AA187" s="213"/>
      <c r="AB187" s="213"/>
      <c r="AC187" s="213"/>
      <c r="AD187" s="213"/>
      <c r="AE187" s="213"/>
      <c r="AF187" s="213"/>
      <c r="AG187" s="213" t="s">
        <v>188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5" t="s">
        <v>932</v>
      </c>
      <c r="D188" s="226"/>
      <c r="E188" s="227"/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175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20"/>
      <c r="B189" s="221"/>
      <c r="C189" s="255" t="s">
        <v>928</v>
      </c>
      <c r="D189" s="226"/>
      <c r="E189" s="227">
        <v>8.6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175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>
        <v>46</v>
      </c>
      <c r="B190" s="221" t="s">
        <v>929</v>
      </c>
      <c r="C190" s="271" t="s">
        <v>930</v>
      </c>
      <c r="D190" s="222" t="s">
        <v>0</v>
      </c>
      <c r="E190" s="270"/>
      <c r="F190" s="225"/>
      <c r="G190" s="224">
        <f>ROUND(E190*F190,2)</f>
        <v>0</v>
      </c>
      <c r="H190" s="225"/>
      <c r="I190" s="224">
        <f>ROUND(E190*H190,2)</f>
        <v>0</v>
      </c>
      <c r="J190" s="225"/>
      <c r="K190" s="224">
        <f>ROUND(E190*J190,2)</f>
        <v>0</v>
      </c>
      <c r="L190" s="224">
        <v>21</v>
      </c>
      <c r="M190" s="224">
        <f>G190*(1+L190/100)</f>
        <v>0</v>
      </c>
      <c r="N190" s="223">
        <v>0</v>
      </c>
      <c r="O190" s="223">
        <f>ROUND(E190*N190,2)</f>
        <v>0</v>
      </c>
      <c r="P190" s="223">
        <v>0</v>
      </c>
      <c r="Q190" s="223">
        <f>ROUND(E190*P190,2)</f>
        <v>0</v>
      </c>
      <c r="R190" s="224" t="s">
        <v>923</v>
      </c>
      <c r="S190" s="224" t="s">
        <v>169</v>
      </c>
      <c r="T190" s="224" t="s">
        <v>170</v>
      </c>
      <c r="U190" s="224">
        <v>0</v>
      </c>
      <c r="V190" s="224">
        <f>ROUND(E190*U190,2)</f>
        <v>0</v>
      </c>
      <c r="W190" s="224"/>
      <c r="X190" s="224" t="s">
        <v>364</v>
      </c>
      <c r="Y190" s="224" t="s">
        <v>172</v>
      </c>
      <c r="Z190" s="213"/>
      <c r="AA190" s="213"/>
      <c r="AB190" s="213"/>
      <c r="AC190" s="213"/>
      <c r="AD190" s="213"/>
      <c r="AE190" s="213"/>
      <c r="AF190" s="213"/>
      <c r="AG190" s="213" t="s">
        <v>365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2">
      <c r="A191" s="220"/>
      <c r="B191" s="221"/>
      <c r="C191" s="269" t="s">
        <v>931</v>
      </c>
      <c r="D191" s="268"/>
      <c r="E191" s="268"/>
      <c r="F191" s="268"/>
      <c r="G191" s="268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188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x14ac:dyDescent="0.2">
      <c r="A192" s="3"/>
      <c r="B192" s="4"/>
      <c r="C192" s="259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v>15</v>
      </c>
      <c r="AF192">
        <v>21</v>
      </c>
      <c r="AG192" t="s">
        <v>149</v>
      </c>
    </row>
    <row r="193" spans="1:33" x14ac:dyDescent="0.2">
      <c r="A193" s="216"/>
      <c r="B193" s="217" t="s">
        <v>29</v>
      </c>
      <c r="C193" s="260"/>
      <c r="D193" s="218"/>
      <c r="E193" s="219"/>
      <c r="F193" s="219"/>
      <c r="G193" s="235">
        <f>G8+G75+G95+G103+G117+G122+G178+G181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f>SUMIF(L7:L191,AE192,G7:G191)</f>
        <v>0</v>
      </c>
      <c r="AF193">
        <f>SUMIF(L7:L191,AF192,G7:G191)</f>
        <v>0</v>
      </c>
      <c r="AG193" t="s">
        <v>258</v>
      </c>
    </row>
    <row r="194" spans="1:33" x14ac:dyDescent="0.2">
      <c r="C194" s="261"/>
      <c r="D194" s="10"/>
      <c r="AG194" t="s">
        <v>259</v>
      </c>
    </row>
    <row r="195" spans="1:33" x14ac:dyDescent="0.2">
      <c r="D195" s="10"/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hFx3EcLeeku6EGK9ny5nw5IB0HBloAEt+weJPPFU0zcOXmDoxeakwYhE9MGBxt/Xj1xoNU3L7bVnQseDO2/6A==" saltValue="qSrBzRcbgeC5lC49DRmjdw==" spinCount="100000" sheet="1" formatRows="0"/>
  <mergeCells count="25">
    <mergeCell ref="C191:G191"/>
    <mergeCell ref="C138:G138"/>
    <mergeCell ref="C141:G141"/>
    <mergeCell ref="C144:G144"/>
    <mergeCell ref="C180:G180"/>
    <mergeCell ref="C183:G183"/>
    <mergeCell ref="C187:G187"/>
    <mergeCell ref="C97:G97"/>
    <mergeCell ref="C105:G105"/>
    <mergeCell ref="C110:G110"/>
    <mergeCell ref="C114:G114"/>
    <mergeCell ref="C119:G119"/>
    <mergeCell ref="C132:G132"/>
    <mergeCell ref="C19:G19"/>
    <mergeCell ref="C25:G25"/>
    <mergeCell ref="C34:G34"/>
    <mergeCell ref="C51:G51"/>
    <mergeCell ref="C58:G58"/>
    <mergeCell ref="C80:G8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9207-7B44-4B4B-B770-7A321B3B24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91</v>
      </c>
      <c r="C8" s="253" t="s">
        <v>92</v>
      </c>
      <c r="D8" s="231"/>
      <c r="E8" s="232"/>
      <c r="F8" s="233"/>
      <c r="G8" s="233">
        <f>SUMIF(AG9:AG108,"&lt;&gt;NOR",G9:G108)</f>
        <v>0</v>
      </c>
      <c r="H8" s="233"/>
      <c r="I8" s="233">
        <f>SUM(I9:I108)</f>
        <v>0</v>
      </c>
      <c r="J8" s="233"/>
      <c r="K8" s="233">
        <f>SUM(K9:K108)</f>
        <v>0</v>
      </c>
      <c r="L8" s="233"/>
      <c r="M8" s="233">
        <f>SUM(M9:M108)</f>
        <v>0</v>
      </c>
      <c r="N8" s="232"/>
      <c r="O8" s="232">
        <f>SUM(O9:O108)</f>
        <v>1.31</v>
      </c>
      <c r="P8" s="232"/>
      <c r="Q8" s="232">
        <f>SUM(Q9:Q108)</f>
        <v>0</v>
      </c>
      <c r="R8" s="233"/>
      <c r="S8" s="233"/>
      <c r="T8" s="234"/>
      <c r="U8" s="228"/>
      <c r="V8" s="228">
        <f>SUM(V9:V108)</f>
        <v>568.75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976</v>
      </c>
      <c r="C9" s="254" t="s">
        <v>977</v>
      </c>
      <c r="D9" s="238" t="s">
        <v>167</v>
      </c>
      <c r="E9" s="239">
        <v>145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192</v>
      </c>
      <c r="S9" s="241" t="s">
        <v>169</v>
      </c>
      <c r="T9" s="242" t="s">
        <v>170</v>
      </c>
      <c r="U9" s="224">
        <v>0.17199999999999999</v>
      </c>
      <c r="V9" s="224">
        <f>ROUND(E9*U9,2)</f>
        <v>24.94</v>
      </c>
      <c r="W9" s="224"/>
      <c r="X9" s="224" t="s">
        <v>171</v>
      </c>
      <c r="Y9" s="224" t="s">
        <v>172</v>
      </c>
      <c r="Z9" s="213"/>
      <c r="AA9" s="213"/>
      <c r="AB9" s="213"/>
      <c r="AC9" s="213"/>
      <c r="AD9" s="213"/>
      <c r="AE9" s="213"/>
      <c r="AF9" s="213"/>
      <c r="AG9" s="213" t="s">
        <v>173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 x14ac:dyDescent="0.2">
      <c r="A10" s="220"/>
      <c r="B10" s="221"/>
      <c r="C10" s="256" t="s">
        <v>978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s odstraněním kořenů a s případným nutným odklizením křovin a stromů na hromady na vzdálenost do 50 m nebo s naložením na dopravní prostředek, do sklonu terénu 1 : 5,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979</v>
      </c>
      <c r="D11" s="226"/>
      <c r="E11" s="227">
        <v>145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6">
        <v>2</v>
      </c>
      <c r="B12" s="237" t="s">
        <v>980</v>
      </c>
      <c r="C12" s="254" t="s">
        <v>981</v>
      </c>
      <c r="D12" s="238" t="s">
        <v>211</v>
      </c>
      <c r="E12" s="239">
        <v>7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380</v>
      </c>
      <c r="S12" s="241" t="s">
        <v>169</v>
      </c>
      <c r="T12" s="242" t="s">
        <v>170</v>
      </c>
      <c r="U12" s="224">
        <v>0.27736</v>
      </c>
      <c r="V12" s="224">
        <f>ROUND(E12*U12,2)</f>
        <v>1.94</v>
      </c>
      <c r="W12" s="224"/>
      <c r="X12" s="224" t="s">
        <v>171</v>
      </c>
      <c r="Y12" s="224" t="s">
        <v>172</v>
      </c>
      <c r="Z12" s="213"/>
      <c r="AA12" s="213"/>
      <c r="AB12" s="213"/>
      <c r="AC12" s="213"/>
      <c r="AD12" s="213"/>
      <c r="AE12" s="213"/>
      <c r="AF12" s="213"/>
      <c r="AG12" s="213" t="s">
        <v>173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5" t="s">
        <v>982</v>
      </c>
      <c r="D13" s="226"/>
      <c r="E13" s="227">
        <v>7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6">
        <v>3</v>
      </c>
      <c r="B14" s="237" t="s">
        <v>983</v>
      </c>
      <c r="C14" s="254" t="s">
        <v>984</v>
      </c>
      <c r="D14" s="238" t="s">
        <v>211</v>
      </c>
      <c r="E14" s="239">
        <v>7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192</v>
      </c>
      <c r="S14" s="241" t="s">
        <v>169</v>
      </c>
      <c r="T14" s="242" t="s">
        <v>170</v>
      </c>
      <c r="U14" s="224">
        <v>0.88</v>
      </c>
      <c r="V14" s="224">
        <f>ROUND(E14*U14,2)</f>
        <v>6.16</v>
      </c>
      <c r="W14" s="224"/>
      <c r="X14" s="224" t="s">
        <v>171</v>
      </c>
      <c r="Y14" s="224" t="s">
        <v>172</v>
      </c>
      <c r="Z14" s="213"/>
      <c r="AA14" s="213"/>
      <c r="AB14" s="213"/>
      <c r="AC14" s="213"/>
      <c r="AD14" s="213"/>
      <c r="AE14" s="213"/>
      <c r="AF14" s="213"/>
      <c r="AG14" s="213" t="s">
        <v>173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2" x14ac:dyDescent="0.2">
      <c r="A15" s="220"/>
      <c r="B15" s="221"/>
      <c r="C15" s="256" t="s">
        <v>985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188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4" t="str">
        <f>C15</f>
        <v>s odřezáním kmene a odvětvením, včetně případného odklizení kmene a větví na oddělené hromady na vzdálenost do 50 m nebo s naložením na dopravní prostředek,</v>
      </c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982</v>
      </c>
      <c r="D16" s="226"/>
      <c r="E16" s="227">
        <v>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4</v>
      </c>
      <c r="B17" s="237" t="s">
        <v>986</v>
      </c>
      <c r="C17" s="254" t="s">
        <v>987</v>
      </c>
      <c r="D17" s="238" t="s">
        <v>184</v>
      </c>
      <c r="E17" s="239">
        <v>368.23500000000001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192</v>
      </c>
      <c r="S17" s="241" t="s">
        <v>169</v>
      </c>
      <c r="T17" s="242" t="s">
        <v>170</v>
      </c>
      <c r="U17" s="224">
        <v>9.7000000000000003E-2</v>
      </c>
      <c r="V17" s="224">
        <f>ROUND(E17*U17,2)</f>
        <v>35.72</v>
      </c>
      <c r="W17" s="224"/>
      <c r="X17" s="224" t="s">
        <v>171</v>
      </c>
      <c r="Y17" s="224" t="s">
        <v>172</v>
      </c>
      <c r="Z17" s="213"/>
      <c r="AA17" s="213"/>
      <c r="AB17" s="213"/>
      <c r="AC17" s="213"/>
      <c r="AD17" s="213"/>
      <c r="AE17" s="213"/>
      <c r="AF17" s="213"/>
      <c r="AG17" s="213" t="s">
        <v>173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6" t="s">
        <v>370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4" t="str">
        <f>C18</f>
        <v>nebo lesní půdy, s vodorovným přemístěním na hromady v místě upotřebení nebo na dočasné či trvalé skládky se složením</v>
      </c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5" t="s">
        <v>988</v>
      </c>
      <c r="D19" s="226"/>
      <c r="E19" s="227">
        <v>368.23500000000001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175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5" t="s">
        <v>989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5</v>
      </c>
      <c r="B21" s="237" t="s">
        <v>260</v>
      </c>
      <c r="C21" s="254" t="s">
        <v>261</v>
      </c>
      <c r="D21" s="238" t="s">
        <v>184</v>
      </c>
      <c r="E21" s="239">
        <v>218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192</v>
      </c>
      <c r="S21" s="241" t="s">
        <v>169</v>
      </c>
      <c r="T21" s="242" t="s">
        <v>170</v>
      </c>
      <c r="U21" s="224">
        <v>0.36799999999999999</v>
      </c>
      <c r="V21" s="224">
        <f>ROUND(E21*U21,2)</f>
        <v>80.22</v>
      </c>
      <c r="W21" s="224"/>
      <c r="X21" s="224" t="s">
        <v>171</v>
      </c>
      <c r="Y21" s="224" t="s">
        <v>279</v>
      </c>
      <c r="Z21" s="213"/>
      <c r="AA21" s="213"/>
      <c r="AB21" s="213"/>
      <c r="AC21" s="213"/>
      <c r="AD21" s="213"/>
      <c r="AE21" s="213"/>
      <c r="AF21" s="213"/>
      <c r="AG21" s="213" t="s">
        <v>173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6" t="s">
        <v>262</v>
      </c>
      <c r="D22" s="243"/>
      <c r="E22" s="243"/>
      <c r="F22" s="243"/>
      <c r="G22" s="243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188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5" t="s">
        <v>990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5" t="s">
        <v>991</v>
      </c>
      <c r="D24" s="226"/>
      <c r="E24" s="227">
        <v>218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175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20"/>
      <c r="B25" s="221"/>
      <c r="C25" s="255" t="s">
        <v>992</v>
      </c>
      <c r="D25" s="226"/>
      <c r="E25" s="227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175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5" t="s">
        <v>390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993</v>
      </c>
      <c r="D27" s="226"/>
      <c r="E27" s="227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6">
        <v>6</v>
      </c>
      <c r="B28" s="237" t="s">
        <v>994</v>
      </c>
      <c r="C28" s="254" t="s">
        <v>995</v>
      </c>
      <c r="D28" s="238" t="s">
        <v>184</v>
      </c>
      <c r="E28" s="239">
        <v>65.400000000000006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192</v>
      </c>
      <c r="S28" s="241" t="s">
        <v>169</v>
      </c>
      <c r="T28" s="242" t="s">
        <v>170</v>
      </c>
      <c r="U28" s="224">
        <v>5.8000000000000003E-2</v>
      </c>
      <c r="V28" s="224">
        <f>ROUND(E28*U28,2)</f>
        <v>3.79</v>
      </c>
      <c r="W28" s="224"/>
      <c r="X28" s="224" t="s">
        <v>171</v>
      </c>
      <c r="Y28" s="224" t="s">
        <v>172</v>
      </c>
      <c r="Z28" s="213"/>
      <c r="AA28" s="213"/>
      <c r="AB28" s="213"/>
      <c r="AC28" s="213"/>
      <c r="AD28" s="213"/>
      <c r="AE28" s="213"/>
      <c r="AF28" s="213"/>
      <c r="AG28" s="213" t="s">
        <v>173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6" t="s">
        <v>262</v>
      </c>
      <c r="D29" s="243"/>
      <c r="E29" s="243"/>
      <c r="F29" s="243"/>
      <c r="G29" s="243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188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996</v>
      </c>
      <c r="D30" s="226"/>
      <c r="E30" s="227">
        <v>65.400000000000006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175</v>
      </c>
      <c r="AH30" s="213">
        <v>5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6">
        <v>7</v>
      </c>
      <c r="B31" s="237" t="s">
        <v>997</v>
      </c>
      <c r="C31" s="254" t="s">
        <v>998</v>
      </c>
      <c r="D31" s="238" t="s">
        <v>184</v>
      </c>
      <c r="E31" s="239">
        <v>218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192</v>
      </c>
      <c r="S31" s="241" t="s">
        <v>169</v>
      </c>
      <c r="T31" s="242" t="s">
        <v>170</v>
      </c>
      <c r="U31" s="224">
        <v>1.0999999999999999E-2</v>
      </c>
      <c r="V31" s="224">
        <f>ROUND(E31*U31,2)</f>
        <v>2.4</v>
      </c>
      <c r="W31" s="224"/>
      <c r="X31" s="224" t="s">
        <v>171</v>
      </c>
      <c r="Y31" s="224" t="s">
        <v>172</v>
      </c>
      <c r="Z31" s="213"/>
      <c r="AA31" s="213"/>
      <c r="AB31" s="213"/>
      <c r="AC31" s="213"/>
      <c r="AD31" s="213"/>
      <c r="AE31" s="213"/>
      <c r="AF31" s="213"/>
      <c r="AG31" s="213" t="s">
        <v>173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6" t="s">
        <v>270</v>
      </c>
      <c r="D32" s="243"/>
      <c r="E32" s="243"/>
      <c r="F32" s="243"/>
      <c r="G32" s="243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188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5" t="s">
        <v>999</v>
      </c>
      <c r="D33" s="226"/>
      <c r="E33" s="227">
        <v>218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175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6">
        <v>8</v>
      </c>
      <c r="B34" s="237" t="s">
        <v>1000</v>
      </c>
      <c r="C34" s="254" t="s">
        <v>1001</v>
      </c>
      <c r="D34" s="238" t="s">
        <v>184</v>
      </c>
      <c r="E34" s="239">
        <v>738.25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192</v>
      </c>
      <c r="S34" s="241" t="s">
        <v>169</v>
      </c>
      <c r="T34" s="242" t="s">
        <v>170</v>
      </c>
      <c r="U34" s="224">
        <v>1.0999999999999999E-2</v>
      </c>
      <c r="V34" s="224">
        <f>ROUND(E34*U34,2)</f>
        <v>8.1199999999999992</v>
      </c>
      <c r="W34" s="224"/>
      <c r="X34" s="224" t="s">
        <v>171</v>
      </c>
      <c r="Y34" s="224" t="s">
        <v>172</v>
      </c>
      <c r="Z34" s="213"/>
      <c r="AA34" s="213"/>
      <c r="AB34" s="213"/>
      <c r="AC34" s="213"/>
      <c r="AD34" s="213"/>
      <c r="AE34" s="213"/>
      <c r="AF34" s="213"/>
      <c r="AG34" s="213" t="s">
        <v>173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6" t="s">
        <v>270</v>
      </c>
      <c r="D35" s="243"/>
      <c r="E35" s="243"/>
      <c r="F35" s="243"/>
      <c r="G35" s="243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188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5" t="s">
        <v>1002</v>
      </c>
      <c r="D36" s="226"/>
      <c r="E36" s="227">
        <v>738.25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175</v>
      </c>
      <c r="AH36" s="213">
        <v>5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6">
        <v>9</v>
      </c>
      <c r="B37" s="237" t="s">
        <v>1003</v>
      </c>
      <c r="C37" s="254" t="s">
        <v>1004</v>
      </c>
      <c r="D37" s="238" t="s">
        <v>184</v>
      </c>
      <c r="E37" s="239">
        <v>3691.25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192</v>
      </c>
      <c r="S37" s="241" t="s">
        <v>169</v>
      </c>
      <c r="T37" s="242" t="s">
        <v>170</v>
      </c>
      <c r="U37" s="224">
        <v>0</v>
      </c>
      <c r="V37" s="224">
        <f>ROUND(E37*U37,2)</f>
        <v>0</v>
      </c>
      <c r="W37" s="224"/>
      <c r="X37" s="224" t="s">
        <v>171</v>
      </c>
      <c r="Y37" s="224" t="s">
        <v>172</v>
      </c>
      <c r="Z37" s="213"/>
      <c r="AA37" s="213"/>
      <c r="AB37" s="213"/>
      <c r="AC37" s="213"/>
      <c r="AD37" s="213"/>
      <c r="AE37" s="213"/>
      <c r="AF37" s="213"/>
      <c r="AG37" s="213" t="s">
        <v>173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6" t="s">
        <v>270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188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5" t="s">
        <v>1005</v>
      </c>
      <c r="D39" s="226"/>
      <c r="E39" s="227">
        <v>3691.25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175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6">
        <v>10</v>
      </c>
      <c r="B40" s="237" t="s">
        <v>1006</v>
      </c>
      <c r="C40" s="254" t="s">
        <v>1007</v>
      </c>
      <c r="D40" s="238" t="s">
        <v>184</v>
      </c>
      <c r="E40" s="239">
        <v>738.25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 t="s">
        <v>192</v>
      </c>
      <c r="S40" s="241" t="s">
        <v>169</v>
      </c>
      <c r="T40" s="242" t="s">
        <v>170</v>
      </c>
      <c r="U40" s="224">
        <v>5.2999999999999999E-2</v>
      </c>
      <c r="V40" s="224">
        <f>ROUND(E40*U40,2)</f>
        <v>39.130000000000003</v>
      </c>
      <c r="W40" s="224"/>
      <c r="X40" s="224" t="s">
        <v>171</v>
      </c>
      <c r="Y40" s="224" t="s">
        <v>279</v>
      </c>
      <c r="Z40" s="213"/>
      <c r="AA40" s="213"/>
      <c r="AB40" s="213"/>
      <c r="AC40" s="213"/>
      <c r="AD40" s="213"/>
      <c r="AE40" s="213"/>
      <c r="AF40" s="213"/>
      <c r="AG40" s="213" t="s">
        <v>173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1008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390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55" t="s">
        <v>1009</v>
      </c>
      <c r="D43" s="226"/>
      <c r="E43" s="227">
        <v>233.25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175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20"/>
      <c r="B44" s="221"/>
      <c r="C44" s="255" t="s">
        <v>1010</v>
      </c>
      <c r="D44" s="226"/>
      <c r="E44" s="227">
        <v>92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1011</v>
      </c>
      <c r="D45" s="226"/>
      <c r="E45" s="227">
        <v>12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175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55" t="s">
        <v>1012</v>
      </c>
      <c r="D46" s="226"/>
      <c r="E46" s="227">
        <v>6.5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5" t="s">
        <v>1013</v>
      </c>
      <c r="D47" s="226"/>
      <c r="E47" s="227">
        <v>73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175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1014</v>
      </c>
      <c r="D48" s="226"/>
      <c r="E48" s="227">
        <v>93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175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1015</v>
      </c>
      <c r="D49" s="226"/>
      <c r="E49" s="227">
        <v>226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1016</v>
      </c>
      <c r="D50" s="226"/>
      <c r="E50" s="227">
        <v>233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175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5" t="s">
        <v>390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175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55" t="s">
        <v>1017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5" t="s">
        <v>1018</v>
      </c>
      <c r="D53" s="226"/>
      <c r="E53" s="227">
        <v>218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175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390</v>
      </c>
      <c r="D54" s="226"/>
      <c r="E54" s="227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5" t="s">
        <v>1019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175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5" t="s">
        <v>1020</v>
      </c>
      <c r="D56" s="226"/>
      <c r="E56" s="227">
        <v>-448.5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175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33.75" outlineLevel="1" x14ac:dyDescent="0.2">
      <c r="A57" s="236">
        <v>11</v>
      </c>
      <c r="B57" s="237" t="s">
        <v>1021</v>
      </c>
      <c r="C57" s="254" t="s">
        <v>1022</v>
      </c>
      <c r="D57" s="238" t="s">
        <v>184</v>
      </c>
      <c r="E57" s="239">
        <v>448.5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192</v>
      </c>
      <c r="S57" s="241" t="s">
        <v>169</v>
      </c>
      <c r="T57" s="242" t="s">
        <v>170</v>
      </c>
      <c r="U57" s="224">
        <v>4.2999999999999997E-2</v>
      </c>
      <c r="V57" s="224">
        <f>ROUND(E57*U57,2)</f>
        <v>19.29</v>
      </c>
      <c r="W57" s="224"/>
      <c r="X57" s="224" t="s">
        <v>171</v>
      </c>
      <c r="Y57" s="224" t="s">
        <v>541</v>
      </c>
      <c r="Z57" s="213"/>
      <c r="AA57" s="213"/>
      <c r="AB57" s="213"/>
      <c r="AC57" s="213"/>
      <c r="AD57" s="213"/>
      <c r="AE57" s="213"/>
      <c r="AF57" s="213"/>
      <c r="AG57" s="213" t="s">
        <v>173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6" t="s">
        <v>1023</v>
      </c>
      <c r="D58" s="243"/>
      <c r="E58" s="243"/>
      <c r="F58" s="243"/>
      <c r="G58" s="243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188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5" t="s">
        <v>990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175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55" t="s">
        <v>1024</v>
      </c>
      <c r="D60" s="226"/>
      <c r="E60" s="227">
        <v>448.5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1025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175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6">
        <v>12</v>
      </c>
      <c r="B62" s="237" t="s">
        <v>1026</v>
      </c>
      <c r="C62" s="254" t="s">
        <v>1027</v>
      </c>
      <c r="D62" s="238" t="s">
        <v>167</v>
      </c>
      <c r="E62" s="239">
        <v>2881.7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 t="s">
        <v>380</v>
      </c>
      <c r="S62" s="241" t="s">
        <v>169</v>
      </c>
      <c r="T62" s="242" t="s">
        <v>170</v>
      </c>
      <c r="U62" s="224">
        <v>0.06</v>
      </c>
      <c r="V62" s="224">
        <f>ROUND(E62*U62,2)</f>
        <v>172.9</v>
      </c>
      <c r="W62" s="224"/>
      <c r="X62" s="224" t="s">
        <v>171</v>
      </c>
      <c r="Y62" s="224" t="s">
        <v>172</v>
      </c>
      <c r="Z62" s="213"/>
      <c r="AA62" s="213"/>
      <c r="AB62" s="213"/>
      <c r="AC62" s="213"/>
      <c r="AD62" s="213"/>
      <c r="AE62" s="213"/>
      <c r="AF62" s="213"/>
      <c r="AG62" s="213" t="s">
        <v>173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6" t="s">
        <v>1028</v>
      </c>
      <c r="D63" s="243"/>
      <c r="E63" s="243"/>
      <c r="F63" s="243"/>
      <c r="G63" s="243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188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990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5" t="s">
        <v>1029</v>
      </c>
      <c r="D65" s="226"/>
      <c r="E65" s="227">
        <v>2881.7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175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6">
        <v>13</v>
      </c>
      <c r="B66" s="237" t="s">
        <v>1030</v>
      </c>
      <c r="C66" s="254" t="s">
        <v>1031</v>
      </c>
      <c r="D66" s="238" t="s">
        <v>167</v>
      </c>
      <c r="E66" s="239">
        <v>2881.7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 t="s">
        <v>192</v>
      </c>
      <c r="S66" s="241" t="s">
        <v>169</v>
      </c>
      <c r="T66" s="242" t="s">
        <v>170</v>
      </c>
      <c r="U66" s="224">
        <v>1.9E-2</v>
      </c>
      <c r="V66" s="224">
        <f>ROUND(E66*U66,2)</f>
        <v>54.75</v>
      </c>
      <c r="W66" s="224"/>
      <c r="X66" s="224" t="s">
        <v>171</v>
      </c>
      <c r="Y66" s="224" t="s">
        <v>172</v>
      </c>
      <c r="Z66" s="213"/>
      <c r="AA66" s="213"/>
      <c r="AB66" s="213"/>
      <c r="AC66" s="213"/>
      <c r="AD66" s="213"/>
      <c r="AE66" s="213"/>
      <c r="AF66" s="213"/>
      <c r="AG66" s="213" t="s">
        <v>173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2" x14ac:dyDescent="0.2">
      <c r="A67" s="220"/>
      <c r="B67" s="221"/>
      <c r="C67" s="256" t="s">
        <v>1032</v>
      </c>
      <c r="D67" s="243"/>
      <c r="E67" s="243"/>
      <c r="F67" s="243"/>
      <c r="G67" s="243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188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4" t="str">
        <f>C67</f>
        <v>s případným nutným přemístěním hromad nebo dočasných skládek na místo potřeby ze vzdálenosti do 30 m, v rovině nebo ve svahu do 1 : 5,</v>
      </c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5" t="s">
        <v>990</v>
      </c>
      <c r="D68" s="226"/>
      <c r="E68" s="227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175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5" t="s">
        <v>1033</v>
      </c>
      <c r="D69" s="226"/>
      <c r="E69" s="227">
        <v>6572.5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5" t="s">
        <v>1034</v>
      </c>
      <c r="D70" s="226"/>
      <c r="E70" s="227">
        <v>185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1035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1036</v>
      </c>
      <c r="D72" s="226"/>
      <c r="E72" s="227">
        <v>-1462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5" t="s">
        <v>1037</v>
      </c>
      <c r="D73" s="226"/>
      <c r="E73" s="227">
        <v>-1532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175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20"/>
      <c r="B74" s="221"/>
      <c r="C74" s="255" t="s">
        <v>1038</v>
      </c>
      <c r="D74" s="226"/>
      <c r="E74" s="227">
        <v>-96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20"/>
      <c r="B75" s="221"/>
      <c r="C75" s="255" t="s">
        <v>1039</v>
      </c>
      <c r="D75" s="226"/>
      <c r="E75" s="227">
        <v>-85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175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55" t="s">
        <v>1040</v>
      </c>
      <c r="D76" s="226"/>
      <c r="E76" s="227">
        <v>-527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5" t="s">
        <v>1041</v>
      </c>
      <c r="D77" s="226"/>
      <c r="E77" s="227">
        <v>-173.8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175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14</v>
      </c>
      <c r="B78" s="237" t="s">
        <v>396</v>
      </c>
      <c r="C78" s="254" t="s">
        <v>397</v>
      </c>
      <c r="D78" s="238" t="s">
        <v>167</v>
      </c>
      <c r="E78" s="239">
        <v>2881.7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380</v>
      </c>
      <c r="S78" s="241" t="s">
        <v>169</v>
      </c>
      <c r="T78" s="242" t="s">
        <v>170</v>
      </c>
      <c r="U78" s="224">
        <v>2E-3</v>
      </c>
      <c r="V78" s="224">
        <f>ROUND(E78*U78,2)</f>
        <v>5.76</v>
      </c>
      <c r="W78" s="224"/>
      <c r="X78" s="224" t="s">
        <v>171</v>
      </c>
      <c r="Y78" s="224" t="s">
        <v>172</v>
      </c>
      <c r="Z78" s="213"/>
      <c r="AA78" s="213"/>
      <c r="AB78" s="213"/>
      <c r="AC78" s="213"/>
      <c r="AD78" s="213"/>
      <c r="AE78" s="213"/>
      <c r="AF78" s="213"/>
      <c r="AG78" s="213" t="s">
        <v>173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5" t="s">
        <v>990</v>
      </c>
      <c r="D79" s="226"/>
      <c r="E79" s="227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175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5" t="s">
        <v>1029</v>
      </c>
      <c r="D80" s="226"/>
      <c r="E80" s="227">
        <v>2881.7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175</v>
      </c>
      <c r="AH80" s="213">
        <v>5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6">
        <v>15</v>
      </c>
      <c r="B81" s="237" t="s">
        <v>402</v>
      </c>
      <c r="C81" s="254" t="s">
        <v>1042</v>
      </c>
      <c r="D81" s="238" t="s">
        <v>167</v>
      </c>
      <c r="E81" s="239">
        <v>2881.7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380</v>
      </c>
      <c r="S81" s="241" t="s">
        <v>169</v>
      </c>
      <c r="T81" s="242" t="s">
        <v>170</v>
      </c>
      <c r="U81" s="224">
        <v>1.4999999999999999E-2</v>
      </c>
      <c r="V81" s="224">
        <f>ROUND(E81*U81,2)</f>
        <v>43.23</v>
      </c>
      <c r="W81" s="224"/>
      <c r="X81" s="224" t="s">
        <v>171</v>
      </c>
      <c r="Y81" s="224" t="s">
        <v>172</v>
      </c>
      <c r="Z81" s="213"/>
      <c r="AA81" s="213"/>
      <c r="AB81" s="213"/>
      <c r="AC81" s="213"/>
      <c r="AD81" s="213"/>
      <c r="AE81" s="213"/>
      <c r="AF81" s="213"/>
      <c r="AG81" s="213" t="s">
        <v>173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5" t="s">
        <v>990</v>
      </c>
      <c r="D82" s="226"/>
      <c r="E82" s="227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175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5" t="s">
        <v>1029</v>
      </c>
      <c r="D83" s="226"/>
      <c r="E83" s="227">
        <v>2881.7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175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6">
        <v>16</v>
      </c>
      <c r="B84" s="237" t="s">
        <v>404</v>
      </c>
      <c r="C84" s="254" t="s">
        <v>405</v>
      </c>
      <c r="D84" s="238" t="s">
        <v>167</v>
      </c>
      <c r="E84" s="239">
        <v>2881.7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380</v>
      </c>
      <c r="S84" s="241" t="s">
        <v>169</v>
      </c>
      <c r="T84" s="242" t="s">
        <v>170</v>
      </c>
      <c r="U84" s="224">
        <v>3.0000000000000001E-3</v>
      </c>
      <c r="V84" s="224">
        <f>ROUND(E84*U84,2)</f>
        <v>8.65</v>
      </c>
      <c r="W84" s="224"/>
      <c r="X84" s="224" t="s">
        <v>171</v>
      </c>
      <c r="Y84" s="224" t="s">
        <v>172</v>
      </c>
      <c r="Z84" s="213"/>
      <c r="AA84" s="213"/>
      <c r="AB84" s="213"/>
      <c r="AC84" s="213"/>
      <c r="AD84" s="213"/>
      <c r="AE84" s="213"/>
      <c r="AF84" s="213"/>
      <c r="AG84" s="213" t="s">
        <v>173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6" t="s">
        <v>406</v>
      </c>
      <c r="D85" s="243"/>
      <c r="E85" s="243"/>
      <c r="F85" s="243"/>
      <c r="G85" s="243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188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990</v>
      </c>
      <c r="D86" s="226"/>
      <c r="E86" s="227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175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5" t="s">
        <v>1029</v>
      </c>
      <c r="D87" s="226"/>
      <c r="E87" s="227">
        <v>2881.7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175</v>
      </c>
      <c r="AH87" s="213">
        <v>5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6">
        <v>17</v>
      </c>
      <c r="B88" s="237" t="s">
        <v>407</v>
      </c>
      <c r="C88" s="254" t="s">
        <v>408</v>
      </c>
      <c r="D88" s="238" t="s">
        <v>240</v>
      </c>
      <c r="E88" s="239">
        <v>2.8816999999999999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380</v>
      </c>
      <c r="S88" s="241" t="s">
        <v>169</v>
      </c>
      <c r="T88" s="242" t="s">
        <v>170</v>
      </c>
      <c r="U88" s="224">
        <v>21.428999999999998</v>
      </c>
      <c r="V88" s="224">
        <f>ROUND(E88*U88,2)</f>
        <v>61.75</v>
      </c>
      <c r="W88" s="224"/>
      <c r="X88" s="224" t="s">
        <v>171</v>
      </c>
      <c r="Y88" s="224" t="s">
        <v>172</v>
      </c>
      <c r="Z88" s="213"/>
      <c r="AA88" s="213"/>
      <c r="AB88" s="213"/>
      <c r="AC88" s="213"/>
      <c r="AD88" s="213"/>
      <c r="AE88" s="213"/>
      <c r="AF88" s="213"/>
      <c r="AG88" s="213" t="s">
        <v>173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6" t="s">
        <v>409</v>
      </c>
      <c r="D89" s="243"/>
      <c r="E89" s="243"/>
      <c r="F89" s="243"/>
      <c r="G89" s="243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188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5" t="s">
        <v>990</v>
      </c>
      <c r="D90" s="226"/>
      <c r="E90" s="227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175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5" t="s">
        <v>1043</v>
      </c>
      <c r="D91" s="226"/>
      <c r="E91" s="227">
        <v>2.8816999999999999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175</v>
      </c>
      <c r="AH91" s="213">
        <v>5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6">
        <v>18</v>
      </c>
      <c r="B92" s="237" t="s">
        <v>1044</v>
      </c>
      <c r="C92" s="254" t="s">
        <v>1045</v>
      </c>
      <c r="D92" s="238" t="s">
        <v>240</v>
      </c>
      <c r="E92" s="239">
        <v>1070.4625000000001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 t="s">
        <v>192</v>
      </c>
      <c r="S92" s="241" t="s">
        <v>169</v>
      </c>
      <c r="T92" s="242" t="s">
        <v>170</v>
      </c>
      <c r="U92" s="224">
        <v>0</v>
      </c>
      <c r="V92" s="224">
        <f>ROUND(E92*U92,2)</f>
        <v>0</v>
      </c>
      <c r="W92" s="224"/>
      <c r="X92" s="224" t="s">
        <v>171</v>
      </c>
      <c r="Y92" s="224" t="s">
        <v>242</v>
      </c>
      <c r="Z92" s="213"/>
      <c r="AA92" s="213"/>
      <c r="AB92" s="213"/>
      <c r="AC92" s="213"/>
      <c r="AD92" s="213"/>
      <c r="AE92" s="213"/>
      <c r="AF92" s="213"/>
      <c r="AG92" s="213" t="s">
        <v>173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5" t="s">
        <v>1046</v>
      </c>
      <c r="D93" s="226"/>
      <c r="E93" s="227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175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55" t="s">
        <v>1047</v>
      </c>
      <c r="D94" s="226"/>
      <c r="E94" s="227">
        <v>1070.4625000000001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175</v>
      </c>
      <c r="AH94" s="213">
        <v>5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6">
        <v>19</v>
      </c>
      <c r="B95" s="237" t="s">
        <v>1048</v>
      </c>
      <c r="C95" s="254" t="s">
        <v>1049</v>
      </c>
      <c r="D95" s="238" t="s">
        <v>211</v>
      </c>
      <c r="E95" s="239">
        <v>7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/>
      <c r="S95" s="241" t="s">
        <v>299</v>
      </c>
      <c r="T95" s="242" t="s">
        <v>300</v>
      </c>
      <c r="U95" s="224">
        <v>0</v>
      </c>
      <c r="V95" s="224">
        <f>ROUND(E95*U95,2)</f>
        <v>0</v>
      </c>
      <c r="W95" s="224"/>
      <c r="X95" s="224" t="s">
        <v>171</v>
      </c>
      <c r="Y95" s="224" t="s">
        <v>172</v>
      </c>
      <c r="Z95" s="213"/>
      <c r="AA95" s="213"/>
      <c r="AB95" s="213"/>
      <c r="AC95" s="213"/>
      <c r="AD95" s="213"/>
      <c r="AE95" s="213"/>
      <c r="AF95" s="213"/>
      <c r="AG95" s="213" t="s">
        <v>173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5" t="s">
        <v>1050</v>
      </c>
      <c r="D96" s="226"/>
      <c r="E96" s="227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175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5" t="s">
        <v>1051</v>
      </c>
      <c r="D97" s="226"/>
      <c r="E97" s="227">
        <v>7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175</v>
      </c>
      <c r="AH97" s="213">
        <v>5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6">
        <v>20</v>
      </c>
      <c r="B98" s="237" t="s">
        <v>1052</v>
      </c>
      <c r="C98" s="254" t="s">
        <v>1053</v>
      </c>
      <c r="D98" s="238" t="s">
        <v>167</v>
      </c>
      <c r="E98" s="239">
        <v>145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41"/>
      <c r="S98" s="241" t="s">
        <v>299</v>
      </c>
      <c r="T98" s="242" t="s">
        <v>300</v>
      </c>
      <c r="U98" s="224">
        <v>0</v>
      </c>
      <c r="V98" s="224">
        <f>ROUND(E98*U98,2)</f>
        <v>0</v>
      </c>
      <c r="W98" s="224"/>
      <c r="X98" s="224" t="s">
        <v>171</v>
      </c>
      <c r="Y98" s="224" t="s">
        <v>172</v>
      </c>
      <c r="Z98" s="213"/>
      <c r="AA98" s="213"/>
      <c r="AB98" s="213"/>
      <c r="AC98" s="213"/>
      <c r="AD98" s="213"/>
      <c r="AE98" s="213"/>
      <c r="AF98" s="213"/>
      <c r="AG98" s="213" t="s">
        <v>173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5" t="s">
        <v>1050</v>
      </c>
      <c r="D99" s="226"/>
      <c r="E99" s="227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175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55" t="s">
        <v>1054</v>
      </c>
      <c r="D100" s="226"/>
      <c r="E100" s="227">
        <v>145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175</v>
      </c>
      <c r="AH100" s="213">
        <v>5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6">
        <v>21</v>
      </c>
      <c r="B101" s="237" t="s">
        <v>1055</v>
      </c>
      <c r="C101" s="254" t="s">
        <v>1056</v>
      </c>
      <c r="D101" s="238" t="s">
        <v>224</v>
      </c>
      <c r="E101" s="239">
        <v>1008.595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1E-3</v>
      </c>
      <c r="O101" s="239">
        <f>ROUND(E101*N101,2)</f>
        <v>1.01</v>
      </c>
      <c r="P101" s="239">
        <v>0</v>
      </c>
      <c r="Q101" s="239">
        <f>ROUND(E101*P101,2)</f>
        <v>0</v>
      </c>
      <c r="R101" s="241" t="s">
        <v>334</v>
      </c>
      <c r="S101" s="241" t="s">
        <v>169</v>
      </c>
      <c r="T101" s="242" t="s">
        <v>170</v>
      </c>
      <c r="U101" s="224">
        <v>0</v>
      </c>
      <c r="V101" s="224">
        <f>ROUND(E101*U101,2)</f>
        <v>0</v>
      </c>
      <c r="W101" s="224"/>
      <c r="X101" s="224" t="s">
        <v>335</v>
      </c>
      <c r="Y101" s="224" t="s">
        <v>172</v>
      </c>
      <c r="Z101" s="213"/>
      <c r="AA101" s="213"/>
      <c r="AB101" s="213"/>
      <c r="AC101" s="213"/>
      <c r="AD101" s="213"/>
      <c r="AE101" s="213"/>
      <c r="AF101" s="213"/>
      <c r="AG101" s="213" t="s">
        <v>336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5" t="s">
        <v>990</v>
      </c>
      <c r="D102" s="226"/>
      <c r="E102" s="227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175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55" t="s">
        <v>1057</v>
      </c>
      <c r="D103" s="226"/>
      <c r="E103" s="227">
        <v>1008.595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175</v>
      </c>
      <c r="AH103" s="213">
        <v>5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6">
        <v>22</v>
      </c>
      <c r="B104" s="237" t="s">
        <v>424</v>
      </c>
      <c r="C104" s="254" t="s">
        <v>425</v>
      </c>
      <c r="D104" s="238" t="s">
        <v>426</v>
      </c>
      <c r="E104" s="239">
        <v>288.17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1E-3</v>
      </c>
      <c r="O104" s="239">
        <f>ROUND(E104*N104,2)</f>
        <v>0.28999999999999998</v>
      </c>
      <c r="P104" s="239">
        <v>0</v>
      </c>
      <c r="Q104" s="239">
        <f>ROUND(E104*P104,2)</f>
        <v>0</v>
      </c>
      <c r="R104" s="241" t="s">
        <v>334</v>
      </c>
      <c r="S104" s="241" t="s">
        <v>169</v>
      </c>
      <c r="T104" s="242" t="s">
        <v>170</v>
      </c>
      <c r="U104" s="224">
        <v>0</v>
      </c>
      <c r="V104" s="224">
        <f>ROUND(E104*U104,2)</f>
        <v>0</v>
      </c>
      <c r="W104" s="224"/>
      <c r="X104" s="224" t="s">
        <v>335</v>
      </c>
      <c r="Y104" s="224" t="s">
        <v>172</v>
      </c>
      <c r="Z104" s="213"/>
      <c r="AA104" s="213"/>
      <c r="AB104" s="213"/>
      <c r="AC104" s="213"/>
      <c r="AD104" s="213"/>
      <c r="AE104" s="213"/>
      <c r="AF104" s="213"/>
      <c r="AG104" s="213" t="s">
        <v>336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5" t="s">
        <v>990</v>
      </c>
      <c r="D105" s="226"/>
      <c r="E105" s="227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175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20"/>
      <c r="B106" s="221"/>
      <c r="C106" s="255" t="s">
        <v>1058</v>
      </c>
      <c r="D106" s="226"/>
      <c r="E106" s="227">
        <v>288.17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175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6">
        <v>23</v>
      </c>
      <c r="B107" s="237" t="s">
        <v>428</v>
      </c>
      <c r="C107" s="254" t="s">
        <v>429</v>
      </c>
      <c r="D107" s="238" t="s">
        <v>430</v>
      </c>
      <c r="E107" s="239">
        <v>5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1E-3</v>
      </c>
      <c r="O107" s="239">
        <f>ROUND(E107*N107,2)</f>
        <v>0.01</v>
      </c>
      <c r="P107" s="239">
        <v>0</v>
      </c>
      <c r="Q107" s="239">
        <f>ROUND(E107*P107,2)</f>
        <v>0</v>
      </c>
      <c r="R107" s="241" t="s">
        <v>334</v>
      </c>
      <c r="S107" s="241" t="s">
        <v>169</v>
      </c>
      <c r="T107" s="242" t="s">
        <v>170</v>
      </c>
      <c r="U107" s="224">
        <v>0</v>
      </c>
      <c r="V107" s="224">
        <f>ROUND(E107*U107,2)</f>
        <v>0</v>
      </c>
      <c r="W107" s="224"/>
      <c r="X107" s="224" t="s">
        <v>335</v>
      </c>
      <c r="Y107" s="224" t="s">
        <v>172</v>
      </c>
      <c r="Z107" s="213"/>
      <c r="AA107" s="213"/>
      <c r="AB107" s="213"/>
      <c r="AC107" s="213"/>
      <c r="AD107" s="213"/>
      <c r="AE107" s="213"/>
      <c r="AF107" s="213"/>
      <c r="AG107" s="213" t="s">
        <v>336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5" t="s">
        <v>1059</v>
      </c>
      <c r="D108" s="226"/>
      <c r="E108" s="227">
        <v>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175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229" t="s">
        <v>163</v>
      </c>
      <c r="B109" s="230" t="s">
        <v>119</v>
      </c>
      <c r="C109" s="253" t="s">
        <v>120</v>
      </c>
      <c r="D109" s="231"/>
      <c r="E109" s="232"/>
      <c r="F109" s="233"/>
      <c r="G109" s="233">
        <f>SUMIF(AG110:AG110,"&lt;&gt;NOR",G110:G110)</f>
        <v>0</v>
      </c>
      <c r="H109" s="233"/>
      <c r="I109" s="233">
        <f>SUM(I110:I110)</f>
        <v>0</v>
      </c>
      <c r="J109" s="233"/>
      <c r="K109" s="233">
        <f>SUM(K110:K110)</f>
        <v>0</v>
      </c>
      <c r="L109" s="233"/>
      <c r="M109" s="233">
        <f>SUM(M110:M110)</f>
        <v>0</v>
      </c>
      <c r="N109" s="232"/>
      <c r="O109" s="232">
        <f>SUM(O110:O110)</f>
        <v>0</v>
      </c>
      <c r="P109" s="232"/>
      <c r="Q109" s="232">
        <f>SUM(Q110:Q110)</f>
        <v>0</v>
      </c>
      <c r="R109" s="233"/>
      <c r="S109" s="233"/>
      <c r="T109" s="234"/>
      <c r="U109" s="228"/>
      <c r="V109" s="228">
        <f>SUM(V110:V110)</f>
        <v>2.5099999999999998</v>
      </c>
      <c r="W109" s="228"/>
      <c r="X109" s="228"/>
      <c r="Y109" s="228"/>
      <c r="AG109" t="s">
        <v>164</v>
      </c>
    </row>
    <row r="110" spans="1:60" ht="22.5" outlineLevel="1" x14ac:dyDescent="0.2">
      <c r="A110" s="236">
        <v>24</v>
      </c>
      <c r="B110" s="237" t="s">
        <v>1060</v>
      </c>
      <c r="C110" s="254" t="s">
        <v>1061</v>
      </c>
      <c r="D110" s="238" t="s">
        <v>240</v>
      </c>
      <c r="E110" s="239">
        <v>1.3017700000000001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 t="s">
        <v>380</v>
      </c>
      <c r="S110" s="241" t="s">
        <v>169</v>
      </c>
      <c r="T110" s="242" t="s">
        <v>170</v>
      </c>
      <c r="U110" s="224">
        <v>1.925</v>
      </c>
      <c r="V110" s="224">
        <f>ROUND(E110*U110,2)</f>
        <v>2.5099999999999998</v>
      </c>
      <c r="W110" s="224"/>
      <c r="X110" s="224" t="s">
        <v>364</v>
      </c>
      <c r="Y110" s="224" t="s">
        <v>242</v>
      </c>
      <c r="Z110" s="213"/>
      <c r="AA110" s="213"/>
      <c r="AB110" s="213"/>
      <c r="AC110" s="213"/>
      <c r="AD110" s="213"/>
      <c r="AE110" s="213"/>
      <c r="AF110" s="213"/>
      <c r="AG110" s="213" t="s">
        <v>365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x14ac:dyDescent="0.2">
      <c r="A111" s="3"/>
      <c r="B111" s="4"/>
      <c r="C111" s="259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149</v>
      </c>
    </row>
    <row r="112" spans="1:60" x14ac:dyDescent="0.2">
      <c r="A112" s="216"/>
      <c r="B112" s="217" t="s">
        <v>29</v>
      </c>
      <c r="C112" s="260"/>
      <c r="D112" s="218"/>
      <c r="E112" s="219"/>
      <c r="F112" s="219"/>
      <c r="G112" s="235">
        <f>G8+G109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258</v>
      </c>
    </row>
    <row r="113" spans="3:33" x14ac:dyDescent="0.2">
      <c r="C113" s="261"/>
      <c r="D113" s="10"/>
      <c r="AG113" t="s">
        <v>259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XMUnKqcpdEhxm8umFbfDeIyRwbnvMwPZEGQvp3Ka86wM2JN3dxONuxJv9WVaUiDzbkBMlTQb0kD8OmweGhNug==" saltValue="Tw92lJeWTKO5jCtX4rpOBg==" spinCount="100000" sheet="1" formatRows="0"/>
  <mergeCells count="17">
    <mergeCell ref="C58:G58"/>
    <mergeCell ref="C63:G63"/>
    <mergeCell ref="C67:G67"/>
    <mergeCell ref="C85:G85"/>
    <mergeCell ref="C89:G89"/>
    <mergeCell ref="C18:G18"/>
    <mergeCell ref="C22:G22"/>
    <mergeCell ref="C29:G29"/>
    <mergeCell ref="C32:G32"/>
    <mergeCell ref="C35:G35"/>
    <mergeCell ref="C38:G38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2F1C-4C5D-46CA-80B3-10B180EC1B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  <c r="Y6" s="212" t="s">
        <v>162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163</v>
      </c>
      <c r="B8" s="230" t="s">
        <v>134</v>
      </c>
      <c r="C8" s="253" t="s">
        <v>27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0</v>
      </c>
      <c r="W8" s="228"/>
      <c r="X8" s="228"/>
      <c r="Y8" s="228"/>
      <c r="AG8" t="s">
        <v>164</v>
      </c>
    </row>
    <row r="9" spans="1:60" outlineLevel="1" x14ac:dyDescent="0.2">
      <c r="A9" s="236">
        <v>1</v>
      </c>
      <c r="B9" s="237" t="s">
        <v>1062</v>
      </c>
      <c r="C9" s="254" t="s">
        <v>1063</v>
      </c>
      <c r="D9" s="238" t="s">
        <v>1064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169</v>
      </c>
      <c r="T9" s="242" t="s">
        <v>300</v>
      </c>
      <c r="U9" s="224">
        <v>0</v>
      </c>
      <c r="V9" s="224">
        <f>ROUND(E9*U9,2)</f>
        <v>0</v>
      </c>
      <c r="W9" s="224"/>
      <c r="X9" s="224" t="s">
        <v>1065</v>
      </c>
      <c r="Y9" s="224" t="s">
        <v>1066</v>
      </c>
      <c r="Z9" s="213"/>
      <c r="AA9" s="213"/>
      <c r="AB9" s="213"/>
      <c r="AC9" s="213"/>
      <c r="AD9" s="213"/>
      <c r="AE9" s="213"/>
      <c r="AF9" s="213"/>
      <c r="AG9" s="213" t="s">
        <v>1067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8" t="s">
        <v>1068</v>
      </c>
      <c r="D10" s="252"/>
      <c r="E10" s="252"/>
      <c r="F10" s="252"/>
      <c r="G10" s="25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251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3" x14ac:dyDescent="0.2">
      <c r="A11" s="220"/>
      <c r="B11" s="221"/>
      <c r="C11" s="267" t="s">
        <v>1069</v>
      </c>
      <c r="D11" s="264"/>
      <c r="E11" s="264"/>
      <c r="F11" s="264"/>
      <c r="G11" s="26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251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44" t="str">
        <f>C11</f>
        <v>Vyhotovení protokolu o vytyčení stavby se seznamem souřadnic vytyčených bodů a jejich polohopisnými (S-JTSK) a výškopisnými (Bpv) hodnotami.</v>
      </c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1070</v>
      </c>
      <c r="C12" s="254" t="s">
        <v>1071</v>
      </c>
      <c r="D12" s="238" t="s">
        <v>1064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169</v>
      </c>
      <c r="T12" s="242" t="s">
        <v>300</v>
      </c>
      <c r="U12" s="224">
        <v>0</v>
      </c>
      <c r="V12" s="224">
        <f>ROUND(E12*U12,2)</f>
        <v>0</v>
      </c>
      <c r="W12" s="224"/>
      <c r="X12" s="224" t="s">
        <v>1065</v>
      </c>
      <c r="Y12" s="224" t="s">
        <v>1066</v>
      </c>
      <c r="Z12" s="213"/>
      <c r="AA12" s="213"/>
      <c r="AB12" s="213"/>
      <c r="AC12" s="213"/>
      <c r="AD12" s="213"/>
      <c r="AE12" s="213"/>
      <c r="AF12" s="213"/>
      <c r="AG12" s="213" t="s">
        <v>1067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8" t="s">
        <v>1072</v>
      </c>
      <c r="D13" s="252"/>
      <c r="E13" s="252"/>
      <c r="F13" s="252"/>
      <c r="G13" s="252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251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4" t="str">
        <f>C13</f>
        <v>Zaměření a vytýčení stávajících inženýrských sítí v místě stavby z hlediska jejich ochrany při provádění stavby.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6">
        <v>3</v>
      </c>
      <c r="B14" s="237" t="s">
        <v>1073</v>
      </c>
      <c r="C14" s="254" t="s">
        <v>1074</v>
      </c>
      <c r="D14" s="238" t="s">
        <v>1064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169</v>
      </c>
      <c r="T14" s="242" t="s">
        <v>300</v>
      </c>
      <c r="U14" s="224">
        <v>0</v>
      </c>
      <c r="V14" s="224">
        <f>ROUND(E14*U14,2)</f>
        <v>0</v>
      </c>
      <c r="W14" s="224"/>
      <c r="X14" s="224" t="s">
        <v>1065</v>
      </c>
      <c r="Y14" s="224" t="s">
        <v>1066</v>
      </c>
      <c r="Z14" s="213"/>
      <c r="AA14" s="213"/>
      <c r="AB14" s="213"/>
      <c r="AC14" s="213"/>
      <c r="AD14" s="213"/>
      <c r="AE14" s="213"/>
      <c r="AF14" s="213"/>
      <c r="AG14" s="213" t="s">
        <v>1067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8" t="s">
        <v>1075</v>
      </c>
      <c r="D15" s="252"/>
      <c r="E15" s="252"/>
      <c r="F15" s="252"/>
      <c r="G15" s="252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251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67" t="s">
        <v>1076</v>
      </c>
      <c r="D16" s="264"/>
      <c r="E16" s="264"/>
      <c r="F16" s="264"/>
      <c r="G16" s="26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251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4</v>
      </c>
      <c r="B17" s="237" t="s">
        <v>1077</v>
      </c>
      <c r="C17" s="254" t="s">
        <v>1078</v>
      </c>
      <c r="D17" s="238" t="s">
        <v>1064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169</v>
      </c>
      <c r="T17" s="242" t="s">
        <v>300</v>
      </c>
      <c r="U17" s="224">
        <v>0</v>
      </c>
      <c r="V17" s="224">
        <f>ROUND(E17*U17,2)</f>
        <v>0</v>
      </c>
      <c r="W17" s="224"/>
      <c r="X17" s="224" t="s">
        <v>1065</v>
      </c>
      <c r="Y17" s="224" t="s">
        <v>1066</v>
      </c>
      <c r="Z17" s="213"/>
      <c r="AA17" s="213"/>
      <c r="AB17" s="213"/>
      <c r="AC17" s="213"/>
      <c r="AD17" s="213"/>
      <c r="AE17" s="213"/>
      <c r="AF17" s="213"/>
      <c r="AG17" s="213" t="s">
        <v>1067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2" x14ac:dyDescent="0.2">
      <c r="A18" s="220"/>
      <c r="B18" s="221"/>
      <c r="C18" s="258" t="s">
        <v>1079</v>
      </c>
      <c r="D18" s="252"/>
      <c r="E18" s="252"/>
      <c r="F18" s="252"/>
      <c r="G18" s="252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251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4" t="str">
        <f>C18</f>
        <v>Náklady na ztížené podmínky provádění tam, kde se vyskytují omezující vlivy konkrétního prostředí, které mají prokazatelný vliv na provádění stavebních prací, Jedná se zejména o náklady související s podmínkami místa provádění.</v>
      </c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9" t="s">
        <v>163</v>
      </c>
      <c r="B19" s="230" t="s">
        <v>135</v>
      </c>
      <c r="C19" s="253" t="s">
        <v>28</v>
      </c>
      <c r="D19" s="231"/>
      <c r="E19" s="232"/>
      <c r="F19" s="233"/>
      <c r="G19" s="233">
        <f>SUMIF(AG20:AG33,"&lt;&gt;NOR",G20:G33)</f>
        <v>0</v>
      </c>
      <c r="H19" s="233"/>
      <c r="I19" s="233">
        <f>SUM(I20:I33)</f>
        <v>0</v>
      </c>
      <c r="J19" s="233"/>
      <c r="K19" s="233">
        <f>SUM(K20:K33)</f>
        <v>0</v>
      </c>
      <c r="L19" s="233"/>
      <c r="M19" s="233">
        <f>SUM(M20:M33)</f>
        <v>0</v>
      </c>
      <c r="N19" s="232"/>
      <c r="O19" s="232">
        <f>SUM(O20:O33)</f>
        <v>0</v>
      </c>
      <c r="P19" s="232"/>
      <c r="Q19" s="232">
        <f>SUM(Q20:Q33)</f>
        <v>0</v>
      </c>
      <c r="R19" s="233"/>
      <c r="S19" s="233"/>
      <c r="T19" s="234"/>
      <c r="U19" s="228"/>
      <c r="V19" s="228">
        <f>SUM(V20:V33)</f>
        <v>0</v>
      </c>
      <c r="W19" s="228"/>
      <c r="X19" s="228"/>
      <c r="Y19" s="228"/>
      <c r="AG19" t="s">
        <v>164</v>
      </c>
    </row>
    <row r="20" spans="1:60" outlineLevel="1" x14ac:dyDescent="0.2">
      <c r="A20" s="236">
        <v>5</v>
      </c>
      <c r="B20" s="237" t="s">
        <v>1080</v>
      </c>
      <c r="C20" s="254" t="s">
        <v>1081</v>
      </c>
      <c r="D20" s="238" t="s">
        <v>1064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169</v>
      </c>
      <c r="T20" s="242" t="s">
        <v>300</v>
      </c>
      <c r="U20" s="224">
        <v>0</v>
      </c>
      <c r="V20" s="224">
        <f>ROUND(E20*U20,2)</f>
        <v>0</v>
      </c>
      <c r="W20" s="224"/>
      <c r="X20" s="224" t="s">
        <v>1065</v>
      </c>
      <c r="Y20" s="224" t="s">
        <v>1066</v>
      </c>
      <c r="Z20" s="213"/>
      <c r="AA20" s="213"/>
      <c r="AB20" s="213"/>
      <c r="AC20" s="213"/>
      <c r="AD20" s="213"/>
      <c r="AE20" s="213"/>
      <c r="AF20" s="213"/>
      <c r="AG20" s="213" t="s">
        <v>1067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2" x14ac:dyDescent="0.2">
      <c r="A21" s="220"/>
      <c r="B21" s="221"/>
      <c r="C21" s="258" t="s">
        <v>1082</v>
      </c>
      <c r="D21" s="252"/>
      <c r="E21" s="252"/>
      <c r="F21" s="252"/>
      <c r="G21" s="252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251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4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6">
        <v>6</v>
      </c>
      <c r="B22" s="237" t="s">
        <v>1083</v>
      </c>
      <c r="C22" s="254" t="s">
        <v>1084</v>
      </c>
      <c r="D22" s="238" t="s">
        <v>1064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169</v>
      </c>
      <c r="T22" s="242" t="s">
        <v>300</v>
      </c>
      <c r="U22" s="224">
        <v>0</v>
      </c>
      <c r="V22" s="224">
        <f>ROUND(E22*U22,2)</f>
        <v>0</v>
      </c>
      <c r="W22" s="224"/>
      <c r="X22" s="224" t="s">
        <v>1065</v>
      </c>
      <c r="Y22" s="224" t="s">
        <v>1066</v>
      </c>
      <c r="Z22" s="213"/>
      <c r="AA22" s="213"/>
      <c r="AB22" s="213"/>
      <c r="AC22" s="213"/>
      <c r="AD22" s="213"/>
      <c r="AE22" s="213"/>
      <c r="AF22" s="213"/>
      <c r="AG22" s="213" t="s">
        <v>1067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2" x14ac:dyDescent="0.2">
      <c r="A23" s="220"/>
      <c r="B23" s="221"/>
      <c r="C23" s="258" t="s">
        <v>1085</v>
      </c>
      <c r="D23" s="252"/>
      <c r="E23" s="252"/>
      <c r="F23" s="252"/>
      <c r="G23" s="252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251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4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6">
        <v>7</v>
      </c>
      <c r="B24" s="237" t="s">
        <v>1086</v>
      </c>
      <c r="C24" s="254" t="s">
        <v>1087</v>
      </c>
      <c r="D24" s="238" t="s">
        <v>1064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169</v>
      </c>
      <c r="T24" s="242" t="s">
        <v>300</v>
      </c>
      <c r="U24" s="224">
        <v>0</v>
      </c>
      <c r="V24" s="224">
        <f>ROUND(E24*U24,2)</f>
        <v>0</v>
      </c>
      <c r="W24" s="224"/>
      <c r="X24" s="224" t="s">
        <v>1065</v>
      </c>
      <c r="Y24" s="224" t="s">
        <v>1066</v>
      </c>
      <c r="Z24" s="213"/>
      <c r="AA24" s="213"/>
      <c r="AB24" s="213"/>
      <c r="AC24" s="213"/>
      <c r="AD24" s="213"/>
      <c r="AE24" s="213"/>
      <c r="AF24" s="213"/>
      <c r="AG24" s="213" t="s">
        <v>1067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2" x14ac:dyDescent="0.2">
      <c r="A25" s="220"/>
      <c r="B25" s="221"/>
      <c r="C25" s="258" t="s">
        <v>1088</v>
      </c>
      <c r="D25" s="252"/>
      <c r="E25" s="252"/>
      <c r="F25" s="252"/>
      <c r="G25" s="252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251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4" t="str">
        <f>C25</f>
        <v>Náklady zhotovitele, související s prováděním zkoušek a revizí předepsaných technickými normami nebo objednatelem a které jsou pro provedení díla nezbytné.</v>
      </c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6">
        <v>8</v>
      </c>
      <c r="B26" s="237" t="s">
        <v>1089</v>
      </c>
      <c r="C26" s="254" t="s">
        <v>1090</v>
      </c>
      <c r="D26" s="238" t="s">
        <v>1064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169</v>
      </c>
      <c r="T26" s="242" t="s">
        <v>300</v>
      </c>
      <c r="U26" s="224">
        <v>0</v>
      </c>
      <c r="V26" s="224">
        <f>ROUND(E26*U26,2)</f>
        <v>0</v>
      </c>
      <c r="W26" s="224"/>
      <c r="X26" s="224" t="s">
        <v>1065</v>
      </c>
      <c r="Y26" s="224" t="s">
        <v>1066</v>
      </c>
      <c r="Z26" s="213"/>
      <c r="AA26" s="213"/>
      <c r="AB26" s="213"/>
      <c r="AC26" s="213"/>
      <c r="AD26" s="213"/>
      <c r="AE26" s="213"/>
      <c r="AF26" s="213"/>
      <c r="AG26" s="213" t="s">
        <v>1067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8" t="s">
        <v>1091</v>
      </c>
      <c r="D27" s="252"/>
      <c r="E27" s="252"/>
      <c r="F27" s="252"/>
      <c r="G27" s="252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251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4" t="str">
        <f>C27</f>
        <v>Náklady zhotovitele, které vzniknou v souvislosti s povinnostmi zhotovitele při předání a převzetí díla.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6">
        <v>9</v>
      </c>
      <c r="B28" s="237" t="s">
        <v>1092</v>
      </c>
      <c r="C28" s="254" t="s">
        <v>1093</v>
      </c>
      <c r="D28" s="238" t="s">
        <v>1064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169</v>
      </c>
      <c r="T28" s="242" t="s">
        <v>300</v>
      </c>
      <c r="U28" s="224">
        <v>0</v>
      </c>
      <c r="V28" s="224">
        <f>ROUND(E28*U28,2)</f>
        <v>0</v>
      </c>
      <c r="W28" s="224"/>
      <c r="X28" s="224" t="s">
        <v>1065</v>
      </c>
      <c r="Y28" s="224" t="s">
        <v>1066</v>
      </c>
      <c r="Z28" s="213"/>
      <c r="AA28" s="213"/>
      <c r="AB28" s="213"/>
      <c r="AC28" s="213"/>
      <c r="AD28" s="213"/>
      <c r="AE28" s="213"/>
      <c r="AF28" s="213"/>
      <c r="AG28" s="213" t="s">
        <v>1067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8" t="s">
        <v>1094</v>
      </c>
      <c r="D29" s="252"/>
      <c r="E29" s="252"/>
      <c r="F29" s="252"/>
      <c r="G29" s="252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251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4" t="str">
        <f>C29</f>
        <v>Náklady na provedení skutečného zaměření stavby v rozsahu nezbytném pro zápis změny do katastru nemovitostí.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5">
        <v>10</v>
      </c>
      <c r="B30" s="246" t="s">
        <v>1095</v>
      </c>
      <c r="C30" s="257" t="s">
        <v>1096</v>
      </c>
      <c r="D30" s="247" t="s">
        <v>1064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299</v>
      </c>
      <c r="T30" s="251" t="s">
        <v>300</v>
      </c>
      <c r="U30" s="224">
        <v>0</v>
      </c>
      <c r="V30" s="224">
        <f>ROUND(E30*U30,2)</f>
        <v>0</v>
      </c>
      <c r="W30" s="224"/>
      <c r="X30" s="224" t="s">
        <v>1065</v>
      </c>
      <c r="Y30" s="224" t="s">
        <v>1097</v>
      </c>
      <c r="Z30" s="213"/>
      <c r="AA30" s="213"/>
      <c r="AB30" s="213"/>
      <c r="AC30" s="213"/>
      <c r="AD30" s="213"/>
      <c r="AE30" s="213"/>
      <c r="AF30" s="213"/>
      <c r="AG30" s="213" t="s">
        <v>1067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5">
        <v>11</v>
      </c>
      <c r="B31" s="246" t="s">
        <v>1098</v>
      </c>
      <c r="C31" s="257" t="s">
        <v>1099</v>
      </c>
      <c r="D31" s="247" t="s">
        <v>1064</v>
      </c>
      <c r="E31" s="248">
        <v>1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299</v>
      </c>
      <c r="T31" s="251" t="s">
        <v>300</v>
      </c>
      <c r="U31" s="224">
        <v>0</v>
      </c>
      <c r="V31" s="224">
        <f>ROUND(E31*U31,2)</f>
        <v>0</v>
      </c>
      <c r="W31" s="224"/>
      <c r="X31" s="224" t="s">
        <v>1065</v>
      </c>
      <c r="Y31" s="224" t="s">
        <v>1097</v>
      </c>
      <c r="Z31" s="213"/>
      <c r="AA31" s="213"/>
      <c r="AB31" s="213"/>
      <c r="AC31" s="213"/>
      <c r="AD31" s="213"/>
      <c r="AE31" s="213"/>
      <c r="AF31" s="213"/>
      <c r="AG31" s="213" t="s">
        <v>1067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5">
        <v>12</v>
      </c>
      <c r="B32" s="246" t="s">
        <v>1100</v>
      </c>
      <c r="C32" s="257" t="s">
        <v>1101</v>
      </c>
      <c r="D32" s="247" t="s">
        <v>1064</v>
      </c>
      <c r="E32" s="248">
        <v>1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299</v>
      </c>
      <c r="T32" s="251" t="s">
        <v>300</v>
      </c>
      <c r="U32" s="224">
        <v>0</v>
      </c>
      <c r="V32" s="224">
        <f>ROUND(E32*U32,2)</f>
        <v>0</v>
      </c>
      <c r="W32" s="224"/>
      <c r="X32" s="224" t="s">
        <v>1065</v>
      </c>
      <c r="Y32" s="224" t="s">
        <v>1097</v>
      </c>
      <c r="Z32" s="213"/>
      <c r="AA32" s="213"/>
      <c r="AB32" s="213"/>
      <c r="AC32" s="213"/>
      <c r="AD32" s="213"/>
      <c r="AE32" s="213"/>
      <c r="AF32" s="213"/>
      <c r="AG32" s="213" t="s">
        <v>1067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13</v>
      </c>
      <c r="B33" s="237" t="s">
        <v>1102</v>
      </c>
      <c r="C33" s="254" t="s">
        <v>1103</v>
      </c>
      <c r="D33" s="238" t="s">
        <v>1064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299</v>
      </c>
      <c r="T33" s="242" t="s">
        <v>300</v>
      </c>
      <c r="U33" s="224">
        <v>0</v>
      </c>
      <c r="V33" s="224">
        <f>ROUND(E33*U33,2)</f>
        <v>0</v>
      </c>
      <c r="W33" s="224"/>
      <c r="X33" s="224" t="s">
        <v>1065</v>
      </c>
      <c r="Y33" s="224" t="s">
        <v>1097</v>
      </c>
      <c r="Z33" s="213"/>
      <c r="AA33" s="213"/>
      <c r="AB33" s="213"/>
      <c r="AC33" s="213"/>
      <c r="AD33" s="213"/>
      <c r="AE33" s="213"/>
      <c r="AF33" s="213"/>
      <c r="AG33" s="213" t="s">
        <v>1067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3"/>
      <c r="B34" s="4"/>
      <c r="C34" s="25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149</v>
      </c>
    </row>
    <row r="35" spans="1:60" x14ac:dyDescent="0.2">
      <c r="A35" s="216"/>
      <c r="B35" s="217" t="s">
        <v>29</v>
      </c>
      <c r="C35" s="260"/>
      <c r="D35" s="218"/>
      <c r="E35" s="219"/>
      <c r="F35" s="219"/>
      <c r="G35" s="235">
        <f>G8+G19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258</v>
      </c>
    </row>
    <row r="36" spans="1:60" x14ac:dyDescent="0.2">
      <c r="C36" s="261"/>
      <c r="D36" s="10"/>
      <c r="AG36" t="s">
        <v>259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YoREUaNAWO/See7jZpSnUgSYstiRjocZmz4NVn/JcO1NzxjrI0rTTJvf0xovM2kAabtV0Kc+vGkgQYavUDA0w==" saltValue="lheIqa9wExXPQ9c74x5zGQ==" spinCount="100000" sheet="1" formatRows="0"/>
  <mergeCells count="15">
    <mergeCell ref="C25:G25"/>
    <mergeCell ref="C27:G27"/>
    <mergeCell ref="C29:G29"/>
    <mergeCell ref="C13:G13"/>
    <mergeCell ref="C15:G15"/>
    <mergeCell ref="C16:G16"/>
    <mergeCell ref="C18:G18"/>
    <mergeCell ref="C21:G21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01 BP01 Pol</vt:lpstr>
      <vt:lpstr>01 SO01 Pol</vt:lpstr>
      <vt:lpstr>01 SO02 Pol</vt:lpstr>
      <vt:lpstr>01 SO03 Pol</vt:lpstr>
      <vt:lpstr>01 SO04 Pol</vt:lpstr>
      <vt:lpstr>01 SO05 Pol</vt:lpstr>
      <vt:lpstr>01 SO06 Pol</vt:lpstr>
      <vt:lpstr>01 SO07.1 Pol</vt:lpstr>
      <vt:lpstr>01 SO07.2 Pol</vt:lpstr>
      <vt:lpstr>01 SO08 Pol</vt:lpstr>
      <vt:lpstr>01 VO+ON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BP01 Pol'!Názvy_tisku</vt:lpstr>
      <vt:lpstr>'01 SO01 Pol'!Názvy_tisku</vt:lpstr>
      <vt:lpstr>'01 SO02 Pol'!Názvy_tisku</vt:lpstr>
      <vt:lpstr>'01 SO03 Pol'!Názvy_tisku</vt:lpstr>
      <vt:lpstr>'01 SO04 Pol'!Názvy_tisku</vt:lpstr>
      <vt:lpstr>'01 SO05 Pol'!Názvy_tisku</vt:lpstr>
      <vt:lpstr>'01 SO06 Pol'!Názvy_tisku</vt:lpstr>
      <vt:lpstr>'01 SO07.1 Pol'!Názvy_tisku</vt:lpstr>
      <vt:lpstr>'01 SO07.2 Pol'!Názvy_tisku</vt:lpstr>
      <vt:lpstr>'01 SO08 Pol'!Názvy_tisku</vt:lpstr>
      <vt:lpstr>'01 VO+ON Pol'!Názvy_tisku</vt:lpstr>
      <vt:lpstr>oadresa</vt:lpstr>
      <vt:lpstr>Stavba!Objednatel</vt:lpstr>
      <vt:lpstr>Stavba!Objekt</vt:lpstr>
      <vt:lpstr>'01 BP01 Pol'!Oblast_tisku</vt:lpstr>
      <vt:lpstr>'01 SO01 Pol'!Oblast_tisku</vt:lpstr>
      <vt:lpstr>'01 SO02 Pol'!Oblast_tisku</vt:lpstr>
      <vt:lpstr>'01 SO03 Pol'!Oblast_tisku</vt:lpstr>
      <vt:lpstr>'01 SO04 Pol'!Oblast_tisku</vt:lpstr>
      <vt:lpstr>'01 SO05 Pol'!Oblast_tisku</vt:lpstr>
      <vt:lpstr>'01 SO06 Pol'!Oblast_tisku</vt:lpstr>
      <vt:lpstr>'01 SO07.1 Pol'!Oblast_tisku</vt:lpstr>
      <vt:lpstr>'01 SO07.2 Pol'!Oblast_tisku</vt:lpstr>
      <vt:lpstr>'01 SO08 Pol'!Oblast_tisku</vt:lpstr>
      <vt:lpstr>'01 VO+ON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2025-08-20T14:05:09Z</dcterms:modified>
</cp:coreProperties>
</file>