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1 ŠPA\"/>
    </mc:Choice>
  </mc:AlternateContent>
  <xr:revisionPtr revIDLastSave="0" documentId="8_{79CEF015-5042-4F37-903E-E6088DBA948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Rekapitulace!$G$24</definedName>
    <definedName name="Dodavka0">Položky!#REF!</definedName>
    <definedName name="HSV">Rekapitulace!$E$24</definedName>
    <definedName name="HSV0">Položky!#REF!</definedName>
    <definedName name="HZS">Rekapitulace!$I$24</definedName>
    <definedName name="HZS0">Položky!#REF!</definedName>
    <definedName name="JKSO">'Krycí list'!$G$2</definedName>
    <definedName name="MJ">'Krycí list'!$G$5</definedName>
    <definedName name="Mont">Rekapitulace!$H$24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Položky!$A$1:$G$117</definedName>
    <definedName name="_xlnm.Print_Area" localSheetId="1">Rekapitulace!$A$1:$I$38</definedName>
    <definedName name="PocetMJ">'Krycí list'!$G$6</definedName>
    <definedName name="Poznamka">'Krycí list'!$B$37</definedName>
    <definedName name="Projektant">'Krycí list'!$C$8</definedName>
    <definedName name="PSV">Rekapitulace!$F$24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116" i="3"/>
  <c r="BD116" i="3"/>
  <c r="BC116" i="3"/>
  <c r="BB116" i="3"/>
  <c r="G116" i="3"/>
  <c r="BA116" i="3" s="1"/>
  <c r="BE115" i="3"/>
  <c r="BD115" i="3"/>
  <c r="BC115" i="3"/>
  <c r="BB115" i="3"/>
  <c r="G115" i="3"/>
  <c r="BA115" i="3" s="1"/>
  <c r="BE114" i="3"/>
  <c r="BD114" i="3"/>
  <c r="BC114" i="3"/>
  <c r="BB114" i="3"/>
  <c r="G114" i="3"/>
  <c r="BA114" i="3" s="1"/>
  <c r="BE113" i="3"/>
  <c r="BD113" i="3"/>
  <c r="BC113" i="3"/>
  <c r="BB113" i="3"/>
  <c r="G113" i="3"/>
  <c r="BA113" i="3" s="1"/>
  <c r="BE112" i="3"/>
  <c r="BD112" i="3"/>
  <c r="BC112" i="3"/>
  <c r="BB112" i="3"/>
  <c r="G112" i="3"/>
  <c r="BA112" i="3" s="1"/>
  <c r="BE111" i="3"/>
  <c r="BD111" i="3"/>
  <c r="BC111" i="3"/>
  <c r="BB111" i="3"/>
  <c r="G111" i="3"/>
  <c r="B23" i="2"/>
  <c r="A23" i="2"/>
  <c r="C117" i="3"/>
  <c r="BE106" i="3"/>
  <c r="BD106" i="3"/>
  <c r="BC106" i="3"/>
  <c r="BA106" i="3"/>
  <c r="G106" i="3"/>
  <c r="BB106" i="3" s="1"/>
  <c r="BE105" i="3"/>
  <c r="BD105" i="3"/>
  <c r="BC105" i="3"/>
  <c r="BA105" i="3"/>
  <c r="G105" i="3"/>
  <c r="BB105" i="3" s="1"/>
  <c r="BE103" i="3"/>
  <c r="BD103" i="3"/>
  <c r="BC103" i="3"/>
  <c r="BA103" i="3"/>
  <c r="G103" i="3"/>
  <c r="B22" i="2"/>
  <c r="A22" i="2"/>
  <c r="C109" i="3"/>
  <c r="BE99" i="3"/>
  <c r="BE101" i="3" s="1"/>
  <c r="I21" i="2" s="1"/>
  <c r="BD99" i="3"/>
  <c r="BD101" i="3" s="1"/>
  <c r="H21" i="2" s="1"/>
  <c r="BC99" i="3"/>
  <c r="BC101" i="3" s="1"/>
  <c r="G21" i="2" s="1"/>
  <c r="BA99" i="3"/>
  <c r="BA101" i="3" s="1"/>
  <c r="E21" i="2" s="1"/>
  <c r="G99" i="3"/>
  <c r="G101" i="3" s="1"/>
  <c r="B21" i="2"/>
  <c r="A21" i="2"/>
  <c r="C101" i="3"/>
  <c r="BE96" i="3"/>
  <c r="BD96" i="3"/>
  <c r="BC96" i="3"/>
  <c r="BA96" i="3"/>
  <c r="G96" i="3"/>
  <c r="BB96" i="3" s="1"/>
  <c r="BE93" i="3"/>
  <c r="BD93" i="3"/>
  <c r="BC93" i="3"/>
  <c r="BA93" i="3"/>
  <c r="G93" i="3"/>
  <c r="BB93" i="3" s="1"/>
  <c r="BE91" i="3"/>
  <c r="BD91" i="3"/>
  <c r="BC91" i="3"/>
  <c r="BA91" i="3"/>
  <c r="G91" i="3"/>
  <c r="BB91" i="3" s="1"/>
  <c r="BE89" i="3"/>
  <c r="BD89" i="3"/>
  <c r="BC89" i="3"/>
  <c r="BA89" i="3"/>
  <c r="G89" i="3"/>
  <c r="BB89" i="3" s="1"/>
  <c r="BE88" i="3"/>
  <c r="BD88" i="3"/>
  <c r="BC88" i="3"/>
  <c r="BA88" i="3"/>
  <c r="G88" i="3"/>
  <c r="BB88" i="3" s="1"/>
  <c r="B20" i="2"/>
  <c r="A20" i="2"/>
  <c r="C97" i="3"/>
  <c r="BE85" i="3"/>
  <c r="BD85" i="3"/>
  <c r="BC85" i="3"/>
  <c r="BA85" i="3"/>
  <c r="G85" i="3"/>
  <c r="BB85" i="3" s="1"/>
  <c r="BE82" i="3"/>
  <c r="BD82" i="3"/>
  <c r="BC82" i="3"/>
  <c r="BA82" i="3"/>
  <c r="G82" i="3"/>
  <c r="BB82" i="3" s="1"/>
  <c r="BE81" i="3"/>
  <c r="BD81" i="3"/>
  <c r="BC81" i="3"/>
  <c r="BA81" i="3"/>
  <c r="G81" i="3"/>
  <c r="BB81" i="3" s="1"/>
  <c r="B19" i="2"/>
  <c r="A19" i="2"/>
  <c r="C86" i="3"/>
  <c r="BE78" i="3"/>
  <c r="BD78" i="3"/>
  <c r="BC78" i="3"/>
  <c r="BA78" i="3"/>
  <c r="G78" i="3"/>
  <c r="BB78" i="3" s="1"/>
  <c r="BE77" i="3"/>
  <c r="BD77" i="3"/>
  <c r="BC77" i="3"/>
  <c r="BA77" i="3"/>
  <c r="G77" i="3"/>
  <c r="BB77" i="3" s="1"/>
  <c r="BE76" i="3"/>
  <c r="BD76" i="3"/>
  <c r="BC76" i="3"/>
  <c r="BA76" i="3"/>
  <c r="G76" i="3"/>
  <c r="BB76" i="3" s="1"/>
  <c r="BE75" i="3"/>
  <c r="BD75" i="3"/>
  <c r="BC75" i="3"/>
  <c r="BA75" i="3"/>
  <c r="G75" i="3"/>
  <c r="B18" i="2"/>
  <c r="A18" i="2"/>
  <c r="C79" i="3"/>
  <c r="BE72" i="3"/>
  <c r="BD72" i="3"/>
  <c r="BC72" i="3"/>
  <c r="BA72" i="3"/>
  <c r="G72" i="3"/>
  <c r="BB72" i="3" s="1"/>
  <c r="BE71" i="3"/>
  <c r="BD71" i="3"/>
  <c r="BC71" i="3"/>
  <c r="BA71" i="3"/>
  <c r="G71" i="3"/>
  <c r="BB71" i="3" s="1"/>
  <c r="BE70" i="3"/>
  <c r="BD70" i="3"/>
  <c r="BC70" i="3"/>
  <c r="BA70" i="3"/>
  <c r="G70" i="3"/>
  <c r="BB70" i="3" s="1"/>
  <c r="BE69" i="3"/>
  <c r="BD69" i="3"/>
  <c r="BC69" i="3"/>
  <c r="BA69" i="3"/>
  <c r="G69" i="3"/>
  <c r="BB69" i="3" s="1"/>
  <c r="BE68" i="3"/>
  <c r="BD68" i="3"/>
  <c r="BC68" i="3"/>
  <c r="BA68" i="3"/>
  <c r="G68" i="3"/>
  <c r="BB68" i="3" s="1"/>
  <c r="B17" i="2"/>
  <c r="A17" i="2"/>
  <c r="C73" i="3"/>
  <c r="BE65" i="3"/>
  <c r="BD65" i="3"/>
  <c r="BC65" i="3"/>
  <c r="BA65" i="3"/>
  <c r="G65" i="3"/>
  <c r="BB65" i="3" s="1"/>
  <c r="BE64" i="3"/>
  <c r="BD64" i="3"/>
  <c r="BC64" i="3"/>
  <c r="BA64" i="3"/>
  <c r="G64" i="3"/>
  <c r="B16" i="2"/>
  <c r="A16" i="2"/>
  <c r="C66" i="3"/>
  <c r="BE61" i="3"/>
  <c r="BD61" i="3"/>
  <c r="BC61" i="3"/>
  <c r="BA61" i="3"/>
  <c r="G61" i="3"/>
  <c r="BB61" i="3" s="1"/>
  <c r="BE59" i="3"/>
  <c r="BD59" i="3"/>
  <c r="BC59" i="3"/>
  <c r="BA59" i="3"/>
  <c r="G59" i="3"/>
  <c r="BB59" i="3" s="1"/>
  <c r="BE57" i="3"/>
  <c r="BD57" i="3"/>
  <c r="BC57" i="3"/>
  <c r="BA57" i="3"/>
  <c r="G57" i="3"/>
  <c r="B15" i="2"/>
  <c r="A15" i="2"/>
  <c r="C62" i="3"/>
  <c r="BE54" i="3"/>
  <c r="BD54" i="3"/>
  <c r="BC54" i="3"/>
  <c r="BA54" i="3"/>
  <c r="G54" i="3"/>
  <c r="BB54" i="3" s="1"/>
  <c r="BE51" i="3"/>
  <c r="BD51" i="3"/>
  <c r="BC51" i="3"/>
  <c r="BA51" i="3"/>
  <c r="G51" i="3"/>
  <c r="BB51" i="3" s="1"/>
  <c r="BE50" i="3"/>
  <c r="BD50" i="3"/>
  <c r="BC50" i="3"/>
  <c r="BA50" i="3"/>
  <c r="G50" i="3"/>
  <c r="B14" i="2"/>
  <c r="A14" i="2"/>
  <c r="C55" i="3"/>
  <c r="BE47" i="3"/>
  <c r="BE48" i="3" s="1"/>
  <c r="I13" i="2" s="1"/>
  <c r="BD47" i="3"/>
  <c r="BD48" i="3" s="1"/>
  <c r="H13" i="2" s="1"/>
  <c r="BC47" i="3"/>
  <c r="BC48" i="3" s="1"/>
  <c r="G13" i="2" s="1"/>
  <c r="BB47" i="3"/>
  <c r="BB48" i="3" s="1"/>
  <c r="F13" i="2" s="1"/>
  <c r="G47" i="3"/>
  <c r="B13" i="2"/>
  <c r="A13" i="2"/>
  <c r="C48" i="3"/>
  <c r="BE44" i="3"/>
  <c r="BE45" i="3" s="1"/>
  <c r="I12" i="2" s="1"/>
  <c r="BD44" i="3"/>
  <c r="BD45" i="3" s="1"/>
  <c r="H12" i="2" s="1"/>
  <c r="BC44" i="3"/>
  <c r="BC45" i="3" s="1"/>
  <c r="G12" i="2" s="1"/>
  <c r="BB44" i="3"/>
  <c r="BB45" i="3" s="1"/>
  <c r="F12" i="2" s="1"/>
  <c r="G44" i="3"/>
  <c r="B12" i="2"/>
  <c r="A12" i="2"/>
  <c r="C45" i="3"/>
  <c r="BE41" i="3"/>
  <c r="BD41" i="3"/>
  <c r="BC41" i="3"/>
  <c r="BB41" i="3"/>
  <c r="G41" i="3"/>
  <c r="BA41" i="3" s="1"/>
  <c r="BE40" i="3"/>
  <c r="BD40" i="3"/>
  <c r="BC40" i="3"/>
  <c r="BB40" i="3"/>
  <c r="G40" i="3"/>
  <c r="BA40" i="3" s="1"/>
  <c r="BE38" i="3"/>
  <c r="BD38" i="3"/>
  <c r="BC38" i="3"/>
  <c r="BB38" i="3"/>
  <c r="G38" i="3"/>
  <c r="BA38" i="3" s="1"/>
  <c r="BE36" i="3"/>
  <c r="BD36" i="3"/>
  <c r="BC36" i="3"/>
  <c r="BB36" i="3"/>
  <c r="G36" i="3"/>
  <c r="BA36" i="3" s="1"/>
  <c r="B11" i="2"/>
  <c r="A11" i="2"/>
  <c r="C42" i="3"/>
  <c r="BE33" i="3"/>
  <c r="BE34" i="3" s="1"/>
  <c r="I10" i="2" s="1"/>
  <c r="BD33" i="3"/>
  <c r="BD34" i="3" s="1"/>
  <c r="H10" i="2" s="1"/>
  <c r="BC33" i="3"/>
  <c r="BC34" i="3" s="1"/>
  <c r="G10" i="2" s="1"/>
  <c r="BB33" i="3"/>
  <c r="G33" i="3"/>
  <c r="B10" i="2"/>
  <c r="A10" i="2"/>
  <c r="BB34" i="3"/>
  <c r="F10" i="2" s="1"/>
  <c r="C34" i="3"/>
  <c r="BE30" i="3"/>
  <c r="BD30" i="3"/>
  <c r="BC30" i="3"/>
  <c r="BB30" i="3"/>
  <c r="G30" i="3"/>
  <c r="BE29" i="3"/>
  <c r="BD29" i="3"/>
  <c r="BC29" i="3"/>
  <c r="BB29" i="3"/>
  <c r="G29" i="3"/>
  <c r="BA29" i="3" s="1"/>
  <c r="B9" i="2"/>
  <c r="A9" i="2"/>
  <c r="C31" i="3"/>
  <c r="BE25" i="3"/>
  <c r="BD25" i="3"/>
  <c r="BC25" i="3"/>
  <c r="BB25" i="3"/>
  <c r="G25" i="3"/>
  <c r="BA25" i="3" s="1"/>
  <c r="BE22" i="3"/>
  <c r="BD22" i="3"/>
  <c r="BC22" i="3"/>
  <c r="BB22" i="3"/>
  <c r="G22" i="3"/>
  <c r="BA22" i="3" s="1"/>
  <c r="BE19" i="3"/>
  <c r="BD19" i="3"/>
  <c r="BC19" i="3"/>
  <c r="BB19" i="3"/>
  <c r="G19" i="3"/>
  <c r="BA19" i="3" s="1"/>
  <c r="BE17" i="3"/>
  <c r="BD17" i="3"/>
  <c r="BC17" i="3"/>
  <c r="BB17" i="3"/>
  <c r="G17" i="3"/>
  <c r="BA17" i="3" s="1"/>
  <c r="BE16" i="3"/>
  <c r="BD16" i="3"/>
  <c r="BC16" i="3"/>
  <c r="BB16" i="3"/>
  <c r="G16" i="3"/>
  <c r="BA16" i="3" s="1"/>
  <c r="BE15" i="3"/>
  <c r="BD15" i="3"/>
  <c r="BC15" i="3"/>
  <c r="BB15" i="3"/>
  <c r="G15" i="3"/>
  <c r="B8" i="2"/>
  <c r="A8" i="2"/>
  <c r="C27" i="3"/>
  <c r="BE10" i="3"/>
  <c r="BD10" i="3"/>
  <c r="BC10" i="3"/>
  <c r="BB10" i="3"/>
  <c r="G10" i="3"/>
  <c r="BE8" i="3"/>
  <c r="BD8" i="3"/>
  <c r="BC8" i="3"/>
  <c r="BB8" i="3"/>
  <c r="G8" i="3"/>
  <c r="BA8" i="3" s="1"/>
  <c r="B7" i="2"/>
  <c r="A7" i="2"/>
  <c r="C13" i="3"/>
  <c r="E4" i="3"/>
  <c r="F3" i="3"/>
  <c r="C2" i="2"/>
  <c r="C1" i="2"/>
  <c r="C33" i="1"/>
  <c r="F33" i="1" s="1"/>
  <c r="C31" i="1"/>
  <c r="C9" i="1"/>
  <c r="G7" i="1"/>
  <c r="D2" i="1"/>
  <c r="C2" i="1"/>
  <c r="G73" i="3" l="1"/>
  <c r="F17" i="2" s="1"/>
  <c r="BC31" i="3"/>
  <c r="G9" i="2" s="1"/>
  <c r="BA55" i="3"/>
  <c r="E14" i="2" s="1"/>
  <c r="BE79" i="3"/>
  <c r="I18" i="2" s="1"/>
  <c r="BB86" i="3"/>
  <c r="F19" i="2" s="1"/>
  <c r="G109" i="3"/>
  <c r="BE109" i="3"/>
  <c r="I22" i="2" s="1"/>
  <c r="BE31" i="3"/>
  <c r="I9" i="2" s="1"/>
  <c r="BC97" i="3"/>
  <c r="G20" i="2" s="1"/>
  <c r="BE66" i="3"/>
  <c r="I16" i="2" s="1"/>
  <c r="BA109" i="3"/>
  <c r="E22" i="2" s="1"/>
  <c r="BE42" i="3"/>
  <c r="I11" i="2" s="1"/>
  <c r="BD42" i="3"/>
  <c r="H11" i="2" s="1"/>
  <c r="BD97" i="3"/>
  <c r="H20" i="2" s="1"/>
  <c r="BC13" i="3"/>
  <c r="G7" i="2" s="1"/>
  <c r="BE55" i="3"/>
  <c r="I14" i="2" s="1"/>
  <c r="BA62" i="3"/>
  <c r="E15" i="2" s="1"/>
  <c r="BE27" i="3"/>
  <c r="I8" i="2" s="1"/>
  <c r="BE73" i="3"/>
  <c r="I17" i="2" s="1"/>
  <c r="BC42" i="3"/>
  <c r="G11" i="2" s="1"/>
  <c r="BD55" i="3"/>
  <c r="H14" i="2" s="1"/>
  <c r="BE62" i="3"/>
  <c r="I15" i="2" s="1"/>
  <c r="BC73" i="3"/>
  <c r="G17" i="2" s="1"/>
  <c r="BA79" i="3"/>
  <c r="E18" i="2" s="1"/>
  <c r="G117" i="3"/>
  <c r="BE117" i="3"/>
  <c r="I23" i="2" s="1"/>
  <c r="BC55" i="3"/>
  <c r="G14" i="2" s="1"/>
  <c r="BA66" i="3"/>
  <c r="E16" i="2" s="1"/>
  <c r="BC86" i="3"/>
  <c r="G19" i="2" s="1"/>
  <c r="BA86" i="3"/>
  <c r="E19" i="2" s="1"/>
  <c r="BC109" i="3"/>
  <c r="G22" i="2" s="1"/>
  <c r="G55" i="3"/>
  <c r="BD62" i="3"/>
  <c r="H15" i="2" s="1"/>
  <c r="BA73" i="3"/>
  <c r="E17" i="2" s="1"/>
  <c r="BB97" i="3"/>
  <c r="F20" i="2" s="1"/>
  <c r="BE97" i="3"/>
  <c r="I20" i="2" s="1"/>
  <c r="BD13" i="3"/>
  <c r="H7" i="2" s="1"/>
  <c r="BD31" i="3"/>
  <c r="H9" i="2" s="1"/>
  <c r="G62" i="3"/>
  <c r="BC62" i="3"/>
  <c r="G15" i="2" s="1"/>
  <c r="BD66" i="3"/>
  <c r="H16" i="2" s="1"/>
  <c r="BD79" i="3"/>
  <c r="H18" i="2" s="1"/>
  <c r="BD86" i="3"/>
  <c r="H19" i="2" s="1"/>
  <c r="BA97" i="3"/>
  <c r="E20" i="2" s="1"/>
  <c r="BB13" i="3"/>
  <c r="F7" i="2" s="1"/>
  <c r="BE13" i="3"/>
  <c r="I7" i="2" s="1"/>
  <c r="BD27" i="3"/>
  <c r="H8" i="2" s="1"/>
  <c r="BC27" i="3"/>
  <c r="G8" i="2" s="1"/>
  <c r="BB31" i="3"/>
  <c r="F9" i="2" s="1"/>
  <c r="BB42" i="3"/>
  <c r="F11" i="2" s="1"/>
  <c r="G66" i="3"/>
  <c r="BC66" i="3"/>
  <c r="G16" i="2" s="1"/>
  <c r="BD73" i="3"/>
  <c r="H17" i="2" s="1"/>
  <c r="G79" i="3"/>
  <c r="BC79" i="3"/>
  <c r="G18" i="2" s="1"/>
  <c r="BE86" i="3"/>
  <c r="I19" i="2" s="1"/>
  <c r="BC117" i="3"/>
  <c r="G23" i="2" s="1"/>
  <c r="BD109" i="3"/>
  <c r="H22" i="2" s="1"/>
  <c r="BD117" i="3"/>
  <c r="H23" i="2" s="1"/>
  <c r="BB117" i="3"/>
  <c r="F23" i="2" s="1"/>
  <c r="BA30" i="3"/>
  <c r="BA31" i="3" s="1"/>
  <c r="E9" i="2" s="1"/>
  <c r="G31" i="3"/>
  <c r="BA10" i="3"/>
  <c r="G13" i="3"/>
  <c r="G42" i="3"/>
  <c r="BA42" i="3"/>
  <c r="E11" i="2" s="1"/>
  <c r="G48" i="3"/>
  <c r="BA47" i="3"/>
  <c r="BA48" i="3" s="1"/>
  <c r="E13" i="2" s="1"/>
  <c r="G45" i="3"/>
  <c r="BA44" i="3"/>
  <c r="BA45" i="3" s="1"/>
  <c r="E12" i="2" s="1"/>
  <c r="BA13" i="3"/>
  <c r="E7" i="2" s="1"/>
  <c r="G27" i="3"/>
  <c r="BA15" i="3"/>
  <c r="BA27" i="3" s="1"/>
  <c r="E8" i="2" s="1"/>
  <c r="BB27" i="3"/>
  <c r="F8" i="2" s="1"/>
  <c r="G34" i="3"/>
  <c r="BA33" i="3"/>
  <c r="BA34" i="3" s="1"/>
  <c r="E10" i="2" s="1"/>
  <c r="BB73" i="3"/>
  <c r="G86" i="3"/>
  <c r="G97" i="3"/>
  <c r="BA111" i="3"/>
  <c r="BA117" i="3" s="1"/>
  <c r="E23" i="2" s="1"/>
  <c r="BB50" i="3"/>
  <c r="BB55" i="3" s="1"/>
  <c r="F14" i="2" s="1"/>
  <c r="BB57" i="3"/>
  <c r="BB62" i="3" s="1"/>
  <c r="F15" i="2" s="1"/>
  <c r="BB64" i="3"/>
  <c r="BB66" i="3" s="1"/>
  <c r="F16" i="2" s="1"/>
  <c r="BB75" i="3"/>
  <c r="BB79" i="3" s="1"/>
  <c r="F18" i="2" s="1"/>
  <c r="BB99" i="3"/>
  <c r="BB101" i="3" s="1"/>
  <c r="F21" i="2" s="1"/>
  <c r="BB103" i="3"/>
  <c r="BB109" i="3" s="1"/>
  <c r="F22" i="2" s="1"/>
  <c r="I24" i="2" l="1"/>
  <c r="C21" i="1" s="1"/>
  <c r="H24" i="2"/>
  <c r="C17" i="1" s="1"/>
  <c r="G24" i="2"/>
  <c r="C18" i="1" s="1"/>
  <c r="F24" i="2"/>
  <c r="C16" i="1" s="1"/>
  <c r="E24" i="2"/>
  <c r="G35" i="2" l="1"/>
  <c r="I35" i="2" s="1"/>
  <c r="G21" i="1" s="1"/>
  <c r="G32" i="2"/>
  <c r="I32" i="2" s="1"/>
  <c r="G18" i="1" s="1"/>
  <c r="G33" i="2"/>
  <c r="I33" i="2" s="1"/>
  <c r="G19" i="1" s="1"/>
  <c r="G29" i="2"/>
  <c r="I29" i="2" s="1"/>
  <c r="G15" i="1" s="1"/>
  <c r="G34" i="2"/>
  <c r="I34" i="2" s="1"/>
  <c r="G20" i="1" s="1"/>
  <c r="G30" i="2"/>
  <c r="I30" i="2" s="1"/>
  <c r="G16" i="1" s="1"/>
  <c r="G36" i="2"/>
  <c r="I36" i="2" s="1"/>
  <c r="C15" i="1"/>
  <c r="C19" i="1" s="1"/>
  <c r="C22" i="1" s="1"/>
  <c r="G31" i="2"/>
  <c r="I31" i="2" s="1"/>
  <c r="G17" i="1" s="1"/>
  <c r="H37" i="2" l="1"/>
  <c r="G23" i="1" s="1"/>
  <c r="C23" i="1" s="1"/>
  <c r="F30" i="1" s="1"/>
  <c r="F31" i="1" s="1"/>
  <c r="F34" i="1" s="1"/>
  <c r="G22" i="1" l="1"/>
</calcChain>
</file>

<file path=xl/sharedStrings.xml><?xml version="1.0" encoding="utf-8"?>
<sst xmlns="http://schemas.openxmlformats.org/spreadsheetml/2006/main" count="385" uniqueCount="257">
  <si>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</si>
  <si>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</si>
  <si>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</si>
  <si>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</si>
  <si>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</si>
  <si>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</si>
  <si>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</si>
  <si>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</si>
  <si>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</si>
  <si>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</si>
  <si>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</si>
  <si>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</si>
  <si>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</si>
  <si>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</si>
  <si>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</si>
  <si>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</si>
  <si>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</si>
  <si>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</si>
  <si>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</si>
  <si>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</si>
  <si>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</si>
  <si>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</si>
  <si>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</si>
  <si>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</si>
  <si>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</si>
  <si>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</si>
  <si>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</si>
  <si>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</si>
  <si>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</si>
  <si>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</si>
  <si>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</si>
  <si>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</si>
  <si>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</si>
  <si>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</si>
  <si>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</si>
  <si>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</si>
  <si>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</si>
  <si>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</si>
  <si>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</si>
  <si>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</si>
  <si>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</si>
  <si>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</si>
  <si>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</si>
  <si>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</si>
  <si>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</si>
  <si>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</si>
  <si>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</si>
  <si>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</si>
  <si>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</si>
  <si>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</si>
  <si>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</si>
  <si>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</si>
  <si>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</si>
  <si>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</si>
  <si>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</si>
  <si>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</si>
  <si>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</si>
  <si>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</si>
  <si>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</si>
  <si>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</si>
  <si>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</si>
  <si>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</si>
  <si>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</si>
  <si>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</si>
  <si>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</si>
  <si>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</si>
  <si>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</si>
  <si>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</si>
  <si>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</si>
  <si>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</si>
  <si>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</si>
  <si>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</si>
  <si>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</si>
  <si>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</si>
  <si>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Celkem za</t>
  </si>
  <si>
    <t>SLEPÝ ROZPOČET</t>
  </si>
  <si>
    <t>Slepý rozpočet</t>
  </si>
  <si>
    <t>Č34-2019</t>
  </si>
  <si>
    <t>01</t>
  </si>
  <si>
    <t>Architektonicko-stavební řešení</t>
  </si>
  <si>
    <t>3</t>
  </si>
  <si>
    <t>Svislé a kompletní konstrukce</t>
  </si>
  <si>
    <t>342266111RW9</t>
  </si>
  <si>
    <t>Obklad stěn sádrokartonem na ocelovou konstrukci desky standard impreg. tl. 15 mm, bez izolace</t>
  </si>
  <si>
    <t>m2</t>
  </si>
  <si>
    <t>1,5</t>
  </si>
  <si>
    <t>346275115R00</t>
  </si>
  <si>
    <t xml:space="preserve">Přizdívky z desek Ytong tl. 150 mm </t>
  </si>
  <si>
    <t>Zdivo bude kotveno k původímu zdivu pomoci typových kotev v každé spáře.</t>
  </si>
  <si>
    <t>2,5*2,55</t>
  </si>
  <si>
    <t>61</t>
  </si>
  <si>
    <t>Upravy povrchů vnitřní</t>
  </si>
  <si>
    <t>601011144RT3</t>
  </si>
  <si>
    <t>Štuk na stropech ručně tloušťka vrstvy 4 mm</t>
  </si>
  <si>
    <t>601031101R00</t>
  </si>
  <si>
    <t xml:space="preserve">Kontaktní a penetrační nátěr stropů </t>
  </si>
  <si>
    <t>602011144RT3</t>
  </si>
  <si>
    <t>Štuk na stěnách vnitřní, ručně tloušťka vrstvy 4 mm</t>
  </si>
  <si>
    <t>(2,5+2,87)*2*0,35</t>
  </si>
  <si>
    <t>602015114R00</t>
  </si>
  <si>
    <t xml:space="preserve">Omítka stěn jádrová ručně </t>
  </si>
  <si>
    <t>vyrovnání pod obklad:22,028</t>
  </si>
  <si>
    <t>2,5*0,35</t>
  </si>
  <si>
    <t>602031101R00</t>
  </si>
  <si>
    <t xml:space="preserve">Přilnavostní a penetrační nátěr stěn </t>
  </si>
  <si>
    <t>22,903</t>
  </si>
  <si>
    <t>(2,87+2,87+2,5)*0,35</t>
  </si>
  <si>
    <t>612481211RT2</t>
  </si>
  <si>
    <t>Montáž výztužné sítě(perlinky)do stěrky-vnit.stěny včetně výztužné sítě a stěrkového tmelu</t>
  </si>
  <si>
    <t>63</t>
  </si>
  <si>
    <t>Podlahy a podlahové konstrukce</t>
  </si>
  <si>
    <t>632413150R00</t>
  </si>
  <si>
    <t>63-001.RXX</t>
  </si>
  <si>
    <t>Příplatek za vytvoření spádu betonového potěru ve sprchovém koutu</t>
  </si>
  <si>
    <t>95</t>
  </si>
  <si>
    <t>Dokončovací konstrukce na pozemních stavbách</t>
  </si>
  <si>
    <t>952901111R00</t>
  </si>
  <si>
    <t xml:space="preserve">Vyčištění budov o výšce podlaží do 4 m </t>
  </si>
  <si>
    <t>96</t>
  </si>
  <si>
    <t>Bourání konstrukcí</t>
  </si>
  <si>
    <t>m3</t>
  </si>
  <si>
    <t>962031116R00</t>
  </si>
  <si>
    <t xml:space="preserve">Bourání příček z cihel pálených plných tl. 140 mm </t>
  </si>
  <si>
    <t>2,5*0,7</t>
  </si>
  <si>
    <t>965042141RT1</t>
  </si>
  <si>
    <t>Bourání mazanin betonových tl. 10 cm, nad 4 m2 ručně</t>
  </si>
  <si>
    <t>6,4*0,02</t>
  </si>
  <si>
    <t>965081713RT1</t>
  </si>
  <si>
    <t>Bourání dlažeb keramických tl.10 mm, nad 1 m2 ručně, dlaždice keramické</t>
  </si>
  <si>
    <t>968061125R00</t>
  </si>
  <si>
    <t xml:space="preserve">Vyvěšení dřevěných dveřních křídel pl. do 2 m2 </t>
  </si>
  <si>
    <t>kus</t>
  </si>
  <si>
    <t>97</t>
  </si>
  <si>
    <t>Prorážení otvorů</t>
  </si>
  <si>
    <t>978059531R00</t>
  </si>
  <si>
    <t xml:space="preserve">Odsekání vnitřních obkladů stěn nad 2 m2 </t>
  </si>
  <si>
    <t>99</t>
  </si>
  <si>
    <t>Staveništní přesun hmot</t>
  </si>
  <si>
    <t>999281105R00</t>
  </si>
  <si>
    <t xml:space="preserve">Přesun hmot pro opravy a údržbu do výšky 6 m </t>
  </si>
  <si>
    <t>t</t>
  </si>
  <si>
    <t>711</t>
  </si>
  <si>
    <t>Izolace proti vodě</t>
  </si>
  <si>
    <t>711212000R00</t>
  </si>
  <si>
    <t xml:space="preserve">Penetrace podkladu pod hydroizolační nátěr,vč.dod. </t>
  </si>
  <si>
    <t>711210020RA0</t>
  </si>
  <si>
    <t>Stěrka hydroizolační těsnicí hmotou vč. těsnícícho pásu podlaha - stěna</t>
  </si>
  <si>
    <t>6,5</t>
  </si>
  <si>
    <t>(2,5+2,87)*2*2-0,8*2</t>
  </si>
  <si>
    <t>998711101R00</t>
  </si>
  <si>
    <t xml:space="preserve">Přesun hmot pro izolace proti vodě, výšky do 6 m </t>
  </si>
  <si>
    <t>713</t>
  </si>
  <si>
    <t>Izolace tepelné</t>
  </si>
  <si>
    <t>713121111R00</t>
  </si>
  <si>
    <t xml:space="preserve">Izolace tepelná podlah na sucho, jednovrstvá </t>
  </si>
  <si>
    <t>28375460</t>
  </si>
  <si>
    <t>Polystyren extrudovaný XPS</t>
  </si>
  <si>
    <t>tl. 40 mm:6,5*0,04*1,02</t>
  </si>
  <si>
    <t>998713101R00</t>
  </si>
  <si>
    <t xml:space="preserve">Přesun hmot pro izolace tepelné, výšky do 6 m </t>
  </si>
  <si>
    <t>720</t>
  </si>
  <si>
    <t>Zdravotechnická instalace</t>
  </si>
  <si>
    <t>720-001.RXX</t>
  </si>
  <si>
    <t>soub</t>
  </si>
  <si>
    <t>720-002.RXX</t>
  </si>
  <si>
    <t xml:space="preserve">Zednická výpomoc pro ZTI </t>
  </si>
  <si>
    <t>725</t>
  </si>
  <si>
    <t>Zařizovací předměty</t>
  </si>
  <si>
    <t>725-001.RXX</t>
  </si>
  <si>
    <t>725-002.RXX</t>
  </si>
  <si>
    <t xml:space="preserve">D+M sklopné sedátko do sprchového koutu 450x450 mm </t>
  </si>
  <si>
    <t>725-003.RXX</t>
  </si>
  <si>
    <t>725-004.RXX</t>
  </si>
  <si>
    <t>998725201R00</t>
  </si>
  <si>
    <t xml:space="preserve">Přesun hmot pro zařizovací předměty, výšky do 6 m </t>
  </si>
  <si>
    <t>766</t>
  </si>
  <si>
    <t>Konstrukce truhlářské</t>
  </si>
  <si>
    <t>766661112R00</t>
  </si>
  <si>
    <t xml:space="preserve">Montáž dveří do zárubně,otevíravých 1kř.do 0,8 m </t>
  </si>
  <si>
    <t>54914626</t>
  </si>
  <si>
    <t>611601203</t>
  </si>
  <si>
    <t>998766101R00</t>
  </si>
  <si>
    <t xml:space="preserve">Přesun hmot pro truhlářské konstr., výšky do 6 m </t>
  </si>
  <si>
    <t>771</t>
  </si>
  <si>
    <t>Podlahy z dlaždic a obklady</t>
  </si>
  <si>
    <t>771575111R00</t>
  </si>
  <si>
    <t xml:space="preserve">Montáž podlah keram.,hladké, tmel, 40x40 cm </t>
  </si>
  <si>
    <t>597642031</t>
  </si>
  <si>
    <t>Dlažba protiskluzová, matná 400x400x10 mm</t>
  </si>
  <si>
    <t>Barevnost dlažby a obkladů bude upřesněna před realizací po konzultaci s uživatelem a projektantem.</t>
  </si>
  <si>
    <t>6,5*1,12</t>
  </si>
  <si>
    <t>998771101R00</t>
  </si>
  <si>
    <t xml:space="preserve">Přesun hmot pro podlahy z dlaždic, výšky do 6 m </t>
  </si>
  <si>
    <t>781</t>
  </si>
  <si>
    <t>Obklady keramické</t>
  </si>
  <si>
    <t>781101210RT1</t>
  </si>
  <si>
    <t>Penetrace podkladu pod obklady penetrační nátěr</t>
  </si>
  <si>
    <t>781475116R00</t>
  </si>
  <si>
    <t xml:space="preserve">Obklad vnitřní stěn keramický, do tmele, 40x20 cm </t>
  </si>
  <si>
    <t>(2,5+2,87)*2*2,2-0,8*2</t>
  </si>
  <si>
    <t>m</t>
  </si>
  <si>
    <t>781497121RS1</t>
  </si>
  <si>
    <t>6*2,2+4,8+1</t>
  </si>
  <si>
    <t>597813726</t>
  </si>
  <si>
    <t>Obkládačka 20x40 cm</t>
  </si>
  <si>
    <t>22,028*1,12</t>
  </si>
  <si>
    <t>998781101R00</t>
  </si>
  <si>
    <t xml:space="preserve">Přesun hmot pro obklady keramické, výšky do 6 m </t>
  </si>
  <si>
    <t>783</t>
  </si>
  <si>
    <t>Nátěry</t>
  </si>
  <si>
    <t>783950010RAB</t>
  </si>
  <si>
    <t>Oprava nátěrů kovových konstrukcí syntet. lakem očištění, odmaštění, 1x krycí + 2x email</t>
  </si>
  <si>
    <t>zárubeň:1,5</t>
  </si>
  <si>
    <t>784</t>
  </si>
  <si>
    <t>Malby</t>
  </si>
  <si>
    <t>784191101R00</t>
  </si>
  <si>
    <t xml:space="preserve">Penetrace podkladu univerzální 1x </t>
  </si>
  <si>
    <t>3,759+6,5</t>
  </si>
  <si>
    <t>784195212R00</t>
  </si>
  <si>
    <t xml:space="preserve">Malba, bílá, bez penetrace, 2 x </t>
  </si>
  <si>
    <t>784402801R00</t>
  </si>
  <si>
    <t xml:space="preserve">Odstranění malby oškrábáním v místnosti H do 3,8 m </t>
  </si>
  <si>
    <t>(2,87+2,5+2,87)*0,35</t>
  </si>
  <si>
    <t>D96</t>
  </si>
  <si>
    <t>Přesuny suti a vybouraných hmot</t>
  </si>
  <si>
    <t>979011211R00</t>
  </si>
  <si>
    <t xml:space="preserve">Svislá doprava suti a vybour. hmot nošením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</si>
  <si>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</si>
  <si>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</si>
  <si>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</si>
  <si>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</si>
  <si>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</si>
  <si>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</si>
  <si>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979086213R00</t>
  </si>
  <si>
    <t xml:space="preserve">Nakládání vybouraných hmot na dopravní prostředek </t>
  </si>
  <si>
    <t>979990107R00</t>
  </si>
  <si>
    <t xml:space="preserve">Poplatek za skládku suti - směs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</si>
  <si>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</si>
  <si>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</si>
  <si>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</si>
  <si>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</si>
  <si>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</si>
  <si>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</si>
  <si>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</si>
  <si>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</si>
  <si>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Potěr ze SMS, ruční zpracování, tl. 50 mm vč. penetrace</t>
  </si>
  <si>
    <t>Dveřní kování - rozerové (masivní kov) vč. tzv. WC zámku</t>
  </si>
  <si>
    <t>Lišta hliníková rohová k obkladům  (eloxovaný hliník)</t>
  </si>
  <si>
    <t>Dveře vnitřní plné 1kř. 80x197 cm - HDF - CPL laminát vč. chrom. madla o délce cca 10-15 cm (montáž z vnitřní strany na dovření dveří z vozíku)</t>
  </si>
  <si>
    <t>D+M ZDRAVOTECHNIKA - viz SAMOSTATNÝ ROZPOČET</t>
  </si>
  <si>
    <t xml:space="preserve">D+M madlo sklopné dl. 800 mm  - nerez k WC </t>
  </si>
  <si>
    <t>D+M madlo sklopné dl. 600 mm nerez vedle sedátka v SK</t>
  </si>
  <si>
    <t>D+M madlo svislé dl. 900 mm nerez do SK</t>
  </si>
  <si>
    <t>Č34-2019 Oprava kopupelny bezbariérového bytu č.3</t>
  </si>
  <si>
    <t>Vaňkova 48/1011</t>
  </si>
  <si>
    <t>Vaňkova 48/1011, Ostrava - Bělský Les</t>
  </si>
  <si>
    <t>Oprava koupelny bezbariérového bytu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</si>
</sst>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.0"/>
    <numFmt numFmtId="166" formatCode="#,##0\ &quot;Kč&quot;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16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3" fontId="5" fillId="0" borderId="11" xfId="0" applyNumberFormat="1" applyFont="1" applyBorder="1" applyAlignment="1">
      <alignment horizontal="left"/>
    </xf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/>
    <xf numFmtId="49" fontId="3" fillId="2" borderId="0" xfId="0" applyNumberFormat="1" applyFont="1" applyFill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1" fillId="0" borderId="0" xfId="0" applyFont="1"/>
    <xf numFmtId="3" fontId="0" fillId="0" borderId="0" xfId="0" applyNumberFormat="1"/>
    <xf numFmtId="0" fontId="5" fillId="0" borderId="7" xfId="0" applyFont="1" applyBorder="1"/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/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0" fontId="8" fillId="0" borderId="0" xfId="0" applyFont="1"/>
    <xf numFmtId="0" fontId="0" fillId="0" borderId="0" xfId="0" applyAlignment="1">
      <alignment vertical="justify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Font="1" applyBorder="1"/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0" fontId="3" fillId="0" borderId="50" xfId="1" applyFont="1" applyBorder="1"/>
    <xf numFmtId="0" fontId="5" fillId="0" borderId="0" xfId="1" applyFont="1"/>
    <xf numFmtId="0" fontId="3" fillId="0" borderId="0" xfId="1" applyFont="1" applyAlignment="1">
      <alignment horizontal="right"/>
    </xf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right"/>
    </xf>
    <xf numFmtId="0" fontId="3" fillId="0" borderId="8" xfId="1" applyFont="1" applyBorder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49" fontId="5" fillId="0" borderId="56" xfId="1" applyNumberFormat="1" applyFont="1" applyBorder="1" applyAlignment="1">
      <alignment horizontal="left"/>
    </xf>
    <xf numFmtId="0" fontId="21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" fontId="22" fillId="3" borderId="62" xfId="1" applyNumberFormat="1" applyFont="1" applyFill="1" applyBorder="1" applyAlignment="1">
      <alignment horizontal="right" wrapText="1"/>
    </xf>
    <xf numFmtId="0" fontId="22" fillId="3" borderId="34" xfId="1" applyFont="1" applyFill="1" applyBorder="1" applyAlignment="1">
      <alignment horizontal="left" wrapText="1"/>
    </xf>
    <xf numFmtId="0" fontId="22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4" fillId="2" borderId="10" xfId="1" applyNumberFormat="1" applyFont="1" applyFill="1" applyBorder="1" applyAlignment="1">
      <alignment horizontal="left"/>
    </xf>
    <xf numFmtId="0" fontId="24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25" fillId="0" borderId="0" xfId="1" applyFont="1"/>
    <xf numFmtId="0" fontId="10" fillId="0" borderId="0" xfId="1" applyAlignment="1">
      <alignment horizontal="right"/>
    </xf>
    <xf numFmtId="0" fontId="26" fillId="0" borderId="0" xfId="1" applyFont="1"/>
    <xf numFmtId="3" fontId="26" fillId="0" borderId="0" xfId="1" applyNumberFormat="1" applyFont="1" applyAlignment="1">
      <alignment horizontal="right"/>
    </xf>
    <xf numFmtId="4" fontId="26" fillId="0" borderId="0" xfId="1" applyNumberFormat="1" applyFont="1"/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3" fontId="21" fillId="0" borderId="0" xfId="1" applyNumberFormat="1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19" fillId="3" borderId="34" xfId="1" applyFont="1" applyFill="1" applyBorder="1" applyAlignment="1">
      <alignment horizontal="left" wrapText="1" indent="1"/>
    </xf>
    <xf numFmtId="0" fontId="20" fillId="0" borderId="0" xfId="0" applyFont="1"/>
    <xf numFmtId="0" fontId="20" fillId="0" borderId="13" xfId="0" applyFont="1" applyBorder="1"/>
    <xf numFmtId="49" fontId="22" fillId="3" borderId="60" xfId="1" applyNumberFormat="1" applyFont="1" applyFill="1" applyBorder="1" applyAlignment="1">
      <alignment horizontal="left" wrapText="1"/>
    </xf>
    <xf numFmtId="49" fontId="23" fillId="0" borderId="61" xfId="0" applyNumberFormat="1" applyFont="1" applyBorder="1" applyAlignment="1">
      <alignment horizontal="left" wrapText="1"/>
    </xf>
    <xf numFmtId="0" fontId="13" fillId="0" borderId="0" xfId="1" applyFont="1" applyAlignment="1">
      <alignment horizontal="center"/>
    </xf>
    <xf numFmtId="49" fontId="3" fillId="0" borderId="48" xfId="1" applyNumberFormat="1" applyFont="1" applyBorder="1" applyAlignment="1">
      <alignment horizontal="center"/>
    </xf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1"/>
  <dimension ref="A1:BE55"/>
  <sheetViews>
    <sheetView zoomScaleNormal="100" workbookViewId="0">
      <selection activeCell="C7" sqref="C7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  <col min="257" max="257" width="2" customWidth="1"/>
    <col min="258" max="258" width="15" customWidth="1"/>
    <col min="259" max="259" width="15.85546875" customWidth="1"/>
    <col min="260" max="260" width="14.5703125" customWidth="1"/>
    <col min="261" max="261" width="13.5703125" customWidth="1"/>
    <col min="262" max="262" width="16.5703125" customWidth="1"/>
    <col min="263" max="263" width="15.28515625" customWidth="1"/>
    <col min="513" max="513" width="2" customWidth="1"/>
    <col min="514" max="514" width="15" customWidth="1"/>
    <col min="515" max="515" width="15.85546875" customWidth="1"/>
    <col min="516" max="516" width="14.5703125" customWidth="1"/>
    <col min="517" max="517" width="13.5703125" customWidth="1"/>
    <col min="518" max="518" width="16.5703125" customWidth="1"/>
    <col min="519" max="519" width="15.28515625" customWidth="1"/>
    <col min="769" max="769" width="2" customWidth="1"/>
    <col min="770" max="770" width="15" customWidth="1"/>
    <col min="771" max="771" width="15.85546875" customWidth="1"/>
    <col min="772" max="772" width="14.5703125" customWidth="1"/>
    <col min="773" max="773" width="13.5703125" customWidth="1"/>
    <col min="774" max="774" width="16.5703125" customWidth="1"/>
    <col min="775" max="775" width="15.28515625" customWidth="1"/>
    <col min="1025" max="1025" width="2" customWidth="1"/>
    <col min="1026" max="1026" width="15" customWidth="1"/>
    <col min="1027" max="1027" width="15.85546875" customWidth="1"/>
    <col min="1028" max="1028" width="14.5703125" customWidth="1"/>
    <col min="1029" max="1029" width="13.5703125" customWidth="1"/>
    <col min="1030" max="1030" width="16.5703125" customWidth="1"/>
    <col min="1031" max="1031" width="15.28515625" customWidth="1"/>
    <col min="1281" max="1281" width="2" customWidth="1"/>
    <col min="1282" max="1282" width="15" customWidth="1"/>
    <col min="1283" max="1283" width="15.85546875" customWidth="1"/>
    <col min="1284" max="1284" width="14.5703125" customWidth="1"/>
    <col min="1285" max="1285" width="13.5703125" customWidth="1"/>
    <col min="1286" max="1286" width="16.5703125" customWidth="1"/>
    <col min="1287" max="1287" width="15.28515625" customWidth="1"/>
    <col min="1537" max="1537" width="2" customWidth="1"/>
    <col min="1538" max="1538" width="15" customWidth="1"/>
    <col min="1539" max="1539" width="15.85546875" customWidth="1"/>
    <col min="1540" max="1540" width="14.5703125" customWidth="1"/>
    <col min="1541" max="1541" width="13.5703125" customWidth="1"/>
    <col min="1542" max="1542" width="16.5703125" customWidth="1"/>
    <col min="1543" max="1543" width="15.28515625" customWidth="1"/>
    <col min="1793" max="1793" width="2" customWidth="1"/>
    <col min="1794" max="1794" width="15" customWidth="1"/>
    <col min="1795" max="1795" width="15.85546875" customWidth="1"/>
    <col min="1796" max="1796" width="14.5703125" customWidth="1"/>
    <col min="1797" max="1797" width="13.5703125" customWidth="1"/>
    <col min="1798" max="1798" width="16.5703125" customWidth="1"/>
    <col min="1799" max="1799" width="15.28515625" customWidth="1"/>
    <col min="2049" max="2049" width="2" customWidth="1"/>
    <col min="2050" max="2050" width="15" customWidth="1"/>
    <col min="2051" max="2051" width="15.85546875" customWidth="1"/>
    <col min="2052" max="2052" width="14.5703125" customWidth="1"/>
    <col min="2053" max="2053" width="13.5703125" customWidth="1"/>
    <col min="2054" max="2054" width="16.5703125" customWidth="1"/>
    <col min="2055" max="2055" width="15.28515625" customWidth="1"/>
    <col min="2305" max="2305" width="2" customWidth="1"/>
    <col min="2306" max="2306" width="15" customWidth="1"/>
    <col min="2307" max="2307" width="15.85546875" customWidth="1"/>
    <col min="2308" max="2308" width="14.5703125" customWidth="1"/>
    <col min="2309" max="2309" width="13.5703125" customWidth="1"/>
    <col min="2310" max="2310" width="16.5703125" customWidth="1"/>
    <col min="2311" max="2311" width="15.28515625" customWidth="1"/>
    <col min="2561" max="2561" width="2" customWidth="1"/>
    <col min="2562" max="2562" width="15" customWidth="1"/>
    <col min="2563" max="2563" width="15.85546875" customWidth="1"/>
    <col min="2564" max="2564" width="14.5703125" customWidth="1"/>
    <col min="2565" max="2565" width="13.5703125" customWidth="1"/>
    <col min="2566" max="2566" width="16.5703125" customWidth="1"/>
    <col min="2567" max="2567" width="15.28515625" customWidth="1"/>
    <col min="2817" max="2817" width="2" customWidth="1"/>
    <col min="2818" max="2818" width="15" customWidth="1"/>
    <col min="2819" max="2819" width="15.85546875" customWidth="1"/>
    <col min="2820" max="2820" width="14.5703125" customWidth="1"/>
    <col min="2821" max="2821" width="13.5703125" customWidth="1"/>
    <col min="2822" max="2822" width="16.5703125" customWidth="1"/>
    <col min="2823" max="2823" width="15.28515625" customWidth="1"/>
    <col min="3073" max="3073" width="2" customWidth="1"/>
    <col min="3074" max="3074" width="15" customWidth="1"/>
    <col min="3075" max="3075" width="15.85546875" customWidth="1"/>
    <col min="3076" max="3076" width="14.5703125" customWidth="1"/>
    <col min="3077" max="3077" width="13.5703125" customWidth="1"/>
    <col min="3078" max="3078" width="16.5703125" customWidth="1"/>
    <col min="3079" max="3079" width="15.28515625" customWidth="1"/>
    <col min="3329" max="3329" width="2" customWidth="1"/>
    <col min="3330" max="3330" width="15" customWidth="1"/>
    <col min="3331" max="3331" width="15.85546875" customWidth="1"/>
    <col min="3332" max="3332" width="14.5703125" customWidth="1"/>
    <col min="3333" max="3333" width="13.5703125" customWidth="1"/>
    <col min="3334" max="3334" width="16.5703125" customWidth="1"/>
    <col min="3335" max="3335" width="15.28515625" customWidth="1"/>
    <col min="3585" max="3585" width="2" customWidth="1"/>
    <col min="3586" max="3586" width="15" customWidth="1"/>
    <col min="3587" max="3587" width="15.85546875" customWidth="1"/>
    <col min="3588" max="3588" width="14.5703125" customWidth="1"/>
    <col min="3589" max="3589" width="13.5703125" customWidth="1"/>
    <col min="3590" max="3590" width="16.5703125" customWidth="1"/>
    <col min="3591" max="3591" width="15.28515625" customWidth="1"/>
    <col min="3841" max="3841" width="2" customWidth="1"/>
    <col min="3842" max="3842" width="15" customWidth="1"/>
    <col min="3843" max="3843" width="15.85546875" customWidth="1"/>
    <col min="3844" max="3844" width="14.5703125" customWidth="1"/>
    <col min="3845" max="3845" width="13.5703125" customWidth="1"/>
    <col min="3846" max="3846" width="16.5703125" customWidth="1"/>
    <col min="3847" max="3847" width="15.28515625" customWidth="1"/>
    <col min="4097" max="4097" width="2" customWidth="1"/>
    <col min="4098" max="4098" width="15" customWidth="1"/>
    <col min="4099" max="4099" width="15.85546875" customWidth="1"/>
    <col min="4100" max="4100" width="14.5703125" customWidth="1"/>
    <col min="4101" max="4101" width="13.5703125" customWidth="1"/>
    <col min="4102" max="4102" width="16.5703125" customWidth="1"/>
    <col min="4103" max="4103" width="15.28515625" customWidth="1"/>
    <col min="4353" max="4353" width="2" customWidth="1"/>
    <col min="4354" max="4354" width="15" customWidth="1"/>
    <col min="4355" max="4355" width="15.85546875" customWidth="1"/>
    <col min="4356" max="4356" width="14.5703125" customWidth="1"/>
    <col min="4357" max="4357" width="13.5703125" customWidth="1"/>
    <col min="4358" max="4358" width="16.5703125" customWidth="1"/>
    <col min="4359" max="4359" width="15.28515625" customWidth="1"/>
    <col min="4609" max="4609" width="2" customWidth="1"/>
    <col min="4610" max="4610" width="15" customWidth="1"/>
    <col min="4611" max="4611" width="15.85546875" customWidth="1"/>
    <col min="4612" max="4612" width="14.5703125" customWidth="1"/>
    <col min="4613" max="4613" width="13.5703125" customWidth="1"/>
    <col min="4614" max="4614" width="16.5703125" customWidth="1"/>
    <col min="4615" max="4615" width="15.28515625" customWidth="1"/>
    <col min="4865" max="4865" width="2" customWidth="1"/>
    <col min="4866" max="4866" width="15" customWidth="1"/>
    <col min="4867" max="4867" width="15.85546875" customWidth="1"/>
    <col min="4868" max="4868" width="14.5703125" customWidth="1"/>
    <col min="4869" max="4869" width="13.5703125" customWidth="1"/>
    <col min="4870" max="4870" width="16.5703125" customWidth="1"/>
    <col min="4871" max="4871" width="15.28515625" customWidth="1"/>
    <col min="5121" max="5121" width="2" customWidth="1"/>
    <col min="5122" max="5122" width="15" customWidth="1"/>
    <col min="5123" max="5123" width="15.85546875" customWidth="1"/>
    <col min="5124" max="5124" width="14.5703125" customWidth="1"/>
    <col min="5125" max="5125" width="13.5703125" customWidth="1"/>
    <col min="5126" max="5126" width="16.5703125" customWidth="1"/>
    <col min="5127" max="5127" width="15.28515625" customWidth="1"/>
    <col min="5377" max="5377" width="2" customWidth="1"/>
    <col min="5378" max="5378" width="15" customWidth="1"/>
    <col min="5379" max="5379" width="15.85546875" customWidth="1"/>
    <col min="5380" max="5380" width="14.5703125" customWidth="1"/>
    <col min="5381" max="5381" width="13.5703125" customWidth="1"/>
    <col min="5382" max="5382" width="16.5703125" customWidth="1"/>
    <col min="5383" max="5383" width="15.28515625" customWidth="1"/>
    <col min="5633" max="5633" width="2" customWidth="1"/>
    <col min="5634" max="5634" width="15" customWidth="1"/>
    <col min="5635" max="5635" width="15.85546875" customWidth="1"/>
    <col min="5636" max="5636" width="14.5703125" customWidth="1"/>
    <col min="5637" max="5637" width="13.5703125" customWidth="1"/>
    <col min="5638" max="5638" width="16.5703125" customWidth="1"/>
    <col min="5639" max="5639" width="15.28515625" customWidth="1"/>
    <col min="5889" max="5889" width="2" customWidth="1"/>
    <col min="5890" max="5890" width="15" customWidth="1"/>
    <col min="5891" max="5891" width="15.85546875" customWidth="1"/>
    <col min="5892" max="5892" width="14.5703125" customWidth="1"/>
    <col min="5893" max="5893" width="13.5703125" customWidth="1"/>
    <col min="5894" max="5894" width="16.5703125" customWidth="1"/>
    <col min="5895" max="5895" width="15.28515625" customWidth="1"/>
    <col min="6145" max="6145" width="2" customWidth="1"/>
    <col min="6146" max="6146" width="15" customWidth="1"/>
    <col min="6147" max="6147" width="15.85546875" customWidth="1"/>
    <col min="6148" max="6148" width="14.5703125" customWidth="1"/>
    <col min="6149" max="6149" width="13.5703125" customWidth="1"/>
    <col min="6150" max="6150" width="16.5703125" customWidth="1"/>
    <col min="6151" max="6151" width="15.28515625" customWidth="1"/>
    <col min="6401" max="6401" width="2" customWidth="1"/>
    <col min="6402" max="6402" width="15" customWidth="1"/>
    <col min="6403" max="6403" width="15.85546875" customWidth="1"/>
    <col min="6404" max="6404" width="14.5703125" customWidth="1"/>
    <col min="6405" max="6405" width="13.5703125" customWidth="1"/>
    <col min="6406" max="6406" width="16.5703125" customWidth="1"/>
    <col min="6407" max="6407" width="15.28515625" customWidth="1"/>
    <col min="6657" max="6657" width="2" customWidth="1"/>
    <col min="6658" max="6658" width="15" customWidth="1"/>
    <col min="6659" max="6659" width="15.85546875" customWidth="1"/>
    <col min="6660" max="6660" width="14.5703125" customWidth="1"/>
    <col min="6661" max="6661" width="13.5703125" customWidth="1"/>
    <col min="6662" max="6662" width="16.5703125" customWidth="1"/>
    <col min="6663" max="6663" width="15.28515625" customWidth="1"/>
    <col min="6913" max="6913" width="2" customWidth="1"/>
    <col min="6914" max="6914" width="15" customWidth="1"/>
    <col min="6915" max="6915" width="15.85546875" customWidth="1"/>
    <col min="6916" max="6916" width="14.5703125" customWidth="1"/>
    <col min="6917" max="6917" width="13.5703125" customWidth="1"/>
    <col min="6918" max="6918" width="16.5703125" customWidth="1"/>
    <col min="6919" max="6919" width="15.28515625" customWidth="1"/>
    <col min="7169" max="7169" width="2" customWidth="1"/>
    <col min="7170" max="7170" width="15" customWidth="1"/>
    <col min="7171" max="7171" width="15.85546875" customWidth="1"/>
    <col min="7172" max="7172" width="14.5703125" customWidth="1"/>
    <col min="7173" max="7173" width="13.5703125" customWidth="1"/>
    <col min="7174" max="7174" width="16.5703125" customWidth="1"/>
    <col min="7175" max="7175" width="15.28515625" customWidth="1"/>
    <col min="7425" max="7425" width="2" customWidth="1"/>
    <col min="7426" max="7426" width="15" customWidth="1"/>
    <col min="7427" max="7427" width="15.85546875" customWidth="1"/>
    <col min="7428" max="7428" width="14.5703125" customWidth="1"/>
    <col min="7429" max="7429" width="13.5703125" customWidth="1"/>
    <col min="7430" max="7430" width="16.5703125" customWidth="1"/>
    <col min="7431" max="7431" width="15.28515625" customWidth="1"/>
    <col min="7681" max="7681" width="2" customWidth="1"/>
    <col min="7682" max="7682" width="15" customWidth="1"/>
    <col min="7683" max="7683" width="15.85546875" customWidth="1"/>
    <col min="7684" max="7684" width="14.5703125" customWidth="1"/>
    <col min="7685" max="7685" width="13.5703125" customWidth="1"/>
    <col min="7686" max="7686" width="16.5703125" customWidth="1"/>
    <col min="7687" max="7687" width="15.28515625" customWidth="1"/>
    <col min="7937" max="7937" width="2" customWidth="1"/>
    <col min="7938" max="7938" width="15" customWidth="1"/>
    <col min="7939" max="7939" width="15.85546875" customWidth="1"/>
    <col min="7940" max="7940" width="14.5703125" customWidth="1"/>
    <col min="7941" max="7941" width="13.5703125" customWidth="1"/>
    <col min="7942" max="7942" width="16.5703125" customWidth="1"/>
    <col min="7943" max="7943" width="15.28515625" customWidth="1"/>
    <col min="8193" max="8193" width="2" customWidth="1"/>
    <col min="8194" max="8194" width="15" customWidth="1"/>
    <col min="8195" max="8195" width="15.85546875" customWidth="1"/>
    <col min="8196" max="8196" width="14.5703125" customWidth="1"/>
    <col min="8197" max="8197" width="13.5703125" customWidth="1"/>
    <col min="8198" max="8198" width="16.5703125" customWidth="1"/>
    <col min="8199" max="8199" width="15.28515625" customWidth="1"/>
    <col min="8449" max="8449" width="2" customWidth="1"/>
    <col min="8450" max="8450" width="15" customWidth="1"/>
    <col min="8451" max="8451" width="15.85546875" customWidth="1"/>
    <col min="8452" max="8452" width="14.5703125" customWidth="1"/>
    <col min="8453" max="8453" width="13.5703125" customWidth="1"/>
    <col min="8454" max="8454" width="16.5703125" customWidth="1"/>
    <col min="8455" max="8455" width="15.28515625" customWidth="1"/>
    <col min="8705" max="8705" width="2" customWidth="1"/>
    <col min="8706" max="8706" width="15" customWidth="1"/>
    <col min="8707" max="8707" width="15.85546875" customWidth="1"/>
    <col min="8708" max="8708" width="14.5703125" customWidth="1"/>
    <col min="8709" max="8709" width="13.5703125" customWidth="1"/>
    <col min="8710" max="8710" width="16.5703125" customWidth="1"/>
    <col min="8711" max="8711" width="15.28515625" customWidth="1"/>
    <col min="8961" max="8961" width="2" customWidth="1"/>
    <col min="8962" max="8962" width="15" customWidth="1"/>
    <col min="8963" max="8963" width="15.85546875" customWidth="1"/>
    <col min="8964" max="8964" width="14.5703125" customWidth="1"/>
    <col min="8965" max="8965" width="13.5703125" customWidth="1"/>
    <col min="8966" max="8966" width="16.5703125" customWidth="1"/>
    <col min="8967" max="8967" width="15.28515625" customWidth="1"/>
    <col min="9217" max="9217" width="2" customWidth="1"/>
    <col min="9218" max="9218" width="15" customWidth="1"/>
    <col min="9219" max="9219" width="15.85546875" customWidth="1"/>
    <col min="9220" max="9220" width="14.5703125" customWidth="1"/>
    <col min="9221" max="9221" width="13.5703125" customWidth="1"/>
    <col min="9222" max="9222" width="16.5703125" customWidth="1"/>
    <col min="9223" max="9223" width="15.28515625" customWidth="1"/>
    <col min="9473" max="9473" width="2" customWidth="1"/>
    <col min="9474" max="9474" width="15" customWidth="1"/>
    <col min="9475" max="9475" width="15.85546875" customWidth="1"/>
    <col min="9476" max="9476" width="14.5703125" customWidth="1"/>
    <col min="9477" max="9477" width="13.5703125" customWidth="1"/>
    <col min="9478" max="9478" width="16.5703125" customWidth="1"/>
    <col min="9479" max="9479" width="15.28515625" customWidth="1"/>
    <col min="9729" max="9729" width="2" customWidth="1"/>
    <col min="9730" max="9730" width="15" customWidth="1"/>
    <col min="9731" max="9731" width="15.85546875" customWidth="1"/>
    <col min="9732" max="9732" width="14.5703125" customWidth="1"/>
    <col min="9733" max="9733" width="13.5703125" customWidth="1"/>
    <col min="9734" max="9734" width="16.5703125" customWidth="1"/>
    <col min="9735" max="9735" width="15.28515625" customWidth="1"/>
    <col min="9985" max="9985" width="2" customWidth="1"/>
    <col min="9986" max="9986" width="15" customWidth="1"/>
    <col min="9987" max="9987" width="15.85546875" customWidth="1"/>
    <col min="9988" max="9988" width="14.5703125" customWidth="1"/>
    <col min="9989" max="9989" width="13.5703125" customWidth="1"/>
    <col min="9990" max="9990" width="16.5703125" customWidth="1"/>
    <col min="9991" max="9991" width="15.28515625" customWidth="1"/>
    <col min="10241" max="10241" width="2" customWidth="1"/>
    <col min="10242" max="10242" width="15" customWidth="1"/>
    <col min="10243" max="10243" width="15.85546875" customWidth="1"/>
    <col min="10244" max="10244" width="14.5703125" customWidth="1"/>
    <col min="10245" max="10245" width="13.5703125" customWidth="1"/>
    <col min="10246" max="10246" width="16.5703125" customWidth="1"/>
    <col min="10247" max="10247" width="15.28515625" customWidth="1"/>
    <col min="10497" max="10497" width="2" customWidth="1"/>
    <col min="10498" max="10498" width="15" customWidth="1"/>
    <col min="10499" max="10499" width="15.85546875" customWidth="1"/>
    <col min="10500" max="10500" width="14.5703125" customWidth="1"/>
    <col min="10501" max="10501" width="13.5703125" customWidth="1"/>
    <col min="10502" max="10502" width="16.5703125" customWidth="1"/>
    <col min="10503" max="10503" width="15.28515625" customWidth="1"/>
    <col min="10753" max="10753" width="2" customWidth="1"/>
    <col min="10754" max="10754" width="15" customWidth="1"/>
    <col min="10755" max="10755" width="15.85546875" customWidth="1"/>
    <col min="10756" max="10756" width="14.5703125" customWidth="1"/>
    <col min="10757" max="10757" width="13.5703125" customWidth="1"/>
    <col min="10758" max="10758" width="16.5703125" customWidth="1"/>
    <col min="10759" max="10759" width="15.28515625" customWidth="1"/>
    <col min="11009" max="11009" width="2" customWidth="1"/>
    <col min="11010" max="11010" width="15" customWidth="1"/>
    <col min="11011" max="11011" width="15.85546875" customWidth="1"/>
    <col min="11012" max="11012" width="14.5703125" customWidth="1"/>
    <col min="11013" max="11013" width="13.5703125" customWidth="1"/>
    <col min="11014" max="11014" width="16.5703125" customWidth="1"/>
    <col min="11015" max="11015" width="15.28515625" customWidth="1"/>
    <col min="11265" max="11265" width="2" customWidth="1"/>
    <col min="11266" max="11266" width="15" customWidth="1"/>
    <col min="11267" max="11267" width="15.85546875" customWidth="1"/>
    <col min="11268" max="11268" width="14.5703125" customWidth="1"/>
    <col min="11269" max="11269" width="13.5703125" customWidth="1"/>
    <col min="11270" max="11270" width="16.5703125" customWidth="1"/>
    <col min="11271" max="11271" width="15.28515625" customWidth="1"/>
    <col min="11521" max="11521" width="2" customWidth="1"/>
    <col min="11522" max="11522" width="15" customWidth="1"/>
    <col min="11523" max="11523" width="15.85546875" customWidth="1"/>
    <col min="11524" max="11524" width="14.5703125" customWidth="1"/>
    <col min="11525" max="11525" width="13.5703125" customWidth="1"/>
    <col min="11526" max="11526" width="16.5703125" customWidth="1"/>
    <col min="11527" max="11527" width="15.28515625" customWidth="1"/>
    <col min="11777" max="11777" width="2" customWidth="1"/>
    <col min="11778" max="11778" width="15" customWidth="1"/>
    <col min="11779" max="11779" width="15.85546875" customWidth="1"/>
    <col min="11780" max="11780" width="14.5703125" customWidth="1"/>
    <col min="11781" max="11781" width="13.5703125" customWidth="1"/>
    <col min="11782" max="11782" width="16.5703125" customWidth="1"/>
    <col min="11783" max="11783" width="15.28515625" customWidth="1"/>
    <col min="12033" max="12033" width="2" customWidth="1"/>
    <col min="12034" max="12034" width="15" customWidth="1"/>
    <col min="12035" max="12035" width="15.85546875" customWidth="1"/>
    <col min="12036" max="12036" width="14.5703125" customWidth="1"/>
    <col min="12037" max="12037" width="13.5703125" customWidth="1"/>
    <col min="12038" max="12038" width="16.5703125" customWidth="1"/>
    <col min="12039" max="12039" width="15.28515625" customWidth="1"/>
    <col min="12289" max="12289" width="2" customWidth="1"/>
    <col min="12290" max="12290" width="15" customWidth="1"/>
    <col min="12291" max="12291" width="15.85546875" customWidth="1"/>
    <col min="12292" max="12292" width="14.5703125" customWidth="1"/>
    <col min="12293" max="12293" width="13.5703125" customWidth="1"/>
    <col min="12294" max="12294" width="16.5703125" customWidth="1"/>
    <col min="12295" max="12295" width="15.28515625" customWidth="1"/>
    <col min="12545" max="12545" width="2" customWidth="1"/>
    <col min="12546" max="12546" width="15" customWidth="1"/>
    <col min="12547" max="12547" width="15.85546875" customWidth="1"/>
    <col min="12548" max="12548" width="14.5703125" customWidth="1"/>
    <col min="12549" max="12549" width="13.5703125" customWidth="1"/>
    <col min="12550" max="12550" width="16.5703125" customWidth="1"/>
    <col min="12551" max="12551" width="15.28515625" customWidth="1"/>
    <col min="12801" max="12801" width="2" customWidth="1"/>
    <col min="12802" max="12802" width="15" customWidth="1"/>
    <col min="12803" max="12803" width="15.85546875" customWidth="1"/>
    <col min="12804" max="12804" width="14.5703125" customWidth="1"/>
    <col min="12805" max="12805" width="13.5703125" customWidth="1"/>
    <col min="12806" max="12806" width="16.5703125" customWidth="1"/>
    <col min="12807" max="12807" width="15.28515625" customWidth="1"/>
    <col min="13057" max="13057" width="2" customWidth="1"/>
    <col min="13058" max="13058" width="15" customWidth="1"/>
    <col min="13059" max="13059" width="15.85546875" customWidth="1"/>
    <col min="13060" max="13060" width="14.5703125" customWidth="1"/>
    <col min="13061" max="13061" width="13.5703125" customWidth="1"/>
    <col min="13062" max="13062" width="16.5703125" customWidth="1"/>
    <col min="13063" max="13063" width="15.28515625" customWidth="1"/>
    <col min="13313" max="13313" width="2" customWidth="1"/>
    <col min="13314" max="13314" width="15" customWidth="1"/>
    <col min="13315" max="13315" width="15.85546875" customWidth="1"/>
    <col min="13316" max="13316" width="14.5703125" customWidth="1"/>
    <col min="13317" max="13317" width="13.5703125" customWidth="1"/>
    <col min="13318" max="13318" width="16.5703125" customWidth="1"/>
    <col min="13319" max="13319" width="15.28515625" customWidth="1"/>
    <col min="13569" max="13569" width="2" customWidth="1"/>
    <col min="13570" max="13570" width="15" customWidth="1"/>
    <col min="13571" max="13571" width="15.85546875" customWidth="1"/>
    <col min="13572" max="13572" width="14.5703125" customWidth="1"/>
    <col min="13573" max="13573" width="13.5703125" customWidth="1"/>
    <col min="13574" max="13574" width="16.5703125" customWidth="1"/>
    <col min="13575" max="13575" width="15.28515625" customWidth="1"/>
    <col min="13825" max="13825" width="2" customWidth="1"/>
    <col min="13826" max="13826" width="15" customWidth="1"/>
    <col min="13827" max="13827" width="15.85546875" customWidth="1"/>
    <col min="13828" max="13828" width="14.5703125" customWidth="1"/>
    <col min="13829" max="13829" width="13.5703125" customWidth="1"/>
    <col min="13830" max="13830" width="16.5703125" customWidth="1"/>
    <col min="13831" max="13831" width="15.28515625" customWidth="1"/>
    <col min="14081" max="14081" width="2" customWidth="1"/>
    <col min="14082" max="14082" width="15" customWidth="1"/>
    <col min="14083" max="14083" width="15.85546875" customWidth="1"/>
    <col min="14084" max="14084" width="14.5703125" customWidth="1"/>
    <col min="14085" max="14085" width="13.5703125" customWidth="1"/>
    <col min="14086" max="14086" width="16.5703125" customWidth="1"/>
    <col min="14087" max="14087" width="15.28515625" customWidth="1"/>
    <col min="14337" max="14337" width="2" customWidth="1"/>
    <col min="14338" max="14338" width="15" customWidth="1"/>
    <col min="14339" max="14339" width="15.85546875" customWidth="1"/>
    <col min="14340" max="14340" width="14.5703125" customWidth="1"/>
    <col min="14341" max="14341" width="13.5703125" customWidth="1"/>
    <col min="14342" max="14342" width="16.5703125" customWidth="1"/>
    <col min="14343" max="14343" width="15.28515625" customWidth="1"/>
    <col min="14593" max="14593" width="2" customWidth="1"/>
    <col min="14594" max="14594" width="15" customWidth="1"/>
    <col min="14595" max="14595" width="15.85546875" customWidth="1"/>
    <col min="14596" max="14596" width="14.5703125" customWidth="1"/>
    <col min="14597" max="14597" width="13.5703125" customWidth="1"/>
    <col min="14598" max="14598" width="16.5703125" customWidth="1"/>
    <col min="14599" max="14599" width="15.28515625" customWidth="1"/>
    <col min="14849" max="14849" width="2" customWidth="1"/>
    <col min="14850" max="14850" width="15" customWidth="1"/>
    <col min="14851" max="14851" width="15.85546875" customWidth="1"/>
    <col min="14852" max="14852" width="14.5703125" customWidth="1"/>
    <col min="14853" max="14853" width="13.5703125" customWidth="1"/>
    <col min="14854" max="14854" width="16.5703125" customWidth="1"/>
    <col min="14855" max="14855" width="15.28515625" customWidth="1"/>
    <col min="15105" max="15105" width="2" customWidth="1"/>
    <col min="15106" max="15106" width="15" customWidth="1"/>
    <col min="15107" max="15107" width="15.85546875" customWidth="1"/>
    <col min="15108" max="15108" width="14.5703125" customWidth="1"/>
    <col min="15109" max="15109" width="13.5703125" customWidth="1"/>
    <col min="15110" max="15110" width="16.5703125" customWidth="1"/>
    <col min="15111" max="15111" width="15.28515625" customWidth="1"/>
    <col min="15361" max="15361" width="2" customWidth="1"/>
    <col min="15362" max="15362" width="15" customWidth="1"/>
    <col min="15363" max="15363" width="15.85546875" customWidth="1"/>
    <col min="15364" max="15364" width="14.5703125" customWidth="1"/>
    <col min="15365" max="15365" width="13.5703125" customWidth="1"/>
    <col min="15366" max="15366" width="16.5703125" customWidth="1"/>
    <col min="15367" max="15367" width="15.28515625" customWidth="1"/>
    <col min="15617" max="15617" width="2" customWidth="1"/>
    <col min="15618" max="15618" width="15" customWidth="1"/>
    <col min="15619" max="15619" width="15.85546875" customWidth="1"/>
    <col min="15620" max="15620" width="14.5703125" customWidth="1"/>
    <col min="15621" max="15621" width="13.5703125" customWidth="1"/>
    <col min="15622" max="15622" width="16.5703125" customWidth="1"/>
    <col min="15623" max="15623" width="15.28515625" customWidth="1"/>
    <col min="15873" max="15873" width="2" customWidth="1"/>
    <col min="15874" max="15874" width="15" customWidth="1"/>
    <col min="15875" max="15875" width="15.85546875" customWidth="1"/>
    <col min="15876" max="15876" width="14.5703125" customWidth="1"/>
    <col min="15877" max="15877" width="13.5703125" customWidth="1"/>
    <col min="15878" max="15878" width="16.5703125" customWidth="1"/>
    <col min="15879" max="15879" width="15.28515625" customWidth="1"/>
    <col min="16129" max="16129" width="2" customWidth="1"/>
    <col min="16130" max="16130" width="15" customWidth="1"/>
    <col min="16131" max="16131" width="15.85546875" customWidth="1"/>
    <col min="16132" max="16132" width="14.5703125" customWidth="1"/>
    <col min="16133" max="16133" width="13.5703125" customWidth="1"/>
    <col min="16134" max="16134" width="16.5703125" customWidth="1"/>
    <col min="16135" max="16135" width="15.28515625" customWidth="1"/>
  </cols>
  <sheetData>
    <row r="1" spans="1:57" ht="24.75" customHeight="1" thickBot="1" x14ac:dyDescent="0.25">
      <c r="A1" s="1" t="s">
        <v>75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1</v>
      </c>
      <c r="D2" s="5" t="str">
        <f>Rekapitulace!G2</f>
        <v>Architektonicko-stavební řešení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78</v>
      </c>
      <c r="B5" s="18"/>
      <c r="C5" s="19" t="s">
        <v>255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13" t="s">
        <v>9</v>
      </c>
      <c r="G6" s="21"/>
    </row>
    <row r="7" spans="1:57" ht="12.95" customHeight="1" x14ac:dyDescent="0.2">
      <c r="A7" s="22" t="s">
        <v>77</v>
      </c>
      <c r="B7" s="23"/>
      <c r="C7" s="24" t="s">
        <v>256</v>
      </c>
      <c r="D7" s="25"/>
      <c r="E7" s="25"/>
      <c r="F7" s="26" t="s">
        <v>10</v>
      </c>
      <c r="G7" s="21">
        <f>IF(PocetMJ=0,,ROUND((F30+F32)/PocetMJ,1))</f>
        <v>0</v>
      </c>
    </row>
    <row r="8" spans="1:57" x14ac:dyDescent="0.2">
      <c r="A8" s="27" t="s">
        <v>11</v>
      </c>
      <c r="B8" s="13"/>
      <c r="C8" s="187"/>
      <c r="D8" s="187"/>
      <c r="E8" s="188"/>
      <c r="F8" s="13" t="s">
        <v>12</v>
      </c>
      <c r="G8" s="28"/>
    </row>
    <row r="9" spans="1:57" x14ac:dyDescent="0.2">
      <c r="A9" s="27" t="s">
        <v>13</v>
      </c>
      <c r="B9" s="13"/>
      <c r="C9" s="187">
        <f>Projektant</f>
        <v>0</v>
      </c>
      <c r="D9" s="187"/>
      <c r="E9" s="188"/>
      <c r="F9" s="13"/>
      <c r="G9" s="28"/>
    </row>
    <row r="10" spans="1:57" x14ac:dyDescent="0.2">
      <c r="A10" s="27" t="s">
        <v>14</v>
      </c>
      <c r="B10" s="13"/>
      <c r="C10" s="187"/>
      <c r="D10" s="187"/>
      <c r="E10" s="187"/>
      <c r="F10" s="13"/>
      <c r="G10" s="29"/>
      <c r="H10" s="30"/>
    </row>
    <row r="11" spans="1:57" ht="13.5" customHeight="1" x14ac:dyDescent="0.2">
      <c r="A11" s="27" t="s">
        <v>15</v>
      </c>
      <c r="B11" s="13"/>
      <c r="C11" s="187"/>
      <c r="D11" s="187"/>
      <c r="E11" s="187"/>
      <c r="F11" s="13" t="s">
        <v>16</v>
      </c>
      <c r="G11" s="29"/>
      <c r="BA11" s="31"/>
      <c r="BB11" s="31"/>
      <c r="BC11" s="31"/>
      <c r="BD11" s="31"/>
      <c r="BE11" s="31"/>
    </row>
    <row r="12" spans="1:57" ht="12.75" customHeight="1" x14ac:dyDescent="0.2">
      <c r="A12" s="32" t="s">
        <v>17</v>
      </c>
      <c r="B12" s="10"/>
      <c r="C12" s="189"/>
      <c r="D12" s="189"/>
      <c r="E12" s="189"/>
      <c r="F12" s="33" t="s">
        <v>18</v>
      </c>
      <c r="G12" s="34"/>
    </row>
    <row r="13" spans="1:57" ht="28.5" customHeight="1" thickBot="1" x14ac:dyDescent="0.25">
      <c r="A13" s="35" t="s">
        <v>19</v>
      </c>
      <c r="B13" s="36"/>
      <c r="C13" s="36"/>
      <c r="D13" s="36"/>
      <c r="E13" s="37"/>
      <c r="F13" s="37"/>
      <c r="G13" s="38"/>
    </row>
    <row r="14" spans="1:57" ht="17.25" customHeight="1" thickBot="1" x14ac:dyDescent="0.25">
      <c r="A14" s="39" t="s">
        <v>20</v>
      </c>
      <c r="B14" s="40"/>
      <c r="C14" s="41"/>
      <c r="D14" s="42" t="s">
        <v>21</v>
      </c>
      <c r="E14" s="43"/>
      <c r="F14" s="43"/>
      <c r="G14" s="41"/>
    </row>
    <row r="15" spans="1:57" ht="15.95" customHeight="1" x14ac:dyDescent="0.2">
      <c r="A15" s="44"/>
      <c r="B15" s="45" t="s">
        <v>22</v>
      </c>
      <c r="C15" s="46">
        <f>HSV</f>
        <v>0</v>
      </c>
      <c r="D15" s="47" t="str">
        <f>Rekapitulace!A29</f>
        <v>Ztížené výrobní podmínky</v>
      </c>
      <c r="E15" s="48"/>
      <c r="F15" s="49"/>
      <c r="G15" s="46">
        <f>Rekapitulace!I29</f>
        <v>0</v>
      </c>
    </row>
    <row r="16" spans="1:57" ht="15.95" customHeight="1" x14ac:dyDescent="0.2">
      <c r="A16" s="44" t="s">
        <v>23</v>
      </c>
      <c r="B16" s="45" t="s">
        <v>24</v>
      </c>
      <c r="C16" s="46">
        <f>PSV</f>
        <v>0</v>
      </c>
      <c r="D16" s="9" t="str">
        <f>Rekapitulace!A30</f>
        <v>Oborová přirážka</v>
      </c>
      <c r="E16" s="50"/>
      <c r="F16" s="51"/>
      <c r="G16" s="46">
        <f>Rekapitulace!I30</f>
        <v>0</v>
      </c>
    </row>
    <row r="17" spans="1:7" ht="15.95" customHeight="1" x14ac:dyDescent="0.2">
      <c r="A17" s="44" t="s">
        <v>25</v>
      </c>
      <c r="B17" s="45" t="s">
        <v>26</v>
      </c>
      <c r="C17" s="46">
        <f>Mont</f>
        <v>0</v>
      </c>
      <c r="D17" s="9" t="str">
        <f>Rekapitulace!A31</f>
        <v>Přesun stavebních kapacit</v>
      </c>
      <c r="E17" s="50"/>
      <c r="F17" s="51"/>
      <c r="G17" s="46">
        <f>Rekapitulace!I31</f>
        <v>0</v>
      </c>
    </row>
    <row r="18" spans="1:7" ht="15.95" customHeight="1" x14ac:dyDescent="0.2">
      <c r="A18" s="52" t="s">
        <v>27</v>
      </c>
      <c r="B18" s="53" t="s">
        <v>28</v>
      </c>
      <c r="C18" s="46">
        <f>Dodavka</f>
        <v>0</v>
      </c>
      <c r="D18" s="9" t="str">
        <f>Rekapitulace!A32</f>
        <v>Mimostaveništní doprava</v>
      </c>
      <c r="E18" s="50"/>
      <c r="F18" s="51"/>
      <c r="G18" s="46">
        <f>Rekapitulace!I32</f>
        <v>0</v>
      </c>
    </row>
    <row r="19" spans="1:7" ht="15.95" customHeight="1" x14ac:dyDescent="0.2">
      <c r="A19" s="54" t="s">
        <v>29</v>
      </c>
      <c r="B19" s="45"/>
      <c r="C19" s="46">
        <f>SUM(C15:C18)</f>
        <v>0</v>
      </c>
      <c r="D19" s="9" t="str">
        <f>Rekapitulace!A33</f>
        <v>Zařízení staveniště</v>
      </c>
      <c r="E19" s="50"/>
      <c r="F19" s="51"/>
      <c r="G19" s="46">
        <f>Rekapitulace!I33</f>
        <v>0</v>
      </c>
    </row>
    <row r="20" spans="1:7" ht="15.95" customHeight="1" x14ac:dyDescent="0.2">
      <c r="A20" s="54"/>
      <c r="B20" s="45"/>
      <c r="C20" s="46"/>
      <c r="D20" s="9" t="str">
        <f>Rekapitulace!A34</f>
        <v>Provoz investora</v>
      </c>
      <c r="E20" s="50"/>
      <c r="F20" s="51"/>
      <c r="G20" s="46">
        <f>Rekapitulace!I34</f>
        <v>0</v>
      </c>
    </row>
    <row r="21" spans="1:7" ht="15.95" customHeight="1" x14ac:dyDescent="0.2">
      <c r="A21" s="54" t="s">
        <v>30</v>
      </c>
      <c r="B21" s="45"/>
      <c r="C21" s="46">
        <f>HZS</f>
        <v>0</v>
      </c>
      <c r="D21" s="9" t="str">
        <f>Rekapitulace!A35</f>
        <v>Kompletační činnost (IČD)</v>
      </c>
      <c r="E21" s="50"/>
      <c r="F21" s="51"/>
      <c r="G21" s="46">
        <f>Rekapitulace!I35</f>
        <v>0</v>
      </c>
    </row>
    <row r="22" spans="1:7" ht="15.95" customHeight="1" x14ac:dyDescent="0.2">
      <c r="A22" s="55" t="s">
        <v>31</v>
      </c>
      <c r="B22" s="56"/>
      <c r="C22" s="46">
        <f>C19+C21</f>
        <v>0</v>
      </c>
      <c r="D22" s="9" t="s">
        <v>32</v>
      </c>
      <c r="E22" s="50"/>
      <c r="F22" s="51"/>
      <c r="G22" s="46">
        <f>G23-SUM(G15:G21)</f>
        <v>0</v>
      </c>
    </row>
    <row r="23" spans="1:7" ht="15.95" customHeight="1" thickBot="1" x14ac:dyDescent="0.25">
      <c r="A23" s="190" t="s">
        <v>33</v>
      </c>
      <c r="B23" s="191"/>
      <c r="C23" s="57">
        <f>C22+G23</f>
        <v>0</v>
      </c>
      <c r="D23" s="58" t="s">
        <v>34</v>
      </c>
      <c r="E23" s="59"/>
      <c r="F23" s="60"/>
      <c r="G23" s="46">
        <f>VRN</f>
        <v>0</v>
      </c>
    </row>
    <row r="24" spans="1:7" x14ac:dyDescent="0.2">
      <c r="A24" s="61" t="s">
        <v>35</v>
      </c>
      <c r="B24" s="62"/>
      <c r="C24" s="63"/>
      <c r="D24" s="62" t="s">
        <v>36</v>
      </c>
      <c r="E24" s="62"/>
      <c r="F24" s="64" t="s">
        <v>37</v>
      </c>
      <c r="G24" s="65"/>
    </row>
    <row r="25" spans="1:7" x14ac:dyDescent="0.2">
      <c r="A25" s="55" t="s">
        <v>38</v>
      </c>
      <c r="B25" s="56"/>
      <c r="C25" s="66"/>
      <c r="D25" s="56" t="s">
        <v>38</v>
      </c>
      <c r="E25" s="56"/>
      <c r="F25" s="67" t="s">
        <v>38</v>
      </c>
      <c r="G25" s="68"/>
    </row>
    <row r="26" spans="1:7" ht="37.5" customHeight="1" x14ac:dyDescent="0.2">
      <c r="A26" s="55" t="s">
        <v>39</v>
      </c>
      <c r="B26" s="69"/>
      <c r="C26" s="66"/>
      <c r="D26" s="56" t="s">
        <v>39</v>
      </c>
      <c r="E26" s="56"/>
      <c r="F26" s="67" t="s">
        <v>39</v>
      </c>
      <c r="G26" s="68"/>
    </row>
    <row r="27" spans="1:7" x14ac:dyDescent="0.2">
      <c r="A27" s="55"/>
      <c r="B27" s="70"/>
      <c r="C27" s="66"/>
      <c r="D27" s="56"/>
      <c r="E27" s="56"/>
      <c r="F27" s="67"/>
      <c r="G27" s="68"/>
    </row>
    <row r="28" spans="1:7" x14ac:dyDescent="0.2">
      <c r="A28" s="55" t="s">
        <v>40</v>
      </c>
      <c r="B28" s="56"/>
      <c r="C28" s="66"/>
      <c r="D28" s="67" t="s">
        <v>41</v>
      </c>
      <c r="E28" s="66"/>
      <c r="F28" s="56" t="s">
        <v>41</v>
      </c>
      <c r="G28" s="68"/>
    </row>
    <row r="29" spans="1:7" ht="69" customHeight="1" x14ac:dyDescent="0.2">
      <c r="A29" s="55"/>
      <c r="B29" s="56"/>
      <c r="C29" s="71"/>
      <c r="D29" s="72"/>
      <c r="E29" s="71"/>
      <c r="F29" s="56"/>
      <c r="G29" s="68"/>
    </row>
    <row r="30" spans="1:7" x14ac:dyDescent="0.2">
      <c r="A30" s="73" t="s">
        <v>42</v>
      </c>
      <c r="B30" s="74"/>
      <c r="C30" s="75">
        <v>15</v>
      </c>
      <c r="D30" s="74" t="s">
        <v>43</v>
      </c>
      <c r="E30" s="76"/>
      <c r="F30" s="192">
        <f>C23-F32</f>
        <v>0</v>
      </c>
      <c r="G30" s="193"/>
    </row>
    <row r="31" spans="1:7" x14ac:dyDescent="0.2">
      <c r="A31" s="73" t="s">
        <v>44</v>
      </c>
      <c r="B31" s="74"/>
      <c r="C31" s="75">
        <f>SazbaDPH1</f>
        <v>15</v>
      </c>
      <c r="D31" s="74" t="s">
        <v>45</v>
      </c>
      <c r="E31" s="76"/>
      <c r="F31" s="192">
        <f>ROUND(PRODUCT(F30,C31/100),0)</f>
        <v>0</v>
      </c>
      <c r="G31" s="193"/>
    </row>
    <row r="32" spans="1:7" x14ac:dyDescent="0.2">
      <c r="A32" s="73" t="s">
        <v>42</v>
      </c>
      <c r="B32" s="74"/>
      <c r="C32" s="75">
        <v>0</v>
      </c>
      <c r="D32" s="74" t="s">
        <v>45</v>
      </c>
      <c r="E32" s="76"/>
      <c r="F32" s="192">
        <v>0</v>
      </c>
      <c r="G32" s="193"/>
    </row>
    <row r="33" spans="1:8" x14ac:dyDescent="0.2">
      <c r="A33" s="73" t="s">
        <v>44</v>
      </c>
      <c r="B33" s="77"/>
      <c r="C33" s="78">
        <f>SazbaDPH2</f>
        <v>0</v>
      </c>
      <c r="D33" s="74" t="s">
        <v>45</v>
      </c>
      <c r="E33" s="51"/>
      <c r="F33" s="192">
        <f>ROUND(PRODUCT(F32,C33/100),0)</f>
        <v>0</v>
      </c>
      <c r="G33" s="193"/>
    </row>
    <row r="34" spans="1:8" s="82" customFormat="1" ht="19.5" customHeight="1" thickBot="1" x14ac:dyDescent="0.3">
      <c r="A34" s="79" t="s">
        <v>46</v>
      </c>
      <c r="B34" s="80"/>
      <c r="C34" s="80"/>
      <c r="D34" s="80"/>
      <c r="E34" s="81"/>
      <c r="F34" s="194">
        <f>ROUND(SUM(F30:F33),0)</f>
        <v>0</v>
      </c>
      <c r="G34" s="195"/>
    </row>
    <row r="36" spans="1:8" x14ac:dyDescent="0.2">
      <c r="A36" t="s">
        <v>47</v>
      </c>
      <c r="H36" t="s">
        <v>5</v>
      </c>
    </row>
    <row r="37" spans="1:8" ht="14.25" customHeight="1" x14ac:dyDescent="0.2">
      <c r="B37" s="186"/>
      <c r="C37" s="186"/>
      <c r="D37" s="186"/>
      <c r="E37" s="186"/>
      <c r="F37" s="186"/>
      <c r="G37" s="186"/>
      <c r="H37" t="s">
        <v>5</v>
      </c>
    </row>
    <row r="38" spans="1:8" ht="12.75" customHeight="1" x14ac:dyDescent="0.2">
      <c r="A38" s="83"/>
      <c r="B38" s="186"/>
      <c r="C38" s="186"/>
      <c r="D38" s="186"/>
      <c r="E38" s="186"/>
      <c r="F38" s="186"/>
      <c r="G38" s="186"/>
      <c r="H38" t="s">
        <v>5</v>
      </c>
    </row>
    <row r="39" spans="1:8" x14ac:dyDescent="0.2">
      <c r="A39" s="83"/>
      <c r="B39" s="186"/>
      <c r="C39" s="186"/>
      <c r="D39" s="186"/>
      <c r="E39" s="186"/>
      <c r="F39" s="186"/>
      <c r="G39" s="186"/>
      <c r="H39" t="s">
        <v>5</v>
      </c>
    </row>
    <row r="40" spans="1:8" x14ac:dyDescent="0.2">
      <c r="A40" s="83"/>
      <c r="B40" s="186"/>
      <c r="C40" s="186"/>
      <c r="D40" s="186"/>
      <c r="E40" s="186"/>
      <c r="F40" s="186"/>
      <c r="G40" s="186"/>
      <c r="H40" t="s">
        <v>5</v>
      </c>
    </row>
    <row r="41" spans="1:8" x14ac:dyDescent="0.2">
      <c r="A41" s="83"/>
      <c r="B41" s="186"/>
      <c r="C41" s="186"/>
      <c r="D41" s="186"/>
      <c r="E41" s="186"/>
      <c r="F41" s="186"/>
      <c r="G41" s="186"/>
      <c r="H41" t="s">
        <v>5</v>
      </c>
    </row>
    <row r="42" spans="1:8" x14ac:dyDescent="0.2">
      <c r="A42" s="83"/>
      <c r="B42" s="186"/>
      <c r="C42" s="186"/>
      <c r="D42" s="186"/>
      <c r="E42" s="186"/>
      <c r="F42" s="186"/>
      <c r="G42" s="186"/>
      <c r="H42" t="s">
        <v>5</v>
      </c>
    </row>
    <row r="43" spans="1:8" x14ac:dyDescent="0.2">
      <c r="A43" s="83"/>
      <c r="B43" s="186"/>
      <c r="C43" s="186"/>
      <c r="D43" s="186"/>
      <c r="E43" s="186"/>
      <c r="F43" s="186"/>
      <c r="G43" s="186"/>
      <c r="H43" t="s">
        <v>5</v>
      </c>
    </row>
    <row r="44" spans="1:8" x14ac:dyDescent="0.2">
      <c r="A44" s="83"/>
      <c r="B44" s="186"/>
      <c r="C44" s="186"/>
      <c r="D44" s="186"/>
      <c r="E44" s="186"/>
      <c r="F44" s="186"/>
      <c r="G44" s="186"/>
      <c r="H44" t="s">
        <v>5</v>
      </c>
    </row>
    <row r="45" spans="1:8" ht="0.75" customHeight="1" x14ac:dyDescent="0.2">
      <c r="A45" s="83"/>
      <c r="B45" s="186"/>
      <c r="C45" s="186"/>
      <c r="D45" s="186"/>
      <c r="E45" s="186"/>
      <c r="F45" s="186"/>
      <c r="G45" s="186"/>
      <c r="H45" t="s">
        <v>5</v>
      </c>
    </row>
    <row r="46" spans="1:8" x14ac:dyDescent="0.2">
      <c r="B46" s="196"/>
      <c r="C46" s="196"/>
      <c r="D46" s="196"/>
      <c r="E46" s="196"/>
      <c r="F46" s="196"/>
      <c r="G46" s="196"/>
    </row>
    <row r="47" spans="1:8" x14ac:dyDescent="0.2">
      <c r="B47" s="196"/>
      <c r="C47" s="196"/>
      <c r="D47" s="196"/>
      <c r="E47" s="196"/>
      <c r="F47" s="196"/>
      <c r="G47" s="196"/>
    </row>
    <row r="48" spans="1:8" x14ac:dyDescent="0.2">
      <c r="B48" s="196"/>
      <c r="C48" s="196"/>
      <c r="D48" s="196"/>
      <c r="E48" s="196"/>
      <c r="F48" s="196"/>
      <c r="G48" s="196"/>
    </row>
    <row r="49" spans="2:7" x14ac:dyDescent="0.2">
      <c r="B49" s="196"/>
      <c r="C49" s="196"/>
      <c r="D49" s="196"/>
      <c r="E49" s="196"/>
      <c r="F49" s="196"/>
      <c r="G49" s="196"/>
    </row>
    <row r="50" spans="2:7" x14ac:dyDescent="0.2">
      <c r="B50" s="196"/>
      <c r="C50" s="196"/>
      <c r="D50" s="196"/>
      <c r="E50" s="196"/>
      <c r="F50" s="196"/>
      <c r="G50" s="196"/>
    </row>
    <row r="51" spans="2:7" x14ac:dyDescent="0.2">
      <c r="B51" s="196"/>
      <c r="C51" s="196"/>
      <c r="D51" s="196"/>
      <c r="E51" s="196"/>
      <c r="F51" s="196"/>
      <c r="G51" s="196"/>
    </row>
    <row r="52" spans="2:7" x14ac:dyDescent="0.2">
      <c r="B52" s="196"/>
      <c r="C52" s="196"/>
      <c r="D52" s="196"/>
      <c r="E52" s="196"/>
      <c r="F52" s="196"/>
      <c r="G52" s="196"/>
    </row>
    <row r="53" spans="2:7" x14ac:dyDescent="0.2">
      <c r="B53" s="196"/>
      <c r="C53" s="196"/>
      <c r="D53" s="196"/>
      <c r="E53" s="196"/>
      <c r="F53" s="196"/>
      <c r="G53" s="196"/>
    </row>
    <row r="54" spans="2:7" x14ac:dyDescent="0.2">
      <c r="B54" s="196"/>
      <c r="C54" s="196"/>
      <c r="D54" s="196"/>
      <c r="E54" s="196"/>
      <c r="F54" s="196"/>
      <c r="G54" s="196"/>
    </row>
    <row r="55" spans="2:7" x14ac:dyDescent="0.2">
      <c r="B55" s="196"/>
      <c r="C55" s="196"/>
      <c r="D55" s="196"/>
      <c r="E55" s="196"/>
      <c r="F55" s="196"/>
      <c r="G55" s="196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B37:G45"/>
    <mergeCell ref="C8:E8"/>
    <mergeCell ref="C9:E9"/>
    <mergeCell ref="C10:E10"/>
    <mergeCell ref="C11:E11"/>
    <mergeCell ref="C12:E12"/>
    <mergeCell ref="A23:B23"/>
    <mergeCell ref="F30:G30"/>
    <mergeCell ref="F31:G31"/>
    <mergeCell ref="F32:G32"/>
    <mergeCell ref="F33:G33"/>
    <mergeCell ref="F34:G3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1"/>
  <dimension ref="A1:IV88"/>
  <sheetViews>
    <sheetView view="pageBreakPreview" zoomScale="60" zoomScaleNormal="100" workbookViewId="0">
      <selection activeCell="C26" sqref="C26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  <col min="257" max="257" width="5.85546875" customWidth="1"/>
    <col min="258" max="258" width="6.140625" customWidth="1"/>
    <col min="259" max="259" width="11.42578125" customWidth="1"/>
    <col min="260" max="260" width="15.85546875" customWidth="1"/>
    <col min="261" max="261" width="11.28515625" customWidth="1"/>
    <col min="262" max="262" width="10.85546875" customWidth="1"/>
    <col min="263" max="263" width="11" customWidth="1"/>
    <col min="264" max="264" width="11.140625" customWidth="1"/>
    <col min="265" max="265" width="10.7109375" customWidth="1"/>
    <col min="513" max="513" width="5.85546875" customWidth="1"/>
    <col min="514" max="514" width="6.140625" customWidth="1"/>
    <col min="515" max="515" width="11.42578125" customWidth="1"/>
    <col min="516" max="516" width="15.85546875" customWidth="1"/>
    <col min="517" max="517" width="11.28515625" customWidth="1"/>
    <col min="518" max="518" width="10.85546875" customWidth="1"/>
    <col min="519" max="519" width="11" customWidth="1"/>
    <col min="520" max="520" width="11.140625" customWidth="1"/>
    <col min="521" max="521" width="10.7109375" customWidth="1"/>
    <col min="769" max="769" width="5.85546875" customWidth="1"/>
    <col min="770" max="770" width="6.140625" customWidth="1"/>
    <col min="771" max="771" width="11.42578125" customWidth="1"/>
    <col min="772" max="772" width="15.85546875" customWidth="1"/>
    <col min="773" max="773" width="11.28515625" customWidth="1"/>
    <col min="774" max="774" width="10.85546875" customWidth="1"/>
    <col min="775" max="775" width="11" customWidth="1"/>
    <col min="776" max="776" width="11.140625" customWidth="1"/>
    <col min="777" max="777" width="10.7109375" customWidth="1"/>
    <col min="1025" max="1025" width="5.85546875" customWidth="1"/>
    <col min="1026" max="1026" width="6.140625" customWidth="1"/>
    <col min="1027" max="1027" width="11.42578125" customWidth="1"/>
    <col min="1028" max="1028" width="15.85546875" customWidth="1"/>
    <col min="1029" max="1029" width="11.28515625" customWidth="1"/>
    <col min="1030" max="1030" width="10.85546875" customWidth="1"/>
    <col min="1031" max="1031" width="11" customWidth="1"/>
    <col min="1032" max="1032" width="11.140625" customWidth="1"/>
    <col min="1033" max="1033" width="10.7109375" customWidth="1"/>
    <col min="1281" max="1281" width="5.85546875" customWidth="1"/>
    <col min="1282" max="1282" width="6.140625" customWidth="1"/>
    <col min="1283" max="1283" width="11.42578125" customWidth="1"/>
    <col min="1284" max="1284" width="15.85546875" customWidth="1"/>
    <col min="1285" max="1285" width="11.28515625" customWidth="1"/>
    <col min="1286" max="1286" width="10.85546875" customWidth="1"/>
    <col min="1287" max="1287" width="11" customWidth="1"/>
    <col min="1288" max="1288" width="11.140625" customWidth="1"/>
    <col min="1289" max="1289" width="10.7109375" customWidth="1"/>
    <col min="1537" max="1537" width="5.85546875" customWidth="1"/>
    <col min="1538" max="1538" width="6.140625" customWidth="1"/>
    <col min="1539" max="1539" width="11.42578125" customWidth="1"/>
    <col min="1540" max="1540" width="15.85546875" customWidth="1"/>
    <col min="1541" max="1541" width="11.28515625" customWidth="1"/>
    <col min="1542" max="1542" width="10.85546875" customWidth="1"/>
    <col min="1543" max="1543" width="11" customWidth="1"/>
    <col min="1544" max="1544" width="11.140625" customWidth="1"/>
    <col min="1545" max="1545" width="10.7109375" customWidth="1"/>
    <col min="1793" max="1793" width="5.85546875" customWidth="1"/>
    <col min="1794" max="1794" width="6.140625" customWidth="1"/>
    <col min="1795" max="1795" width="11.42578125" customWidth="1"/>
    <col min="1796" max="1796" width="15.85546875" customWidth="1"/>
    <col min="1797" max="1797" width="11.28515625" customWidth="1"/>
    <col min="1798" max="1798" width="10.85546875" customWidth="1"/>
    <col min="1799" max="1799" width="11" customWidth="1"/>
    <col min="1800" max="1800" width="11.140625" customWidth="1"/>
    <col min="1801" max="1801" width="10.7109375" customWidth="1"/>
    <col min="2049" max="2049" width="5.85546875" customWidth="1"/>
    <col min="2050" max="2050" width="6.140625" customWidth="1"/>
    <col min="2051" max="2051" width="11.42578125" customWidth="1"/>
    <col min="2052" max="2052" width="15.85546875" customWidth="1"/>
    <col min="2053" max="2053" width="11.28515625" customWidth="1"/>
    <col min="2054" max="2054" width="10.85546875" customWidth="1"/>
    <col min="2055" max="2055" width="11" customWidth="1"/>
    <col min="2056" max="2056" width="11.140625" customWidth="1"/>
    <col min="2057" max="2057" width="10.7109375" customWidth="1"/>
    <col min="2305" max="2305" width="5.85546875" customWidth="1"/>
    <col min="2306" max="2306" width="6.140625" customWidth="1"/>
    <col min="2307" max="2307" width="11.42578125" customWidth="1"/>
    <col min="2308" max="2308" width="15.85546875" customWidth="1"/>
    <col min="2309" max="2309" width="11.28515625" customWidth="1"/>
    <col min="2310" max="2310" width="10.85546875" customWidth="1"/>
    <col min="2311" max="2311" width="11" customWidth="1"/>
    <col min="2312" max="2312" width="11.140625" customWidth="1"/>
    <col min="2313" max="2313" width="10.7109375" customWidth="1"/>
    <col min="2561" max="2561" width="5.85546875" customWidth="1"/>
    <col min="2562" max="2562" width="6.140625" customWidth="1"/>
    <col min="2563" max="2563" width="11.42578125" customWidth="1"/>
    <col min="2564" max="2564" width="15.85546875" customWidth="1"/>
    <col min="2565" max="2565" width="11.28515625" customWidth="1"/>
    <col min="2566" max="2566" width="10.85546875" customWidth="1"/>
    <col min="2567" max="2567" width="11" customWidth="1"/>
    <col min="2568" max="2568" width="11.140625" customWidth="1"/>
    <col min="2569" max="2569" width="10.7109375" customWidth="1"/>
    <col min="2817" max="2817" width="5.85546875" customWidth="1"/>
    <col min="2818" max="2818" width="6.140625" customWidth="1"/>
    <col min="2819" max="2819" width="11.42578125" customWidth="1"/>
    <col min="2820" max="2820" width="15.85546875" customWidth="1"/>
    <col min="2821" max="2821" width="11.28515625" customWidth="1"/>
    <col min="2822" max="2822" width="10.85546875" customWidth="1"/>
    <col min="2823" max="2823" width="11" customWidth="1"/>
    <col min="2824" max="2824" width="11.140625" customWidth="1"/>
    <col min="2825" max="2825" width="10.7109375" customWidth="1"/>
    <col min="3073" max="3073" width="5.85546875" customWidth="1"/>
    <col min="3074" max="3074" width="6.140625" customWidth="1"/>
    <col min="3075" max="3075" width="11.42578125" customWidth="1"/>
    <col min="3076" max="3076" width="15.85546875" customWidth="1"/>
    <col min="3077" max="3077" width="11.28515625" customWidth="1"/>
    <col min="3078" max="3078" width="10.85546875" customWidth="1"/>
    <col min="3079" max="3079" width="11" customWidth="1"/>
    <col min="3080" max="3080" width="11.140625" customWidth="1"/>
    <col min="3081" max="3081" width="10.7109375" customWidth="1"/>
    <col min="3329" max="3329" width="5.85546875" customWidth="1"/>
    <col min="3330" max="3330" width="6.140625" customWidth="1"/>
    <col min="3331" max="3331" width="11.42578125" customWidth="1"/>
    <col min="3332" max="3332" width="15.85546875" customWidth="1"/>
    <col min="3333" max="3333" width="11.28515625" customWidth="1"/>
    <col min="3334" max="3334" width="10.85546875" customWidth="1"/>
    <col min="3335" max="3335" width="11" customWidth="1"/>
    <col min="3336" max="3336" width="11.140625" customWidth="1"/>
    <col min="3337" max="3337" width="10.7109375" customWidth="1"/>
    <col min="3585" max="3585" width="5.85546875" customWidth="1"/>
    <col min="3586" max="3586" width="6.140625" customWidth="1"/>
    <col min="3587" max="3587" width="11.42578125" customWidth="1"/>
    <col min="3588" max="3588" width="15.85546875" customWidth="1"/>
    <col min="3589" max="3589" width="11.28515625" customWidth="1"/>
    <col min="3590" max="3590" width="10.85546875" customWidth="1"/>
    <col min="3591" max="3591" width="11" customWidth="1"/>
    <col min="3592" max="3592" width="11.140625" customWidth="1"/>
    <col min="3593" max="3593" width="10.7109375" customWidth="1"/>
    <col min="3841" max="3841" width="5.85546875" customWidth="1"/>
    <col min="3842" max="3842" width="6.140625" customWidth="1"/>
    <col min="3843" max="3843" width="11.42578125" customWidth="1"/>
    <col min="3844" max="3844" width="15.85546875" customWidth="1"/>
    <col min="3845" max="3845" width="11.28515625" customWidth="1"/>
    <col min="3846" max="3846" width="10.85546875" customWidth="1"/>
    <col min="3847" max="3847" width="11" customWidth="1"/>
    <col min="3848" max="3848" width="11.140625" customWidth="1"/>
    <col min="3849" max="3849" width="10.7109375" customWidth="1"/>
    <col min="4097" max="4097" width="5.85546875" customWidth="1"/>
    <col min="4098" max="4098" width="6.140625" customWidth="1"/>
    <col min="4099" max="4099" width="11.42578125" customWidth="1"/>
    <col min="4100" max="4100" width="15.85546875" customWidth="1"/>
    <col min="4101" max="4101" width="11.28515625" customWidth="1"/>
    <col min="4102" max="4102" width="10.85546875" customWidth="1"/>
    <col min="4103" max="4103" width="11" customWidth="1"/>
    <col min="4104" max="4104" width="11.140625" customWidth="1"/>
    <col min="4105" max="4105" width="10.7109375" customWidth="1"/>
    <col min="4353" max="4353" width="5.85546875" customWidth="1"/>
    <col min="4354" max="4354" width="6.140625" customWidth="1"/>
    <col min="4355" max="4355" width="11.42578125" customWidth="1"/>
    <col min="4356" max="4356" width="15.85546875" customWidth="1"/>
    <col min="4357" max="4357" width="11.28515625" customWidth="1"/>
    <col min="4358" max="4358" width="10.85546875" customWidth="1"/>
    <col min="4359" max="4359" width="11" customWidth="1"/>
    <col min="4360" max="4360" width="11.140625" customWidth="1"/>
    <col min="4361" max="4361" width="10.7109375" customWidth="1"/>
    <col min="4609" max="4609" width="5.85546875" customWidth="1"/>
    <col min="4610" max="4610" width="6.140625" customWidth="1"/>
    <col min="4611" max="4611" width="11.42578125" customWidth="1"/>
    <col min="4612" max="4612" width="15.85546875" customWidth="1"/>
    <col min="4613" max="4613" width="11.28515625" customWidth="1"/>
    <col min="4614" max="4614" width="10.85546875" customWidth="1"/>
    <col min="4615" max="4615" width="11" customWidth="1"/>
    <col min="4616" max="4616" width="11.140625" customWidth="1"/>
    <col min="4617" max="4617" width="10.7109375" customWidth="1"/>
    <col min="4865" max="4865" width="5.85546875" customWidth="1"/>
    <col min="4866" max="4866" width="6.140625" customWidth="1"/>
    <col min="4867" max="4867" width="11.42578125" customWidth="1"/>
    <col min="4868" max="4868" width="15.85546875" customWidth="1"/>
    <col min="4869" max="4869" width="11.28515625" customWidth="1"/>
    <col min="4870" max="4870" width="10.85546875" customWidth="1"/>
    <col min="4871" max="4871" width="11" customWidth="1"/>
    <col min="4872" max="4872" width="11.140625" customWidth="1"/>
    <col min="4873" max="4873" width="10.7109375" customWidth="1"/>
    <col min="5121" max="5121" width="5.85546875" customWidth="1"/>
    <col min="5122" max="5122" width="6.140625" customWidth="1"/>
    <col min="5123" max="5123" width="11.42578125" customWidth="1"/>
    <col min="5124" max="5124" width="15.85546875" customWidth="1"/>
    <col min="5125" max="5125" width="11.28515625" customWidth="1"/>
    <col min="5126" max="5126" width="10.85546875" customWidth="1"/>
    <col min="5127" max="5127" width="11" customWidth="1"/>
    <col min="5128" max="5128" width="11.140625" customWidth="1"/>
    <col min="5129" max="5129" width="10.7109375" customWidth="1"/>
    <col min="5377" max="5377" width="5.85546875" customWidth="1"/>
    <col min="5378" max="5378" width="6.140625" customWidth="1"/>
    <col min="5379" max="5379" width="11.42578125" customWidth="1"/>
    <col min="5380" max="5380" width="15.85546875" customWidth="1"/>
    <col min="5381" max="5381" width="11.28515625" customWidth="1"/>
    <col min="5382" max="5382" width="10.85546875" customWidth="1"/>
    <col min="5383" max="5383" width="11" customWidth="1"/>
    <col min="5384" max="5384" width="11.140625" customWidth="1"/>
    <col min="5385" max="5385" width="10.7109375" customWidth="1"/>
    <col min="5633" max="5633" width="5.85546875" customWidth="1"/>
    <col min="5634" max="5634" width="6.140625" customWidth="1"/>
    <col min="5635" max="5635" width="11.42578125" customWidth="1"/>
    <col min="5636" max="5636" width="15.85546875" customWidth="1"/>
    <col min="5637" max="5637" width="11.28515625" customWidth="1"/>
    <col min="5638" max="5638" width="10.85546875" customWidth="1"/>
    <col min="5639" max="5639" width="11" customWidth="1"/>
    <col min="5640" max="5640" width="11.140625" customWidth="1"/>
    <col min="5641" max="5641" width="10.7109375" customWidth="1"/>
    <col min="5889" max="5889" width="5.85546875" customWidth="1"/>
    <col min="5890" max="5890" width="6.140625" customWidth="1"/>
    <col min="5891" max="5891" width="11.42578125" customWidth="1"/>
    <col min="5892" max="5892" width="15.85546875" customWidth="1"/>
    <col min="5893" max="5893" width="11.28515625" customWidth="1"/>
    <col min="5894" max="5894" width="10.85546875" customWidth="1"/>
    <col min="5895" max="5895" width="11" customWidth="1"/>
    <col min="5896" max="5896" width="11.140625" customWidth="1"/>
    <col min="5897" max="5897" width="10.7109375" customWidth="1"/>
    <col min="6145" max="6145" width="5.85546875" customWidth="1"/>
    <col min="6146" max="6146" width="6.140625" customWidth="1"/>
    <col min="6147" max="6147" width="11.42578125" customWidth="1"/>
    <col min="6148" max="6148" width="15.85546875" customWidth="1"/>
    <col min="6149" max="6149" width="11.28515625" customWidth="1"/>
    <col min="6150" max="6150" width="10.85546875" customWidth="1"/>
    <col min="6151" max="6151" width="11" customWidth="1"/>
    <col min="6152" max="6152" width="11.140625" customWidth="1"/>
    <col min="6153" max="6153" width="10.7109375" customWidth="1"/>
    <col min="6401" max="6401" width="5.85546875" customWidth="1"/>
    <col min="6402" max="6402" width="6.140625" customWidth="1"/>
    <col min="6403" max="6403" width="11.42578125" customWidth="1"/>
    <col min="6404" max="6404" width="15.85546875" customWidth="1"/>
    <col min="6405" max="6405" width="11.28515625" customWidth="1"/>
    <col min="6406" max="6406" width="10.85546875" customWidth="1"/>
    <col min="6407" max="6407" width="11" customWidth="1"/>
    <col min="6408" max="6408" width="11.140625" customWidth="1"/>
    <col min="6409" max="6409" width="10.7109375" customWidth="1"/>
    <col min="6657" max="6657" width="5.85546875" customWidth="1"/>
    <col min="6658" max="6658" width="6.140625" customWidth="1"/>
    <col min="6659" max="6659" width="11.42578125" customWidth="1"/>
    <col min="6660" max="6660" width="15.85546875" customWidth="1"/>
    <col min="6661" max="6661" width="11.28515625" customWidth="1"/>
    <col min="6662" max="6662" width="10.85546875" customWidth="1"/>
    <col min="6663" max="6663" width="11" customWidth="1"/>
    <col min="6664" max="6664" width="11.140625" customWidth="1"/>
    <col min="6665" max="6665" width="10.7109375" customWidth="1"/>
    <col min="6913" max="6913" width="5.85546875" customWidth="1"/>
    <col min="6914" max="6914" width="6.140625" customWidth="1"/>
    <col min="6915" max="6915" width="11.42578125" customWidth="1"/>
    <col min="6916" max="6916" width="15.85546875" customWidth="1"/>
    <col min="6917" max="6917" width="11.28515625" customWidth="1"/>
    <col min="6918" max="6918" width="10.85546875" customWidth="1"/>
    <col min="6919" max="6919" width="11" customWidth="1"/>
    <col min="6920" max="6920" width="11.140625" customWidth="1"/>
    <col min="6921" max="6921" width="10.7109375" customWidth="1"/>
    <col min="7169" max="7169" width="5.85546875" customWidth="1"/>
    <col min="7170" max="7170" width="6.140625" customWidth="1"/>
    <col min="7171" max="7171" width="11.42578125" customWidth="1"/>
    <col min="7172" max="7172" width="15.85546875" customWidth="1"/>
    <col min="7173" max="7173" width="11.28515625" customWidth="1"/>
    <col min="7174" max="7174" width="10.85546875" customWidth="1"/>
    <col min="7175" max="7175" width="11" customWidth="1"/>
    <col min="7176" max="7176" width="11.140625" customWidth="1"/>
    <col min="7177" max="7177" width="10.7109375" customWidth="1"/>
    <col min="7425" max="7425" width="5.85546875" customWidth="1"/>
    <col min="7426" max="7426" width="6.140625" customWidth="1"/>
    <col min="7427" max="7427" width="11.42578125" customWidth="1"/>
    <col min="7428" max="7428" width="15.85546875" customWidth="1"/>
    <col min="7429" max="7429" width="11.28515625" customWidth="1"/>
    <col min="7430" max="7430" width="10.85546875" customWidth="1"/>
    <col min="7431" max="7431" width="11" customWidth="1"/>
    <col min="7432" max="7432" width="11.140625" customWidth="1"/>
    <col min="7433" max="7433" width="10.7109375" customWidth="1"/>
    <col min="7681" max="7681" width="5.85546875" customWidth="1"/>
    <col min="7682" max="7682" width="6.140625" customWidth="1"/>
    <col min="7683" max="7683" width="11.42578125" customWidth="1"/>
    <col min="7684" max="7684" width="15.85546875" customWidth="1"/>
    <col min="7685" max="7685" width="11.28515625" customWidth="1"/>
    <col min="7686" max="7686" width="10.85546875" customWidth="1"/>
    <col min="7687" max="7687" width="11" customWidth="1"/>
    <col min="7688" max="7688" width="11.140625" customWidth="1"/>
    <col min="7689" max="7689" width="10.7109375" customWidth="1"/>
    <col min="7937" max="7937" width="5.85546875" customWidth="1"/>
    <col min="7938" max="7938" width="6.140625" customWidth="1"/>
    <col min="7939" max="7939" width="11.42578125" customWidth="1"/>
    <col min="7940" max="7940" width="15.85546875" customWidth="1"/>
    <col min="7941" max="7941" width="11.28515625" customWidth="1"/>
    <col min="7942" max="7942" width="10.85546875" customWidth="1"/>
    <col min="7943" max="7943" width="11" customWidth="1"/>
    <col min="7944" max="7944" width="11.140625" customWidth="1"/>
    <col min="7945" max="7945" width="10.7109375" customWidth="1"/>
    <col min="8193" max="8193" width="5.85546875" customWidth="1"/>
    <col min="8194" max="8194" width="6.140625" customWidth="1"/>
    <col min="8195" max="8195" width="11.42578125" customWidth="1"/>
    <col min="8196" max="8196" width="15.85546875" customWidth="1"/>
    <col min="8197" max="8197" width="11.28515625" customWidth="1"/>
    <col min="8198" max="8198" width="10.85546875" customWidth="1"/>
    <col min="8199" max="8199" width="11" customWidth="1"/>
    <col min="8200" max="8200" width="11.140625" customWidth="1"/>
    <col min="8201" max="8201" width="10.7109375" customWidth="1"/>
    <col min="8449" max="8449" width="5.85546875" customWidth="1"/>
    <col min="8450" max="8450" width="6.140625" customWidth="1"/>
    <col min="8451" max="8451" width="11.42578125" customWidth="1"/>
    <col min="8452" max="8452" width="15.85546875" customWidth="1"/>
    <col min="8453" max="8453" width="11.28515625" customWidth="1"/>
    <col min="8454" max="8454" width="10.85546875" customWidth="1"/>
    <col min="8455" max="8455" width="11" customWidth="1"/>
    <col min="8456" max="8456" width="11.140625" customWidth="1"/>
    <col min="8457" max="8457" width="10.7109375" customWidth="1"/>
    <col min="8705" max="8705" width="5.85546875" customWidth="1"/>
    <col min="8706" max="8706" width="6.140625" customWidth="1"/>
    <col min="8707" max="8707" width="11.42578125" customWidth="1"/>
    <col min="8708" max="8708" width="15.85546875" customWidth="1"/>
    <col min="8709" max="8709" width="11.28515625" customWidth="1"/>
    <col min="8710" max="8710" width="10.85546875" customWidth="1"/>
    <col min="8711" max="8711" width="11" customWidth="1"/>
    <col min="8712" max="8712" width="11.140625" customWidth="1"/>
    <col min="8713" max="8713" width="10.7109375" customWidth="1"/>
    <col min="8961" max="8961" width="5.85546875" customWidth="1"/>
    <col min="8962" max="8962" width="6.140625" customWidth="1"/>
    <col min="8963" max="8963" width="11.42578125" customWidth="1"/>
    <col min="8964" max="8964" width="15.85546875" customWidth="1"/>
    <col min="8965" max="8965" width="11.28515625" customWidth="1"/>
    <col min="8966" max="8966" width="10.85546875" customWidth="1"/>
    <col min="8967" max="8967" width="11" customWidth="1"/>
    <col min="8968" max="8968" width="11.140625" customWidth="1"/>
    <col min="8969" max="8969" width="10.7109375" customWidth="1"/>
    <col min="9217" max="9217" width="5.85546875" customWidth="1"/>
    <col min="9218" max="9218" width="6.140625" customWidth="1"/>
    <col min="9219" max="9219" width="11.42578125" customWidth="1"/>
    <col min="9220" max="9220" width="15.85546875" customWidth="1"/>
    <col min="9221" max="9221" width="11.28515625" customWidth="1"/>
    <col min="9222" max="9222" width="10.85546875" customWidth="1"/>
    <col min="9223" max="9223" width="11" customWidth="1"/>
    <col min="9224" max="9224" width="11.140625" customWidth="1"/>
    <col min="9225" max="9225" width="10.7109375" customWidth="1"/>
    <col min="9473" max="9473" width="5.85546875" customWidth="1"/>
    <col min="9474" max="9474" width="6.140625" customWidth="1"/>
    <col min="9475" max="9475" width="11.42578125" customWidth="1"/>
    <col min="9476" max="9476" width="15.85546875" customWidth="1"/>
    <col min="9477" max="9477" width="11.28515625" customWidth="1"/>
    <col min="9478" max="9478" width="10.85546875" customWidth="1"/>
    <col min="9479" max="9479" width="11" customWidth="1"/>
    <col min="9480" max="9480" width="11.140625" customWidth="1"/>
    <col min="9481" max="9481" width="10.7109375" customWidth="1"/>
    <col min="9729" max="9729" width="5.85546875" customWidth="1"/>
    <col min="9730" max="9730" width="6.140625" customWidth="1"/>
    <col min="9731" max="9731" width="11.42578125" customWidth="1"/>
    <col min="9732" max="9732" width="15.85546875" customWidth="1"/>
    <col min="9733" max="9733" width="11.28515625" customWidth="1"/>
    <col min="9734" max="9734" width="10.85546875" customWidth="1"/>
    <col min="9735" max="9735" width="11" customWidth="1"/>
    <col min="9736" max="9736" width="11.140625" customWidth="1"/>
    <col min="9737" max="9737" width="10.7109375" customWidth="1"/>
    <col min="9985" max="9985" width="5.85546875" customWidth="1"/>
    <col min="9986" max="9986" width="6.140625" customWidth="1"/>
    <col min="9987" max="9987" width="11.42578125" customWidth="1"/>
    <col min="9988" max="9988" width="15.85546875" customWidth="1"/>
    <col min="9989" max="9989" width="11.28515625" customWidth="1"/>
    <col min="9990" max="9990" width="10.85546875" customWidth="1"/>
    <col min="9991" max="9991" width="11" customWidth="1"/>
    <col min="9992" max="9992" width="11.140625" customWidth="1"/>
    <col min="9993" max="9993" width="10.7109375" customWidth="1"/>
    <col min="10241" max="10241" width="5.85546875" customWidth="1"/>
    <col min="10242" max="10242" width="6.140625" customWidth="1"/>
    <col min="10243" max="10243" width="11.42578125" customWidth="1"/>
    <col min="10244" max="10244" width="15.85546875" customWidth="1"/>
    <col min="10245" max="10245" width="11.28515625" customWidth="1"/>
    <col min="10246" max="10246" width="10.85546875" customWidth="1"/>
    <col min="10247" max="10247" width="11" customWidth="1"/>
    <col min="10248" max="10248" width="11.140625" customWidth="1"/>
    <col min="10249" max="10249" width="10.7109375" customWidth="1"/>
    <col min="10497" max="10497" width="5.85546875" customWidth="1"/>
    <col min="10498" max="10498" width="6.140625" customWidth="1"/>
    <col min="10499" max="10499" width="11.42578125" customWidth="1"/>
    <col min="10500" max="10500" width="15.85546875" customWidth="1"/>
    <col min="10501" max="10501" width="11.28515625" customWidth="1"/>
    <col min="10502" max="10502" width="10.85546875" customWidth="1"/>
    <col min="10503" max="10503" width="11" customWidth="1"/>
    <col min="10504" max="10504" width="11.140625" customWidth="1"/>
    <col min="10505" max="10505" width="10.7109375" customWidth="1"/>
    <col min="10753" max="10753" width="5.85546875" customWidth="1"/>
    <col min="10754" max="10754" width="6.140625" customWidth="1"/>
    <col min="10755" max="10755" width="11.42578125" customWidth="1"/>
    <col min="10756" max="10756" width="15.85546875" customWidth="1"/>
    <col min="10757" max="10757" width="11.28515625" customWidth="1"/>
    <col min="10758" max="10758" width="10.85546875" customWidth="1"/>
    <col min="10759" max="10759" width="11" customWidth="1"/>
    <col min="10760" max="10760" width="11.140625" customWidth="1"/>
    <col min="10761" max="10761" width="10.7109375" customWidth="1"/>
    <col min="11009" max="11009" width="5.85546875" customWidth="1"/>
    <col min="11010" max="11010" width="6.140625" customWidth="1"/>
    <col min="11011" max="11011" width="11.42578125" customWidth="1"/>
    <col min="11012" max="11012" width="15.85546875" customWidth="1"/>
    <col min="11013" max="11013" width="11.28515625" customWidth="1"/>
    <col min="11014" max="11014" width="10.85546875" customWidth="1"/>
    <col min="11015" max="11015" width="11" customWidth="1"/>
    <col min="11016" max="11016" width="11.140625" customWidth="1"/>
    <col min="11017" max="11017" width="10.7109375" customWidth="1"/>
    <col min="11265" max="11265" width="5.85546875" customWidth="1"/>
    <col min="11266" max="11266" width="6.140625" customWidth="1"/>
    <col min="11267" max="11267" width="11.42578125" customWidth="1"/>
    <col min="11268" max="11268" width="15.85546875" customWidth="1"/>
    <col min="11269" max="11269" width="11.28515625" customWidth="1"/>
    <col min="11270" max="11270" width="10.85546875" customWidth="1"/>
    <col min="11271" max="11271" width="11" customWidth="1"/>
    <col min="11272" max="11272" width="11.140625" customWidth="1"/>
    <col min="11273" max="11273" width="10.7109375" customWidth="1"/>
    <col min="11521" max="11521" width="5.85546875" customWidth="1"/>
    <col min="11522" max="11522" width="6.140625" customWidth="1"/>
    <col min="11523" max="11523" width="11.42578125" customWidth="1"/>
    <col min="11524" max="11524" width="15.85546875" customWidth="1"/>
    <col min="11525" max="11525" width="11.28515625" customWidth="1"/>
    <col min="11526" max="11526" width="10.85546875" customWidth="1"/>
    <col min="11527" max="11527" width="11" customWidth="1"/>
    <col min="11528" max="11528" width="11.140625" customWidth="1"/>
    <col min="11529" max="11529" width="10.7109375" customWidth="1"/>
    <col min="11777" max="11777" width="5.85546875" customWidth="1"/>
    <col min="11778" max="11778" width="6.140625" customWidth="1"/>
    <col min="11779" max="11779" width="11.42578125" customWidth="1"/>
    <col min="11780" max="11780" width="15.85546875" customWidth="1"/>
    <col min="11781" max="11781" width="11.28515625" customWidth="1"/>
    <col min="11782" max="11782" width="10.85546875" customWidth="1"/>
    <col min="11783" max="11783" width="11" customWidth="1"/>
    <col min="11784" max="11784" width="11.140625" customWidth="1"/>
    <col min="11785" max="11785" width="10.7109375" customWidth="1"/>
    <col min="12033" max="12033" width="5.85546875" customWidth="1"/>
    <col min="12034" max="12034" width="6.140625" customWidth="1"/>
    <col min="12035" max="12035" width="11.42578125" customWidth="1"/>
    <col min="12036" max="12036" width="15.85546875" customWidth="1"/>
    <col min="12037" max="12037" width="11.28515625" customWidth="1"/>
    <col min="12038" max="12038" width="10.85546875" customWidth="1"/>
    <col min="12039" max="12039" width="11" customWidth="1"/>
    <col min="12040" max="12040" width="11.140625" customWidth="1"/>
    <col min="12041" max="12041" width="10.7109375" customWidth="1"/>
    <col min="12289" max="12289" width="5.85546875" customWidth="1"/>
    <col min="12290" max="12290" width="6.140625" customWidth="1"/>
    <col min="12291" max="12291" width="11.42578125" customWidth="1"/>
    <col min="12292" max="12292" width="15.85546875" customWidth="1"/>
    <col min="12293" max="12293" width="11.28515625" customWidth="1"/>
    <col min="12294" max="12294" width="10.85546875" customWidth="1"/>
    <col min="12295" max="12295" width="11" customWidth="1"/>
    <col min="12296" max="12296" width="11.140625" customWidth="1"/>
    <col min="12297" max="12297" width="10.7109375" customWidth="1"/>
    <col min="12545" max="12545" width="5.85546875" customWidth="1"/>
    <col min="12546" max="12546" width="6.140625" customWidth="1"/>
    <col min="12547" max="12547" width="11.42578125" customWidth="1"/>
    <col min="12548" max="12548" width="15.85546875" customWidth="1"/>
    <col min="12549" max="12549" width="11.28515625" customWidth="1"/>
    <col min="12550" max="12550" width="10.85546875" customWidth="1"/>
    <col min="12551" max="12551" width="11" customWidth="1"/>
    <col min="12552" max="12552" width="11.140625" customWidth="1"/>
    <col min="12553" max="12553" width="10.7109375" customWidth="1"/>
    <col min="12801" max="12801" width="5.85546875" customWidth="1"/>
    <col min="12802" max="12802" width="6.140625" customWidth="1"/>
    <col min="12803" max="12803" width="11.42578125" customWidth="1"/>
    <col min="12804" max="12804" width="15.85546875" customWidth="1"/>
    <col min="12805" max="12805" width="11.28515625" customWidth="1"/>
    <col min="12806" max="12806" width="10.85546875" customWidth="1"/>
    <col min="12807" max="12807" width="11" customWidth="1"/>
    <col min="12808" max="12808" width="11.140625" customWidth="1"/>
    <col min="12809" max="12809" width="10.7109375" customWidth="1"/>
    <col min="13057" max="13057" width="5.85546875" customWidth="1"/>
    <col min="13058" max="13058" width="6.140625" customWidth="1"/>
    <col min="13059" max="13059" width="11.42578125" customWidth="1"/>
    <col min="13060" max="13060" width="15.85546875" customWidth="1"/>
    <col min="13061" max="13061" width="11.28515625" customWidth="1"/>
    <col min="13062" max="13062" width="10.85546875" customWidth="1"/>
    <col min="13063" max="13063" width="11" customWidth="1"/>
    <col min="13064" max="13064" width="11.140625" customWidth="1"/>
    <col min="13065" max="13065" width="10.7109375" customWidth="1"/>
    <col min="13313" max="13313" width="5.85546875" customWidth="1"/>
    <col min="13314" max="13314" width="6.140625" customWidth="1"/>
    <col min="13315" max="13315" width="11.42578125" customWidth="1"/>
    <col min="13316" max="13316" width="15.85546875" customWidth="1"/>
    <col min="13317" max="13317" width="11.28515625" customWidth="1"/>
    <col min="13318" max="13318" width="10.85546875" customWidth="1"/>
    <col min="13319" max="13319" width="11" customWidth="1"/>
    <col min="13320" max="13320" width="11.140625" customWidth="1"/>
    <col min="13321" max="13321" width="10.7109375" customWidth="1"/>
    <col min="13569" max="13569" width="5.85546875" customWidth="1"/>
    <col min="13570" max="13570" width="6.140625" customWidth="1"/>
    <col min="13571" max="13571" width="11.42578125" customWidth="1"/>
    <col min="13572" max="13572" width="15.85546875" customWidth="1"/>
    <col min="13573" max="13573" width="11.28515625" customWidth="1"/>
    <col min="13574" max="13574" width="10.85546875" customWidth="1"/>
    <col min="13575" max="13575" width="11" customWidth="1"/>
    <col min="13576" max="13576" width="11.140625" customWidth="1"/>
    <col min="13577" max="13577" width="10.7109375" customWidth="1"/>
    <col min="13825" max="13825" width="5.85546875" customWidth="1"/>
    <col min="13826" max="13826" width="6.140625" customWidth="1"/>
    <col min="13827" max="13827" width="11.42578125" customWidth="1"/>
    <col min="13828" max="13828" width="15.85546875" customWidth="1"/>
    <col min="13829" max="13829" width="11.28515625" customWidth="1"/>
    <col min="13830" max="13830" width="10.85546875" customWidth="1"/>
    <col min="13831" max="13831" width="11" customWidth="1"/>
    <col min="13832" max="13832" width="11.140625" customWidth="1"/>
    <col min="13833" max="13833" width="10.7109375" customWidth="1"/>
    <col min="14081" max="14081" width="5.85546875" customWidth="1"/>
    <col min="14082" max="14082" width="6.140625" customWidth="1"/>
    <col min="14083" max="14083" width="11.42578125" customWidth="1"/>
    <col min="14084" max="14084" width="15.85546875" customWidth="1"/>
    <col min="14085" max="14085" width="11.28515625" customWidth="1"/>
    <col min="14086" max="14086" width="10.85546875" customWidth="1"/>
    <col min="14087" max="14087" width="11" customWidth="1"/>
    <col min="14088" max="14088" width="11.140625" customWidth="1"/>
    <col min="14089" max="14089" width="10.7109375" customWidth="1"/>
    <col min="14337" max="14337" width="5.85546875" customWidth="1"/>
    <col min="14338" max="14338" width="6.140625" customWidth="1"/>
    <col min="14339" max="14339" width="11.42578125" customWidth="1"/>
    <col min="14340" max="14340" width="15.85546875" customWidth="1"/>
    <col min="14341" max="14341" width="11.28515625" customWidth="1"/>
    <col min="14342" max="14342" width="10.85546875" customWidth="1"/>
    <col min="14343" max="14343" width="11" customWidth="1"/>
    <col min="14344" max="14344" width="11.140625" customWidth="1"/>
    <col min="14345" max="14345" width="10.7109375" customWidth="1"/>
    <col min="14593" max="14593" width="5.85546875" customWidth="1"/>
    <col min="14594" max="14594" width="6.140625" customWidth="1"/>
    <col min="14595" max="14595" width="11.42578125" customWidth="1"/>
    <col min="14596" max="14596" width="15.85546875" customWidth="1"/>
    <col min="14597" max="14597" width="11.28515625" customWidth="1"/>
    <col min="14598" max="14598" width="10.85546875" customWidth="1"/>
    <col min="14599" max="14599" width="11" customWidth="1"/>
    <col min="14600" max="14600" width="11.140625" customWidth="1"/>
    <col min="14601" max="14601" width="10.7109375" customWidth="1"/>
    <col min="14849" max="14849" width="5.85546875" customWidth="1"/>
    <col min="14850" max="14850" width="6.140625" customWidth="1"/>
    <col min="14851" max="14851" width="11.42578125" customWidth="1"/>
    <col min="14852" max="14852" width="15.85546875" customWidth="1"/>
    <col min="14853" max="14853" width="11.28515625" customWidth="1"/>
    <col min="14854" max="14854" width="10.85546875" customWidth="1"/>
    <col min="14855" max="14855" width="11" customWidth="1"/>
    <col min="14856" max="14856" width="11.140625" customWidth="1"/>
    <col min="14857" max="14857" width="10.7109375" customWidth="1"/>
    <col min="15105" max="15105" width="5.85546875" customWidth="1"/>
    <col min="15106" max="15106" width="6.140625" customWidth="1"/>
    <col min="15107" max="15107" width="11.42578125" customWidth="1"/>
    <col min="15108" max="15108" width="15.85546875" customWidth="1"/>
    <col min="15109" max="15109" width="11.28515625" customWidth="1"/>
    <col min="15110" max="15110" width="10.85546875" customWidth="1"/>
    <col min="15111" max="15111" width="11" customWidth="1"/>
    <col min="15112" max="15112" width="11.140625" customWidth="1"/>
    <col min="15113" max="15113" width="10.7109375" customWidth="1"/>
    <col min="15361" max="15361" width="5.85546875" customWidth="1"/>
    <col min="15362" max="15362" width="6.140625" customWidth="1"/>
    <col min="15363" max="15363" width="11.42578125" customWidth="1"/>
    <col min="15364" max="15364" width="15.85546875" customWidth="1"/>
    <col min="15365" max="15365" width="11.28515625" customWidth="1"/>
    <col min="15366" max="15366" width="10.85546875" customWidth="1"/>
    <col min="15367" max="15367" width="11" customWidth="1"/>
    <col min="15368" max="15368" width="11.140625" customWidth="1"/>
    <col min="15369" max="15369" width="10.7109375" customWidth="1"/>
    <col min="15617" max="15617" width="5.85546875" customWidth="1"/>
    <col min="15618" max="15618" width="6.140625" customWidth="1"/>
    <col min="15619" max="15619" width="11.42578125" customWidth="1"/>
    <col min="15620" max="15620" width="15.85546875" customWidth="1"/>
    <col min="15621" max="15621" width="11.28515625" customWidth="1"/>
    <col min="15622" max="15622" width="10.85546875" customWidth="1"/>
    <col min="15623" max="15623" width="11" customWidth="1"/>
    <col min="15624" max="15624" width="11.140625" customWidth="1"/>
    <col min="15625" max="15625" width="10.7109375" customWidth="1"/>
    <col min="15873" max="15873" width="5.85546875" customWidth="1"/>
    <col min="15874" max="15874" width="6.140625" customWidth="1"/>
    <col min="15875" max="15875" width="11.42578125" customWidth="1"/>
    <col min="15876" max="15876" width="15.85546875" customWidth="1"/>
    <col min="15877" max="15877" width="11.28515625" customWidth="1"/>
    <col min="15878" max="15878" width="10.85546875" customWidth="1"/>
    <col min="15879" max="15879" width="11" customWidth="1"/>
    <col min="15880" max="15880" width="11.140625" customWidth="1"/>
    <col min="15881" max="15881" width="10.7109375" customWidth="1"/>
    <col min="16129" max="16129" width="5.85546875" customWidth="1"/>
    <col min="16130" max="16130" width="6.140625" customWidth="1"/>
    <col min="16131" max="16131" width="11.42578125" customWidth="1"/>
    <col min="16132" max="16132" width="15.85546875" customWidth="1"/>
    <col min="16133" max="16133" width="11.28515625" customWidth="1"/>
    <col min="16134" max="16134" width="10.85546875" customWidth="1"/>
    <col min="16135" max="16135" width="11" customWidth="1"/>
    <col min="16136" max="16136" width="11.140625" customWidth="1"/>
    <col min="16137" max="16137" width="10.7109375" customWidth="1"/>
  </cols>
  <sheetData>
    <row r="1" spans="1:9" ht="13.5" thickTop="1" x14ac:dyDescent="0.2">
      <c r="A1" s="197" t="s">
        <v>48</v>
      </c>
      <c r="B1" s="198"/>
      <c r="C1" s="84" t="str">
        <f>CONCATENATE(cislostavby," ",nazevstavby)</f>
        <v>Č34-2019 Oprava koupelny bezbariérového bytu č. 3</v>
      </c>
      <c r="D1" s="85"/>
      <c r="E1" s="86"/>
      <c r="F1" s="85"/>
      <c r="G1" s="87" t="s">
        <v>49</v>
      </c>
      <c r="H1" s="88" t="s">
        <v>73</v>
      </c>
      <c r="I1" s="89"/>
    </row>
    <row r="2" spans="1:9" ht="13.5" thickBot="1" x14ac:dyDescent="0.25">
      <c r="A2" s="199" t="s">
        <v>50</v>
      </c>
      <c r="B2" s="200"/>
      <c r="C2" s="90" t="str">
        <f>CONCATENATE(cisloobjektu," ",nazevobjektu)</f>
        <v>01 Vaňkova 48/1011, Ostrava - Bělský Les</v>
      </c>
      <c r="D2" s="91"/>
      <c r="E2" s="92"/>
      <c r="F2" s="91"/>
      <c r="G2" s="201" t="s">
        <v>79</v>
      </c>
      <c r="H2" s="202"/>
      <c r="I2" s="203"/>
    </row>
    <row r="3" spans="1:9" ht="13.5" thickTop="1" x14ac:dyDescent="0.2">
      <c r="A3" s="56"/>
      <c r="B3" s="56"/>
      <c r="C3" s="56"/>
      <c r="D3" s="56"/>
      <c r="E3" s="56"/>
      <c r="F3" s="56"/>
      <c r="G3" s="56"/>
      <c r="H3" s="56"/>
      <c r="I3" s="56"/>
    </row>
    <row r="4" spans="1:9" ht="19.5" customHeight="1" x14ac:dyDescent="0.25">
      <c r="A4" s="93" t="s">
        <v>51</v>
      </c>
      <c r="B4" s="94"/>
      <c r="C4" s="94"/>
      <c r="D4" s="94"/>
      <c r="E4" s="94"/>
      <c r="F4" s="94"/>
      <c r="G4" s="94"/>
      <c r="H4" s="94"/>
      <c r="I4" s="94"/>
    </row>
    <row r="5" spans="1:9" ht="13.5" thickBot="1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ht="13.5" thickBot="1" x14ac:dyDescent="0.25">
      <c r="A6" s="95"/>
      <c r="B6" s="96" t="s">
        <v>52</v>
      </c>
      <c r="C6" s="96"/>
      <c r="D6" s="97"/>
      <c r="E6" s="98" t="s">
        <v>53</v>
      </c>
      <c r="F6" s="99" t="s">
        <v>54</v>
      </c>
      <c r="G6" s="99" t="s">
        <v>55</v>
      </c>
      <c r="H6" s="99" t="s">
        <v>56</v>
      </c>
      <c r="I6" s="100" t="s">
        <v>30</v>
      </c>
    </row>
    <row r="7" spans="1:9" x14ac:dyDescent="0.2">
      <c r="A7" s="181" t="str">
        <f>Položky!B7</f>
        <v>3</v>
      </c>
      <c r="B7" s="101" t="str">
        <f>Položky!C7</f>
        <v>Svislé a kompletní konstrukce</v>
      </c>
      <c r="C7" s="56"/>
      <c r="D7" s="102"/>
      <c r="E7" s="182">
        <f>Položky!BA13</f>
        <v>0</v>
      </c>
      <c r="F7" s="183">
        <f>Položky!BB13</f>
        <v>0</v>
      </c>
      <c r="G7" s="183">
        <f>Položky!BC13</f>
        <v>0</v>
      </c>
      <c r="H7" s="183">
        <f>Položky!BD13</f>
        <v>0</v>
      </c>
      <c r="I7" s="184">
        <f>Položky!BE13</f>
        <v>0</v>
      </c>
    </row>
    <row r="8" spans="1:9" x14ac:dyDescent="0.2">
      <c r="A8" s="181" t="str">
        <f>Položky!B14</f>
        <v>61</v>
      </c>
      <c r="B8" s="101" t="str">
        <f>Položky!C14</f>
        <v>Upravy povrchů vnitřní</v>
      </c>
      <c r="C8" s="56"/>
      <c r="D8" s="102"/>
      <c r="E8" s="182">
        <f>Položky!BA27</f>
        <v>0</v>
      </c>
      <c r="F8" s="183">
        <f>Položky!BB27</f>
        <v>0</v>
      </c>
      <c r="G8" s="183">
        <f>Položky!BC27</f>
        <v>0</v>
      </c>
      <c r="H8" s="183">
        <f>Položky!BD27</f>
        <v>0</v>
      </c>
      <c r="I8" s="184">
        <f>Položky!BE27</f>
        <v>0</v>
      </c>
    </row>
    <row r="9" spans="1:9" x14ac:dyDescent="0.2">
      <c r="A9" s="181" t="str">
        <f>Položky!B28</f>
        <v>63</v>
      </c>
      <c r="B9" s="101" t="str">
        <f>Položky!C28</f>
        <v>Podlahy a podlahové konstrukce</v>
      </c>
      <c r="C9" s="56"/>
      <c r="D9" s="102"/>
      <c r="E9" s="182">
        <f>Položky!BA31</f>
        <v>0</v>
      </c>
      <c r="F9" s="183">
        <f>Položky!BB31</f>
        <v>0</v>
      </c>
      <c r="G9" s="183">
        <f>Položky!BC31</f>
        <v>0</v>
      </c>
      <c r="H9" s="183">
        <f>Položky!BD31</f>
        <v>0</v>
      </c>
      <c r="I9" s="184">
        <f>Položky!BE31</f>
        <v>0</v>
      </c>
    </row>
    <row r="10" spans="1:9" x14ac:dyDescent="0.2">
      <c r="A10" s="181" t="str">
        <f>Položky!B32</f>
        <v>95</v>
      </c>
      <c r="B10" s="101" t="str">
        <f>Položky!C32</f>
        <v>Dokončovací konstrukce na pozemních stavbách</v>
      </c>
      <c r="C10" s="56"/>
      <c r="D10" s="102"/>
      <c r="E10" s="182">
        <f>Položky!BA34</f>
        <v>0</v>
      </c>
      <c r="F10" s="183">
        <f>Položky!BB34</f>
        <v>0</v>
      </c>
      <c r="G10" s="183">
        <f>Položky!BC34</f>
        <v>0</v>
      </c>
      <c r="H10" s="183">
        <f>Položky!BD34</f>
        <v>0</v>
      </c>
      <c r="I10" s="184">
        <f>Položky!BE34</f>
        <v>0</v>
      </c>
    </row>
    <row r="11" spans="1:9" x14ac:dyDescent="0.2">
      <c r="A11" s="181" t="str">
        <f>Položky!B35</f>
        <v>96</v>
      </c>
      <c r="B11" s="101" t="str">
        <f>Položky!C35</f>
        <v>Bourání konstrukcí</v>
      </c>
      <c r="C11" s="56"/>
      <c r="D11" s="102"/>
      <c r="E11" s="182">
        <f>Položky!BA42</f>
        <v>0</v>
      </c>
      <c r="F11" s="183">
        <f>Položky!BB42</f>
        <v>0</v>
      </c>
      <c r="G11" s="183">
        <f>Položky!BC42</f>
        <v>0</v>
      </c>
      <c r="H11" s="183">
        <f>Položky!BD42</f>
        <v>0</v>
      </c>
      <c r="I11" s="184">
        <f>Položky!BE42</f>
        <v>0</v>
      </c>
    </row>
    <row r="12" spans="1:9" x14ac:dyDescent="0.2">
      <c r="A12" s="181" t="str">
        <f>Položky!B43</f>
        <v>97</v>
      </c>
      <c r="B12" s="101" t="str">
        <f>Položky!C43</f>
        <v>Prorážení otvorů</v>
      </c>
      <c r="C12" s="56"/>
      <c r="D12" s="102"/>
      <c r="E12" s="182">
        <f>Položky!BA45</f>
        <v>0</v>
      </c>
      <c r="F12" s="183">
        <f>Položky!BB45</f>
        <v>0</v>
      </c>
      <c r="G12" s="183">
        <f>Položky!BC45</f>
        <v>0</v>
      </c>
      <c r="H12" s="183">
        <f>Položky!BD45</f>
        <v>0</v>
      </c>
      <c r="I12" s="184">
        <f>Položky!BE45</f>
        <v>0</v>
      </c>
    </row>
    <row r="13" spans="1:9" x14ac:dyDescent="0.2">
      <c r="A13" s="181" t="str">
        <f>Položky!B46</f>
        <v>99</v>
      </c>
      <c r="B13" s="101" t="str">
        <f>Položky!C46</f>
        <v>Staveništní přesun hmot</v>
      </c>
      <c r="C13" s="56"/>
      <c r="D13" s="102"/>
      <c r="E13" s="182">
        <f>Položky!BA48</f>
        <v>0</v>
      </c>
      <c r="F13" s="183">
        <f>Položky!BB48</f>
        <v>0</v>
      </c>
      <c r="G13" s="183">
        <f>Položky!BC48</f>
        <v>0</v>
      </c>
      <c r="H13" s="183">
        <f>Položky!BD48</f>
        <v>0</v>
      </c>
      <c r="I13" s="184">
        <f>Položky!BE48</f>
        <v>0</v>
      </c>
    </row>
    <row r="14" spans="1:9" x14ac:dyDescent="0.2">
      <c r="A14" s="181" t="str">
        <f>Položky!B49</f>
        <v>711</v>
      </c>
      <c r="B14" s="101" t="str">
        <f>Položky!C49</f>
        <v>Izolace proti vodě</v>
      </c>
      <c r="C14" s="56"/>
      <c r="D14" s="102"/>
      <c r="E14" s="182">
        <f>Položky!BA55</f>
        <v>0</v>
      </c>
      <c r="F14" s="183">
        <f>Položky!BB55</f>
        <v>0</v>
      </c>
      <c r="G14" s="183">
        <f>Položky!BC55</f>
        <v>0</v>
      </c>
      <c r="H14" s="183">
        <f>Položky!BD55</f>
        <v>0</v>
      </c>
      <c r="I14" s="184">
        <f>Položky!BE55</f>
        <v>0</v>
      </c>
    </row>
    <row r="15" spans="1:9" x14ac:dyDescent="0.2">
      <c r="A15" s="181" t="str">
        <f>Položky!B56</f>
        <v>713</v>
      </c>
      <c r="B15" s="101" t="str">
        <f>Položky!C56</f>
        <v>Izolace tepelné</v>
      </c>
      <c r="C15" s="56"/>
      <c r="D15" s="102"/>
      <c r="E15" s="182">
        <f>Položky!BA62</f>
        <v>0</v>
      </c>
      <c r="F15" s="183">
        <f>Položky!BB62</f>
        <v>0</v>
      </c>
      <c r="G15" s="183">
        <f>Položky!BC62</f>
        <v>0</v>
      </c>
      <c r="H15" s="183">
        <f>Položky!BD62</f>
        <v>0</v>
      </c>
      <c r="I15" s="184">
        <f>Položky!BE62</f>
        <v>0</v>
      </c>
    </row>
    <row r="16" spans="1:9" x14ac:dyDescent="0.2">
      <c r="A16" s="181" t="str">
        <f>Položky!B63</f>
        <v>720</v>
      </c>
      <c r="B16" s="101" t="str">
        <f>Položky!C63</f>
        <v>Zdravotechnická instalace</v>
      </c>
      <c r="C16" s="56"/>
      <c r="D16" s="102"/>
      <c r="E16" s="182">
        <f>Položky!BA66</f>
        <v>0</v>
      </c>
      <c r="F16" s="183">
        <f>Položky!BB66</f>
        <v>0</v>
      </c>
      <c r="G16" s="183">
        <f>Položky!BC66</f>
        <v>0</v>
      </c>
      <c r="H16" s="183">
        <f>Položky!BD66</f>
        <v>0</v>
      </c>
      <c r="I16" s="184">
        <f>Položky!BE66</f>
        <v>0</v>
      </c>
    </row>
    <row r="17" spans="1:256" x14ac:dyDescent="0.2">
      <c r="A17" s="181" t="str">
        <f>Položky!B67</f>
        <v>725</v>
      </c>
      <c r="B17" s="101" t="str">
        <f>Položky!C67</f>
        <v>Zařizovací předměty</v>
      </c>
      <c r="C17" s="56"/>
      <c r="D17" s="102"/>
      <c r="E17" s="182">
        <f>Položky!BA73</f>
        <v>0</v>
      </c>
      <c r="F17" s="183">
        <f>SUM(Položky!G73)</f>
        <v>0</v>
      </c>
      <c r="G17" s="183">
        <f>Položky!BC73</f>
        <v>0</v>
      </c>
      <c r="H17" s="183">
        <f>Položky!BD73</f>
        <v>0</v>
      </c>
      <c r="I17" s="184">
        <f>Položky!BE73</f>
        <v>0</v>
      </c>
    </row>
    <row r="18" spans="1:256" x14ac:dyDescent="0.2">
      <c r="A18" s="181" t="str">
        <f>Položky!B74</f>
        <v>766</v>
      </c>
      <c r="B18" s="101" t="str">
        <f>Položky!C74</f>
        <v>Konstrukce truhlářské</v>
      </c>
      <c r="C18" s="56"/>
      <c r="D18" s="102"/>
      <c r="E18" s="182">
        <f>Položky!BA79</f>
        <v>0</v>
      </c>
      <c r="F18" s="183">
        <f>Položky!BB79</f>
        <v>0</v>
      </c>
      <c r="G18" s="183">
        <f>Položky!BC79</f>
        <v>0</v>
      </c>
      <c r="H18" s="183">
        <f>Položky!BD79</f>
        <v>0</v>
      </c>
      <c r="I18" s="184">
        <f>Položky!BE79</f>
        <v>0</v>
      </c>
    </row>
    <row r="19" spans="1:256" x14ac:dyDescent="0.2">
      <c r="A19" s="181" t="str">
        <f>Položky!B80</f>
        <v>771</v>
      </c>
      <c r="B19" s="101" t="str">
        <f>Položky!C80</f>
        <v>Podlahy z dlaždic a obklady</v>
      </c>
      <c r="C19" s="56"/>
      <c r="D19" s="102"/>
      <c r="E19" s="182">
        <f>Položky!BA86</f>
        <v>0</v>
      </c>
      <c r="F19" s="183">
        <f>Položky!BB86</f>
        <v>0</v>
      </c>
      <c r="G19" s="183">
        <f>Položky!BC86</f>
        <v>0</v>
      </c>
      <c r="H19" s="183">
        <f>Položky!BD86</f>
        <v>0</v>
      </c>
      <c r="I19" s="184">
        <f>Položky!BE86</f>
        <v>0</v>
      </c>
    </row>
    <row r="20" spans="1:256" x14ac:dyDescent="0.2">
      <c r="A20" s="181" t="str">
        <f>Položky!B87</f>
        <v>781</v>
      </c>
      <c r="B20" s="101" t="str">
        <f>Položky!C87</f>
        <v>Obklady keramické</v>
      </c>
      <c r="C20" s="56"/>
      <c r="D20" s="102"/>
      <c r="E20" s="182">
        <f>Položky!BA97</f>
        <v>0</v>
      </c>
      <c r="F20" s="183">
        <f>Položky!BB97</f>
        <v>0</v>
      </c>
      <c r="G20" s="183">
        <f>Položky!BC97</f>
        <v>0</v>
      </c>
      <c r="H20" s="183">
        <f>Položky!BD97</f>
        <v>0</v>
      </c>
      <c r="I20" s="184">
        <f>Položky!BE97</f>
        <v>0</v>
      </c>
    </row>
    <row r="21" spans="1:256" x14ac:dyDescent="0.2">
      <c r="A21" s="181" t="str">
        <f>Položky!B98</f>
        <v>783</v>
      </c>
      <c r="B21" s="101" t="str">
        <f>Položky!C98</f>
        <v>Nátěry</v>
      </c>
      <c r="C21" s="56"/>
      <c r="D21" s="102"/>
      <c r="E21" s="182">
        <f>Položky!BA101</f>
        <v>0</v>
      </c>
      <c r="F21" s="183">
        <f>Položky!BB101</f>
        <v>0</v>
      </c>
      <c r="G21" s="183">
        <f>Položky!BC101</f>
        <v>0</v>
      </c>
      <c r="H21" s="183">
        <f>Položky!BD101</f>
        <v>0</v>
      </c>
      <c r="I21" s="184">
        <f>Položky!BE101</f>
        <v>0</v>
      </c>
    </row>
    <row r="22" spans="1:256" x14ac:dyDescent="0.2">
      <c r="A22" s="181" t="str">
        <f>Položky!B102</f>
        <v>784</v>
      </c>
      <c r="B22" s="101" t="str">
        <f>Položky!C102</f>
        <v>Malby</v>
      </c>
      <c r="C22" s="56"/>
      <c r="D22" s="102"/>
      <c r="E22" s="182">
        <f>Položky!BA109</f>
        <v>0</v>
      </c>
      <c r="F22" s="183">
        <f>Položky!BB109</f>
        <v>0</v>
      </c>
      <c r="G22" s="183">
        <f>Položky!BC109</f>
        <v>0</v>
      </c>
      <c r="H22" s="183">
        <f>Položky!BD109</f>
        <v>0</v>
      </c>
      <c r="I22" s="184">
        <f>Položky!BE109</f>
        <v>0</v>
      </c>
    </row>
    <row r="23" spans="1:256" ht="13.5" thickBot="1" x14ac:dyDescent="0.25">
      <c r="A23" s="181" t="str">
        <f>Položky!B110</f>
        <v>D96</v>
      </c>
      <c r="B23" s="101" t="str">
        <f>Položky!C110</f>
        <v>Přesuny suti a vybouraných hmot</v>
      </c>
      <c r="C23" s="56"/>
      <c r="D23" s="102"/>
      <c r="E23" s="182">
        <f>Položky!BA117</f>
        <v>0</v>
      </c>
      <c r="F23" s="183">
        <f>Položky!BB117</f>
        <v>0</v>
      </c>
      <c r="G23" s="183">
        <f>Položky!BC117</f>
        <v>0</v>
      </c>
      <c r="H23" s="183">
        <f>Položky!BD117</f>
        <v>0</v>
      </c>
      <c r="I23" s="184">
        <f>Položky!BE117</f>
        <v>0</v>
      </c>
    </row>
    <row r="24" spans="1:256" ht="13.5" thickBot="1" x14ac:dyDescent="0.25">
      <c r="A24" s="103"/>
      <c r="B24" s="104" t="s">
        <v>57</v>
      </c>
      <c r="C24" s="104"/>
      <c r="D24" s="105"/>
      <c r="E24" s="106">
        <f>SUM(E7:E23)</f>
        <v>0</v>
      </c>
      <c r="F24" s="107">
        <f>SUM(F7:F23)</f>
        <v>0</v>
      </c>
      <c r="G24" s="107">
        <f>SUM(G7:G23)</f>
        <v>0</v>
      </c>
      <c r="H24" s="107">
        <f>SUM(H7:H23)</f>
        <v>0</v>
      </c>
      <c r="I24" s="108">
        <f>SUM(I7:I23)</f>
        <v>0</v>
      </c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</row>
    <row r="25" spans="1:256" x14ac:dyDescent="0.2">
      <c r="A25" s="56"/>
      <c r="B25" s="56"/>
      <c r="C25" s="56"/>
      <c r="D25" s="56"/>
      <c r="E25" s="56"/>
      <c r="F25" s="56"/>
      <c r="G25" s="56"/>
      <c r="H25" s="56"/>
      <c r="I25" s="56"/>
    </row>
    <row r="26" spans="1:256" ht="18" x14ac:dyDescent="0.25">
      <c r="A26" s="94" t="s">
        <v>58</v>
      </c>
      <c r="B26" s="94"/>
      <c r="C26" s="94"/>
      <c r="D26" s="94"/>
      <c r="E26" s="94"/>
      <c r="F26" s="94"/>
      <c r="G26" s="110"/>
      <c r="H26" s="94"/>
      <c r="I26" s="94"/>
      <c r="BA26" s="31"/>
      <c r="BB26" s="31"/>
      <c r="BC26" s="31"/>
      <c r="BD26" s="31"/>
      <c r="BE26" s="31"/>
    </row>
    <row r="27" spans="1:256" ht="13.5" thickBot="1" x14ac:dyDescent="0.25">
      <c r="A27" s="56"/>
      <c r="B27" s="56"/>
      <c r="C27" s="56"/>
      <c r="D27" s="56"/>
      <c r="E27" s="56"/>
      <c r="F27" s="56"/>
      <c r="G27" s="56"/>
      <c r="H27" s="56"/>
      <c r="I27" s="56"/>
    </row>
    <row r="28" spans="1:256" x14ac:dyDescent="0.2">
      <c r="A28" s="61" t="s">
        <v>59</v>
      </c>
      <c r="B28" s="62"/>
      <c r="C28" s="62"/>
      <c r="D28" s="111"/>
      <c r="E28" s="112" t="s">
        <v>60</v>
      </c>
      <c r="F28" s="113" t="s">
        <v>61</v>
      </c>
      <c r="G28" s="114" t="s">
        <v>62</v>
      </c>
      <c r="H28" s="115"/>
      <c r="I28" s="116" t="s">
        <v>60</v>
      </c>
    </row>
    <row r="29" spans="1:256" x14ac:dyDescent="0.2">
      <c r="A29" s="54" t="s">
        <v>237</v>
      </c>
      <c r="B29" s="45"/>
      <c r="C29" s="45"/>
      <c r="D29" s="117"/>
      <c r="E29" s="118"/>
      <c r="F29" s="119"/>
      <c r="G29" s="120">
        <f t="shared" ref="G29:G36" si="0">CHOOSE(BA29+1,HSV+PSV,HSV+PSV+Mont,HSV+PSV+Dodavka+Mont,HSV,PSV,Mont,Dodavka,Mont+Dodavka,0)</f>
        <v>0</v>
      </c>
      <c r="H29" s="121"/>
      <c r="I29" s="122">
        <f t="shared" ref="I29:I36" si="1">E29+F29*G29/100</f>
        <v>0</v>
      </c>
      <c r="BA29">
        <v>0</v>
      </c>
    </row>
    <row r="30" spans="1:256" x14ac:dyDescent="0.2">
      <c r="A30" s="54" t="s">
        <v>238</v>
      </c>
      <c r="B30" s="45"/>
      <c r="C30" s="45"/>
      <c r="D30" s="117"/>
      <c r="E30" s="118"/>
      <c r="F30" s="119"/>
      <c r="G30" s="120">
        <f t="shared" si="0"/>
        <v>0</v>
      </c>
      <c r="H30" s="121"/>
      <c r="I30" s="122">
        <f t="shared" si="1"/>
        <v>0</v>
      </c>
      <c r="BA30">
        <v>0</v>
      </c>
    </row>
    <row r="31" spans="1:256" x14ac:dyDescent="0.2">
      <c r="A31" s="54" t="s">
        <v>239</v>
      </c>
      <c r="B31" s="45"/>
      <c r="C31" s="45"/>
      <c r="D31" s="117"/>
      <c r="E31" s="118"/>
      <c r="F31" s="119"/>
      <c r="G31" s="120">
        <f t="shared" si="0"/>
        <v>0</v>
      </c>
      <c r="H31" s="121"/>
      <c r="I31" s="122">
        <f t="shared" si="1"/>
        <v>0</v>
      </c>
      <c r="BA31">
        <v>0</v>
      </c>
    </row>
    <row r="32" spans="1:256" x14ac:dyDescent="0.2">
      <c r="A32" s="54" t="s">
        <v>240</v>
      </c>
      <c r="B32" s="45"/>
      <c r="C32" s="45"/>
      <c r="D32" s="117"/>
      <c r="E32" s="118"/>
      <c r="F32" s="119"/>
      <c r="G32" s="120">
        <f t="shared" si="0"/>
        <v>0</v>
      </c>
      <c r="H32" s="121"/>
      <c r="I32" s="122">
        <f t="shared" si="1"/>
        <v>0</v>
      </c>
      <c r="BA32">
        <v>0</v>
      </c>
    </row>
    <row r="33" spans="1:53" x14ac:dyDescent="0.2">
      <c r="A33" s="54" t="s">
        <v>241</v>
      </c>
      <c r="B33" s="45"/>
      <c r="C33" s="45"/>
      <c r="D33" s="117"/>
      <c r="E33" s="118"/>
      <c r="F33" s="119"/>
      <c r="G33" s="120">
        <f t="shared" si="0"/>
        <v>0</v>
      </c>
      <c r="H33" s="121"/>
      <c r="I33" s="122">
        <f t="shared" si="1"/>
        <v>0</v>
      </c>
      <c r="BA33">
        <v>1</v>
      </c>
    </row>
    <row r="34" spans="1:53" x14ac:dyDescent="0.2">
      <c r="A34" s="54" t="s">
        <v>242</v>
      </c>
      <c r="B34" s="45"/>
      <c r="C34" s="45"/>
      <c r="D34" s="117"/>
      <c r="E34" s="118"/>
      <c r="F34" s="119"/>
      <c r="G34" s="120">
        <f t="shared" si="0"/>
        <v>0</v>
      </c>
      <c r="H34" s="121"/>
      <c r="I34" s="122">
        <f t="shared" si="1"/>
        <v>0</v>
      </c>
      <c r="BA34">
        <v>1</v>
      </c>
    </row>
    <row r="35" spans="1:53" x14ac:dyDescent="0.2">
      <c r="A35" s="54" t="s">
        <v>243</v>
      </c>
      <c r="B35" s="45"/>
      <c r="C35" s="45"/>
      <c r="D35" s="117"/>
      <c r="E35" s="118"/>
      <c r="F35" s="119"/>
      <c r="G35" s="120">
        <f t="shared" si="0"/>
        <v>0</v>
      </c>
      <c r="H35" s="121"/>
      <c r="I35" s="122">
        <f t="shared" si="1"/>
        <v>0</v>
      </c>
      <c r="BA35">
        <v>2</v>
      </c>
    </row>
    <row r="36" spans="1:53" x14ac:dyDescent="0.2">
      <c r="A36" s="54" t="s">
        <v>244</v>
      </c>
      <c r="B36" s="45"/>
      <c r="C36" s="45"/>
      <c r="D36" s="117"/>
      <c r="E36" s="118"/>
      <c r="F36" s="119"/>
      <c r="G36" s="120">
        <f t="shared" si="0"/>
        <v>0</v>
      </c>
      <c r="H36" s="121"/>
      <c r="I36" s="122">
        <f t="shared" si="1"/>
        <v>0</v>
      </c>
      <c r="BA36">
        <v>2</v>
      </c>
    </row>
    <row r="37" spans="1:53" ht="13.5" thickBot="1" x14ac:dyDescent="0.25">
      <c r="A37" s="123"/>
      <c r="B37" s="124" t="s">
        <v>63</v>
      </c>
      <c r="C37" s="125"/>
      <c r="D37" s="126"/>
      <c r="E37" s="127"/>
      <c r="F37" s="128"/>
      <c r="G37" s="128"/>
      <c r="H37" s="204">
        <f>SUM(I29:I36)</f>
        <v>0</v>
      </c>
      <c r="I37" s="205"/>
    </row>
    <row r="39" spans="1:53" x14ac:dyDescent="0.2">
      <c r="B39" s="109"/>
      <c r="F39" s="129"/>
      <c r="G39" s="130"/>
      <c r="H39" s="130"/>
      <c r="I39" s="131"/>
    </row>
    <row r="40" spans="1:53" x14ac:dyDescent="0.2">
      <c r="F40" s="129"/>
      <c r="G40" s="130"/>
      <c r="H40" s="130"/>
      <c r="I40" s="131"/>
    </row>
    <row r="41" spans="1:53" x14ac:dyDescent="0.2">
      <c r="F41" s="129"/>
      <c r="G41" s="130"/>
      <c r="H41" s="130"/>
      <c r="I41" s="131"/>
    </row>
    <row r="42" spans="1:53" x14ac:dyDescent="0.2">
      <c r="F42" s="129"/>
      <c r="G42" s="130"/>
      <c r="H42" s="130"/>
      <c r="I42" s="131"/>
    </row>
    <row r="43" spans="1:53" x14ac:dyDescent="0.2">
      <c r="F43" s="129"/>
      <c r="G43" s="130"/>
      <c r="H43" s="130"/>
      <c r="I43" s="131"/>
    </row>
    <row r="44" spans="1:53" x14ac:dyDescent="0.2">
      <c r="F44" s="129"/>
      <c r="G44" s="130"/>
      <c r="H44" s="130"/>
      <c r="I44" s="131"/>
    </row>
    <row r="45" spans="1:53" x14ac:dyDescent="0.2">
      <c r="F45" s="129"/>
      <c r="G45" s="130"/>
      <c r="H45" s="130"/>
      <c r="I45" s="131"/>
    </row>
    <row r="46" spans="1:53" x14ac:dyDescent="0.2">
      <c r="F46" s="129"/>
      <c r="G46" s="130"/>
      <c r="H46" s="130"/>
      <c r="I46" s="131"/>
    </row>
    <row r="47" spans="1:53" x14ac:dyDescent="0.2">
      <c r="F47" s="129"/>
      <c r="G47" s="130"/>
      <c r="H47" s="130"/>
      <c r="I47" s="131"/>
    </row>
    <row r="48" spans="1:53" x14ac:dyDescent="0.2">
      <c r="F48" s="129"/>
      <c r="G48" s="130"/>
      <c r="H48" s="130"/>
      <c r="I48" s="131"/>
    </row>
    <row r="49" spans="6:9" x14ac:dyDescent="0.2">
      <c r="F49" s="129"/>
      <c r="G49" s="130"/>
      <c r="H49" s="130"/>
      <c r="I49" s="131"/>
    </row>
    <row r="50" spans="6:9" x14ac:dyDescent="0.2">
      <c r="F50" s="129"/>
      <c r="G50" s="130"/>
      <c r="H50" s="130"/>
      <c r="I50" s="131"/>
    </row>
    <row r="51" spans="6:9" x14ac:dyDescent="0.2">
      <c r="F51" s="129"/>
      <c r="G51" s="130"/>
      <c r="H51" s="130"/>
      <c r="I51" s="131"/>
    </row>
    <row r="52" spans="6:9" x14ac:dyDescent="0.2">
      <c r="F52" s="129"/>
      <c r="G52" s="130"/>
      <c r="H52" s="130"/>
      <c r="I52" s="131"/>
    </row>
    <row r="53" spans="6:9" x14ac:dyDescent="0.2">
      <c r="F53" s="129"/>
      <c r="G53" s="130"/>
      <c r="H53" s="130"/>
      <c r="I53" s="131"/>
    </row>
    <row r="54" spans="6:9" x14ac:dyDescent="0.2">
      <c r="F54" s="129"/>
      <c r="G54" s="130"/>
      <c r="H54" s="130"/>
      <c r="I54" s="131"/>
    </row>
    <row r="55" spans="6:9" x14ac:dyDescent="0.2">
      <c r="F55" s="129"/>
      <c r="G55" s="130"/>
      <c r="H55" s="130"/>
      <c r="I55" s="131"/>
    </row>
    <row r="56" spans="6:9" x14ac:dyDescent="0.2">
      <c r="F56" s="129"/>
      <c r="G56" s="130"/>
      <c r="H56" s="130"/>
      <c r="I56" s="131"/>
    </row>
    <row r="57" spans="6:9" x14ac:dyDescent="0.2">
      <c r="F57" s="129"/>
      <c r="G57" s="130"/>
      <c r="H57" s="130"/>
      <c r="I57" s="131"/>
    </row>
    <row r="58" spans="6:9" x14ac:dyDescent="0.2">
      <c r="F58" s="129"/>
      <c r="G58" s="130"/>
      <c r="H58" s="130"/>
      <c r="I58" s="131"/>
    </row>
    <row r="59" spans="6:9" x14ac:dyDescent="0.2">
      <c r="F59" s="129"/>
      <c r="G59" s="130"/>
      <c r="H59" s="130"/>
      <c r="I59" s="131"/>
    </row>
    <row r="60" spans="6:9" x14ac:dyDescent="0.2">
      <c r="F60" s="129"/>
      <c r="G60" s="130"/>
      <c r="H60" s="130"/>
      <c r="I60" s="131"/>
    </row>
    <row r="61" spans="6:9" x14ac:dyDescent="0.2">
      <c r="F61" s="129"/>
      <c r="G61" s="130"/>
      <c r="H61" s="130"/>
      <c r="I61" s="131"/>
    </row>
    <row r="62" spans="6:9" x14ac:dyDescent="0.2">
      <c r="F62" s="129"/>
      <c r="G62" s="130"/>
      <c r="H62" s="130"/>
      <c r="I62" s="131"/>
    </row>
    <row r="63" spans="6:9" x14ac:dyDescent="0.2">
      <c r="F63" s="129"/>
      <c r="G63" s="130"/>
      <c r="H63" s="130"/>
      <c r="I63" s="131"/>
    </row>
    <row r="64" spans="6:9" x14ac:dyDescent="0.2">
      <c r="F64" s="129"/>
      <c r="G64" s="130"/>
      <c r="H64" s="130"/>
      <c r="I64" s="131"/>
    </row>
    <row r="65" spans="6:9" x14ac:dyDescent="0.2">
      <c r="F65" s="129"/>
      <c r="G65" s="130"/>
      <c r="H65" s="130"/>
      <c r="I65" s="131"/>
    </row>
    <row r="66" spans="6:9" x14ac:dyDescent="0.2">
      <c r="F66" s="129"/>
      <c r="G66" s="130"/>
      <c r="H66" s="130"/>
      <c r="I66" s="131"/>
    </row>
    <row r="67" spans="6:9" x14ac:dyDescent="0.2">
      <c r="F67" s="129"/>
      <c r="G67" s="130"/>
      <c r="H67" s="130"/>
      <c r="I67" s="131"/>
    </row>
    <row r="68" spans="6:9" x14ac:dyDescent="0.2">
      <c r="F68" s="129"/>
      <c r="G68" s="130"/>
      <c r="H68" s="130"/>
      <c r="I68" s="131"/>
    </row>
    <row r="69" spans="6:9" x14ac:dyDescent="0.2">
      <c r="F69" s="129"/>
      <c r="G69" s="130"/>
      <c r="H69" s="130"/>
      <c r="I69" s="131"/>
    </row>
    <row r="70" spans="6:9" x14ac:dyDescent="0.2">
      <c r="F70" s="129"/>
      <c r="G70" s="130"/>
      <c r="H70" s="130"/>
      <c r="I70" s="131"/>
    </row>
    <row r="71" spans="6:9" x14ac:dyDescent="0.2">
      <c r="F71" s="129"/>
      <c r="G71" s="130"/>
      <c r="H71" s="130"/>
      <c r="I71" s="131"/>
    </row>
    <row r="72" spans="6:9" x14ac:dyDescent="0.2">
      <c r="F72" s="129"/>
      <c r="G72" s="130"/>
      <c r="H72" s="130"/>
      <c r="I72" s="131"/>
    </row>
    <row r="73" spans="6:9" x14ac:dyDescent="0.2">
      <c r="F73" s="129"/>
      <c r="G73" s="130"/>
      <c r="H73" s="130"/>
      <c r="I73" s="131"/>
    </row>
    <row r="74" spans="6:9" x14ac:dyDescent="0.2">
      <c r="F74" s="129"/>
      <c r="G74" s="130"/>
      <c r="H74" s="130"/>
      <c r="I74" s="131"/>
    </row>
    <row r="75" spans="6:9" x14ac:dyDescent="0.2">
      <c r="F75" s="129"/>
      <c r="G75" s="130"/>
      <c r="H75" s="130"/>
      <c r="I75" s="131"/>
    </row>
    <row r="76" spans="6:9" x14ac:dyDescent="0.2">
      <c r="F76" s="129"/>
      <c r="G76" s="130"/>
      <c r="H76" s="130"/>
      <c r="I76" s="131"/>
    </row>
    <row r="77" spans="6:9" x14ac:dyDescent="0.2">
      <c r="F77" s="129"/>
      <c r="G77" s="130"/>
      <c r="H77" s="130"/>
      <c r="I77" s="131"/>
    </row>
    <row r="78" spans="6:9" x14ac:dyDescent="0.2">
      <c r="F78" s="129"/>
      <c r="G78" s="130"/>
      <c r="H78" s="130"/>
      <c r="I78" s="131"/>
    </row>
    <row r="79" spans="6:9" x14ac:dyDescent="0.2">
      <c r="F79" s="129"/>
      <c r="G79" s="130"/>
      <c r="H79" s="130"/>
      <c r="I79" s="131"/>
    </row>
    <row r="80" spans="6:9" x14ac:dyDescent="0.2">
      <c r="F80" s="129"/>
      <c r="G80" s="130"/>
      <c r="H80" s="130"/>
      <c r="I80" s="131"/>
    </row>
    <row r="81" spans="6:9" x14ac:dyDescent="0.2">
      <c r="F81" s="129"/>
      <c r="G81" s="130"/>
      <c r="H81" s="130"/>
      <c r="I81" s="131"/>
    </row>
    <row r="82" spans="6:9" x14ac:dyDescent="0.2">
      <c r="F82" s="129"/>
      <c r="G82" s="130"/>
      <c r="H82" s="130"/>
      <c r="I82" s="131"/>
    </row>
    <row r="83" spans="6:9" x14ac:dyDescent="0.2">
      <c r="F83" s="129"/>
      <c r="G83" s="130"/>
      <c r="H83" s="130"/>
      <c r="I83" s="131"/>
    </row>
    <row r="84" spans="6:9" x14ac:dyDescent="0.2">
      <c r="F84" s="129"/>
      <c r="G84" s="130"/>
      <c r="H84" s="130"/>
      <c r="I84" s="131"/>
    </row>
    <row r="85" spans="6:9" x14ac:dyDescent="0.2">
      <c r="F85" s="129"/>
      <c r="G85" s="130"/>
      <c r="H85" s="130"/>
      <c r="I85" s="131"/>
    </row>
    <row r="86" spans="6:9" x14ac:dyDescent="0.2">
      <c r="F86" s="129"/>
      <c r="G86" s="130"/>
      <c r="H86" s="130"/>
      <c r="I86" s="131"/>
    </row>
    <row r="87" spans="6:9" x14ac:dyDescent="0.2">
      <c r="F87" s="129"/>
      <c r="G87" s="130"/>
      <c r="H87" s="130"/>
      <c r="I87" s="131"/>
    </row>
    <row r="88" spans="6:9" x14ac:dyDescent="0.2">
      <c r="F88" s="129"/>
      <c r="G88" s="130"/>
      <c r="H88" s="130"/>
      <c r="I88" s="131"/>
    </row>
  </sheetData>
  <mergeCells count="4">
    <mergeCell ref="A1:B1"/>
    <mergeCell ref="A2:B2"/>
    <mergeCell ref="G2:I2"/>
    <mergeCell ref="H37:I37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CZ178"/>
  <sheetViews>
    <sheetView showGridLines="0" showZeros="0" tabSelected="1" view="pageBreakPreview" zoomScaleNormal="100" zoomScaleSheetLayoutView="100" workbookViewId="0">
      <selection activeCell="F25" sqref="F25"/>
    </sheetView>
  </sheetViews>
  <sheetFormatPr defaultColWidth="9.140625" defaultRowHeight="12.75" x14ac:dyDescent="0.2"/>
  <cols>
    <col min="1" max="1" width="4.42578125" style="132" customWidth="1"/>
    <col min="2" max="2" width="11.5703125" style="132" customWidth="1"/>
    <col min="3" max="3" width="42.140625" style="132" customWidth="1"/>
    <col min="4" max="4" width="7.140625" style="132" customWidth="1"/>
    <col min="5" max="5" width="8.5703125" style="177" customWidth="1"/>
    <col min="6" max="6" width="9.85546875" style="132" customWidth="1"/>
    <col min="7" max="7" width="13.85546875" style="132" customWidth="1"/>
    <col min="8" max="11" width="9.140625" style="132"/>
    <col min="12" max="12" width="75.28515625" style="132" customWidth="1"/>
    <col min="13" max="13" width="45.28515625" style="132" customWidth="1"/>
    <col min="14" max="256" width="9.140625" style="132"/>
    <col min="257" max="257" width="4.42578125" style="132" customWidth="1"/>
    <col min="258" max="258" width="11.5703125" style="132" customWidth="1"/>
    <col min="259" max="259" width="40.42578125" style="132" customWidth="1"/>
    <col min="260" max="260" width="5.5703125" style="132" customWidth="1"/>
    <col min="261" max="261" width="8.5703125" style="132" customWidth="1"/>
    <col min="262" max="262" width="9.85546875" style="132" customWidth="1"/>
    <col min="263" max="263" width="13.85546875" style="132" customWidth="1"/>
    <col min="264" max="267" width="9.140625" style="132"/>
    <col min="268" max="268" width="75.28515625" style="132" customWidth="1"/>
    <col min="269" max="269" width="45.28515625" style="132" customWidth="1"/>
    <col min="270" max="512" width="9.140625" style="132"/>
    <col min="513" max="513" width="4.42578125" style="132" customWidth="1"/>
    <col min="514" max="514" width="11.5703125" style="132" customWidth="1"/>
    <col min="515" max="515" width="40.42578125" style="132" customWidth="1"/>
    <col min="516" max="516" width="5.5703125" style="132" customWidth="1"/>
    <col min="517" max="517" width="8.5703125" style="132" customWidth="1"/>
    <col min="518" max="518" width="9.85546875" style="132" customWidth="1"/>
    <col min="519" max="519" width="13.85546875" style="132" customWidth="1"/>
    <col min="520" max="523" width="9.140625" style="132"/>
    <col min="524" max="524" width="75.28515625" style="132" customWidth="1"/>
    <col min="525" max="525" width="45.28515625" style="132" customWidth="1"/>
    <col min="526" max="768" width="9.140625" style="132"/>
    <col min="769" max="769" width="4.42578125" style="132" customWidth="1"/>
    <col min="770" max="770" width="11.5703125" style="132" customWidth="1"/>
    <col min="771" max="771" width="40.42578125" style="132" customWidth="1"/>
    <col min="772" max="772" width="5.5703125" style="132" customWidth="1"/>
    <col min="773" max="773" width="8.5703125" style="132" customWidth="1"/>
    <col min="774" max="774" width="9.85546875" style="132" customWidth="1"/>
    <col min="775" max="775" width="13.85546875" style="132" customWidth="1"/>
    <col min="776" max="779" width="9.140625" style="132"/>
    <col min="780" max="780" width="75.28515625" style="132" customWidth="1"/>
    <col min="781" max="781" width="45.28515625" style="132" customWidth="1"/>
    <col min="782" max="1024" width="9.140625" style="132"/>
    <col min="1025" max="1025" width="4.42578125" style="132" customWidth="1"/>
    <col min="1026" max="1026" width="11.5703125" style="132" customWidth="1"/>
    <col min="1027" max="1027" width="40.42578125" style="132" customWidth="1"/>
    <col min="1028" max="1028" width="5.5703125" style="132" customWidth="1"/>
    <col min="1029" max="1029" width="8.5703125" style="132" customWidth="1"/>
    <col min="1030" max="1030" width="9.85546875" style="132" customWidth="1"/>
    <col min="1031" max="1031" width="13.85546875" style="132" customWidth="1"/>
    <col min="1032" max="1035" width="9.140625" style="132"/>
    <col min="1036" max="1036" width="75.28515625" style="132" customWidth="1"/>
    <col min="1037" max="1037" width="45.28515625" style="132" customWidth="1"/>
    <col min="1038" max="1280" width="9.140625" style="132"/>
    <col min="1281" max="1281" width="4.42578125" style="132" customWidth="1"/>
    <col min="1282" max="1282" width="11.5703125" style="132" customWidth="1"/>
    <col min="1283" max="1283" width="40.42578125" style="132" customWidth="1"/>
    <col min="1284" max="1284" width="5.5703125" style="132" customWidth="1"/>
    <col min="1285" max="1285" width="8.5703125" style="132" customWidth="1"/>
    <col min="1286" max="1286" width="9.85546875" style="132" customWidth="1"/>
    <col min="1287" max="1287" width="13.85546875" style="132" customWidth="1"/>
    <col min="1288" max="1291" width="9.140625" style="132"/>
    <col min="1292" max="1292" width="75.28515625" style="132" customWidth="1"/>
    <col min="1293" max="1293" width="45.28515625" style="132" customWidth="1"/>
    <col min="1294" max="1536" width="9.140625" style="132"/>
    <col min="1537" max="1537" width="4.42578125" style="132" customWidth="1"/>
    <col min="1538" max="1538" width="11.5703125" style="132" customWidth="1"/>
    <col min="1539" max="1539" width="40.42578125" style="132" customWidth="1"/>
    <col min="1540" max="1540" width="5.5703125" style="132" customWidth="1"/>
    <col min="1541" max="1541" width="8.5703125" style="132" customWidth="1"/>
    <col min="1542" max="1542" width="9.85546875" style="132" customWidth="1"/>
    <col min="1543" max="1543" width="13.85546875" style="132" customWidth="1"/>
    <col min="1544" max="1547" width="9.140625" style="132"/>
    <col min="1548" max="1548" width="75.28515625" style="132" customWidth="1"/>
    <col min="1549" max="1549" width="45.28515625" style="132" customWidth="1"/>
    <col min="1550" max="1792" width="9.140625" style="132"/>
    <col min="1793" max="1793" width="4.42578125" style="132" customWidth="1"/>
    <col min="1794" max="1794" width="11.5703125" style="132" customWidth="1"/>
    <col min="1795" max="1795" width="40.42578125" style="132" customWidth="1"/>
    <col min="1796" max="1796" width="5.5703125" style="132" customWidth="1"/>
    <col min="1797" max="1797" width="8.5703125" style="132" customWidth="1"/>
    <col min="1798" max="1798" width="9.85546875" style="132" customWidth="1"/>
    <col min="1799" max="1799" width="13.85546875" style="132" customWidth="1"/>
    <col min="1800" max="1803" width="9.140625" style="132"/>
    <col min="1804" max="1804" width="75.28515625" style="132" customWidth="1"/>
    <col min="1805" max="1805" width="45.28515625" style="132" customWidth="1"/>
    <col min="1806" max="2048" width="9.140625" style="132"/>
    <col min="2049" max="2049" width="4.42578125" style="132" customWidth="1"/>
    <col min="2050" max="2050" width="11.5703125" style="132" customWidth="1"/>
    <col min="2051" max="2051" width="40.42578125" style="132" customWidth="1"/>
    <col min="2052" max="2052" width="5.5703125" style="132" customWidth="1"/>
    <col min="2053" max="2053" width="8.5703125" style="132" customWidth="1"/>
    <col min="2054" max="2054" width="9.85546875" style="132" customWidth="1"/>
    <col min="2055" max="2055" width="13.85546875" style="132" customWidth="1"/>
    <col min="2056" max="2059" width="9.140625" style="132"/>
    <col min="2060" max="2060" width="75.28515625" style="132" customWidth="1"/>
    <col min="2061" max="2061" width="45.28515625" style="132" customWidth="1"/>
    <col min="2062" max="2304" width="9.140625" style="132"/>
    <col min="2305" max="2305" width="4.42578125" style="132" customWidth="1"/>
    <col min="2306" max="2306" width="11.5703125" style="132" customWidth="1"/>
    <col min="2307" max="2307" width="40.42578125" style="132" customWidth="1"/>
    <col min="2308" max="2308" width="5.5703125" style="132" customWidth="1"/>
    <col min="2309" max="2309" width="8.5703125" style="132" customWidth="1"/>
    <col min="2310" max="2310" width="9.85546875" style="132" customWidth="1"/>
    <col min="2311" max="2311" width="13.85546875" style="132" customWidth="1"/>
    <col min="2312" max="2315" width="9.140625" style="132"/>
    <col min="2316" max="2316" width="75.28515625" style="132" customWidth="1"/>
    <col min="2317" max="2317" width="45.28515625" style="132" customWidth="1"/>
    <col min="2318" max="2560" width="9.140625" style="132"/>
    <col min="2561" max="2561" width="4.42578125" style="132" customWidth="1"/>
    <col min="2562" max="2562" width="11.5703125" style="132" customWidth="1"/>
    <col min="2563" max="2563" width="40.42578125" style="132" customWidth="1"/>
    <col min="2564" max="2564" width="5.5703125" style="132" customWidth="1"/>
    <col min="2565" max="2565" width="8.5703125" style="132" customWidth="1"/>
    <col min="2566" max="2566" width="9.85546875" style="132" customWidth="1"/>
    <col min="2567" max="2567" width="13.85546875" style="132" customWidth="1"/>
    <col min="2568" max="2571" width="9.140625" style="132"/>
    <col min="2572" max="2572" width="75.28515625" style="132" customWidth="1"/>
    <col min="2573" max="2573" width="45.28515625" style="132" customWidth="1"/>
    <col min="2574" max="2816" width="9.140625" style="132"/>
    <col min="2817" max="2817" width="4.42578125" style="132" customWidth="1"/>
    <col min="2818" max="2818" width="11.5703125" style="132" customWidth="1"/>
    <col min="2819" max="2819" width="40.42578125" style="132" customWidth="1"/>
    <col min="2820" max="2820" width="5.5703125" style="132" customWidth="1"/>
    <col min="2821" max="2821" width="8.5703125" style="132" customWidth="1"/>
    <col min="2822" max="2822" width="9.85546875" style="132" customWidth="1"/>
    <col min="2823" max="2823" width="13.85546875" style="132" customWidth="1"/>
    <col min="2824" max="2827" width="9.140625" style="132"/>
    <col min="2828" max="2828" width="75.28515625" style="132" customWidth="1"/>
    <col min="2829" max="2829" width="45.28515625" style="132" customWidth="1"/>
    <col min="2830" max="3072" width="9.140625" style="132"/>
    <col min="3073" max="3073" width="4.42578125" style="132" customWidth="1"/>
    <col min="3074" max="3074" width="11.5703125" style="132" customWidth="1"/>
    <col min="3075" max="3075" width="40.42578125" style="132" customWidth="1"/>
    <col min="3076" max="3076" width="5.5703125" style="132" customWidth="1"/>
    <col min="3077" max="3077" width="8.5703125" style="132" customWidth="1"/>
    <col min="3078" max="3078" width="9.85546875" style="132" customWidth="1"/>
    <col min="3079" max="3079" width="13.85546875" style="132" customWidth="1"/>
    <col min="3080" max="3083" width="9.140625" style="132"/>
    <col min="3084" max="3084" width="75.28515625" style="132" customWidth="1"/>
    <col min="3085" max="3085" width="45.28515625" style="132" customWidth="1"/>
    <col min="3086" max="3328" width="9.140625" style="132"/>
    <col min="3329" max="3329" width="4.42578125" style="132" customWidth="1"/>
    <col min="3330" max="3330" width="11.5703125" style="132" customWidth="1"/>
    <col min="3331" max="3331" width="40.42578125" style="132" customWidth="1"/>
    <col min="3332" max="3332" width="5.5703125" style="132" customWidth="1"/>
    <col min="3333" max="3333" width="8.5703125" style="132" customWidth="1"/>
    <col min="3334" max="3334" width="9.85546875" style="132" customWidth="1"/>
    <col min="3335" max="3335" width="13.85546875" style="132" customWidth="1"/>
    <col min="3336" max="3339" width="9.140625" style="132"/>
    <col min="3340" max="3340" width="75.28515625" style="132" customWidth="1"/>
    <col min="3341" max="3341" width="45.28515625" style="132" customWidth="1"/>
    <col min="3342" max="3584" width="9.140625" style="132"/>
    <col min="3585" max="3585" width="4.42578125" style="132" customWidth="1"/>
    <col min="3586" max="3586" width="11.5703125" style="132" customWidth="1"/>
    <col min="3587" max="3587" width="40.42578125" style="132" customWidth="1"/>
    <col min="3588" max="3588" width="5.5703125" style="132" customWidth="1"/>
    <col min="3589" max="3589" width="8.5703125" style="132" customWidth="1"/>
    <col min="3590" max="3590" width="9.85546875" style="132" customWidth="1"/>
    <col min="3591" max="3591" width="13.85546875" style="132" customWidth="1"/>
    <col min="3592" max="3595" width="9.140625" style="132"/>
    <col min="3596" max="3596" width="75.28515625" style="132" customWidth="1"/>
    <col min="3597" max="3597" width="45.28515625" style="132" customWidth="1"/>
    <col min="3598" max="3840" width="9.140625" style="132"/>
    <col min="3841" max="3841" width="4.42578125" style="132" customWidth="1"/>
    <col min="3842" max="3842" width="11.5703125" style="132" customWidth="1"/>
    <col min="3843" max="3843" width="40.42578125" style="132" customWidth="1"/>
    <col min="3844" max="3844" width="5.5703125" style="132" customWidth="1"/>
    <col min="3845" max="3845" width="8.5703125" style="132" customWidth="1"/>
    <col min="3846" max="3846" width="9.85546875" style="132" customWidth="1"/>
    <col min="3847" max="3847" width="13.85546875" style="132" customWidth="1"/>
    <col min="3848" max="3851" width="9.140625" style="132"/>
    <col min="3852" max="3852" width="75.28515625" style="132" customWidth="1"/>
    <col min="3853" max="3853" width="45.28515625" style="132" customWidth="1"/>
    <col min="3854" max="4096" width="9.140625" style="132"/>
    <col min="4097" max="4097" width="4.42578125" style="132" customWidth="1"/>
    <col min="4098" max="4098" width="11.5703125" style="132" customWidth="1"/>
    <col min="4099" max="4099" width="40.42578125" style="132" customWidth="1"/>
    <col min="4100" max="4100" width="5.5703125" style="132" customWidth="1"/>
    <col min="4101" max="4101" width="8.5703125" style="132" customWidth="1"/>
    <col min="4102" max="4102" width="9.85546875" style="132" customWidth="1"/>
    <col min="4103" max="4103" width="13.85546875" style="132" customWidth="1"/>
    <col min="4104" max="4107" width="9.140625" style="132"/>
    <col min="4108" max="4108" width="75.28515625" style="132" customWidth="1"/>
    <col min="4109" max="4109" width="45.28515625" style="132" customWidth="1"/>
    <col min="4110" max="4352" width="9.140625" style="132"/>
    <col min="4353" max="4353" width="4.42578125" style="132" customWidth="1"/>
    <col min="4354" max="4354" width="11.5703125" style="132" customWidth="1"/>
    <col min="4355" max="4355" width="40.42578125" style="132" customWidth="1"/>
    <col min="4356" max="4356" width="5.5703125" style="132" customWidth="1"/>
    <col min="4357" max="4357" width="8.5703125" style="132" customWidth="1"/>
    <col min="4358" max="4358" width="9.85546875" style="132" customWidth="1"/>
    <col min="4359" max="4359" width="13.85546875" style="132" customWidth="1"/>
    <col min="4360" max="4363" width="9.140625" style="132"/>
    <col min="4364" max="4364" width="75.28515625" style="132" customWidth="1"/>
    <col min="4365" max="4365" width="45.28515625" style="132" customWidth="1"/>
    <col min="4366" max="4608" width="9.140625" style="132"/>
    <col min="4609" max="4609" width="4.42578125" style="132" customWidth="1"/>
    <col min="4610" max="4610" width="11.5703125" style="132" customWidth="1"/>
    <col min="4611" max="4611" width="40.42578125" style="132" customWidth="1"/>
    <col min="4612" max="4612" width="5.5703125" style="132" customWidth="1"/>
    <col min="4613" max="4613" width="8.5703125" style="132" customWidth="1"/>
    <col min="4614" max="4614" width="9.85546875" style="132" customWidth="1"/>
    <col min="4615" max="4615" width="13.85546875" style="132" customWidth="1"/>
    <col min="4616" max="4619" width="9.140625" style="132"/>
    <col min="4620" max="4620" width="75.28515625" style="132" customWidth="1"/>
    <col min="4621" max="4621" width="45.28515625" style="132" customWidth="1"/>
    <col min="4622" max="4864" width="9.140625" style="132"/>
    <col min="4865" max="4865" width="4.42578125" style="132" customWidth="1"/>
    <col min="4866" max="4866" width="11.5703125" style="132" customWidth="1"/>
    <col min="4867" max="4867" width="40.42578125" style="132" customWidth="1"/>
    <col min="4868" max="4868" width="5.5703125" style="132" customWidth="1"/>
    <col min="4869" max="4869" width="8.5703125" style="132" customWidth="1"/>
    <col min="4870" max="4870" width="9.85546875" style="132" customWidth="1"/>
    <col min="4871" max="4871" width="13.85546875" style="132" customWidth="1"/>
    <col min="4872" max="4875" width="9.140625" style="132"/>
    <col min="4876" max="4876" width="75.28515625" style="132" customWidth="1"/>
    <col min="4877" max="4877" width="45.28515625" style="132" customWidth="1"/>
    <col min="4878" max="5120" width="9.140625" style="132"/>
    <col min="5121" max="5121" width="4.42578125" style="132" customWidth="1"/>
    <col min="5122" max="5122" width="11.5703125" style="132" customWidth="1"/>
    <col min="5123" max="5123" width="40.42578125" style="132" customWidth="1"/>
    <col min="5124" max="5124" width="5.5703125" style="132" customWidth="1"/>
    <col min="5125" max="5125" width="8.5703125" style="132" customWidth="1"/>
    <col min="5126" max="5126" width="9.85546875" style="132" customWidth="1"/>
    <col min="5127" max="5127" width="13.85546875" style="132" customWidth="1"/>
    <col min="5128" max="5131" width="9.140625" style="132"/>
    <col min="5132" max="5132" width="75.28515625" style="132" customWidth="1"/>
    <col min="5133" max="5133" width="45.28515625" style="132" customWidth="1"/>
    <col min="5134" max="5376" width="9.140625" style="132"/>
    <col min="5377" max="5377" width="4.42578125" style="132" customWidth="1"/>
    <col min="5378" max="5378" width="11.5703125" style="132" customWidth="1"/>
    <col min="5379" max="5379" width="40.42578125" style="132" customWidth="1"/>
    <col min="5380" max="5380" width="5.5703125" style="132" customWidth="1"/>
    <col min="5381" max="5381" width="8.5703125" style="132" customWidth="1"/>
    <col min="5382" max="5382" width="9.85546875" style="132" customWidth="1"/>
    <col min="5383" max="5383" width="13.85546875" style="132" customWidth="1"/>
    <col min="5384" max="5387" width="9.140625" style="132"/>
    <col min="5388" max="5388" width="75.28515625" style="132" customWidth="1"/>
    <col min="5389" max="5389" width="45.28515625" style="132" customWidth="1"/>
    <col min="5390" max="5632" width="9.140625" style="132"/>
    <col min="5633" max="5633" width="4.42578125" style="132" customWidth="1"/>
    <col min="5634" max="5634" width="11.5703125" style="132" customWidth="1"/>
    <col min="5635" max="5635" width="40.42578125" style="132" customWidth="1"/>
    <col min="5636" max="5636" width="5.5703125" style="132" customWidth="1"/>
    <col min="5637" max="5637" width="8.5703125" style="132" customWidth="1"/>
    <col min="5638" max="5638" width="9.85546875" style="132" customWidth="1"/>
    <col min="5639" max="5639" width="13.85546875" style="132" customWidth="1"/>
    <col min="5640" max="5643" width="9.140625" style="132"/>
    <col min="5644" max="5644" width="75.28515625" style="132" customWidth="1"/>
    <col min="5645" max="5645" width="45.28515625" style="132" customWidth="1"/>
    <col min="5646" max="5888" width="9.140625" style="132"/>
    <col min="5889" max="5889" width="4.42578125" style="132" customWidth="1"/>
    <col min="5890" max="5890" width="11.5703125" style="132" customWidth="1"/>
    <col min="5891" max="5891" width="40.42578125" style="132" customWidth="1"/>
    <col min="5892" max="5892" width="5.5703125" style="132" customWidth="1"/>
    <col min="5893" max="5893" width="8.5703125" style="132" customWidth="1"/>
    <col min="5894" max="5894" width="9.85546875" style="132" customWidth="1"/>
    <col min="5895" max="5895" width="13.85546875" style="132" customWidth="1"/>
    <col min="5896" max="5899" width="9.140625" style="132"/>
    <col min="5900" max="5900" width="75.28515625" style="132" customWidth="1"/>
    <col min="5901" max="5901" width="45.28515625" style="132" customWidth="1"/>
    <col min="5902" max="6144" width="9.140625" style="132"/>
    <col min="6145" max="6145" width="4.42578125" style="132" customWidth="1"/>
    <col min="6146" max="6146" width="11.5703125" style="132" customWidth="1"/>
    <col min="6147" max="6147" width="40.42578125" style="132" customWidth="1"/>
    <col min="6148" max="6148" width="5.5703125" style="132" customWidth="1"/>
    <col min="6149" max="6149" width="8.5703125" style="132" customWidth="1"/>
    <col min="6150" max="6150" width="9.85546875" style="132" customWidth="1"/>
    <col min="6151" max="6151" width="13.85546875" style="132" customWidth="1"/>
    <col min="6152" max="6155" width="9.140625" style="132"/>
    <col min="6156" max="6156" width="75.28515625" style="132" customWidth="1"/>
    <col min="6157" max="6157" width="45.28515625" style="132" customWidth="1"/>
    <col min="6158" max="6400" width="9.140625" style="132"/>
    <col min="6401" max="6401" width="4.42578125" style="132" customWidth="1"/>
    <col min="6402" max="6402" width="11.5703125" style="132" customWidth="1"/>
    <col min="6403" max="6403" width="40.42578125" style="132" customWidth="1"/>
    <col min="6404" max="6404" width="5.5703125" style="132" customWidth="1"/>
    <col min="6405" max="6405" width="8.5703125" style="132" customWidth="1"/>
    <col min="6406" max="6406" width="9.85546875" style="132" customWidth="1"/>
    <col min="6407" max="6407" width="13.85546875" style="132" customWidth="1"/>
    <col min="6408" max="6411" width="9.140625" style="132"/>
    <col min="6412" max="6412" width="75.28515625" style="132" customWidth="1"/>
    <col min="6413" max="6413" width="45.28515625" style="132" customWidth="1"/>
    <col min="6414" max="6656" width="9.140625" style="132"/>
    <col min="6657" max="6657" width="4.42578125" style="132" customWidth="1"/>
    <col min="6658" max="6658" width="11.5703125" style="132" customWidth="1"/>
    <col min="6659" max="6659" width="40.42578125" style="132" customWidth="1"/>
    <col min="6660" max="6660" width="5.5703125" style="132" customWidth="1"/>
    <col min="6661" max="6661" width="8.5703125" style="132" customWidth="1"/>
    <col min="6662" max="6662" width="9.85546875" style="132" customWidth="1"/>
    <col min="6663" max="6663" width="13.85546875" style="132" customWidth="1"/>
    <col min="6664" max="6667" width="9.140625" style="132"/>
    <col min="6668" max="6668" width="75.28515625" style="132" customWidth="1"/>
    <col min="6669" max="6669" width="45.28515625" style="132" customWidth="1"/>
    <col min="6670" max="6912" width="9.140625" style="132"/>
    <col min="6913" max="6913" width="4.42578125" style="132" customWidth="1"/>
    <col min="6914" max="6914" width="11.5703125" style="132" customWidth="1"/>
    <col min="6915" max="6915" width="40.42578125" style="132" customWidth="1"/>
    <col min="6916" max="6916" width="5.5703125" style="132" customWidth="1"/>
    <col min="6917" max="6917" width="8.5703125" style="132" customWidth="1"/>
    <col min="6918" max="6918" width="9.85546875" style="132" customWidth="1"/>
    <col min="6919" max="6919" width="13.85546875" style="132" customWidth="1"/>
    <col min="6920" max="6923" width="9.140625" style="132"/>
    <col min="6924" max="6924" width="75.28515625" style="132" customWidth="1"/>
    <col min="6925" max="6925" width="45.28515625" style="132" customWidth="1"/>
    <col min="6926" max="7168" width="9.140625" style="132"/>
    <col min="7169" max="7169" width="4.42578125" style="132" customWidth="1"/>
    <col min="7170" max="7170" width="11.5703125" style="132" customWidth="1"/>
    <col min="7171" max="7171" width="40.42578125" style="132" customWidth="1"/>
    <col min="7172" max="7172" width="5.5703125" style="132" customWidth="1"/>
    <col min="7173" max="7173" width="8.5703125" style="132" customWidth="1"/>
    <col min="7174" max="7174" width="9.85546875" style="132" customWidth="1"/>
    <col min="7175" max="7175" width="13.85546875" style="132" customWidth="1"/>
    <col min="7176" max="7179" width="9.140625" style="132"/>
    <col min="7180" max="7180" width="75.28515625" style="132" customWidth="1"/>
    <col min="7181" max="7181" width="45.28515625" style="132" customWidth="1"/>
    <col min="7182" max="7424" width="9.140625" style="132"/>
    <col min="7425" max="7425" width="4.42578125" style="132" customWidth="1"/>
    <col min="7426" max="7426" width="11.5703125" style="132" customWidth="1"/>
    <col min="7427" max="7427" width="40.42578125" style="132" customWidth="1"/>
    <col min="7428" max="7428" width="5.5703125" style="132" customWidth="1"/>
    <col min="7429" max="7429" width="8.5703125" style="132" customWidth="1"/>
    <col min="7430" max="7430" width="9.85546875" style="132" customWidth="1"/>
    <col min="7431" max="7431" width="13.85546875" style="132" customWidth="1"/>
    <col min="7432" max="7435" width="9.140625" style="132"/>
    <col min="7436" max="7436" width="75.28515625" style="132" customWidth="1"/>
    <col min="7437" max="7437" width="45.28515625" style="132" customWidth="1"/>
    <col min="7438" max="7680" width="9.140625" style="132"/>
    <col min="7681" max="7681" width="4.42578125" style="132" customWidth="1"/>
    <col min="7682" max="7682" width="11.5703125" style="132" customWidth="1"/>
    <col min="7683" max="7683" width="40.42578125" style="132" customWidth="1"/>
    <col min="7684" max="7684" width="5.5703125" style="132" customWidth="1"/>
    <col min="7685" max="7685" width="8.5703125" style="132" customWidth="1"/>
    <col min="7686" max="7686" width="9.85546875" style="132" customWidth="1"/>
    <col min="7687" max="7687" width="13.85546875" style="132" customWidth="1"/>
    <col min="7688" max="7691" width="9.140625" style="132"/>
    <col min="7692" max="7692" width="75.28515625" style="132" customWidth="1"/>
    <col min="7693" max="7693" width="45.28515625" style="132" customWidth="1"/>
    <col min="7694" max="7936" width="9.140625" style="132"/>
    <col min="7937" max="7937" width="4.42578125" style="132" customWidth="1"/>
    <col min="7938" max="7938" width="11.5703125" style="132" customWidth="1"/>
    <col min="7939" max="7939" width="40.42578125" style="132" customWidth="1"/>
    <col min="7940" max="7940" width="5.5703125" style="132" customWidth="1"/>
    <col min="7941" max="7941" width="8.5703125" style="132" customWidth="1"/>
    <col min="7942" max="7942" width="9.85546875" style="132" customWidth="1"/>
    <col min="7943" max="7943" width="13.85546875" style="132" customWidth="1"/>
    <col min="7944" max="7947" width="9.140625" style="132"/>
    <col min="7948" max="7948" width="75.28515625" style="132" customWidth="1"/>
    <col min="7949" max="7949" width="45.28515625" style="132" customWidth="1"/>
    <col min="7950" max="8192" width="9.140625" style="132"/>
    <col min="8193" max="8193" width="4.42578125" style="132" customWidth="1"/>
    <col min="8194" max="8194" width="11.5703125" style="132" customWidth="1"/>
    <col min="8195" max="8195" width="40.42578125" style="132" customWidth="1"/>
    <col min="8196" max="8196" width="5.5703125" style="132" customWidth="1"/>
    <col min="8197" max="8197" width="8.5703125" style="132" customWidth="1"/>
    <col min="8198" max="8198" width="9.85546875" style="132" customWidth="1"/>
    <col min="8199" max="8199" width="13.85546875" style="132" customWidth="1"/>
    <col min="8200" max="8203" width="9.140625" style="132"/>
    <col min="8204" max="8204" width="75.28515625" style="132" customWidth="1"/>
    <col min="8205" max="8205" width="45.28515625" style="132" customWidth="1"/>
    <col min="8206" max="8448" width="9.140625" style="132"/>
    <col min="8449" max="8449" width="4.42578125" style="132" customWidth="1"/>
    <col min="8450" max="8450" width="11.5703125" style="132" customWidth="1"/>
    <col min="8451" max="8451" width="40.42578125" style="132" customWidth="1"/>
    <col min="8452" max="8452" width="5.5703125" style="132" customWidth="1"/>
    <col min="8453" max="8453" width="8.5703125" style="132" customWidth="1"/>
    <col min="8454" max="8454" width="9.85546875" style="132" customWidth="1"/>
    <col min="8455" max="8455" width="13.85546875" style="132" customWidth="1"/>
    <col min="8456" max="8459" width="9.140625" style="132"/>
    <col min="8460" max="8460" width="75.28515625" style="132" customWidth="1"/>
    <col min="8461" max="8461" width="45.28515625" style="132" customWidth="1"/>
    <col min="8462" max="8704" width="9.140625" style="132"/>
    <col min="8705" max="8705" width="4.42578125" style="132" customWidth="1"/>
    <col min="8706" max="8706" width="11.5703125" style="132" customWidth="1"/>
    <col min="8707" max="8707" width="40.42578125" style="132" customWidth="1"/>
    <col min="8708" max="8708" width="5.5703125" style="132" customWidth="1"/>
    <col min="8709" max="8709" width="8.5703125" style="132" customWidth="1"/>
    <col min="8710" max="8710" width="9.85546875" style="132" customWidth="1"/>
    <col min="8711" max="8711" width="13.85546875" style="132" customWidth="1"/>
    <col min="8712" max="8715" width="9.140625" style="132"/>
    <col min="8716" max="8716" width="75.28515625" style="132" customWidth="1"/>
    <col min="8717" max="8717" width="45.28515625" style="132" customWidth="1"/>
    <col min="8718" max="8960" width="9.140625" style="132"/>
    <col min="8961" max="8961" width="4.42578125" style="132" customWidth="1"/>
    <col min="8962" max="8962" width="11.5703125" style="132" customWidth="1"/>
    <col min="8963" max="8963" width="40.42578125" style="132" customWidth="1"/>
    <col min="8964" max="8964" width="5.5703125" style="132" customWidth="1"/>
    <col min="8965" max="8965" width="8.5703125" style="132" customWidth="1"/>
    <col min="8966" max="8966" width="9.85546875" style="132" customWidth="1"/>
    <col min="8967" max="8967" width="13.85546875" style="132" customWidth="1"/>
    <col min="8968" max="8971" width="9.140625" style="132"/>
    <col min="8972" max="8972" width="75.28515625" style="132" customWidth="1"/>
    <col min="8973" max="8973" width="45.28515625" style="132" customWidth="1"/>
    <col min="8974" max="9216" width="9.140625" style="132"/>
    <col min="9217" max="9217" width="4.42578125" style="132" customWidth="1"/>
    <col min="9218" max="9218" width="11.5703125" style="132" customWidth="1"/>
    <col min="9219" max="9219" width="40.42578125" style="132" customWidth="1"/>
    <col min="9220" max="9220" width="5.5703125" style="132" customWidth="1"/>
    <col min="9221" max="9221" width="8.5703125" style="132" customWidth="1"/>
    <col min="9222" max="9222" width="9.85546875" style="132" customWidth="1"/>
    <col min="9223" max="9223" width="13.85546875" style="132" customWidth="1"/>
    <col min="9224" max="9227" width="9.140625" style="132"/>
    <col min="9228" max="9228" width="75.28515625" style="132" customWidth="1"/>
    <col min="9229" max="9229" width="45.28515625" style="132" customWidth="1"/>
    <col min="9230" max="9472" width="9.140625" style="132"/>
    <col min="9473" max="9473" width="4.42578125" style="132" customWidth="1"/>
    <col min="9474" max="9474" width="11.5703125" style="132" customWidth="1"/>
    <col min="9475" max="9475" width="40.42578125" style="132" customWidth="1"/>
    <col min="9476" max="9476" width="5.5703125" style="132" customWidth="1"/>
    <col min="9477" max="9477" width="8.5703125" style="132" customWidth="1"/>
    <col min="9478" max="9478" width="9.85546875" style="132" customWidth="1"/>
    <col min="9479" max="9479" width="13.85546875" style="132" customWidth="1"/>
    <col min="9480" max="9483" width="9.140625" style="132"/>
    <col min="9484" max="9484" width="75.28515625" style="132" customWidth="1"/>
    <col min="9485" max="9485" width="45.28515625" style="132" customWidth="1"/>
    <col min="9486" max="9728" width="9.140625" style="132"/>
    <col min="9729" max="9729" width="4.42578125" style="132" customWidth="1"/>
    <col min="9730" max="9730" width="11.5703125" style="132" customWidth="1"/>
    <col min="9731" max="9731" width="40.42578125" style="132" customWidth="1"/>
    <col min="9732" max="9732" width="5.5703125" style="132" customWidth="1"/>
    <col min="9733" max="9733" width="8.5703125" style="132" customWidth="1"/>
    <col min="9734" max="9734" width="9.85546875" style="132" customWidth="1"/>
    <col min="9735" max="9735" width="13.85546875" style="132" customWidth="1"/>
    <col min="9736" max="9739" width="9.140625" style="132"/>
    <col min="9740" max="9740" width="75.28515625" style="132" customWidth="1"/>
    <col min="9741" max="9741" width="45.28515625" style="132" customWidth="1"/>
    <col min="9742" max="9984" width="9.140625" style="132"/>
    <col min="9985" max="9985" width="4.42578125" style="132" customWidth="1"/>
    <col min="9986" max="9986" width="11.5703125" style="132" customWidth="1"/>
    <col min="9987" max="9987" width="40.42578125" style="132" customWidth="1"/>
    <col min="9988" max="9988" width="5.5703125" style="132" customWidth="1"/>
    <col min="9989" max="9989" width="8.5703125" style="132" customWidth="1"/>
    <col min="9990" max="9990" width="9.85546875" style="132" customWidth="1"/>
    <col min="9991" max="9991" width="13.85546875" style="132" customWidth="1"/>
    <col min="9992" max="9995" width="9.140625" style="132"/>
    <col min="9996" max="9996" width="75.28515625" style="132" customWidth="1"/>
    <col min="9997" max="9997" width="45.28515625" style="132" customWidth="1"/>
    <col min="9998" max="10240" width="9.140625" style="132"/>
    <col min="10241" max="10241" width="4.42578125" style="132" customWidth="1"/>
    <col min="10242" max="10242" width="11.5703125" style="132" customWidth="1"/>
    <col min="10243" max="10243" width="40.42578125" style="132" customWidth="1"/>
    <col min="10244" max="10244" width="5.5703125" style="132" customWidth="1"/>
    <col min="10245" max="10245" width="8.5703125" style="132" customWidth="1"/>
    <col min="10246" max="10246" width="9.85546875" style="132" customWidth="1"/>
    <col min="10247" max="10247" width="13.85546875" style="132" customWidth="1"/>
    <col min="10248" max="10251" width="9.140625" style="132"/>
    <col min="10252" max="10252" width="75.28515625" style="132" customWidth="1"/>
    <col min="10253" max="10253" width="45.28515625" style="132" customWidth="1"/>
    <col min="10254" max="10496" width="9.140625" style="132"/>
    <col min="10497" max="10497" width="4.42578125" style="132" customWidth="1"/>
    <col min="10498" max="10498" width="11.5703125" style="132" customWidth="1"/>
    <col min="10499" max="10499" width="40.42578125" style="132" customWidth="1"/>
    <col min="10500" max="10500" width="5.5703125" style="132" customWidth="1"/>
    <col min="10501" max="10501" width="8.5703125" style="132" customWidth="1"/>
    <col min="10502" max="10502" width="9.85546875" style="132" customWidth="1"/>
    <col min="10503" max="10503" width="13.85546875" style="132" customWidth="1"/>
    <col min="10504" max="10507" width="9.140625" style="132"/>
    <col min="10508" max="10508" width="75.28515625" style="132" customWidth="1"/>
    <col min="10509" max="10509" width="45.28515625" style="132" customWidth="1"/>
    <col min="10510" max="10752" width="9.140625" style="132"/>
    <col min="10753" max="10753" width="4.42578125" style="132" customWidth="1"/>
    <col min="10754" max="10754" width="11.5703125" style="132" customWidth="1"/>
    <col min="10755" max="10755" width="40.42578125" style="132" customWidth="1"/>
    <col min="10756" max="10756" width="5.5703125" style="132" customWidth="1"/>
    <col min="10757" max="10757" width="8.5703125" style="132" customWidth="1"/>
    <col min="10758" max="10758" width="9.85546875" style="132" customWidth="1"/>
    <col min="10759" max="10759" width="13.85546875" style="132" customWidth="1"/>
    <col min="10760" max="10763" width="9.140625" style="132"/>
    <col min="10764" max="10764" width="75.28515625" style="132" customWidth="1"/>
    <col min="10765" max="10765" width="45.28515625" style="132" customWidth="1"/>
    <col min="10766" max="11008" width="9.140625" style="132"/>
    <col min="11009" max="11009" width="4.42578125" style="132" customWidth="1"/>
    <col min="11010" max="11010" width="11.5703125" style="132" customWidth="1"/>
    <col min="11011" max="11011" width="40.42578125" style="132" customWidth="1"/>
    <col min="11012" max="11012" width="5.5703125" style="132" customWidth="1"/>
    <col min="11013" max="11013" width="8.5703125" style="132" customWidth="1"/>
    <col min="11014" max="11014" width="9.85546875" style="132" customWidth="1"/>
    <col min="11015" max="11015" width="13.85546875" style="132" customWidth="1"/>
    <col min="11016" max="11019" width="9.140625" style="132"/>
    <col min="11020" max="11020" width="75.28515625" style="132" customWidth="1"/>
    <col min="11021" max="11021" width="45.28515625" style="132" customWidth="1"/>
    <col min="11022" max="11264" width="9.140625" style="132"/>
    <col min="11265" max="11265" width="4.42578125" style="132" customWidth="1"/>
    <col min="11266" max="11266" width="11.5703125" style="132" customWidth="1"/>
    <col min="11267" max="11267" width="40.42578125" style="132" customWidth="1"/>
    <col min="11268" max="11268" width="5.5703125" style="132" customWidth="1"/>
    <col min="11269" max="11269" width="8.5703125" style="132" customWidth="1"/>
    <col min="11270" max="11270" width="9.85546875" style="132" customWidth="1"/>
    <col min="11271" max="11271" width="13.85546875" style="132" customWidth="1"/>
    <col min="11272" max="11275" width="9.140625" style="132"/>
    <col min="11276" max="11276" width="75.28515625" style="132" customWidth="1"/>
    <col min="11277" max="11277" width="45.28515625" style="132" customWidth="1"/>
    <col min="11278" max="11520" width="9.140625" style="132"/>
    <col min="11521" max="11521" width="4.42578125" style="132" customWidth="1"/>
    <col min="11522" max="11522" width="11.5703125" style="132" customWidth="1"/>
    <col min="11523" max="11523" width="40.42578125" style="132" customWidth="1"/>
    <col min="11524" max="11524" width="5.5703125" style="132" customWidth="1"/>
    <col min="11525" max="11525" width="8.5703125" style="132" customWidth="1"/>
    <col min="11526" max="11526" width="9.85546875" style="132" customWidth="1"/>
    <col min="11527" max="11527" width="13.85546875" style="132" customWidth="1"/>
    <col min="11528" max="11531" width="9.140625" style="132"/>
    <col min="11532" max="11532" width="75.28515625" style="132" customWidth="1"/>
    <col min="11533" max="11533" width="45.28515625" style="132" customWidth="1"/>
    <col min="11534" max="11776" width="9.140625" style="132"/>
    <col min="11777" max="11777" width="4.42578125" style="132" customWidth="1"/>
    <col min="11778" max="11778" width="11.5703125" style="132" customWidth="1"/>
    <col min="11779" max="11779" width="40.42578125" style="132" customWidth="1"/>
    <col min="11780" max="11780" width="5.5703125" style="132" customWidth="1"/>
    <col min="11781" max="11781" width="8.5703125" style="132" customWidth="1"/>
    <col min="11782" max="11782" width="9.85546875" style="132" customWidth="1"/>
    <col min="11783" max="11783" width="13.85546875" style="132" customWidth="1"/>
    <col min="11784" max="11787" width="9.140625" style="132"/>
    <col min="11788" max="11788" width="75.28515625" style="132" customWidth="1"/>
    <col min="11789" max="11789" width="45.28515625" style="132" customWidth="1"/>
    <col min="11790" max="12032" width="9.140625" style="132"/>
    <col min="12033" max="12033" width="4.42578125" style="132" customWidth="1"/>
    <col min="12034" max="12034" width="11.5703125" style="132" customWidth="1"/>
    <col min="12035" max="12035" width="40.42578125" style="132" customWidth="1"/>
    <col min="12036" max="12036" width="5.5703125" style="132" customWidth="1"/>
    <col min="12037" max="12037" width="8.5703125" style="132" customWidth="1"/>
    <col min="12038" max="12038" width="9.85546875" style="132" customWidth="1"/>
    <col min="12039" max="12039" width="13.85546875" style="132" customWidth="1"/>
    <col min="12040" max="12043" width="9.140625" style="132"/>
    <col min="12044" max="12044" width="75.28515625" style="132" customWidth="1"/>
    <col min="12045" max="12045" width="45.28515625" style="132" customWidth="1"/>
    <col min="12046" max="12288" width="9.140625" style="132"/>
    <col min="12289" max="12289" width="4.42578125" style="132" customWidth="1"/>
    <col min="12290" max="12290" width="11.5703125" style="132" customWidth="1"/>
    <col min="12291" max="12291" width="40.42578125" style="132" customWidth="1"/>
    <col min="12292" max="12292" width="5.5703125" style="132" customWidth="1"/>
    <col min="12293" max="12293" width="8.5703125" style="132" customWidth="1"/>
    <col min="12294" max="12294" width="9.85546875" style="132" customWidth="1"/>
    <col min="12295" max="12295" width="13.85546875" style="132" customWidth="1"/>
    <col min="12296" max="12299" width="9.140625" style="132"/>
    <col min="12300" max="12300" width="75.28515625" style="132" customWidth="1"/>
    <col min="12301" max="12301" width="45.28515625" style="132" customWidth="1"/>
    <col min="12302" max="12544" width="9.140625" style="132"/>
    <col min="12545" max="12545" width="4.42578125" style="132" customWidth="1"/>
    <col min="12546" max="12546" width="11.5703125" style="132" customWidth="1"/>
    <col min="12547" max="12547" width="40.42578125" style="132" customWidth="1"/>
    <col min="12548" max="12548" width="5.5703125" style="132" customWidth="1"/>
    <col min="12549" max="12549" width="8.5703125" style="132" customWidth="1"/>
    <col min="12550" max="12550" width="9.85546875" style="132" customWidth="1"/>
    <col min="12551" max="12551" width="13.85546875" style="132" customWidth="1"/>
    <col min="12552" max="12555" width="9.140625" style="132"/>
    <col min="12556" max="12556" width="75.28515625" style="132" customWidth="1"/>
    <col min="12557" max="12557" width="45.28515625" style="132" customWidth="1"/>
    <col min="12558" max="12800" width="9.140625" style="132"/>
    <col min="12801" max="12801" width="4.42578125" style="132" customWidth="1"/>
    <col min="12802" max="12802" width="11.5703125" style="132" customWidth="1"/>
    <col min="12803" max="12803" width="40.42578125" style="132" customWidth="1"/>
    <col min="12804" max="12804" width="5.5703125" style="132" customWidth="1"/>
    <col min="12805" max="12805" width="8.5703125" style="132" customWidth="1"/>
    <col min="12806" max="12806" width="9.85546875" style="132" customWidth="1"/>
    <col min="12807" max="12807" width="13.85546875" style="132" customWidth="1"/>
    <col min="12808" max="12811" width="9.140625" style="132"/>
    <col min="12812" max="12812" width="75.28515625" style="132" customWidth="1"/>
    <col min="12813" max="12813" width="45.28515625" style="132" customWidth="1"/>
    <col min="12814" max="13056" width="9.140625" style="132"/>
    <col min="13057" max="13057" width="4.42578125" style="132" customWidth="1"/>
    <col min="13058" max="13058" width="11.5703125" style="132" customWidth="1"/>
    <col min="13059" max="13059" width="40.42578125" style="132" customWidth="1"/>
    <col min="13060" max="13060" width="5.5703125" style="132" customWidth="1"/>
    <col min="13061" max="13061" width="8.5703125" style="132" customWidth="1"/>
    <col min="13062" max="13062" width="9.85546875" style="132" customWidth="1"/>
    <col min="13063" max="13063" width="13.85546875" style="132" customWidth="1"/>
    <col min="13064" max="13067" width="9.140625" style="132"/>
    <col min="13068" max="13068" width="75.28515625" style="132" customWidth="1"/>
    <col min="13069" max="13069" width="45.28515625" style="132" customWidth="1"/>
    <col min="13070" max="13312" width="9.140625" style="132"/>
    <col min="13313" max="13313" width="4.42578125" style="132" customWidth="1"/>
    <col min="13314" max="13314" width="11.5703125" style="132" customWidth="1"/>
    <col min="13315" max="13315" width="40.42578125" style="132" customWidth="1"/>
    <col min="13316" max="13316" width="5.5703125" style="132" customWidth="1"/>
    <col min="13317" max="13317" width="8.5703125" style="132" customWidth="1"/>
    <col min="13318" max="13318" width="9.85546875" style="132" customWidth="1"/>
    <col min="13319" max="13319" width="13.85546875" style="132" customWidth="1"/>
    <col min="13320" max="13323" width="9.140625" style="132"/>
    <col min="13324" max="13324" width="75.28515625" style="132" customWidth="1"/>
    <col min="13325" max="13325" width="45.28515625" style="132" customWidth="1"/>
    <col min="13326" max="13568" width="9.140625" style="132"/>
    <col min="13569" max="13569" width="4.42578125" style="132" customWidth="1"/>
    <col min="13570" max="13570" width="11.5703125" style="132" customWidth="1"/>
    <col min="13571" max="13571" width="40.42578125" style="132" customWidth="1"/>
    <col min="13572" max="13572" width="5.5703125" style="132" customWidth="1"/>
    <col min="13573" max="13573" width="8.5703125" style="132" customWidth="1"/>
    <col min="13574" max="13574" width="9.85546875" style="132" customWidth="1"/>
    <col min="13575" max="13575" width="13.85546875" style="132" customWidth="1"/>
    <col min="13576" max="13579" width="9.140625" style="132"/>
    <col min="13580" max="13580" width="75.28515625" style="132" customWidth="1"/>
    <col min="13581" max="13581" width="45.28515625" style="132" customWidth="1"/>
    <col min="13582" max="13824" width="9.140625" style="132"/>
    <col min="13825" max="13825" width="4.42578125" style="132" customWidth="1"/>
    <col min="13826" max="13826" width="11.5703125" style="132" customWidth="1"/>
    <col min="13827" max="13827" width="40.42578125" style="132" customWidth="1"/>
    <col min="13828" max="13828" width="5.5703125" style="132" customWidth="1"/>
    <col min="13829" max="13829" width="8.5703125" style="132" customWidth="1"/>
    <col min="13830" max="13830" width="9.85546875" style="132" customWidth="1"/>
    <col min="13831" max="13831" width="13.85546875" style="132" customWidth="1"/>
    <col min="13832" max="13835" width="9.140625" style="132"/>
    <col min="13836" max="13836" width="75.28515625" style="132" customWidth="1"/>
    <col min="13837" max="13837" width="45.28515625" style="132" customWidth="1"/>
    <col min="13838" max="14080" width="9.140625" style="132"/>
    <col min="14081" max="14081" width="4.42578125" style="132" customWidth="1"/>
    <col min="14082" max="14082" width="11.5703125" style="132" customWidth="1"/>
    <col min="14083" max="14083" width="40.42578125" style="132" customWidth="1"/>
    <col min="14084" max="14084" width="5.5703125" style="132" customWidth="1"/>
    <col min="14085" max="14085" width="8.5703125" style="132" customWidth="1"/>
    <col min="14086" max="14086" width="9.85546875" style="132" customWidth="1"/>
    <col min="14087" max="14087" width="13.85546875" style="132" customWidth="1"/>
    <col min="14088" max="14091" width="9.140625" style="132"/>
    <col min="14092" max="14092" width="75.28515625" style="132" customWidth="1"/>
    <col min="14093" max="14093" width="45.28515625" style="132" customWidth="1"/>
    <col min="14094" max="14336" width="9.140625" style="132"/>
    <col min="14337" max="14337" width="4.42578125" style="132" customWidth="1"/>
    <col min="14338" max="14338" width="11.5703125" style="132" customWidth="1"/>
    <col min="14339" max="14339" width="40.42578125" style="132" customWidth="1"/>
    <col min="14340" max="14340" width="5.5703125" style="132" customWidth="1"/>
    <col min="14341" max="14341" width="8.5703125" style="132" customWidth="1"/>
    <col min="14342" max="14342" width="9.85546875" style="132" customWidth="1"/>
    <col min="14343" max="14343" width="13.85546875" style="132" customWidth="1"/>
    <col min="14344" max="14347" width="9.140625" style="132"/>
    <col min="14348" max="14348" width="75.28515625" style="132" customWidth="1"/>
    <col min="14349" max="14349" width="45.28515625" style="132" customWidth="1"/>
    <col min="14350" max="14592" width="9.140625" style="132"/>
    <col min="14593" max="14593" width="4.42578125" style="132" customWidth="1"/>
    <col min="14594" max="14594" width="11.5703125" style="132" customWidth="1"/>
    <col min="14595" max="14595" width="40.42578125" style="132" customWidth="1"/>
    <col min="14596" max="14596" width="5.5703125" style="132" customWidth="1"/>
    <col min="14597" max="14597" width="8.5703125" style="132" customWidth="1"/>
    <col min="14598" max="14598" width="9.85546875" style="132" customWidth="1"/>
    <col min="14599" max="14599" width="13.85546875" style="132" customWidth="1"/>
    <col min="14600" max="14603" width="9.140625" style="132"/>
    <col min="14604" max="14604" width="75.28515625" style="132" customWidth="1"/>
    <col min="14605" max="14605" width="45.28515625" style="132" customWidth="1"/>
    <col min="14606" max="14848" width="9.140625" style="132"/>
    <col min="14849" max="14849" width="4.42578125" style="132" customWidth="1"/>
    <col min="14850" max="14850" width="11.5703125" style="132" customWidth="1"/>
    <col min="14851" max="14851" width="40.42578125" style="132" customWidth="1"/>
    <col min="14852" max="14852" width="5.5703125" style="132" customWidth="1"/>
    <col min="14853" max="14853" width="8.5703125" style="132" customWidth="1"/>
    <col min="14854" max="14854" width="9.85546875" style="132" customWidth="1"/>
    <col min="14855" max="14855" width="13.85546875" style="132" customWidth="1"/>
    <col min="14856" max="14859" width="9.140625" style="132"/>
    <col min="14860" max="14860" width="75.28515625" style="132" customWidth="1"/>
    <col min="14861" max="14861" width="45.28515625" style="132" customWidth="1"/>
    <col min="14862" max="15104" width="9.140625" style="132"/>
    <col min="15105" max="15105" width="4.42578125" style="132" customWidth="1"/>
    <col min="15106" max="15106" width="11.5703125" style="132" customWidth="1"/>
    <col min="15107" max="15107" width="40.42578125" style="132" customWidth="1"/>
    <col min="15108" max="15108" width="5.5703125" style="132" customWidth="1"/>
    <col min="15109" max="15109" width="8.5703125" style="132" customWidth="1"/>
    <col min="15110" max="15110" width="9.85546875" style="132" customWidth="1"/>
    <col min="15111" max="15111" width="13.85546875" style="132" customWidth="1"/>
    <col min="15112" max="15115" width="9.140625" style="132"/>
    <col min="15116" max="15116" width="75.28515625" style="132" customWidth="1"/>
    <col min="15117" max="15117" width="45.28515625" style="132" customWidth="1"/>
    <col min="15118" max="15360" width="9.140625" style="132"/>
    <col min="15361" max="15361" width="4.42578125" style="132" customWidth="1"/>
    <col min="15362" max="15362" width="11.5703125" style="132" customWidth="1"/>
    <col min="15363" max="15363" width="40.42578125" style="132" customWidth="1"/>
    <col min="15364" max="15364" width="5.5703125" style="132" customWidth="1"/>
    <col min="15365" max="15365" width="8.5703125" style="132" customWidth="1"/>
    <col min="15366" max="15366" width="9.85546875" style="132" customWidth="1"/>
    <col min="15367" max="15367" width="13.85546875" style="132" customWidth="1"/>
    <col min="15368" max="15371" width="9.140625" style="132"/>
    <col min="15372" max="15372" width="75.28515625" style="132" customWidth="1"/>
    <col min="15373" max="15373" width="45.28515625" style="132" customWidth="1"/>
    <col min="15374" max="15616" width="9.140625" style="132"/>
    <col min="15617" max="15617" width="4.42578125" style="132" customWidth="1"/>
    <col min="15618" max="15618" width="11.5703125" style="132" customWidth="1"/>
    <col min="15619" max="15619" width="40.42578125" style="132" customWidth="1"/>
    <col min="15620" max="15620" width="5.5703125" style="132" customWidth="1"/>
    <col min="15621" max="15621" width="8.5703125" style="132" customWidth="1"/>
    <col min="15622" max="15622" width="9.85546875" style="132" customWidth="1"/>
    <col min="15623" max="15623" width="13.85546875" style="132" customWidth="1"/>
    <col min="15624" max="15627" width="9.140625" style="132"/>
    <col min="15628" max="15628" width="75.28515625" style="132" customWidth="1"/>
    <col min="15629" max="15629" width="45.28515625" style="132" customWidth="1"/>
    <col min="15630" max="15872" width="9.140625" style="132"/>
    <col min="15873" max="15873" width="4.42578125" style="132" customWidth="1"/>
    <col min="15874" max="15874" width="11.5703125" style="132" customWidth="1"/>
    <col min="15875" max="15875" width="40.42578125" style="132" customWidth="1"/>
    <col min="15876" max="15876" width="5.5703125" style="132" customWidth="1"/>
    <col min="15877" max="15877" width="8.5703125" style="132" customWidth="1"/>
    <col min="15878" max="15878" width="9.85546875" style="132" customWidth="1"/>
    <col min="15879" max="15879" width="13.85546875" style="132" customWidth="1"/>
    <col min="15880" max="15883" width="9.140625" style="132"/>
    <col min="15884" max="15884" width="75.28515625" style="132" customWidth="1"/>
    <col min="15885" max="15885" width="45.28515625" style="132" customWidth="1"/>
    <col min="15886" max="16128" width="9.140625" style="132"/>
    <col min="16129" max="16129" width="4.42578125" style="132" customWidth="1"/>
    <col min="16130" max="16130" width="11.5703125" style="132" customWidth="1"/>
    <col min="16131" max="16131" width="40.42578125" style="132" customWidth="1"/>
    <col min="16132" max="16132" width="5.5703125" style="132" customWidth="1"/>
    <col min="16133" max="16133" width="8.5703125" style="132" customWidth="1"/>
    <col min="16134" max="16134" width="9.85546875" style="132" customWidth="1"/>
    <col min="16135" max="16135" width="13.85546875" style="132" customWidth="1"/>
    <col min="16136" max="16139" width="9.140625" style="132"/>
    <col min="16140" max="16140" width="75.28515625" style="132" customWidth="1"/>
    <col min="16141" max="16141" width="45.28515625" style="132" customWidth="1"/>
    <col min="16142" max="16384" width="9.140625" style="132"/>
  </cols>
  <sheetData>
    <row r="1" spans="1:104" ht="15.75" x14ac:dyDescent="0.25">
      <c r="A1" s="211" t="s">
        <v>76</v>
      </c>
      <c r="B1" s="211"/>
      <c r="C1" s="211"/>
      <c r="D1" s="211"/>
      <c r="E1" s="211"/>
      <c r="F1" s="211"/>
      <c r="G1" s="211"/>
    </row>
    <row r="2" spans="1:104" ht="14.25" customHeight="1" thickBot="1" x14ac:dyDescent="0.25">
      <c r="A2" s="133"/>
      <c r="B2" s="134"/>
      <c r="C2" s="135"/>
      <c r="D2" s="135"/>
      <c r="E2" s="136"/>
      <c r="F2" s="135"/>
      <c r="G2" s="135"/>
    </row>
    <row r="3" spans="1:104" ht="13.5" thickTop="1" x14ac:dyDescent="0.2">
      <c r="A3" s="197" t="s">
        <v>48</v>
      </c>
      <c r="B3" s="198"/>
      <c r="C3" s="84" t="s">
        <v>253</v>
      </c>
      <c r="D3" s="137"/>
      <c r="E3" s="138" t="s">
        <v>64</v>
      </c>
      <c r="F3" s="139" t="str">
        <f>Rekapitulace!H1</f>
        <v>1</v>
      </c>
      <c r="G3" s="140"/>
    </row>
    <row r="4" spans="1:104" ht="13.5" thickBot="1" x14ac:dyDescent="0.25">
      <c r="A4" s="212" t="s">
        <v>50</v>
      </c>
      <c r="B4" s="200"/>
      <c r="C4" s="91" t="s">
        <v>254</v>
      </c>
      <c r="D4" s="141"/>
      <c r="E4" s="213" t="str">
        <f>Rekapitulace!G2</f>
        <v>Architektonicko-stavební řešení</v>
      </c>
      <c r="F4" s="214"/>
      <c r="G4" s="215"/>
    </row>
    <row r="5" spans="1:104" ht="13.5" thickTop="1" x14ac:dyDescent="0.2">
      <c r="A5" s="142"/>
      <c r="B5" s="133"/>
      <c r="C5" s="133"/>
      <c r="D5" s="133"/>
      <c r="E5" s="143"/>
      <c r="F5" s="133"/>
      <c r="G5" s="133"/>
    </row>
    <row r="6" spans="1:104" x14ac:dyDescent="0.2">
      <c r="A6" s="144" t="s">
        <v>65</v>
      </c>
      <c r="B6" s="145" t="s">
        <v>66</v>
      </c>
      <c r="C6" s="145" t="s">
        <v>67</v>
      </c>
      <c r="D6" s="145" t="s">
        <v>68</v>
      </c>
      <c r="E6" s="145" t="s">
        <v>69</v>
      </c>
      <c r="F6" s="145" t="s">
        <v>70</v>
      </c>
      <c r="G6" s="146" t="s">
        <v>71</v>
      </c>
    </row>
    <row r="7" spans="1:104" x14ac:dyDescent="0.2">
      <c r="A7" s="147" t="s">
        <v>72</v>
      </c>
      <c r="B7" s="148" t="s">
        <v>80</v>
      </c>
      <c r="C7" s="149" t="s">
        <v>81</v>
      </c>
      <c r="D7" s="150"/>
      <c r="E7" s="151"/>
      <c r="F7" s="151"/>
      <c r="G7" s="152"/>
      <c r="O7" s="153">
        <v>1</v>
      </c>
    </row>
    <row r="8" spans="1:104" ht="22.5" x14ac:dyDescent="0.2">
      <c r="A8" s="154">
        <v>1</v>
      </c>
      <c r="B8" s="155" t="s">
        <v>82</v>
      </c>
      <c r="C8" s="156" t="s">
        <v>83</v>
      </c>
      <c r="D8" s="157" t="s">
        <v>84</v>
      </c>
      <c r="E8" s="158">
        <v>1.5</v>
      </c>
      <c r="F8" s="158"/>
      <c r="G8" s="159">
        <f>E8*F8</f>
        <v>0</v>
      </c>
      <c r="O8" s="153">
        <v>2</v>
      </c>
      <c r="AA8" s="132">
        <v>1</v>
      </c>
      <c r="AB8" s="132">
        <v>1</v>
      </c>
      <c r="AC8" s="132">
        <v>1</v>
      </c>
      <c r="AZ8" s="132">
        <v>1</v>
      </c>
      <c r="BA8" s="132">
        <f>IF(AZ8=1,G8,0)</f>
        <v>0</v>
      </c>
      <c r="BB8" s="132">
        <f>IF(AZ8=2,G8,0)</f>
        <v>0</v>
      </c>
      <c r="BC8" s="132">
        <f>IF(AZ8=3,G8,0)</f>
        <v>0</v>
      </c>
      <c r="BD8" s="132">
        <f>IF(AZ8=4,G8,0)</f>
        <v>0</v>
      </c>
      <c r="BE8" s="132">
        <f>IF(AZ8=5,G8,0)</f>
        <v>0</v>
      </c>
      <c r="CA8" s="160">
        <v>1</v>
      </c>
      <c r="CB8" s="160">
        <v>1</v>
      </c>
      <c r="CZ8" s="132">
        <v>1.409E-2</v>
      </c>
    </row>
    <row r="9" spans="1:104" x14ac:dyDescent="0.2">
      <c r="A9" s="161"/>
      <c r="B9" s="164"/>
      <c r="C9" s="209" t="s">
        <v>85</v>
      </c>
      <c r="D9" s="210"/>
      <c r="E9" s="165">
        <v>1.5</v>
      </c>
      <c r="F9" s="166"/>
      <c r="G9" s="167"/>
      <c r="M9" s="163" t="s">
        <v>85</v>
      </c>
      <c r="O9" s="153"/>
    </row>
    <row r="10" spans="1:104" x14ac:dyDescent="0.2">
      <c r="A10" s="154">
        <v>2</v>
      </c>
      <c r="B10" s="155" t="s">
        <v>86</v>
      </c>
      <c r="C10" s="156" t="s">
        <v>87</v>
      </c>
      <c r="D10" s="157" t="s">
        <v>84</v>
      </c>
      <c r="E10" s="158">
        <v>6.375</v>
      </c>
      <c r="F10" s="158">
        <v>0</v>
      </c>
      <c r="G10" s="159">
        <f>E10*F10</f>
        <v>0</v>
      </c>
      <c r="O10" s="153">
        <v>2</v>
      </c>
      <c r="AA10" s="132">
        <v>1</v>
      </c>
      <c r="AB10" s="132">
        <v>1</v>
      </c>
      <c r="AC10" s="132">
        <v>1</v>
      </c>
      <c r="AZ10" s="132">
        <v>1</v>
      </c>
      <c r="BA10" s="132">
        <f>IF(AZ10=1,G10,0)</f>
        <v>0</v>
      </c>
      <c r="BB10" s="132">
        <f>IF(AZ10=2,G10,0)</f>
        <v>0</v>
      </c>
      <c r="BC10" s="132">
        <f>IF(AZ10=3,G10,0)</f>
        <v>0</v>
      </c>
      <c r="BD10" s="132">
        <f>IF(AZ10=4,G10,0)</f>
        <v>0</v>
      </c>
      <c r="BE10" s="132">
        <f>IF(AZ10=5,G10,0)</f>
        <v>0</v>
      </c>
      <c r="CA10" s="160">
        <v>1</v>
      </c>
      <c r="CB10" s="160">
        <v>1</v>
      </c>
      <c r="CZ10" s="132">
        <v>0.15931000000000001</v>
      </c>
    </row>
    <row r="11" spans="1:104" x14ac:dyDescent="0.2">
      <c r="A11" s="161"/>
      <c r="B11" s="162"/>
      <c r="C11" s="206" t="s">
        <v>88</v>
      </c>
      <c r="D11" s="207"/>
      <c r="E11" s="207"/>
      <c r="F11" s="207"/>
      <c r="G11" s="208"/>
      <c r="L11" s="163" t="s">
        <v>88</v>
      </c>
      <c r="O11" s="153">
        <v>3</v>
      </c>
    </row>
    <row r="12" spans="1:104" x14ac:dyDescent="0.2">
      <c r="A12" s="161"/>
      <c r="B12" s="164"/>
      <c r="C12" s="209" t="s">
        <v>89</v>
      </c>
      <c r="D12" s="210"/>
      <c r="E12" s="165">
        <v>6.375</v>
      </c>
      <c r="F12" s="166"/>
      <c r="G12" s="167"/>
      <c r="M12" s="163" t="s">
        <v>89</v>
      </c>
      <c r="O12" s="153"/>
    </row>
    <row r="13" spans="1:104" x14ac:dyDescent="0.2">
      <c r="A13" s="168"/>
      <c r="B13" s="169" t="s">
        <v>74</v>
      </c>
      <c r="C13" s="170" t="str">
        <f>CONCATENATE(B7," ",C7)</f>
        <v>3 Svislé a kompletní konstrukce</v>
      </c>
      <c r="D13" s="171"/>
      <c r="E13" s="172"/>
      <c r="F13" s="173"/>
      <c r="G13" s="174">
        <f>SUM(G7:G12)</f>
        <v>0</v>
      </c>
      <c r="O13" s="153">
        <v>4</v>
      </c>
      <c r="BA13" s="175">
        <f>SUM(BA7:BA12)</f>
        <v>0</v>
      </c>
      <c r="BB13" s="175">
        <f>SUM(BB7:BB12)</f>
        <v>0</v>
      </c>
      <c r="BC13" s="175">
        <f>SUM(BC7:BC12)</f>
        <v>0</v>
      </c>
      <c r="BD13" s="175">
        <f>SUM(BD7:BD12)</f>
        <v>0</v>
      </c>
      <c r="BE13" s="175">
        <f>SUM(BE7:BE12)</f>
        <v>0</v>
      </c>
    </row>
    <row r="14" spans="1:104" x14ac:dyDescent="0.2">
      <c r="A14" s="147" t="s">
        <v>72</v>
      </c>
      <c r="B14" s="148" t="s">
        <v>90</v>
      </c>
      <c r="C14" s="149" t="s">
        <v>91</v>
      </c>
      <c r="D14" s="150"/>
      <c r="E14" s="151"/>
      <c r="F14" s="151"/>
      <c r="G14" s="152"/>
      <c r="O14" s="153">
        <v>1</v>
      </c>
    </row>
    <row r="15" spans="1:104" x14ac:dyDescent="0.2">
      <c r="A15" s="154">
        <v>3</v>
      </c>
      <c r="B15" s="155" t="s">
        <v>92</v>
      </c>
      <c r="C15" s="156" t="s">
        <v>93</v>
      </c>
      <c r="D15" s="157" t="s">
        <v>84</v>
      </c>
      <c r="E15" s="158">
        <v>6.5</v>
      </c>
      <c r="F15" s="158">
        <v>0</v>
      </c>
      <c r="G15" s="159">
        <f>E15*F15</f>
        <v>0</v>
      </c>
      <c r="O15" s="153">
        <v>2</v>
      </c>
      <c r="AA15" s="132">
        <v>1</v>
      </c>
      <c r="AB15" s="132">
        <v>1</v>
      </c>
      <c r="AC15" s="132">
        <v>1</v>
      </c>
      <c r="AZ15" s="132">
        <v>1</v>
      </c>
      <c r="BA15" s="132">
        <f>IF(AZ15=1,G15,0)</f>
        <v>0</v>
      </c>
      <c r="BB15" s="132">
        <f>IF(AZ15=2,G15,0)</f>
        <v>0</v>
      </c>
      <c r="BC15" s="132">
        <f>IF(AZ15=3,G15,0)</f>
        <v>0</v>
      </c>
      <c r="BD15" s="132">
        <f>IF(AZ15=4,G15,0)</f>
        <v>0</v>
      </c>
      <c r="BE15" s="132">
        <f>IF(AZ15=5,G15,0)</f>
        <v>0</v>
      </c>
      <c r="CA15" s="160">
        <v>1</v>
      </c>
      <c r="CB15" s="160">
        <v>1</v>
      </c>
      <c r="CZ15" s="132">
        <v>5.6899999999999997E-3</v>
      </c>
    </row>
    <row r="16" spans="1:104" x14ac:dyDescent="0.2">
      <c r="A16" s="154">
        <v>4</v>
      </c>
      <c r="B16" s="155" t="s">
        <v>94</v>
      </c>
      <c r="C16" s="156" t="s">
        <v>95</v>
      </c>
      <c r="D16" s="157" t="s">
        <v>84</v>
      </c>
      <c r="E16" s="158">
        <v>6.5</v>
      </c>
      <c r="F16" s="158">
        <v>0</v>
      </c>
      <c r="G16" s="159">
        <f>E16*F16</f>
        <v>0</v>
      </c>
      <c r="O16" s="153">
        <v>2</v>
      </c>
      <c r="AA16" s="132">
        <v>1</v>
      </c>
      <c r="AB16" s="132">
        <v>1</v>
      </c>
      <c r="AC16" s="132">
        <v>1</v>
      </c>
      <c r="AZ16" s="132">
        <v>1</v>
      </c>
      <c r="BA16" s="132">
        <f>IF(AZ16=1,G16,0)</f>
        <v>0</v>
      </c>
      <c r="BB16" s="132">
        <f>IF(AZ16=2,G16,0)</f>
        <v>0</v>
      </c>
      <c r="BC16" s="132">
        <f>IF(AZ16=3,G16,0)</f>
        <v>0</v>
      </c>
      <c r="BD16" s="132">
        <f>IF(AZ16=4,G16,0)</f>
        <v>0</v>
      </c>
      <c r="BE16" s="132">
        <f>IF(AZ16=5,G16,0)</f>
        <v>0</v>
      </c>
      <c r="CA16" s="160">
        <v>1</v>
      </c>
      <c r="CB16" s="160">
        <v>1</v>
      </c>
      <c r="CZ16" s="132">
        <v>5.7800000000000004E-3</v>
      </c>
    </row>
    <row r="17" spans="1:104" x14ac:dyDescent="0.2">
      <c r="A17" s="154">
        <v>5</v>
      </c>
      <c r="B17" s="155" t="s">
        <v>96</v>
      </c>
      <c r="C17" s="156" t="s">
        <v>97</v>
      </c>
      <c r="D17" s="157" t="s">
        <v>84</v>
      </c>
      <c r="E17" s="158">
        <v>3.7589999999999999</v>
      </c>
      <c r="F17" s="158">
        <v>0</v>
      </c>
      <c r="G17" s="159">
        <f>E17*F17</f>
        <v>0</v>
      </c>
      <c r="O17" s="153">
        <v>2</v>
      </c>
      <c r="AA17" s="132">
        <v>1</v>
      </c>
      <c r="AB17" s="132">
        <v>1</v>
      </c>
      <c r="AC17" s="132">
        <v>1</v>
      </c>
      <c r="AZ17" s="132">
        <v>1</v>
      </c>
      <c r="BA17" s="132">
        <f>IF(AZ17=1,G17,0)</f>
        <v>0</v>
      </c>
      <c r="BB17" s="132">
        <f>IF(AZ17=2,G17,0)</f>
        <v>0</v>
      </c>
      <c r="BC17" s="132">
        <f>IF(AZ17=3,G17,0)</f>
        <v>0</v>
      </c>
      <c r="BD17" s="132">
        <f>IF(AZ17=4,G17,0)</f>
        <v>0</v>
      </c>
      <c r="BE17" s="132">
        <f>IF(AZ17=5,G17,0)</f>
        <v>0</v>
      </c>
      <c r="CA17" s="160">
        <v>1</v>
      </c>
      <c r="CB17" s="160">
        <v>1</v>
      </c>
      <c r="CZ17" s="132">
        <v>5.2399999999999999E-3</v>
      </c>
    </row>
    <row r="18" spans="1:104" x14ac:dyDescent="0.2">
      <c r="A18" s="161"/>
      <c r="B18" s="164"/>
      <c r="C18" s="209" t="s">
        <v>98</v>
      </c>
      <c r="D18" s="210"/>
      <c r="E18" s="165">
        <v>3.7589999999999999</v>
      </c>
      <c r="F18" s="166"/>
      <c r="G18" s="167"/>
      <c r="M18" s="163" t="s">
        <v>98</v>
      </c>
      <c r="O18" s="153"/>
    </row>
    <row r="19" spans="1:104" x14ac:dyDescent="0.2">
      <c r="A19" s="154">
        <v>6</v>
      </c>
      <c r="B19" s="155" t="s">
        <v>99</v>
      </c>
      <c r="C19" s="156" t="s">
        <v>100</v>
      </c>
      <c r="D19" s="157" t="s">
        <v>84</v>
      </c>
      <c r="E19" s="158">
        <v>22.902999999999999</v>
      </c>
      <c r="F19" s="158">
        <v>0</v>
      </c>
      <c r="G19" s="159">
        <f>E19*F19</f>
        <v>0</v>
      </c>
      <c r="O19" s="153">
        <v>2</v>
      </c>
      <c r="AA19" s="132">
        <v>1</v>
      </c>
      <c r="AB19" s="132">
        <v>1</v>
      </c>
      <c r="AC19" s="132">
        <v>1</v>
      </c>
      <c r="AZ19" s="132">
        <v>1</v>
      </c>
      <c r="BA19" s="132">
        <f>IF(AZ19=1,G19,0)</f>
        <v>0</v>
      </c>
      <c r="BB19" s="132">
        <f>IF(AZ19=2,G19,0)</f>
        <v>0</v>
      </c>
      <c r="BC19" s="132">
        <f>IF(AZ19=3,G19,0)</f>
        <v>0</v>
      </c>
      <c r="BD19" s="132">
        <f>IF(AZ19=4,G19,0)</f>
        <v>0</v>
      </c>
      <c r="BE19" s="132">
        <f>IF(AZ19=5,G19,0)</f>
        <v>0</v>
      </c>
      <c r="CA19" s="160">
        <v>1</v>
      </c>
      <c r="CB19" s="160">
        <v>1</v>
      </c>
      <c r="CZ19" s="132">
        <v>1.155E-2</v>
      </c>
    </row>
    <row r="20" spans="1:104" x14ac:dyDescent="0.2">
      <c r="A20" s="161"/>
      <c r="B20" s="164"/>
      <c r="C20" s="209" t="s">
        <v>101</v>
      </c>
      <c r="D20" s="210"/>
      <c r="E20" s="165">
        <v>22.027999999999999</v>
      </c>
      <c r="F20" s="166"/>
      <c r="G20" s="167"/>
      <c r="M20" s="163" t="s">
        <v>101</v>
      </c>
      <c r="O20" s="153"/>
    </row>
    <row r="21" spans="1:104" x14ac:dyDescent="0.2">
      <c r="A21" s="161"/>
      <c r="B21" s="164"/>
      <c r="C21" s="209" t="s">
        <v>102</v>
      </c>
      <c r="D21" s="210"/>
      <c r="E21" s="165">
        <v>0.875</v>
      </c>
      <c r="F21" s="166"/>
      <c r="G21" s="167"/>
      <c r="M21" s="163" t="s">
        <v>102</v>
      </c>
      <c r="O21" s="153"/>
    </row>
    <row r="22" spans="1:104" x14ac:dyDescent="0.2">
      <c r="A22" s="154">
        <v>7</v>
      </c>
      <c r="B22" s="155" t="s">
        <v>103</v>
      </c>
      <c r="C22" s="156" t="s">
        <v>104</v>
      </c>
      <c r="D22" s="157" t="s">
        <v>84</v>
      </c>
      <c r="E22" s="158">
        <v>25.786999999999999</v>
      </c>
      <c r="F22" s="158">
        <v>0</v>
      </c>
      <c r="G22" s="159">
        <f>E22*F22</f>
        <v>0</v>
      </c>
      <c r="O22" s="153">
        <v>2</v>
      </c>
      <c r="AA22" s="132">
        <v>1</v>
      </c>
      <c r="AB22" s="132">
        <v>1</v>
      </c>
      <c r="AC22" s="132">
        <v>1</v>
      </c>
      <c r="AZ22" s="132">
        <v>1</v>
      </c>
      <c r="BA22" s="132">
        <f>IF(AZ22=1,G22,0)</f>
        <v>0</v>
      </c>
      <c r="BB22" s="132">
        <f>IF(AZ22=2,G22,0)</f>
        <v>0</v>
      </c>
      <c r="BC22" s="132">
        <f>IF(AZ22=3,G22,0)</f>
        <v>0</v>
      </c>
      <c r="BD22" s="132">
        <f>IF(AZ22=4,G22,0)</f>
        <v>0</v>
      </c>
      <c r="BE22" s="132">
        <f>IF(AZ22=5,G22,0)</f>
        <v>0</v>
      </c>
      <c r="CA22" s="160">
        <v>1</v>
      </c>
      <c r="CB22" s="160">
        <v>1</v>
      </c>
      <c r="CZ22" s="132">
        <v>5.7800000000000004E-3</v>
      </c>
    </row>
    <row r="23" spans="1:104" x14ac:dyDescent="0.2">
      <c r="A23" s="161"/>
      <c r="B23" s="164"/>
      <c r="C23" s="209" t="s">
        <v>105</v>
      </c>
      <c r="D23" s="210"/>
      <c r="E23" s="165">
        <v>22.902999999999999</v>
      </c>
      <c r="F23" s="166"/>
      <c r="G23" s="167"/>
      <c r="M23" s="185">
        <v>22903</v>
      </c>
      <c r="O23" s="153"/>
    </row>
    <row r="24" spans="1:104" x14ac:dyDescent="0.2">
      <c r="A24" s="161"/>
      <c r="B24" s="164"/>
      <c r="C24" s="209" t="s">
        <v>106</v>
      </c>
      <c r="D24" s="210"/>
      <c r="E24" s="165">
        <v>2.8839999999999999</v>
      </c>
      <c r="F24" s="166"/>
      <c r="G24" s="167"/>
      <c r="M24" s="163" t="s">
        <v>106</v>
      </c>
      <c r="O24" s="153"/>
    </row>
    <row r="25" spans="1:104" ht="22.5" x14ac:dyDescent="0.2">
      <c r="A25" s="154">
        <v>8</v>
      </c>
      <c r="B25" s="155" t="s">
        <v>107</v>
      </c>
      <c r="C25" s="156" t="s">
        <v>108</v>
      </c>
      <c r="D25" s="157" t="s">
        <v>84</v>
      </c>
      <c r="E25" s="158">
        <v>0.875</v>
      </c>
      <c r="F25" s="158">
        <v>0</v>
      </c>
      <c r="G25" s="159">
        <f>E25*F25</f>
        <v>0</v>
      </c>
      <c r="O25" s="153">
        <v>2</v>
      </c>
      <c r="AA25" s="132">
        <v>1</v>
      </c>
      <c r="AB25" s="132">
        <v>1</v>
      </c>
      <c r="AC25" s="132">
        <v>1</v>
      </c>
      <c r="AZ25" s="132">
        <v>1</v>
      </c>
      <c r="BA25" s="132">
        <f>IF(AZ25=1,G25,0)</f>
        <v>0</v>
      </c>
      <c r="BB25" s="132">
        <f>IF(AZ25=2,G25,0)</f>
        <v>0</v>
      </c>
      <c r="BC25" s="132">
        <f>IF(AZ25=3,G25,0)</f>
        <v>0</v>
      </c>
      <c r="BD25" s="132">
        <f>IF(AZ25=4,G25,0)</f>
        <v>0</v>
      </c>
      <c r="BE25" s="132">
        <f>IF(AZ25=5,G25,0)</f>
        <v>0</v>
      </c>
      <c r="CA25" s="160">
        <v>1</v>
      </c>
      <c r="CB25" s="160">
        <v>1</v>
      </c>
      <c r="CZ25" s="132">
        <v>3.6700000000000001E-3</v>
      </c>
    </row>
    <row r="26" spans="1:104" x14ac:dyDescent="0.2">
      <c r="A26" s="161"/>
      <c r="B26" s="164"/>
      <c r="C26" s="209" t="s">
        <v>102</v>
      </c>
      <c r="D26" s="210"/>
      <c r="E26" s="165">
        <v>0.875</v>
      </c>
      <c r="F26" s="166"/>
      <c r="G26" s="167"/>
      <c r="M26" s="163" t="s">
        <v>102</v>
      </c>
      <c r="O26" s="153"/>
    </row>
    <row r="27" spans="1:104" x14ac:dyDescent="0.2">
      <c r="A27" s="168"/>
      <c r="B27" s="169" t="s">
        <v>74</v>
      </c>
      <c r="C27" s="170" t="str">
        <f>CONCATENATE(B14," ",C14)</f>
        <v>61 Upravy povrchů vnitřní</v>
      </c>
      <c r="D27" s="171"/>
      <c r="E27" s="172"/>
      <c r="F27" s="173"/>
      <c r="G27" s="174">
        <f>SUM(G14:G26)</f>
        <v>0</v>
      </c>
      <c r="O27" s="153">
        <v>4</v>
      </c>
      <c r="BA27" s="175">
        <f>SUM(BA14:BA26)</f>
        <v>0</v>
      </c>
      <c r="BB27" s="175">
        <f>SUM(BB14:BB26)</f>
        <v>0</v>
      </c>
      <c r="BC27" s="175">
        <f>SUM(BC14:BC26)</f>
        <v>0</v>
      </c>
      <c r="BD27" s="175">
        <f>SUM(BD14:BD26)</f>
        <v>0</v>
      </c>
      <c r="BE27" s="175">
        <f>SUM(BE14:BE26)</f>
        <v>0</v>
      </c>
    </row>
    <row r="28" spans="1:104" x14ac:dyDescent="0.2">
      <c r="A28" s="147" t="s">
        <v>72</v>
      </c>
      <c r="B28" s="148" t="s">
        <v>109</v>
      </c>
      <c r="C28" s="149" t="s">
        <v>110</v>
      </c>
      <c r="D28" s="150"/>
      <c r="E28" s="151"/>
      <c r="F28" s="151"/>
      <c r="G28" s="152"/>
      <c r="O28" s="153">
        <v>1</v>
      </c>
    </row>
    <row r="29" spans="1:104" x14ac:dyDescent="0.2">
      <c r="A29" s="154">
        <v>9</v>
      </c>
      <c r="B29" s="155" t="s">
        <v>111</v>
      </c>
      <c r="C29" s="156" t="s">
        <v>245</v>
      </c>
      <c r="D29" s="157" t="s">
        <v>84</v>
      </c>
      <c r="E29" s="158">
        <v>6.5</v>
      </c>
      <c r="F29" s="158">
        <v>0</v>
      </c>
      <c r="G29" s="159">
        <f>E29*F29</f>
        <v>0</v>
      </c>
      <c r="O29" s="153">
        <v>2</v>
      </c>
      <c r="AA29" s="132">
        <v>1</v>
      </c>
      <c r="AB29" s="132">
        <v>1</v>
      </c>
      <c r="AC29" s="132">
        <v>1</v>
      </c>
      <c r="AZ29" s="132">
        <v>1</v>
      </c>
      <c r="BA29" s="132">
        <f>IF(AZ29=1,G29,0)</f>
        <v>0</v>
      </c>
      <c r="BB29" s="132">
        <f>IF(AZ29=2,G29,0)</f>
        <v>0</v>
      </c>
      <c r="BC29" s="132">
        <f>IF(AZ29=3,G29,0)</f>
        <v>0</v>
      </c>
      <c r="BD29" s="132">
        <f>IF(AZ29=4,G29,0)</f>
        <v>0</v>
      </c>
      <c r="BE29" s="132">
        <f>IF(AZ29=5,G29,0)</f>
        <v>0</v>
      </c>
      <c r="CA29" s="160">
        <v>1</v>
      </c>
      <c r="CB29" s="160">
        <v>1</v>
      </c>
      <c r="CZ29" s="132">
        <v>0.105</v>
      </c>
    </row>
    <row r="30" spans="1:104" ht="22.5" x14ac:dyDescent="0.2">
      <c r="A30" s="154">
        <v>10</v>
      </c>
      <c r="B30" s="155" t="s">
        <v>112</v>
      </c>
      <c r="C30" s="156" t="s">
        <v>113</v>
      </c>
      <c r="D30" s="157" t="s">
        <v>84</v>
      </c>
      <c r="E30" s="158">
        <v>1</v>
      </c>
      <c r="F30" s="158">
        <v>0</v>
      </c>
      <c r="G30" s="159">
        <f>E30*F30</f>
        <v>0</v>
      </c>
      <c r="O30" s="153">
        <v>2</v>
      </c>
      <c r="AA30" s="132">
        <v>12</v>
      </c>
      <c r="AB30" s="132">
        <v>0</v>
      </c>
      <c r="AC30" s="132">
        <v>27</v>
      </c>
      <c r="AZ30" s="132">
        <v>1</v>
      </c>
      <c r="BA30" s="132">
        <f>IF(AZ30=1,G30,0)</f>
        <v>0</v>
      </c>
      <c r="BB30" s="132">
        <f>IF(AZ30=2,G30,0)</f>
        <v>0</v>
      </c>
      <c r="BC30" s="132">
        <f>IF(AZ30=3,G30,0)</f>
        <v>0</v>
      </c>
      <c r="BD30" s="132">
        <f>IF(AZ30=4,G30,0)</f>
        <v>0</v>
      </c>
      <c r="BE30" s="132">
        <f>IF(AZ30=5,G30,0)</f>
        <v>0</v>
      </c>
      <c r="CA30" s="160">
        <v>12</v>
      </c>
      <c r="CB30" s="160">
        <v>0</v>
      </c>
      <c r="CZ30" s="132">
        <v>0</v>
      </c>
    </row>
    <row r="31" spans="1:104" x14ac:dyDescent="0.2">
      <c r="A31" s="168"/>
      <c r="B31" s="169" t="s">
        <v>74</v>
      </c>
      <c r="C31" s="170" t="str">
        <f>CONCATENATE(B28," ",C28)</f>
        <v>63 Podlahy a podlahové konstrukce</v>
      </c>
      <c r="D31" s="171"/>
      <c r="E31" s="172"/>
      <c r="F31" s="173"/>
      <c r="G31" s="174">
        <f>SUM(G28:G30)</f>
        <v>0</v>
      </c>
      <c r="O31" s="153">
        <v>4</v>
      </c>
      <c r="BA31" s="175">
        <f>SUM(BA28:BA30)</f>
        <v>0</v>
      </c>
      <c r="BB31" s="175">
        <f>SUM(BB28:BB30)</f>
        <v>0</v>
      </c>
      <c r="BC31" s="175">
        <f>SUM(BC28:BC30)</f>
        <v>0</v>
      </c>
      <c r="BD31" s="175">
        <f>SUM(BD28:BD30)</f>
        <v>0</v>
      </c>
      <c r="BE31" s="175">
        <f>SUM(BE28:BE30)</f>
        <v>0</v>
      </c>
    </row>
    <row r="32" spans="1:104" x14ac:dyDescent="0.2">
      <c r="A32" s="147" t="s">
        <v>72</v>
      </c>
      <c r="B32" s="148" t="s">
        <v>114</v>
      </c>
      <c r="C32" s="149" t="s">
        <v>115</v>
      </c>
      <c r="D32" s="150"/>
      <c r="E32" s="151"/>
      <c r="F32" s="151"/>
      <c r="G32" s="152"/>
      <c r="O32" s="153">
        <v>1</v>
      </c>
    </row>
    <row r="33" spans="1:104" x14ac:dyDescent="0.2">
      <c r="A33" s="154">
        <v>11</v>
      </c>
      <c r="B33" s="155" t="s">
        <v>116</v>
      </c>
      <c r="C33" s="156" t="s">
        <v>117</v>
      </c>
      <c r="D33" s="157" t="s">
        <v>84</v>
      </c>
      <c r="E33" s="158">
        <v>6.5</v>
      </c>
      <c r="F33" s="158">
        <v>0</v>
      </c>
      <c r="G33" s="159">
        <f>E33*F33</f>
        <v>0</v>
      </c>
      <c r="O33" s="153">
        <v>2</v>
      </c>
      <c r="AA33" s="132">
        <v>1</v>
      </c>
      <c r="AB33" s="132">
        <v>1</v>
      </c>
      <c r="AC33" s="132">
        <v>1</v>
      </c>
      <c r="AZ33" s="132">
        <v>1</v>
      </c>
      <c r="BA33" s="132">
        <f>IF(AZ33=1,G33,0)</f>
        <v>0</v>
      </c>
      <c r="BB33" s="132">
        <f>IF(AZ33=2,G33,0)</f>
        <v>0</v>
      </c>
      <c r="BC33" s="132">
        <f>IF(AZ33=3,G33,0)</f>
        <v>0</v>
      </c>
      <c r="BD33" s="132">
        <f>IF(AZ33=4,G33,0)</f>
        <v>0</v>
      </c>
      <c r="BE33" s="132">
        <f>IF(AZ33=5,G33,0)</f>
        <v>0</v>
      </c>
      <c r="CA33" s="160">
        <v>1</v>
      </c>
      <c r="CB33" s="160">
        <v>1</v>
      </c>
      <c r="CZ33" s="132">
        <v>4.0000000000000003E-5</v>
      </c>
    </row>
    <row r="34" spans="1:104" x14ac:dyDescent="0.2">
      <c r="A34" s="168"/>
      <c r="B34" s="169" t="s">
        <v>74</v>
      </c>
      <c r="C34" s="170" t="str">
        <f>CONCATENATE(B32," ",C32)</f>
        <v>95 Dokončovací konstrukce na pozemních stavbách</v>
      </c>
      <c r="D34" s="171"/>
      <c r="E34" s="172"/>
      <c r="F34" s="173"/>
      <c r="G34" s="174">
        <f>SUM(G32:G33)</f>
        <v>0</v>
      </c>
      <c r="O34" s="153">
        <v>4</v>
      </c>
      <c r="BA34" s="175">
        <f>SUM(BA32:BA33)</f>
        <v>0</v>
      </c>
      <c r="BB34" s="175">
        <f>SUM(BB32:BB33)</f>
        <v>0</v>
      </c>
      <c r="BC34" s="175">
        <f>SUM(BC32:BC33)</f>
        <v>0</v>
      </c>
      <c r="BD34" s="175">
        <f>SUM(BD32:BD33)</f>
        <v>0</v>
      </c>
      <c r="BE34" s="175">
        <f>SUM(BE32:BE33)</f>
        <v>0</v>
      </c>
    </row>
    <row r="35" spans="1:104" x14ac:dyDescent="0.2">
      <c r="A35" s="147" t="s">
        <v>72</v>
      </c>
      <c r="B35" s="148" t="s">
        <v>118</v>
      </c>
      <c r="C35" s="149" t="s">
        <v>119</v>
      </c>
      <c r="D35" s="150"/>
      <c r="E35" s="151"/>
      <c r="F35" s="151"/>
      <c r="G35" s="152"/>
      <c r="O35" s="153">
        <v>1</v>
      </c>
    </row>
    <row r="36" spans="1:104" x14ac:dyDescent="0.2">
      <c r="A36" s="154">
        <v>12</v>
      </c>
      <c r="B36" s="155" t="s">
        <v>121</v>
      </c>
      <c r="C36" s="156" t="s">
        <v>122</v>
      </c>
      <c r="D36" s="157" t="s">
        <v>84</v>
      </c>
      <c r="E36" s="158">
        <v>1.75</v>
      </c>
      <c r="F36" s="158">
        <v>0</v>
      </c>
      <c r="G36" s="159">
        <f>E36*F36</f>
        <v>0</v>
      </c>
      <c r="O36" s="153">
        <v>2</v>
      </c>
      <c r="AA36" s="132">
        <v>1</v>
      </c>
      <c r="AB36" s="132">
        <v>1</v>
      </c>
      <c r="AC36" s="132">
        <v>1</v>
      </c>
      <c r="AZ36" s="132">
        <v>1</v>
      </c>
      <c r="BA36" s="132">
        <f>IF(AZ36=1,G36,0)</f>
        <v>0</v>
      </c>
      <c r="BB36" s="132">
        <f>IF(AZ36=2,G36,0)</f>
        <v>0</v>
      </c>
      <c r="BC36" s="132">
        <f>IF(AZ36=3,G36,0)</f>
        <v>0</v>
      </c>
      <c r="BD36" s="132">
        <f>IF(AZ36=4,G36,0)</f>
        <v>0</v>
      </c>
      <c r="BE36" s="132">
        <f>IF(AZ36=5,G36,0)</f>
        <v>0</v>
      </c>
      <c r="CA36" s="160">
        <v>1</v>
      </c>
      <c r="CB36" s="160">
        <v>1</v>
      </c>
      <c r="CZ36" s="132">
        <v>6.7000000000000002E-4</v>
      </c>
    </row>
    <row r="37" spans="1:104" x14ac:dyDescent="0.2">
      <c r="A37" s="161"/>
      <c r="B37" s="164"/>
      <c r="C37" s="209" t="s">
        <v>123</v>
      </c>
      <c r="D37" s="210"/>
      <c r="E37" s="165">
        <v>1.75</v>
      </c>
      <c r="F37" s="166"/>
      <c r="G37" s="167"/>
      <c r="M37" s="163" t="s">
        <v>123</v>
      </c>
      <c r="O37" s="153"/>
    </row>
    <row r="38" spans="1:104" x14ac:dyDescent="0.2">
      <c r="A38" s="154">
        <v>14</v>
      </c>
      <c r="B38" s="155" t="s">
        <v>124</v>
      </c>
      <c r="C38" s="156" t="s">
        <v>125</v>
      </c>
      <c r="D38" s="157" t="s">
        <v>120</v>
      </c>
      <c r="E38" s="158">
        <v>0.128</v>
      </c>
      <c r="F38" s="158">
        <v>0</v>
      </c>
      <c r="G38" s="159">
        <f>E38*F38</f>
        <v>0</v>
      </c>
      <c r="O38" s="153">
        <v>2</v>
      </c>
      <c r="AA38" s="132">
        <v>1</v>
      </c>
      <c r="AB38" s="132">
        <v>1</v>
      </c>
      <c r="AC38" s="132">
        <v>1</v>
      </c>
      <c r="AZ38" s="132">
        <v>1</v>
      </c>
      <c r="BA38" s="132">
        <f>IF(AZ38=1,G38,0)</f>
        <v>0</v>
      </c>
      <c r="BB38" s="132">
        <f>IF(AZ38=2,G38,0)</f>
        <v>0</v>
      </c>
      <c r="BC38" s="132">
        <f>IF(AZ38=3,G38,0)</f>
        <v>0</v>
      </c>
      <c r="BD38" s="132">
        <f>IF(AZ38=4,G38,0)</f>
        <v>0</v>
      </c>
      <c r="BE38" s="132">
        <f>IF(AZ38=5,G38,0)</f>
        <v>0</v>
      </c>
      <c r="CA38" s="160">
        <v>1</v>
      </c>
      <c r="CB38" s="160">
        <v>1</v>
      </c>
      <c r="CZ38" s="132">
        <v>0</v>
      </c>
    </row>
    <row r="39" spans="1:104" x14ac:dyDescent="0.2">
      <c r="A39" s="161">
        <v>13</v>
      </c>
      <c r="B39" s="164"/>
      <c r="C39" s="209" t="s">
        <v>126</v>
      </c>
      <c r="D39" s="210"/>
      <c r="E39" s="165">
        <v>0.128</v>
      </c>
      <c r="F39" s="166"/>
      <c r="G39" s="167"/>
      <c r="M39" s="163" t="s">
        <v>126</v>
      </c>
      <c r="O39" s="153"/>
    </row>
    <row r="40" spans="1:104" ht="22.5" x14ac:dyDescent="0.2">
      <c r="A40" s="154">
        <v>14</v>
      </c>
      <c r="B40" s="155" t="s">
        <v>127</v>
      </c>
      <c r="C40" s="156" t="s">
        <v>128</v>
      </c>
      <c r="D40" s="157" t="s">
        <v>84</v>
      </c>
      <c r="E40" s="158">
        <v>6.4</v>
      </c>
      <c r="F40" s="158">
        <v>0</v>
      </c>
      <c r="G40" s="159">
        <f>E40*F40</f>
        <v>0</v>
      </c>
      <c r="O40" s="153">
        <v>2</v>
      </c>
      <c r="AA40" s="132">
        <v>1</v>
      </c>
      <c r="AB40" s="132">
        <v>1</v>
      </c>
      <c r="AC40" s="132">
        <v>1</v>
      </c>
      <c r="AZ40" s="132">
        <v>1</v>
      </c>
      <c r="BA40" s="132">
        <f>IF(AZ40=1,G40,0)</f>
        <v>0</v>
      </c>
      <c r="BB40" s="132">
        <f>IF(AZ40=2,G40,0)</f>
        <v>0</v>
      </c>
      <c r="BC40" s="132">
        <f>IF(AZ40=3,G40,0)</f>
        <v>0</v>
      </c>
      <c r="BD40" s="132">
        <f>IF(AZ40=4,G40,0)</f>
        <v>0</v>
      </c>
      <c r="BE40" s="132">
        <f>IF(AZ40=5,G40,0)</f>
        <v>0</v>
      </c>
      <c r="CA40" s="160">
        <v>1</v>
      </c>
      <c r="CB40" s="160">
        <v>1</v>
      </c>
      <c r="CZ40" s="132">
        <v>0</v>
      </c>
    </row>
    <row r="41" spans="1:104" x14ac:dyDescent="0.2">
      <c r="A41" s="154">
        <v>15</v>
      </c>
      <c r="B41" s="155" t="s">
        <v>129</v>
      </c>
      <c r="C41" s="156" t="s">
        <v>130</v>
      </c>
      <c r="D41" s="157" t="s">
        <v>131</v>
      </c>
      <c r="E41" s="158">
        <v>1</v>
      </c>
      <c r="F41" s="158">
        <v>0</v>
      </c>
      <c r="G41" s="159">
        <f>E41*F41</f>
        <v>0</v>
      </c>
      <c r="O41" s="153">
        <v>2</v>
      </c>
      <c r="AA41" s="132">
        <v>1</v>
      </c>
      <c r="AB41" s="132">
        <v>1</v>
      </c>
      <c r="AC41" s="132">
        <v>1</v>
      </c>
      <c r="AZ41" s="132">
        <v>1</v>
      </c>
      <c r="BA41" s="132">
        <f>IF(AZ41=1,G41,0)</f>
        <v>0</v>
      </c>
      <c r="BB41" s="132">
        <f>IF(AZ41=2,G41,0)</f>
        <v>0</v>
      </c>
      <c r="BC41" s="132">
        <f>IF(AZ41=3,G41,0)</f>
        <v>0</v>
      </c>
      <c r="BD41" s="132">
        <f>IF(AZ41=4,G41,0)</f>
        <v>0</v>
      </c>
      <c r="BE41" s="132">
        <f>IF(AZ41=5,G41,0)</f>
        <v>0</v>
      </c>
      <c r="CA41" s="160">
        <v>1</v>
      </c>
      <c r="CB41" s="160">
        <v>1</v>
      </c>
      <c r="CZ41" s="132">
        <v>0</v>
      </c>
    </row>
    <row r="42" spans="1:104" x14ac:dyDescent="0.2">
      <c r="A42" s="168"/>
      <c r="B42" s="169" t="s">
        <v>74</v>
      </c>
      <c r="C42" s="170" t="str">
        <f>CONCATENATE(B35," ",C35)</f>
        <v>96 Bourání konstrukcí</v>
      </c>
      <c r="D42" s="171"/>
      <c r="E42" s="172"/>
      <c r="F42" s="173"/>
      <c r="G42" s="174">
        <f>SUM(G35:G41)</f>
        <v>0</v>
      </c>
      <c r="O42" s="153">
        <v>4</v>
      </c>
      <c r="BA42" s="175">
        <f>SUM(BA35:BA41)</f>
        <v>0</v>
      </c>
      <c r="BB42" s="175">
        <f>SUM(BB35:BB41)</f>
        <v>0</v>
      </c>
      <c r="BC42" s="175">
        <f>SUM(BC35:BC41)</f>
        <v>0</v>
      </c>
      <c r="BD42" s="175">
        <f>SUM(BD35:BD41)</f>
        <v>0</v>
      </c>
      <c r="BE42" s="175">
        <f>SUM(BE35:BE41)</f>
        <v>0</v>
      </c>
    </row>
    <row r="43" spans="1:104" x14ac:dyDescent="0.2">
      <c r="A43" s="147" t="s">
        <v>72</v>
      </c>
      <c r="B43" s="148" t="s">
        <v>132</v>
      </c>
      <c r="C43" s="149" t="s">
        <v>133</v>
      </c>
      <c r="D43" s="150"/>
      <c r="E43" s="151"/>
      <c r="F43" s="151"/>
      <c r="G43" s="152"/>
      <c r="O43" s="153">
        <v>1</v>
      </c>
    </row>
    <row r="44" spans="1:104" x14ac:dyDescent="0.2">
      <c r="A44" s="154">
        <v>16</v>
      </c>
      <c r="B44" s="155" t="s">
        <v>134</v>
      </c>
      <c r="C44" s="156" t="s">
        <v>135</v>
      </c>
      <c r="D44" s="157" t="s">
        <v>84</v>
      </c>
      <c r="E44" s="158">
        <v>20.3</v>
      </c>
      <c r="F44" s="158">
        <v>0</v>
      </c>
      <c r="G44" s="159">
        <f>E44*F44</f>
        <v>0</v>
      </c>
      <c r="O44" s="153">
        <v>2</v>
      </c>
      <c r="AA44" s="132">
        <v>1</v>
      </c>
      <c r="AB44" s="132">
        <v>1</v>
      </c>
      <c r="AC44" s="132">
        <v>1</v>
      </c>
      <c r="AZ44" s="132">
        <v>1</v>
      </c>
      <c r="BA44" s="132">
        <f>IF(AZ44=1,G44,0)</f>
        <v>0</v>
      </c>
      <c r="BB44" s="132">
        <f>IF(AZ44=2,G44,0)</f>
        <v>0</v>
      </c>
      <c r="BC44" s="132">
        <f>IF(AZ44=3,G44,0)</f>
        <v>0</v>
      </c>
      <c r="BD44" s="132">
        <f>IF(AZ44=4,G44,0)</f>
        <v>0</v>
      </c>
      <c r="BE44" s="132">
        <f>IF(AZ44=5,G44,0)</f>
        <v>0</v>
      </c>
      <c r="CA44" s="160">
        <v>1</v>
      </c>
      <c r="CB44" s="160">
        <v>1</v>
      </c>
      <c r="CZ44" s="132">
        <v>0</v>
      </c>
    </row>
    <row r="45" spans="1:104" x14ac:dyDescent="0.2">
      <c r="A45" s="168"/>
      <c r="B45" s="169" t="s">
        <v>74</v>
      </c>
      <c r="C45" s="170" t="str">
        <f>CONCATENATE(B43," ",C43)</f>
        <v>97 Prorážení otvorů</v>
      </c>
      <c r="D45" s="171"/>
      <c r="E45" s="172"/>
      <c r="F45" s="173"/>
      <c r="G45" s="174">
        <f>SUM(G43:G44)</f>
        <v>0</v>
      </c>
      <c r="O45" s="153">
        <v>4</v>
      </c>
      <c r="BA45" s="175">
        <f>SUM(BA43:BA44)</f>
        <v>0</v>
      </c>
      <c r="BB45" s="175">
        <f>SUM(BB43:BB44)</f>
        <v>0</v>
      </c>
      <c r="BC45" s="175">
        <f>SUM(BC43:BC44)</f>
        <v>0</v>
      </c>
      <c r="BD45" s="175">
        <f>SUM(BD43:BD44)</f>
        <v>0</v>
      </c>
      <c r="BE45" s="175">
        <f>SUM(BE43:BE44)</f>
        <v>0</v>
      </c>
    </row>
    <row r="46" spans="1:104" x14ac:dyDescent="0.2">
      <c r="A46" s="147" t="s">
        <v>72</v>
      </c>
      <c r="B46" s="148" t="s">
        <v>136</v>
      </c>
      <c r="C46" s="149" t="s">
        <v>137</v>
      </c>
      <c r="D46" s="150"/>
      <c r="E46" s="151"/>
      <c r="F46" s="151"/>
      <c r="G46" s="152"/>
      <c r="O46" s="153">
        <v>1</v>
      </c>
    </row>
    <row r="47" spans="1:104" x14ac:dyDescent="0.2">
      <c r="A47" s="154">
        <v>17</v>
      </c>
      <c r="B47" s="155" t="s">
        <v>138</v>
      </c>
      <c r="C47" s="156" t="s">
        <v>139</v>
      </c>
      <c r="D47" s="157" t="s">
        <v>140</v>
      </c>
      <c r="E47" s="158">
        <v>2.23171067</v>
      </c>
      <c r="F47" s="158">
        <v>0</v>
      </c>
      <c r="G47" s="159">
        <f>E47*F47</f>
        <v>0</v>
      </c>
      <c r="O47" s="153">
        <v>2</v>
      </c>
      <c r="AA47" s="132">
        <v>7</v>
      </c>
      <c r="AB47" s="132">
        <v>1</v>
      </c>
      <c r="AC47" s="132">
        <v>2</v>
      </c>
      <c r="AZ47" s="132">
        <v>1</v>
      </c>
      <c r="BA47" s="132">
        <f>IF(AZ47=1,G47,0)</f>
        <v>0</v>
      </c>
      <c r="BB47" s="132">
        <f>IF(AZ47=2,G47,0)</f>
        <v>0</v>
      </c>
      <c r="BC47" s="132">
        <f>IF(AZ47=3,G47,0)</f>
        <v>0</v>
      </c>
      <c r="BD47" s="132">
        <f>IF(AZ47=4,G47,0)</f>
        <v>0</v>
      </c>
      <c r="BE47" s="132">
        <f>IF(AZ47=5,G47,0)</f>
        <v>0</v>
      </c>
      <c r="CA47" s="160">
        <v>7</v>
      </c>
      <c r="CB47" s="160">
        <v>1</v>
      </c>
      <c r="CZ47" s="132">
        <v>0</v>
      </c>
    </row>
    <row r="48" spans="1:104" x14ac:dyDescent="0.2">
      <c r="A48" s="168"/>
      <c r="B48" s="169" t="s">
        <v>74</v>
      </c>
      <c r="C48" s="170" t="str">
        <f>CONCATENATE(B46," ",C46)</f>
        <v>99 Staveništní přesun hmot</v>
      </c>
      <c r="D48" s="171"/>
      <c r="E48" s="172"/>
      <c r="F48" s="173"/>
      <c r="G48" s="174">
        <f>SUM(G46:G47)</f>
        <v>0</v>
      </c>
      <c r="O48" s="153">
        <v>4</v>
      </c>
      <c r="BA48" s="175">
        <f>SUM(BA46:BA47)</f>
        <v>0</v>
      </c>
      <c r="BB48" s="175">
        <f>SUM(BB46:BB47)</f>
        <v>0</v>
      </c>
      <c r="BC48" s="175">
        <f>SUM(BC46:BC47)</f>
        <v>0</v>
      </c>
      <c r="BD48" s="175">
        <f>SUM(BD46:BD47)</f>
        <v>0</v>
      </c>
      <c r="BE48" s="175">
        <f>SUM(BE46:BE47)</f>
        <v>0</v>
      </c>
    </row>
    <row r="49" spans="1:104" x14ac:dyDescent="0.2">
      <c r="A49" s="147" t="s">
        <v>72</v>
      </c>
      <c r="B49" s="148" t="s">
        <v>141</v>
      </c>
      <c r="C49" s="149" t="s">
        <v>142</v>
      </c>
      <c r="D49" s="150"/>
      <c r="E49" s="151"/>
      <c r="F49" s="151"/>
      <c r="G49" s="152"/>
      <c r="O49" s="153">
        <v>1</v>
      </c>
    </row>
    <row r="50" spans="1:104" x14ac:dyDescent="0.2">
      <c r="A50" s="154">
        <v>18</v>
      </c>
      <c r="B50" s="155" t="s">
        <v>143</v>
      </c>
      <c r="C50" s="156" t="s">
        <v>144</v>
      </c>
      <c r="D50" s="157" t="s">
        <v>84</v>
      </c>
      <c r="E50" s="158">
        <v>26.38</v>
      </c>
      <c r="F50" s="158">
        <v>0</v>
      </c>
      <c r="G50" s="159">
        <f>E50*F50</f>
        <v>0</v>
      </c>
      <c r="O50" s="153">
        <v>2</v>
      </c>
      <c r="AA50" s="132">
        <v>1</v>
      </c>
      <c r="AB50" s="132">
        <v>7</v>
      </c>
      <c r="AC50" s="132">
        <v>7</v>
      </c>
      <c r="AZ50" s="132">
        <v>2</v>
      </c>
      <c r="BA50" s="132">
        <f>IF(AZ50=1,G50,0)</f>
        <v>0</v>
      </c>
      <c r="BB50" s="132">
        <f>IF(AZ50=2,G50,0)</f>
        <v>0</v>
      </c>
      <c r="BC50" s="132">
        <f>IF(AZ50=3,G50,0)</f>
        <v>0</v>
      </c>
      <c r="BD50" s="132">
        <f>IF(AZ50=4,G50,0)</f>
        <v>0</v>
      </c>
      <c r="BE50" s="132">
        <f>IF(AZ50=5,G50,0)</f>
        <v>0</v>
      </c>
      <c r="CA50" s="160">
        <v>1</v>
      </c>
      <c r="CB50" s="160">
        <v>7</v>
      </c>
      <c r="CZ50" s="132">
        <v>2.1000000000000001E-4</v>
      </c>
    </row>
    <row r="51" spans="1:104" ht="22.5" x14ac:dyDescent="0.2">
      <c r="A51" s="154"/>
      <c r="B51" s="155" t="s">
        <v>145</v>
      </c>
      <c r="C51" s="156" t="s">
        <v>146</v>
      </c>
      <c r="D51" s="157" t="s">
        <v>84</v>
      </c>
      <c r="E51" s="158">
        <v>26.38</v>
      </c>
      <c r="F51" s="158">
        <v>0</v>
      </c>
      <c r="G51" s="159">
        <f>E51*F51</f>
        <v>0</v>
      </c>
      <c r="O51" s="153">
        <v>2</v>
      </c>
      <c r="AA51" s="132">
        <v>2</v>
      </c>
      <c r="AB51" s="132">
        <v>7</v>
      </c>
      <c r="AC51" s="132">
        <v>7</v>
      </c>
      <c r="AZ51" s="132">
        <v>2</v>
      </c>
      <c r="BA51" s="132">
        <f>IF(AZ51=1,G51,0)</f>
        <v>0</v>
      </c>
      <c r="BB51" s="132">
        <f>IF(AZ51=2,G51,0)</f>
        <v>0</v>
      </c>
      <c r="BC51" s="132">
        <f>IF(AZ51=3,G51,0)</f>
        <v>0</v>
      </c>
      <c r="BD51" s="132">
        <f>IF(AZ51=4,G51,0)</f>
        <v>0</v>
      </c>
      <c r="BE51" s="132">
        <f>IF(AZ51=5,G51,0)</f>
        <v>0</v>
      </c>
      <c r="CA51" s="160">
        <v>2</v>
      </c>
      <c r="CB51" s="160">
        <v>7</v>
      </c>
      <c r="CZ51" s="132">
        <v>3.7799999999999999E-3</v>
      </c>
    </row>
    <row r="52" spans="1:104" x14ac:dyDescent="0.2">
      <c r="A52" s="161">
        <v>19</v>
      </c>
      <c r="B52" s="164"/>
      <c r="C52" s="209" t="s">
        <v>147</v>
      </c>
      <c r="D52" s="210"/>
      <c r="E52" s="165">
        <v>6.5</v>
      </c>
      <c r="F52" s="166"/>
      <c r="G52" s="167"/>
      <c r="M52" s="163" t="s">
        <v>147</v>
      </c>
      <c r="O52" s="153"/>
    </row>
    <row r="53" spans="1:104" x14ac:dyDescent="0.2">
      <c r="A53" s="161"/>
      <c r="B53" s="164"/>
      <c r="C53" s="209" t="s">
        <v>148</v>
      </c>
      <c r="D53" s="210"/>
      <c r="E53" s="165">
        <v>19.88</v>
      </c>
      <c r="F53" s="166"/>
      <c r="G53" s="167"/>
      <c r="M53" s="163" t="s">
        <v>148</v>
      </c>
      <c r="O53" s="153"/>
    </row>
    <row r="54" spans="1:104" x14ac:dyDescent="0.2">
      <c r="A54" s="154">
        <v>20</v>
      </c>
      <c r="B54" s="155" t="s">
        <v>149</v>
      </c>
      <c r="C54" s="156" t="s">
        <v>150</v>
      </c>
      <c r="D54" s="157" t="s">
        <v>140</v>
      </c>
      <c r="E54" s="158">
        <v>5.5398000000000001E-3</v>
      </c>
      <c r="F54" s="158">
        <v>0</v>
      </c>
      <c r="G54" s="159">
        <f>E54*F54</f>
        <v>0</v>
      </c>
      <c r="O54" s="153">
        <v>2</v>
      </c>
      <c r="AA54" s="132">
        <v>7</v>
      </c>
      <c r="AB54" s="132">
        <v>1001</v>
      </c>
      <c r="AC54" s="132">
        <v>5</v>
      </c>
      <c r="AZ54" s="132">
        <v>2</v>
      </c>
      <c r="BA54" s="132">
        <f>IF(AZ54=1,G54,0)</f>
        <v>0</v>
      </c>
      <c r="BB54" s="132">
        <f>IF(AZ54=2,G54,0)</f>
        <v>0</v>
      </c>
      <c r="BC54" s="132">
        <f>IF(AZ54=3,G54,0)</f>
        <v>0</v>
      </c>
      <c r="BD54" s="132">
        <f>IF(AZ54=4,G54,0)</f>
        <v>0</v>
      </c>
      <c r="BE54" s="132">
        <f>IF(AZ54=5,G54,0)</f>
        <v>0</v>
      </c>
      <c r="CA54" s="160">
        <v>7</v>
      </c>
      <c r="CB54" s="160">
        <v>1001</v>
      </c>
      <c r="CZ54" s="132">
        <v>0</v>
      </c>
    </row>
    <row r="55" spans="1:104" x14ac:dyDescent="0.2">
      <c r="A55" s="168"/>
      <c r="B55" s="169" t="s">
        <v>74</v>
      </c>
      <c r="C55" s="170" t="str">
        <f>CONCATENATE(B49," ",C49)</f>
        <v>711 Izolace proti vodě</v>
      </c>
      <c r="D55" s="171"/>
      <c r="E55" s="172"/>
      <c r="F55" s="173"/>
      <c r="G55" s="174">
        <f>SUM(G49:G54)</f>
        <v>0</v>
      </c>
      <c r="O55" s="153">
        <v>4</v>
      </c>
      <c r="BA55" s="175">
        <f>SUM(BA49:BA54)</f>
        <v>0</v>
      </c>
      <c r="BB55" s="175">
        <f>SUM(BB49:BB54)</f>
        <v>0</v>
      </c>
      <c r="BC55" s="175">
        <f>SUM(BC49:BC54)</f>
        <v>0</v>
      </c>
      <c r="BD55" s="175">
        <f>SUM(BD49:BD54)</f>
        <v>0</v>
      </c>
      <c r="BE55" s="175">
        <f>SUM(BE49:BE54)</f>
        <v>0</v>
      </c>
    </row>
    <row r="56" spans="1:104" x14ac:dyDescent="0.2">
      <c r="A56" s="147" t="s">
        <v>72</v>
      </c>
      <c r="B56" s="148" t="s">
        <v>151</v>
      </c>
      <c r="C56" s="149" t="s">
        <v>152</v>
      </c>
      <c r="D56" s="150"/>
      <c r="E56" s="151"/>
      <c r="F56" s="151"/>
      <c r="G56" s="152"/>
      <c r="O56" s="153">
        <v>1</v>
      </c>
    </row>
    <row r="57" spans="1:104" x14ac:dyDescent="0.2">
      <c r="A57" s="154">
        <v>21</v>
      </c>
      <c r="B57" s="155" t="s">
        <v>153</v>
      </c>
      <c r="C57" s="156" t="s">
        <v>154</v>
      </c>
      <c r="D57" s="157" t="s">
        <v>84</v>
      </c>
      <c r="E57" s="158">
        <v>6.5</v>
      </c>
      <c r="F57" s="158">
        <v>0</v>
      </c>
      <c r="G57" s="159">
        <f>E57*F57</f>
        <v>0</v>
      </c>
      <c r="O57" s="153">
        <v>2</v>
      </c>
      <c r="AA57" s="132">
        <v>1</v>
      </c>
      <c r="AB57" s="132">
        <v>7</v>
      </c>
      <c r="AC57" s="132">
        <v>7</v>
      </c>
      <c r="AZ57" s="132">
        <v>2</v>
      </c>
      <c r="BA57" s="132">
        <f>IF(AZ57=1,G57,0)</f>
        <v>0</v>
      </c>
      <c r="BB57" s="132">
        <f>IF(AZ57=2,G57,0)</f>
        <v>0</v>
      </c>
      <c r="BC57" s="132">
        <f>IF(AZ57=3,G57,0)</f>
        <v>0</v>
      </c>
      <c r="BD57" s="132">
        <f>IF(AZ57=4,G57,0)</f>
        <v>0</v>
      </c>
      <c r="BE57" s="132">
        <f>IF(AZ57=5,G57,0)</f>
        <v>0</v>
      </c>
      <c r="CA57" s="160">
        <v>1</v>
      </c>
      <c r="CB57" s="160">
        <v>7</v>
      </c>
      <c r="CZ57" s="132">
        <v>0</v>
      </c>
    </row>
    <row r="58" spans="1:104" x14ac:dyDescent="0.2">
      <c r="A58" s="161"/>
      <c r="B58" s="164"/>
      <c r="C58" s="209" t="s">
        <v>147</v>
      </c>
      <c r="D58" s="210"/>
      <c r="E58" s="165">
        <v>6.5</v>
      </c>
      <c r="F58" s="166"/>
      <c r="G58" s="167"/>
      <c r="M58" s="163" t="s">
        <v>147</v>
      </c>
      <c r="O58" s="153"/>
    </row>
    <row r="59" spans="1:104" x14ac:dyDescent="0.2">
      <c r="A59" s="154">
        <v>22</v>
      </c>
      <c r="B59" s="155" t="s">
        <v>155</v>
      </c>
      <c r="C59" s="156" t="s">
        <v>156</v>
      </c>
      <c r="D59" s="157" t="s">
        <v>120</v>
      </c>
      <c r="E59" s="158">
        <v>0.26519999999999999</v>
      </c>
      <c r="F59" s="158">
        <v>0</v>
      </c>
      <c r="G59" s="159">
        <f>E59*F59</f>
        <v>0</v>
      </c>
      <c r="O59" s="153">
        <v>2</v>
      </c>
      <c r="AA59" s="132">
        <v>3</v>
      </c>
      <c r="AB59" s="132">
        <v>7</v>
      </c>
      <c r="AC59" s="132">
        <v>28375460</v>
      </c>
      <c r="AZ59" s="132">
        <v>2</v>
      </c>
      <c r="BA59" s="132">
        <f>IF(AZ59=1,G59,0)</f>
        <v>0</v>
      </c>
      <c r="BB59" s="132">
        <f>IF(AZ59=2,G59,0)</f>
        <v>0</v>
      </c>
      <c r="BC59" s="132">
        <f>IF(AZ59=3,G59,0)</f>
        <v>0</v>
      </c>
      <c r="BD59" s="132">
        <f>IF(AZ59=4,G59,0)</f>
        <v>0</v>
      </c>
      <c r="BE59" s="132">
        <f>IF(AZ59=5,G59,0)</f>
        <v>0</v>
      </c>
      <c r="CA59" s="160">
        <v>3</v>
      </c>
      <c r="CB59" s="160">
        <v>7</v>
      </c>
      <c r="CZ59" s="132">
        <v>0.03</v>
      </c>
    </row>
    <row r="60" spans="1:104" x14ac:dyDescent="0.2">
      <c r="A60" s="161"/>
      <c r="B60" s="164"/>
      <c r="C60" s="209" t="s">
        <v>157</v>
      </c>
      <c r="D60" s="210"/>
      <c r="E60" s="165">
        <v>0.26519999999999999</v>
      </c>
      <c r="F60" s="166"/>
      <c r="G60" s="167"/>
      <c r="M60" s="163" t="s">
        <v>157</v>
      </c>
      <c r="O60" s="153"/>
    </row>
    <row r="61" spans="1:104" x14ac:dyDescent="0.2">
      <c r="A61" s="154">
        <v>23</v>
      </c>
      <c r="B61" s="155" t="s">
        <v>158</v>
      </c>
      <c r="C61" s="156" t="s">
        <v>159</v>
      </c>
      <c r="D61" s="157" t="s">
        <v>140</v>
      </c>
      <c r="E61" s="158">
        <v>7.9559999999999995E-3</v>
      </c>
      <c r="F61" s="158">
        <v>0</v>
      </c>
      <c r="G61" s="159">
        <f>E61*F61</f>
        <v>0</v>
      </c>
      <c r="O61" s="153">
        <v>2</v>
      </c>
      <c r="AA61" s="132">
        <v>7</v>
      </c>
      <c r="AB61" s="132">
        <v>1001</v>
      </c>
      <c r="AC61" s="132">
        <v>5</v>
      </c>
      <c r="AZ61" s="132">
        <v>2</v>
      </c>
      <c r="BA61" s="132">
        <f>IF(AZ61=1,G61,0)</f>
        <v>0</v>
      </c>
      <c r="BB61" s="132">
        <f>IF(AZ61=2,G61,0)</f>
        <v>0</v>
      </c>
      <c r="BC61" s="132">
        <f>IF(AZ61=3,G61,0)</f>
        <v>0</v>
      </c>
      <c r="BD61" s="132">
        <f>IF(AZ61=4,G61,0)</f>
        <v>0</v>
      </c>
      <c r="BE61" s="132">
        <f>IF(AZ61=5,G61,0)</f>
        <v>0</v>
      </c>
      <c r="CA61" s="160">
        <v>7</v>
      </c>
      <c r="CB61" s="160">
        <v>1001</v>
      </c>
      <c r="CZ61" s="132">
        <v>0</v>
      </c>
    </row>
    <row r="62" spans="1:104" x14ac:dyDescent="0.2">
      <c r="A62" s="168"/>
      <c r="B62" s="169" t="s">
        <v>74</v>
      </c>
      <c r="C62" s="170" t="str">
        <f>CONCATENATE(B56," ",C56)</f>
        <v>713 Izolace tepelné</v>
      </c>
      <c r="D62" s="171"/>
      <c r="E62" s="172"/>
      <c r="F62" s="173"/>
      <c r="G62" s="174">
        <f>SUM(G56:G61)</f>
        <v>0</v>
      </c>
      <c r="O62" s="153">
        <v>4</v>
      </c>
      <c r="BA62" s="175">
        <f>SUM(BA56:BA61)</f>
        <v>0</v>
      </c>
      <c r="BB62" s="175">
        <f>SUM(BB56:BB61)</f>
        <v>0</v>
      </c>
      <c r="BC62" s="175">
        <f>SUM(BC56:BC61)</f>
        <v>0</v>
      </c>
      <c r="BD62" s="175">
        <f>SUM(BD56:BD61)</f>
        <v>0</v>
      </c>
      <c r="BE62" s="175">
        <f>SUM(BE56:BE61)</f>
        <v>0</v>
      </c>
    </row>
    <row r="63" spans="1:104" x14ac:dyDescent="0.2">
      <c r="A63" s="147" t="s">
        <v>72</v>
      </c>
      <c r="B63" s="148" t="s">
        <v>160</v>
      </c>
      <c r="C63" s="149" t="s">
        <v>161</v>
      </c>
      <c r="D63" s="150"/>
      <c r="E63" s="151"/>
      <c r="F63" s="151"/>
      <c r="G63" s="152"/>
      <c r="O63" s="153">
        <v>1</v>
      </c>
    </row>
    <row r="64" spans="1:104" ht="22.5" x14ac:dyDescent="0.2">
      <c r="A64" s="154">
        <v>24</v>
      </c>
      <c r="B64" s="155" t="s">
        <v>162</v>
      </c>
      <c r="C64" s="156" t="s">
        <v>249</v>
      </c>
      <c r="D64" s="157" t="s">
        <v>163</v>
      </c>
      <c r="E64" s="158">
        <v>1</v>
      </c>
      <c r="F64" s="158"/>
      <c r="G64" s="159">
        <f>E64*F64</f>
        <v>0</v>
      </c>
      <c r="O64" s="153">
        <v>2</v>
      </c>
      <c r="AA64" s="132">
        <v>12</v>
      </c>
      <c r="AB64" s="132">
        <v>0</v>
      </c>
      <c r="AC64" s="132">
        <v>50</v>
      </c>
      <c r="AZ64" s="132">
        <v>2</v>
      </c>
      <c r="BA64" s="132">
        <f>IF(AZ64=1,G64,0)</f>
        <v>0</v>
      </c>
      <c r="BB64" s="132">
        <f>IF(AZ64=2,G64,0)</f>
        <v>0</v>
      </c>
      <c r="BC64" s="132">
        <f>IF(AZ64=3,G64,0)</f>
        <v>0</v>
      </c>
      <c r="BD64" s="132">
        <f>IF(AZ64=4,G64,0)</f>
        <v>0</v>
      </c>
      <c r="BE64" s="132">
        <f>IF(AZ64=5,G64,0)</f>
        <v>0</v>
      </c>
      <c r="CA64" s="160">
        <v>12</v>
      </c>
      <c r="CB64" s="160">
        <v>0</v>
      </c>
      <c r="CZ64" s="132">
        <v>0</v>
      </c>
    </row>
    <row r="65" spans="1:104" x14ac:dyDescent="0.2">
      <c r="A65" s="154">
        <v>25</v>
      </c>
      <c r="B65" s="155" t="s">
        <v>164</v>
      </c>
      <c r="C65" s="156" t="s">
        <v>165</v>
      </c>
      <c r="D65" s="157" t="s">
        <v>163</v>
      </c>
      <c r="E65" s="158">
        <v>1</v>
      </c>
      <c r="F65" s="158">
        <v>0</v>
      </c>
      <c r="G65" s="159">
        <f>E65*F65</f>
        <v>0</v>
      </c>
      <c r="O65" s="153">
        <v>2</v>
      </c>
      <c r="AA65" s="132">
        <v>12</v>
      </c>
      <c r="AB65" s="132">
        <v>0</v>
      </c>
      <c r="AC65" s="132">
        <v>51</v>
      </c>
      <c r="AZ65" s="132">
        <v>2</v>
      </c>
      <c r="BA65" s="132">
        <f>IF(AZ65=1,G65,0)</f>
        <v>0</v>
      </c>
      <c r="BB65" s="132">
        <f>IF(AZ65=2,G65,0)</f>
        <v>0</v>
      </c>
      <c r="BC65" s="132">
        <f>IF(AZ65=3,G65,0)</f>
        <v>0</v>
      </c>
      <c r="BD65" s="132">
        <f>IF(AZ65=4,G65,0)</f>
        <v>0</v>
      </c>
      <c r="BE65" s="132">
        <f>IF(AZ65=5,G65,0)</f>
        <v>0</v>
      </c>
      <c r="CA65" s="160">
        <v>12</v>
      </c>
      <c r="CB65" s="160">
        <v>0</v>
      </c>
      <c r="CZ65" s="132">
        <v>0</v>
      </c>
    </row>
    <row r="66" spans="1:104" x14ac:dyDescent="0.2">
      <c r="A66" s="168"/>
      <c r="B66" s="169" t="s">
        <v>74</v>
      </c>
      <c r="C66" s="170" t="str">
        <f>CONCATENATE(B63," ",C63)</f>
        <v>720 Zdravotechnická instalace</v>
      </c>
      <c r="D66" s="171"/>
      <c r="E66" s="172"/>
      <c r="F66" s="173"/>
      <c r="G66" s="174">
        <f>SUM(G63:G65)</f>
        <v>0</v>
      </c>
      <c r="O66" s="153">
        <v>4</v>
      </c>
      <c r="BA66" s="175">
        <f>SUM(BA63:BA65)</f>
        <v>0</v>
      </c>
      <c r="BB66" s="175">
        <f>SUM(BB63:BB65)</f>
        <v>0</v>
      </c>
      <c r="BC66" s="175">
        <f>SUM(BC63:BC65)</f>
        <v>0</v>
      </c>
      <c r="BD66" s="175">
        <f>SUM(BD63:BD65)</f>
        <v>0</v>
      </c>
      <c r="BE66" s="175">
        <f>SUM(BE63:BE65)</f>
        <v>0</v>
      </c>
    </row>
    <row r="67" spans="1:104" x14ac:dyDescent="0.2">
      <c r="A67" s="147" t="s">
        <v>72</v>
      </c>
      <c r="B67" s="148" t="s">
        <v>166</v>
      </c>
      <c r="C67" s="149" t="s">
        <v>167</v>
      </c>
      <c r="D67" s="150"/>
      <c r="E67" s="151"/>
      <c r="F67" s="151"/>
      <c r="G67" s="152"/>
      <c r="O67" s="153">
        <v>1</v>
      </c>
    </row>
    <row r="68" spans="1:104" x14ac:dyDescent="0.2">
      <c r="A68" s="154">
        <v>26</v>
      </c>
      <c r="B68" s="155" t="s">
        <v>168</v>
      </c>
      <c r="C68" s="156" t="s">
        <v>250</v>
      </c>
      <c r="D68" s="157" t="s">
        <v>131</v>
      </c>
      <c r="E68" s="158">
        <v>2</v>
      </c>
      <c r="F68" s="158"/>
      <c r="G68" s="159">
        <f t="shared" ref="G68:G72" si="0">E68*F68</f>
        <v>0</v>
      </c>
      <c r="O68" s="153">
        <v>2</v>
      </c>
      <c r="AA68" s="132">
        <v>12</v>
      </c>
      <c r="AB68" s="132">
        <v>0</v>
      </c>
      <c r="AC68" s="132">
        <v>39</v>
      </c>
      <c r="AZ68" s="132">
        <v>2</v>
      </c>
      <c r="BA68" s="132">
        <f t="shared" ref="BA68:BA72" si="1">IF(AZ68=1,G68,0)</f>
        <v>0</v>
      </c>
      <c r="BB68" s="132">
        <f t="shared" ref="BB68:BB72" si="2">IF(AZ68=2,G68,0)</f>
        <v>0</v>
      </c>
      <c r="BC68" s="132">
        <f t="shared" ref="BC68:BC72" si="3">IF(AZ68=3,G68,0)</f>
        <v>0</v>
      </c>
      <c r="BD68" s="132">
        <f t="shared" ref="BD68:BD72" si="4">IF(AZ68=4,G68,0)</f>
        <v>0</v>
      </c>
      <c r="BE68" s="132">
        <f t="shared" ref="BE68:BE72" si="5">IF(AZ68=5,G68,0)</f>
        <v>0</v>
      </c>
      <c r="CA68" s="160">
        <v>12</v>
      </c>
      <c r="CB68" s="160">
        <v>0</v>
      </c>
      <c r="CZ68" s="132">
        <v>0</v>
      </c>
    </row>
    <row r="69" spans="1:104" x14ac:dyDescent="0.2">
      <c r="A69" s="154">
        <v>27</v>
      </c>
      <c r="B69" s="155" t="s">
        <v>169</v>
      </c>
      <c r="C69" s="156" t="s">
        <v>170</v>
      </c>
      <c r="D69" s="157" t="s">
        <v>131</v>
      </c>
      <c r="E69" s="158">
        <v>1</v>
      </c>
      <c r="F69" s="158"/>
      <c r="G69" s="159">
        <f t="shared" si="0"/>
        <v>0</v>
      </c>
      <c r="O69" s="153">
        <v>2</v>
      </c>
      <c r="AA69" s="132">
        <v>12</v>
      </c>
      <c r="AB69" s="132">
        <v>0</v>
      </c>
      <c r="AC69" s="132">
        <v>40</v>
      </c>
      <c r="AZ69" s="132">
        <v>2</v>
      </c>
      <c r="BA69" s="132">
        <f t="shared" si="1"/>
        <v>0</v>
      </c>
      <c r="BB69" s="132">
        <f t="shared" si="2"/>
        <v>0</v>
      </c>
      <c r="BC69" s="132">
        <f t="shared" si="3"/>
        <v>0</v>
      </c>
      <c r="BD69" s="132">
        <f t="shared" si="4"/>
        <v>0</v>
      </c>
      <c r="BE69" s="132">
        <f t="shared" si="5"/>
        <v>0</v>
      </c>
      <c r="CA69" s="160">
        <v>12</v>
      </c>
      <c r="CB69" s="160">
        <v>0</v>
      </c>
      <c r="CZ69" s="132">
        <v>0</v>
      </c>
    </row>
    <row r="70" spans="1:104" x14ac:dyDescent="0.2">
      <c r="A70" s="154">
        <v>28</v>
      </c>
      <c r="B70" s="155" t="s">
        <v>171</v>
      </c>
      <c r="C70" s="156" t="s">
        <v>251</v>
      </c>
      <c r="D70" s="157" t="s">
        <v>131</v>
      </c>
      <c r="E70" s="158">
        <v>1</v>
      </c>
      <c r="F70" s="158"/>
      <c r="G70" s="159">
        <f t="shared" si="0"/>
        <v>0</v>
      </c>
      <c r="O70" s="153">
        <v>2</v>
      </c>
      <c r="AA70" s="132">
        <v>12</v>
      </c>
      <c r="AB70" s="132">
        <v>0</v>
      </c>
      <c r="AC70" s="132">
        <v>41</v>
      </c>
      <c r="AZ70" s="132">
        <v>2</v>
      </c>
      <c r="BA70" s="132">
        <f t="shared" si="1"/>
        <v>0</v>
      </c>
      <c r="BB70" s="132">
        <f t="shared" si="2"/>
        <v>0</v>
      </c>
      <c r="BC70" s="132">
        <f t="shared" si="3"/>
        <v>0</v>
      </c>
      <c r="BD70" s="132">
        <f t="shared" si="4"/>
        <v>0</v>
      </c>
      <c r="BE70" s="132">
        <f t="shared" si="5"/>
        <v>0</v>
      </c>
      <c r="CA70" s="160">
        <v>12</v>
      </c>
      <c r="CB70" s="160">
        <v>0</v>
      </c>
      <c r="CZ70" s="132">
        <v>0</v>
      </c>
    </row>
    <row r="71" spans="1:104" x14ac:dyDescent="0.2">
      <c r="A71" s="154">
        <v>29</v>
      </c>
      <c r="B71" s="155" t="s">
        <v>172</v>
      </c>
      <c r="C71" s="156" t="s">
        <v>252</v>
      </c>
      <c r="D71" s="157" t="s">
        <v>131</v>
      </c>
      <c r="E71" s="158">
        <v>2</v>
      </c>
      <c r="F71" s="158"/>
      <c r="G71" s="159">
        <f t="shared" si="0"/>
        <v>0</v>
      </c>
      <c r="O71" s="153">
        <v>2</v>
      </c>
      <c r="AA71" s="132">
        <v>12</v>
      </c>
      <c r="AB71" s="132">
        <v>0</v>
      </c>
      <c r="AC71" s="132">
        <v>42</v>
      </c>
      <c r="AZ71" s="132">
        <v>2</v>
      </c>
      <c r="BA71" s="132">
        <f t="shared" si="1"/>
        <v>0</v>
      </c>
      <c r="BB71" s="132">
        <f t="shared" si="2"/>
        <v>0</v>
      </c>
      <c r="BC71" s="132">
        <f t="shared" si="3"/>
        <v>0</v>
      </c>
      <c r="BD71" s="132">
        <f t="shared" si="4"/>
        <v>0</v>
      </c>
      <c r="BE71" s="132">
        <f t="shared" si="5"/>
        <v>0</v>
      </c>
      <c r="CA71" s="160">
        <v>12</v>
      </c>
      <c r="CB71" s="160">
        <v>0</v>
      </c>
      <c r="CZ71" s="132">
        <v>0</v>
      </c>
    </row>
    <row r="72" spans="1:104" x14ac:dyDescent="0.2">
      <c r="A72" s="154">
        <v>30</v>
      </c>
      <c r="B72" s="155" t="s">
        <v>173</v>
      </c>
      <c r="C72" s="156" t="s">
        <v>174</v>
      </c>
      <c r="D72" s="157" t="s">
        <v>61</v>
      </c>
      <c r="E72" s="158"/>
      <c r="F72" s="158"/>
      <c r="G72" s="159">
        <f t="shared" si="0"/>
        <v>0</v>
      </c>
      <c r="O72" s="153">
        <v>2</v>
      </c>
      <c r="AA72" s="132">
        <v>7</v>
      </c>
      <c r="AB72" s="132">
        <v>1002</v>
      </c>
      <c r="AC72" s="132">
        <v>5</v>
      </c>
      <c r="AZ72" s="132">
        <v>2</v>
      </c>
      <c r="BA72" s="132">
        <f t="shared" si="1"/>
        <v>0</v>
      </c>
      <c r="BB72" s="132">
        <f t="shared" si="2"/>
        <v>0</v>
      </c>
      <c r="BC72" s="132">
        <f t="shared" si="3"/>
        <v>0</v>
      </c>
      <c r="BD72" s="132">
        <f t="shared" si="4"/>
        <v>0</v>
      </c>
      <c r="BE72" s="132">
        <f t="shared" si="5"/>
        <v>0</v>
      </c>
      <c r="CA72" s="160">
        <v>7</v>
      </c>
      <c r="CB72" s="160">
        <v>1002</v>
      </c>
      <c r="CZ72" s="132">
        <v>0</v>
      </c>
    </row>
    <row r="73" spans="1:104" x14ac:dyDescent="0.2">
      <c r="A73" s="168"/>
      <c r="B73" s="169" t="s">
        <v>74</v>
      </c>
      <c r="C73" s="170" t="str">
        <f>CONCATENATE(B67," ",C67)</f>
        <v>725 Zařizovací předměty</v>
      </c>
      <c r="D73" s="171"/>
      <c r="E73" s="172"/>
      <c r="F73" s="173"/>
      <c r="G73" s="174">
        <f>SUM(G68:G72)</f>
        <v>0</v>
      </c>
      <c r="O73" s="153">
        <v>4</v>
      </c>
      <c r="BA73" s="175">
        <f>SUM(BA67:BA72)</f>
        <v>0</v>
      </c>
      <c r="BB73" s="175">
        <f>SUM(BB67:BB72)</f>
        <v>0</v>
      </c>
      <c r="BC73" s="175">
        <f>SUM(BC67:BC72)</f>
        <v>0</v>
      </c>
      <c r="BD73" s="175">
        <f>SUM(BD67:BD72)</f>
        <v>0</v>
      </c>
      <c r="BE73" s="175">
        <f>SUM(BE67:BE72)</f>
        <v>0</v>
      </c>
    </row>
    <row r="74" spans="1:104" x14ac:dyDescent="0.2">
      <c r="A74" s="147" t="s">
        <v>72</v>
      </c>
      <c r="B74" s="148" t="s">
        <v>175</v>
      </c>
      <c r="C74" s="149" t="s">
        <v>176</v>
      </c>
      <c r="D74" s="150"/>
      <c r="E74" s="151"/>
      <c r="F74" s="151"/>
      <c r="G74" s="152"/>
      <c r="O74" s="153">
        <v>1</v>
      </c>
    </row>
    <row r="75" spans="1:104" x14ac:dyDescent="0.2">
      <c r="A75" s="154">
        <v>31</v>
      </c>
      <c r="B75" s="155" t="s">
        <v>177</v>
      </c>
      <c r="C75" s="156" t="s">
        <v>178</v>
      </c>
      <c r="D75" s="157" t="s">
        <v>131</v>
      </c>
      <c r="E75" s="158">
        <v>1</v>
      </c>
      <c r="F75" s="158">
        <v>0</v>
      </c>
      <c r="G75" s="159">
        <f>E75*F75</f>
        <v>0</v>
      </c>
      <c r="O75" s="153">
        <v>2</v>
      </c>
      <c r="AA75" s="132">
        <v>1</v>
      </c>
      <c r="AB75" s="132">
        <v>7</v>
      </c>
      <c r="AC75" s="132">
        <v>7</v>
      </c>
      <c r="AZ75" s="132">
        <v>2</v>
      </c>
      <c r="BA75" s="132">
        <f>IF(AZ75=1,G75,0)</f>
        <v>0</v>
      </c>
      <c r="BB75" s="132">
        <f>IF(AZ75=2,G75,0)</f>
        <v>0</v>
      </c>
      <c r="BC75" s="132">
        <f>IF(AZ75=3,G75,0)</f>
        <v>0</v>
      </c>
      <c r="BD75" s="132">
        <f>IF(AZ75=4,G75,0)</f>
        <v>0</v>
      </c>
      <c r="BE75" s="132">
        <f>IF(AZ75=5,G75,0)</f>
        <v>0</v>
      </c>
      <c r="CA75" s="160">
        <v>1</v>
      </c>
      <c r="CB75" s="160">
        <v>7</v>
      </c>
      <c r="CZ75" s="132">
        <v>0</v>
      </c>
    </row>
    <row r="76" spans="1:104" ht="12.75" customHeight="1" x14ac:dyDescent="0.2">
      <c r="A76" s="154">
        <v>32</v>
      </c>
      <c r="B76" s="155" t="s">
        <v>179</v>
      </c>
      <c r="C76" s="156" t="s">
        <v>246</v>
      </c>
      <c r="D76" s="157" t="s">
        <v>131</v>
      </c>
      <c r="E76" s="158">
        <v>1</v>
      </c>
      <c r="F76" s="158">
        <v>0</v>
      </c>
      <c r="G76" s="159">
        <f>E76*F76</f>
        <v>0</v>
      </c>
      <c r="O76" s="153">
        <v>2</v>
      </c>
      <c r="AA76" s="132">
        <v>3</v>
      </c>
      <c r="AB76" s="132">
        <v>7</v>
      </c>
      <c r="AC76" s="132">
        <v>54914626</v>
      </c>
      <c r="AZ76" s="132">
        <v>2</v>
      </c>
      <c r="BA76" s="132">
        <f>IF(AZ76=1,G76,0)</f>
        <v>0</v>
      </c>
      <c r="BB76" s="132">
        <f>IF(AZ76=2,G76,0)</f>
        <v>0</v>
      </c>
      <c r="BC76" s="132">
        <f>IF(AZ76=3,G76,0)</f>
        <v>0</v>
      </c>
      <c r="BD76" s="132">
        <f>IF(AZ76=4,G76,0)</f>
        <v>0</v>
      </c>
      <c r="BE76" s="132">
        <f>IF(AZ76=5,G76,0)</f>
        <v>0</v>
      </c>
      <c r="CA76" s="160">
        <v>3</v>
      </c>
      <c r="CB76" s="160">
        <v>7</v>
      </c>
      <c r="CZ76" s="132">
        <v>8.0000000000000004E-4</v>
      </c>
    </row>
    <row r="77" spans="1:104" ht="33.75" x14ac:dyDescent="0.2">
      <c r="A77" s="154">
        <v>33</v>
      </c>
      <c r="B77" s="155" t="s">
        <v>180</v>
      </c>
      <c r="C77" s="156" t="s">
        <v>248</v>
      </c>
      <c r="D77" s="157" t="s">
        <v>131</v>
      </c>
      <c r="E77" s="158">
        <v>1</v>
      </c>
      <c r="F77" s="158">
        <v>0</v>
      </c>
      <c r="G77" s="159">
        <f>E77*F77</f>
        <v>0</v>
      </c>
      <c r="O77" s="153">
        <v>2</v>
      </c>
      <c r="AA77" s="132">
        <v>3</v>
      </c>
      <c r="AB77" s="132">
        <v>7</v>
      </c>
      <c r="AC77" s="132">
        <v>611601203</v>
      </c>
      <c r="AZ77" s="132">
        <v>2</v>
      </c>
      <c r="BA77" s="132">
        <f>IF(AZ77=1,G77,0)</f>
        <v>0</v>
      </c>
      <c r="BB77" s="132">
        <f>IF(AZ77=2,G77,0)</f>
        <v>0</v>
      </c>
      <c r="BC77" s="132">
        <f>IF(AZ77=3,G77,0)</f>
        <v>0</v>
      </c>
      <c r="BD77" s="132">
        <f>IF(AZ77=4,G77,0)</f>
        <v>0</v>
      </c>
      <c r="BE77" s="132">
        <f>IF(AZ77=5,G77,0)</f>
        <v>0</v>
      </c>
      <c r="CA77" s="160">
        <v>3</v>
      </c>
      <c r="CB77" s="160">
        <v>7</v>
      </c>
      <c r="CZ77" s="132">
        <v>1.9E-2</v>
      </c>
    </row>
    <row r="78" spans="1:104" x14ac:dyDescent="0.2">
      <c r="A78" s="154">
        <v>34</v>
      </c>
      <c r="B78" s="155" t="s">
        <v>181</v>
      </c>
      <c r="C78" s="156" t="s">
        <v>182</v>
      </c>
      <c r="D78" s="157" t="s">
        <v>140</v>
      </c>
      <c r="E78" s="158">
        <v>1.9800000000000002E-2</v>
      </c>
      <c r="F78" s="158">
        <v>0</v>
      </c>
      <c r="G78" s="159">
        <f>E78*F78</f>
        <v>0</v>
      </c>
      <c r="O78" s="153">
        <v>2</v>
      </c>
      <c r="AA78" s="132">
        <v>7</v>
      </c>
      <c r="AB78" s="132">
        <v>1001</v>
      </c>
      <c r="AC78" s="132">
        <v>5</v>
      </c>
      <c r="AZ78" s="132">
        <v>2</v>
      </c>
      <c r="BA78" s="132">
        <f>IF(AZ78=1,G78,0)</f>
        <v>0</v>
      </c>
      <c r="BB78" s="132">
        <f>IF(AZ78=2,G78,0)</f>
        <v>0</v>
      </c>
      <c r="BC78" s="132">
        <f>IF(AZ78=3,G78,0)</f>
        <v>0</v>
      </c>
      <c r="BD78" s="132">
        <f>IF(AZ78=4,G78,0)</f>
        <v>0</v>
      </c>
      <c r="BE78" s="132">
        <f>IF(AZ78=5,G78,0)</f>
        <v>0</v>
      </c>
      <c r="CA78" s="160">
        <v>7</v>
      </c>
      <c r="CB78" s="160">
        <v>1001</v>
      </c>
      <c r="CZ78" s="132">
        <v>0</v>
      </c>
    </row>
    <row r="79" spans="1:104" x14ac:dyDescent="0.2">
      <c r="A79" s="168"/>
      <c r="B79" s="169" t="s">
        <v>74</v>
      </c>
      <c r="C79" s="170" t="str">
        <f>CONCATENATE(B74," ",C74)</f>
        <v>766 Konstrukce truhlářské</v>
      </c>
      <c r="D79" s="171"/>
      <c r="E79" s="172"/>
      <c r="F79" s="173"/>
      <c r="G79" s="174">
        <f>SUM(G74:G78)</f>
        <v>0</v>
      </c>
      <c r="O79" s="153">
        <v>4</v>
      </c>
      <c r="BA79" s="175">
        <f>SUM(BA74:BA78)</f>
        <v>0</v>
      </c>
      <c r="BB79" s="175">
        <f>SUM(BB74:BB78)</f>
        <v>0</v>
      </c>
      <c r="BC79" s="175">
        <f>SUM(BC74:BC78)</f>
        <v>0</v>
      </c>
      <c r="BD79" s="175">
        <f>SUM(BD74:BD78)</f>
        <v>0</v>
      </c>
      <c r="BE79" s="175">
        <f>SUM(BE74:BE78)</f>
        <v>0</v>
      </c>
    </row>
    <row r="80" spans="1:104" x14ac:dyDescent="0.2">
      <c r="A80" s="147" t="s">
        <v>72</v>
      </c>
      <c r="B80" s="148" t="s">
        <v>183</v>
      </c>
      <c r="C80" s="149" t="s">
        <v>184</v>
      </c>
      <c r="D80" s="150"/>
      <c r="E80" s="151"/>
      <c r="F80" s="151"/>
      <c r="G80" s="152"/>
      <c r="O80" s="153">
        <v>1</v>
      </c>
    </row>
    <row r="81" spans="1:104" x14ac:dyDescent="0.2">
      <c r="A81" s="154">
        <v>35</v>
      </c>
      <c r="B81" s="155" t="s">
        <v>185</v>
      </c>
      <c r="C81" s="156" t="s">
        <v>186</v>
      </c>
      <c r="D81" s="157" t="s">
        <v>84</v>
      </c>
      <c r="E81" s="158">
        <v>6.5</v>
      </c>
      <c r="F81" s="158">
        <v>0</v>
      </c>
      <c r="G81" s="159">
        <f>E81*F81</f>
        <v>0</v>
      </c>
      <c r="O81" s="153">
        <v>2</v>
      </c>
      <c r="AA81" s="132">
        <v>1</v>
      </c>
      <c r="AB81" s="132">
        <v>7</v>
      </c>
      <c r="AC81" s="132">
        <v>7</v>
      </c>
      <c r="AZ81" s="132">
        <v>2</v>
      </c>
      <c r="BA81" s="132">
        <f>IF(AZ81=1,G81,0)</f>
        <v>0</v>
      </c>
      <c r="BB81" s="132">
        <f>IF(AZ81=2,G81,0)</f>
        <v>0</v>
      </c>
      <c r="BC81" s="132">
        <f>IF(AZ81=3,G81,0)</f>
        <v>0</v>
      </c>
      <c r="BD81" s="132">
        <f>IF(AZ81=4,G81,0)</f>
        <v>0</v>
      </c>
      <c r="BE81" s="132">
        <f>IF(AZ81=5,G81,0)</f>
        <v>0</v>
      </c>
      <c r="CA81" s="160">
        <v>1</v>
      </c>
      <c r="CB81" s="160">
        <v>7</v>
      </c>
      <c r="CZ81" s="132">
        <v>4.7600000000000003E-3</v>
      </c>
    </row>
    <row r="82" spans="1:104" x14ac:dyDescent="0.2">
      <c r="A82" s="154">
        <v>36</v>
      </c>
      <c r="B82" s="155" t="s">
        <v>187</v>
      </c>
      <c r="C82" s="156" t="s">
        <v>188</v>
      </c>
      <c r="D82" s="157" t="s">
        <v>84</v>
      </c>
      <c r="E82" s="158">
        <v>7.28</v>
      </c>
      <c r="F82" s="158">
        <v>0</v>
      </c>
      <c r="G82" s="159">
        <f>E82*F82</f>
        <v>0</v>
      </c>
      <c r="O82" s="153">
        <v>2</v>
      </c>
      <c r="AA82" s="132">
        <v>3</v>
      </c>
      <c r="AB82" s="132">
        <v>7</v>
      </c>
      <c r="AC82" s="132">
        <v>597642031</v>
      </c>
      <c r="AZ82" s="132">
        <v>2</v>
      </c>
      <c r="BA82" s="132">
        <f>IF(AZ82=1,G82,0)</f>
        <v>0</v>
      </c>
      <c r="BB82" s="132">
        <f>IF(AZ82=2,G82,0)</f>
        <v>0</v>
      </c>
      <c r="BC82" s="132">
        <f>IF(AZ82=3,G82,0)</f>
        <v>0</v>
      </c>
      <c r="BD82" s="132">
        <f>IF(AZ82=4,G82,0)</f>
        <v>0</v>
      </c>
      <c r="BE82" s="132">
        <f>IF(AZ82=5,G82,0)</f>
        <v>0</v>
      </c>
      <c r="CA82" s="160">
        <v>3</v>
      </c>
      <c r="CB82" s="160">
        <v>7</v>
      </c>
      <c r="CZ82" s="132">
        <v>1.9199999999999998E-2</v>
      </c>
    </row>
    <row r="83" spans="1:104" x14ac:dyDescent="0.2">
      <c r="A83" s="161"/>
      <c r="B83" s="162"/>
      <c r="C83" s="206" t="s">
        <v>189</v>
      </c>
      <c r="D83" s="207"/>
      <c r="E83" s="207"/>
      <c r="F83" s="207"/>
      <c r="G83" s="208"/>
      <c r="L83" s="163" t="s">
        <v>189</v>
      </c>
      <c r="O83" s="153">
        <v>3</v>
      </c>
    </row>
    <row r="84" spans="1:104" x14ac:dyDescent="0.2">
      <c r="A84" s="161"/>
      <c r="B84" s="164"/>
      <c r="C84" s="209" t="s">
        <v>190</v>
      </c>
      <c r="D84" s="210"/>
      <c r="E84" s="165">
        <v>7.28</v>
      </c>
      <c r="F84" s="166"/>
      <c r="G84" s="167"/>
      <c r="M84" s="163" t="s">
        <v>190</v>
      </c>
      <c r="O84" s="153"/>
    </row>
    <row r="85" spans="1:104" x14ac:dyDescent="0.2">
      <c r="A85" s="154">
        <v>37</v>
      </c>
      <c r="B85" s="155" t="s">
        <v>191</v>
      </c>
      <c r="C85" s="156" t="s">
        <v>192</v>
      </c>
      <c r="D85" s="157" t="s">
        <v>140</v>
      </c>
      <c r="E85" s="158">
        <v>0.17071600000000001</v>
      </c>
      <c r="F85" s="158">
        <v>0</v>
      </c>
      <c r="G85" s="159">
        <f>E85*F85</f>
        <v>0</v>
      </c>
      <c r="O85" s="153">
        <v>2</v>
      </c>
      <c r="AA85" s="132">
        <v>7</v>
      </c>
      <c r="AB85" s="132">
        <v>1001</v>
      </c>
      <c r="AC85" s="132">
        <v>5</v>
      </c>
      <c r="AZ85" s="132">
        <v>2</v>
      </c>
      <c r="BA85" s="132">
        <f>IF(AZ85=1,G85,0)</f>
        <v>0</v>
      </c>
      <c r="BB85" s="132">
        <f>IF(AZ85=2,G85,0)</f>
        <v>0</v>
      </c>
      <c r="BC85" s="132">
        <f>IF(AZ85=3,G85,0)</f>
        <v>0</v>
      </c>
      <c r="BD85" s="132">
        <f>IF(AZ85=4,G85,0)</f>
        <v>0</v>
      </c>
      <c r="BE85" s="132">
        <f>IF(AZ85=5,G85,0)</f>
        <v>0</v>
      </c>
      <c r="CA85" s="160">
        <v>7</v>
      </c>
      <c r="CB85" s="160">
        <v>1001</v>
      </c>
      <c r="CZ85" s="132">
        <v>0</v>
      </c>
    </row>
    <row r="86" spans="1:104" x14ac:dyDescent="0.2">
      <c r="A86" s="168"/>
      <c r="B86" s="169" t="s">
        <v>74</v>
      </c>
      <c r="C86" s="170" t="str">
        <f>CONCATENATE(B80," ",C80)</f>
        <v>771 Podlahy z dlaždic a obklady</v>
      </c>
      <c r="D86" s="171"/>
      <c r="E86" s="172"/>
      <c r="F86" s="173"/>
      <c r="G86" s="174">
        <f>SUM(G80:G85)</f>
        <v>0</v>
      </c>
      <c r="O86" s="153">
        <v>4</v>
      </c>
      <c r="BA86" s="175">
        <f>SUM(BA80:BA85)</f>
        <v>0</v>
      </c>
      <c r="BB86" s="175">
        <f>SUM(BB80:BB85)</f>
        <v>0</v>
      </c>
      <c r="BC86" s="175">
        <f>SUM(BC80:BC85)</f>
        <v>0</v>
      </c>
      <c r="BD86" s="175">
        <f>SUM(BD80:BD85)</f>
        <v>0</v>
      </c>
      <c r="BE86" s="175">
        <f>SUM(BE80:BE85)</f>
        <v>0</v>
      </c>
    </row>
    <row r="87" spans="1:104" x14ac:dyDescent="0.2">
      <c r="A87" s="147" t="s">
        <v>72</v>
      </c>
      <c r="B87" s="148" t="s">
        <v>193</v>
      </c>
      <c r="C87" s="149" t="s">
        <v>194</v>
      </c>
      <c r="D87" s="150"/>
      <c r="E87" s="151"/>
      <c r="F87" s="151"/>
      <c r="G87" s="152"/>
      <c r="O87" s="153">
        <v>1</v>
      </c>
    </row>
    <row r="88" spans="1:104" x14ac:dyDescent="0.2">
      <c r="A88" s="154">
        <v>38</v>
      </c>
      <c r="B88" s="155" t="s">
        <v>195</v>
      </c>
      <c r="C88" s="156" t="s">
        <v>196</v>
      </c>
      <c r="D88" s="157" t="s">
        <v>84</v>
      </c>
      <c r="E88" s="158">
        <v>22.027999999999999</v>
      </c>
      <c r="F88" s="158"/>
      <c r="G88" s="159">
        <f>E88*F88</f>
        <v>0</v>
      </c>
      <c r="O88" s="153">
        <v>2</v>
      </c>
      <c r="AA88" s="132">
        <v>1</v>
      </c>
      <c r="AB88" s="132">
        <v>7</v>
      </c>
      <c r="AC88" s="132">
        <v>7</v>
      </c>
      <c r="AZ88" s="132">
        <v>2</v>
      </c>
      <c r="BA88" s="132">
        <f>IF(AZ88=1,G88,0)</f>
        <v>0</v>
      </c>
      <c r="BB88" s="132">
        <f>IF(AZ88=2,G88,0)</f>
        <v>0</v>
      </c>
      <c r="BC88" s="132">
        <f>IF(AZ88=3,G88,0)</f>
        <v>0</v>
      </c>
      <c r="BD88" s="132">
        <f>IF(AZ88=4,G88,0)</f>
        <v>0</v>
      </c>
      <c r="BE88" s="132">
        <f>IF(AZ88=5,G88,0)</f>
        <v>0</v>
      </c>
      <c r="CA88" s="160">
        <v>1</v>
      </c>
      <c r="CB88" s="160">
        <v>7</v>
      </c>
      <c r="CZ88" s="132">
        <v>1.6000000000000001E-4</v>
      </c>
    </row>
    <row r="89" spans="1:104" x14ac:dyDescent="0.2">
      <c r="A89" s="154">
        <v>39</v>
      </c>
      <c r="B89" s="155" t="s">
        <v>197</v>
      </c>
      <c r="C89" s="156" t="s">
        <v>198</v>
      </c>
      <c r="D89" s="157" t="s">
        <v>84</v>
      </c>
      <c r="E89" s="158">
        <v>22.027999999999999</v>
      </c>
      <c r="F89" s="158">
        <v>0</v>
      </c>
      <c r="G89" s="159">
        <f>E89*F89</f>
        <v>0</v>
      </c>
      <c r="O89" s="153">
        <v>2</v>
      </c>
      <c r="AA89" s="132">
        <v>1</v>
      </c>
      <c r="AB89" s="132">
        <v>7</v>
      </c>
      <c r="AC89" s="132">
        <v>7</v>
      </c>
      <c r="AZ89" s="132">
        <v>2</v>
      </c>
      <c r="BA89" s="132">
        <f>IF(AZ89=1,G89,0)</f>
        <v>0</v>
      </c>
      <c r="BB89" s="132">
        <f>IF(AZ89=2,G89,0)</f>
        <v>0</v>
      </c>
      <c r="BC89" s="132">
        <f>IF(AZ89=3,G89,0)</f>
        <v>0</v>
      </c>
      <c r="BD89" s="132">
        <f>IF(AZ89=4,G89,0)</f>
        <v>0</v>
      </c>
      <c r="BE89" s="132">
        <f>IF(AZ89=5,G89,0)</f>
        <v>0</v>
      </c>
      <c r="CA89" s="160">
        <v>1</v>
      </c>
      <c r="CB89" s="160">
        <v>7</v>
      </c>
      <c r="CZ89" s="132">
        <v>5.2399999999999999E-3</v>
      </c>
    </row>
    <row r="90" spans="1:104" x14ac:dyDescent="0.2">
      <c r="A90" s="161"/>
      <c r="B90" s="164"/>
      <c r="C90" s="209" t="s">
        <v>199</v>
      </c>
      <c r="D90" s="210"/>
      <c r="E90" s="165">
        <v>22.027999999999999</v>
      </c>
      <c r="F90" s="166"/>
      <c r="G90" s="167"/>
      <c r="M90" s="163" t="s">
        <v>199</v>
      </c>
      <c r="O90" s="153"/>
    </row>
    <row r="91" spans="1:104" x14ac:dyDescent="0.2">
      <c r="A91" s="154">
        <v>40</v>
      </c>
      <c r="B91" s="155" t="s">
        <v>201</v>
      </c>
      <c r="C91" s="156" t="s">
        <v>247</v>
      </c>
      <c r="D91" s="157" t="s">
        <v>200</v>
      </c>
      <c r="E91" s="158">
        <v>19</v>
      </c>
      <c r="F91" s="158">
        <v>0</v>
      </c>
      <c r="G91" s="159">
        <f>E91*F91</f>
        <v>0</v>
      </c>
      <c r="O91" s="153">
        <v>2</v>
      </c>
      <c r="AA91" s="132">
        <v>1</v>
      </c>
      <c r="AB91" s="132">
        <v>7</v>
      </c>
      <c r="AC91" s="132">
        <v>7</v>
      </c>
      <c r="AZ91" s="132">
        <v>2</v>
      </c>
      <c r="BA91" s="132">
        <f>IF(AZ91=1,G91,0)</f>
        <v>0</v>
      </c>
      <c r="BB91" s="132">
        <f>IF(AZ91=2,G91,0)</f>
        <v>0</v>
      </c>
      <c r="BC91" s="132">
        <f>IF(AZ91=3,G91,0)</f>
        <v>0</v>
      </c>
      <c r="BD91" s="132">
        <f>IF(AZ91=4,G91,0)</f>
        <v>0</v>
      </c>
      <c r="BE91" s="132">
        <f>IF(AZ91=5,G91,0)</f>
        <v>0</v>
      </c>
      <c r="CA91" s="160">
        <v>1</v>
      </c>
      <c r="CB91" s="160">
        <v>7</v>
      </c>
      <c r="CZ91" s="132">
        <v>1E-4</v>
      </c>
    </row>
    <row r="92" spans="1:104" x14ac:dyDescent="0.2">
      <c r="A92" s="161"/>
      <c r="B92" s="164"/>
      <c r="C92" s="209" t="s">
        <v>202</v>
      </c>
      <c r="D92" s="210"/>
      <c r="E92" s="165">
        <v>19</v>
      </c>
      <c r="F92" s="166"/>
      <c r="G92" s="167"/>
      <c r="M92" s="163" t="s">
        <v>202</v>
      </c>
      <c r="O92" s="153"/>
    </row>
    <row r="93" spans="1:104" x14ac:dyDescent="0.2">
      <c r="A93" s="154">
        <v>41</v>
      </c>
      <c r="B93" s="155" t="s">
        <v>203</v>
      </c>
      <c r="C93" s="156" t="s">
        <v>204</v>
      </c>
      <c r="D93" s="157" t="s">
        <v>84</v>
      </c>
      <c r="E93" s="158">
        <v>24.671399999999998</v>
      </c>
      <c r="F93" s="158">
        <v>0</v>
      </c>
      <c r="G93" s="159">
        <f>E93*F93</f>
        <v>0</v>
      </c>
      <c r="O93" s="153">
        <v>2</v>
      </c>
      <c r="AA93" s="132">
        <v>3</v>
      </c>
      <c r="AB93" s="132">
        <v>7</v>
      </c>
      <c r="AC93" s="132">
        <v>597813726</v>
      </c>
      <c r="AZ93" s="132">
        <v>2</v>
      </c>
      <c r="BA93" s="132">
        <f>IF(AZ93=1,G93,0)</f>
        <v>0</v>
      </c>
      <c r="BB93" s="132">
        <f>IF(AZ93=2,G93,0)</f>
        <v>0</v>
      </c>
      <c r="BC93" s="132">
        <f>IF(AZ93=3,G93,0)</f>
        <v>0</v>
      </c>
      <c r="BD93" s="132">
        <f>IF(AZ93=4,G93,0)</f>
        <v>0</v>
      </c>
      <c r="BE93" s="132">
        <f>IF(AZ93=5,G93,0)</f>
        <v>0</v>
      </c>
      <c r="CA93" s="160">
        <v>3</v>
      </c>
      <c r="CB93" s="160">
        <v>7</v>
      </c>
      <c r="CZ93" s="132">
        <v>1.3599999999999999E-2</v>
      </c>
    </row>
    <row r="94" spans="1:104" x14ac:dyDescent="0.2">
      <c r="A94" s="161"/>
      <c r="B94" s="162"/>
      <c r="C94" s="206" t="s">
        <v>189</v>
      </c>
      <c r="D94" s="207"/>
      <c r="E94" s="207"/>
      <c r="F94" s="207"/>
      <c r="G94" s="208"/>
      <c r="L94" s="163" t="s">
        <v>189</v>
      </c>
      <c r="O94" s="153">
        <v>3</v>
      </c>
    </row>
    <row r="95" spans="1:104" x14ac:dyDescent="0.2">
      <c r="A95" s="161"/>
      <c r="B95" s="164"/>
      <c r="C95" s="209" t="s">
        <v>205</v>
      </c>
      <c r="D95" s="210"/>
      <c r="E95" s="165">
        <v>24.671399999999998</v>
      </c>
      <c r="F95" s="166"/>
      <c r="G95" s="167"/>
      <c r="M95" s="163" t="s">
        <v>205</v>
      </c>
      <c r="O95" s="153"/>
    </row>
    <row r="96" spans="1:104" x14ac:dyDescent="0.2">
      <c r="A96" s="154">
        <v>42</v>
      </c>
      <c r="B96" s="155" t="s">
        <v>206</v>
      </c>
      <c r="C96" s="156" t="s">
        <v>207</v>
      </c>
      <c r="D96" s="157" t="s">
        <v>140</v>
      </c>
      <c r="E96" s="158">
        <v>0.45745624000000001</v>
      </c>
      <c r="F96" s="158">
        <v>0</v>
      </c>
      <c r="G96" s="159">
        <f>E96*F96</f>
        <v>0</v>
      </c>
      <c r="O96" s="153">
        <v>2</v>
      </c>
      <c r="AA96" s="132">
        <v>7</v>
      </c>
      <c r="AB96" s="132">
        <v>1001</v>
      </c>
      <c r="AC96" s="132">
        <v>5</v>
      </c>
      <c r="AZ96" s="132">
        <v>2</v>
      </c>
      <c r="BA96" s="132">
        <f>IF(AZ96=1,G96,0)</f>
        <v>0</v>
      </c>
      <c r="BB96" s="132">
        <f>IF(AZ96=2,G96,0)</f>
        <v>0</v>
      </c>
      <c r="BC96" s="132">
        <f>IF(AZ96=3,G96,0)</f>
        <v>0</v>
      </c>
      <c r="BD96" s="132">
        <f>IF(AZ96=4,G96,0)</f>
        <v>0</v>
      </c>
      <c r="BE96" s="132">
        <f>IF(AZ96=5,G96,0)</f>
        <v>0</v>
      </c>
      <c r="CA96" s="160">
        <v>7</v>
      </c>
      <c r="CB96" s="160">
        <v>1001</v>
      </c>
      <c r="CZ96" s="132">
        <v>0</v>
      </c>
    </row>
    <row r="97" spans="1:104" x14ac:dyDescent="0.2">
      <c r="A97" s="168"/>
      <c r="B97" s="169" t="s">
        <v>74</v>
      </c>
      <c r="C97" s="170" t="str">
        <f>CONCATENATE(B87," ",C87)</f>
        <v>781 Obklady keramické</v>
      </c>
      <c r="D97" s="171"/>
      <c r="E97" s="172"/>
      <c r="F97" s="173"/>
      <c r="G97" s="174">
        <f>SUM(G87:G96)</f>
        <v>0</v>
      </c>
      <c r="O97" s="153">
        <v>4</v>
      </c>
      <c r="BA97" s="175">
        <f>SUM(BA87:BA96)</f>
        <v>0</v>
      </c>
      <c r="BB97" s="175">
        <f>SUM(BB87:BB96)</f>
        <v>0</v>
      </c>
      <c r="BC97" s="175">
        <f>SUM(BC87:BC96)</f>
        <v>0</v>
      </c>
      <c r="BD97" s="175">
        <f>SUM(BD87:BD96)</f>
        <v>0</v>
      </c>
      <c r="BE97" s="175">
        <f>SUM(BE87:BE96)</f>
        <v>0</v>
      </c>
    </row>
    <row r="98" spans="1:104" x14ac:dyDescent="0.2">
      <c r="A98" s="147" t="s">
        <v>72</v>
      </c>
      <c r="B98" s="148" t="s">
        <v>208</v>
      </c>
      <c r="C98" s="149" t="s">
        <v>209</v>
      </c>
      <c r="D98" s="150"/>
      <c r="E98" s="151"/>
      <c r="F98" s="151"/>
      <c r="G98" s="152"/>
      <c r="O98" s="153">
        <v>1</v>
      </c>
    </row>
    <row r="99" spans="1:104" ht="22.5" x14ac:dyDescent="0.2">
      <c r="A99" s="154">
        <v>43</v>
      </c>
      <c r="B99" s="155" t="s">
        <v>210</v>
      </c>
      <c r="C99" s="156" t="s">
        <v>211</v>
      </c>
      <c r="D99" s="157" t="s">
        <v>84</v>
      </c>
      <c r="E99" s="158">
        <v>1.5</v>
      </c>
      <c r="F99" s="158">
        <v>0</v>
      </c>
      <c r="G99" s="159">
        <f>E99*F99</f>
        <v>0</v>
      </c>
      <c r="O99" s="153">
        <v>2</v>
      </c>
      <c r="AA99" s="132">
        <v>2</v>
      </c>
      <c r="AB99" s="132">
        <v>7</v>
      </c>
      <c r="AC99" s="132">
        <v>7</v>
      </c>
      <c r="AZ99" s="132">
        <v>2</v>
      </c>
      <c r="BA99" s="132">
        <f>IF(AZ99=1,G99,0)</f>
        <v>0</v>
      </c>
      <c r="BB99" s="132">
        <f>IF(AZ99=2,G99,0)</f>
        <v>0</v>
      </c>
      <c r="BC99" s="132">
        <f>IF(AZ99=3,G99,0)</f>
        <v>0</v>
      </c>
      <c r="BD99" s="132">
        <f>IF(AZ99=4,G99,0)</f>
        <v>0</v>
      </c>
      <c r="BE99" s="132">
        <f>IF(AZ99=5,G99,0)</f>
        <v>0</v>
      </c>
      <c r="CA99" s="160">
        <v>2</v>
      </c>
      <c r="CB99" s="160">
        <v>7</v>
      </c>
      <c r="CZ99" s="132">
        <v>6.0999999999999997E-4</v>
      </c>
    </row>
    <row r="100" spans="1:104" x14ac:dyDescent="0.2">
      <c r="A100" s="161"/>
      <c r="B100" s="164"/>
      <c r="C100" s="209" t="s">
        <v>212</v>
      </c>
      <c r="D100" s="210"/>
      <c r="E100" s="165">
        <v>1.5</v>
      </c>
      <c r="F100" s="166"/>
      <c r="G100" s="167"/>
      <c r="M100" s="163" t="s">
        <v>212</v>
      </c>
      <c r="O100" s="153"/>
    </row>
    <row r="101" spans="1:104" x14ac:dyDescent="0.2">
      <c r="A101" s="168"/>
      <c r="B101" s="169" t="s">
        <v>74</v>
      </c>
      <c r="C101" s="170" t="str">
        <f>CONCATENATE(B98," ",C98)</f>
        <v>783 Nátěry</v>
      </c>
      <c r="D101" s="171"/>
      <c r="E101" s="172"/>
      <c r="F101" s="173"/>
      <c r="G101" s="174">
        <f>SUM(G98:G100)</f>
        <v>0</v>
      </c>
      <c r="O101" s="153">
        <v>4</v>
      </c>
      <c r="BA101" s="175">
        <f>SUM(BA98:BA100)</f>
        <v>0</v>
      </c>
      <c r="BB101" s="175">
        <f>SUM(BB98:BB100)</f>
        <v>0</v>
      </c>
      <c r="BC101" s="175">
        <f>SUM(BC98:BC100)</f>
        <v>0</v>
      </c>
      <c r="BD101" s="175">
        <f>SUM(BD98:BD100)</f>
        <v>0</v>
      </c>
      <c r="BE101" s="175">
        <f>SUM(BE98:BE100)</f>
        <v>0</v>
      </c>
    </row>
    <row r="102" spans="1:104" x14ac:dyDescent="0.2">
      <c r="A102" s="147" t="s">
        <v>72</v>
      </c>
      <c r="B102" s="148" t="s">
        <v>213</v>
      </c>
      <c r="C102" s="149" t="s">
        <v>214</v>
      </c>
      <c r="D102" s="150"/>
      <c r="E102" s="151"/>
      <c r="F102" s="151"/>
      <c r="G102" s="152"/>
      <c r="O102" s="153">
        <v>1</v>
      </c>
    </row>
    <row r="103" spans="1:104" x14ac:dyDescent="0.2">
      <c r="A103" s="154">
        <v>44</v>
      </c>
      <c r="B103" s="155" t="s">
        <v>215</v>
      </c>
      <c r="C103" s="156" t="s">
        <v>216</v>
      </c>
      <c r="D103" s="157" t="s">
        <v>84</v>
      </c>
      <c r="E103" s="158">
        <v>10.259</v>
      </c>
      <c r="F103" s="158">
        <v>0</v>
      </c>
      <c r="G103" s="159">
        <f>E103*F103</f>
        <v>0</v>
      </c>
      <c r="O103" s="153">
        <v>2</v>
      </c>
      <c r="AA103" s="132">
        <v>1</v>
      </c>
      <c r="AB103" s="132">
        <v>7</v>
      </c>
      <c r="AC103" s="132">
        <v>7</v>
      </c>
      <c r="AZ103" s="132">
        <v>2</v>
      </c>
      <c r="BA103" s="132">
        <f>IF(AZ103=1,G103,0)</f>
        <v>0</v>
      </c>
      <c r="BB103" s="132">
        <f>IF(AZ103=2,G103,0)</f>
        <v>0</v>
      </c>
      <c r="BC103" s="132">
        <f>IF(AZ103=3,G103,0)</f>
        <v>0</v>
      </c>
      <c r="BD103" s="132">
        <f>IF(AZ103=4,G103,0)</f>
        <v>0</v>
      </c>
      <c r="BE103" s="132">
        <f>IF(AZ103=5,G103,0)</f>
        <v>0</v>
      </c>
      <c r="CA103" s="160">
        <v>1</v>
      </c>
      <c r="CB103" s="160">
        <v>7</v>
      </c>
      <c r="CZ103" s="132">
        <v>6.9999999999999994E-5</v>
      </c>
    </row>
    <row r="104" spans="1:104" x14ac:dyDescent="0.2">
      <c r="A104" s="161"/>
      <c r="B104" s="164"/>
      <c r="C104" s="209" t="s">
        <v>217</v>
      </c>
      <c r="D104" s="210"/>
      <c r="E104" s="165">
        <v>10.259</v>
      </c>
      <c r="F104" s="166"/>
      <c r="G104" s="167"/>
      <c r="M104" s="163" t="s">
        <v>217</v>
      </c>
      <c r="O104" s="153"/>
    </row>
    <row r="105" spans="1:104" x14ac:dyDescent="0.2">
      <c r="A105" s="154">
        <v>45</v>
      </c>
      <c r="B105" s="155" t="s">
        <v>218</v>
      </c>
      <c r="C105" s="156" t="s">
        <v>219</v>
      </c>
      <c r="D105" s="157" t="s">
        <v>84</v>
      </c>
      <c r="E105" s="158">
        <v>10.259</v>
      </c>
      <c r="F105" s="158">
        <v>0</v>
      </c>
      <c r="G105" s="159">
        <f>E105*F105</f>
        <v>0</v>
      </c>
      <c r="O105" s="153">
        <v>2</v>
      </c>
      <c r="AA105" s="132">
        <v>1</v>
      </c>
      <c r="AB105" s="132">
        <v>7</v>
      </c>
      <c r="AC105" s="132">
        <v>7</v>
      </c>
      <c r="AZ105" s="132">
        <v>2</v>
      </c>
      <c r="BA105" s="132">
        <f>IF(AZ105=1,G105,0)</f>
        <v>0</v>
      </c>
      <c r="BB105" s="132">
        <f>IF(AZ105=2,G105,0)</f>
        <v>0</v>
      </c>
      <c r="BC105" s="132">
        <f>IF(AZ105=3,G105,0)</f>
        <v>0</v>
      </c>
      <c r="BD105" s="132">
        <f>IF(AZ105=4,G105,0)</f>
        <v>0</v>
      </c>
      <c r="BE105" s="132">
        <f>IF(AZ105=5,G105,0)</f>
        <v>0</v>
      </c>
      <c r="CA105" s="160">
        <v>1</v>
      </c>
      <c r="CB105" s="160">
        <v>7</v>
      </c>
      <c r="CZ105" s="132">
        <v>1.4999999999999999E-4</v>
      </c>
    </row>
    <row r="106" spans="1:104" x14ac:dyDescent="0.2">
      <c r="A106" s="154">
        <v>46</v>
      </c>
      <c r="B106" s="155" t="s">
        <v>220</v>
      </c>
      <c r="C106" s="156" t="s">
        <v>221</v>
      </c>
      <c r="D106" s="157" t="s">
        <v>84</v>
      </c>
      <c r="E106" s="158">
        <v>9.3840000000000003</v>
      </c>
      <c r="F106" s="158">
        <v>0</v>
      </c>
      <c r="G106" s="159">
        <f>E106*F106</f>
        <v>0</v>
      </c>
      <c r="O106" s="153">
        <v>2</v>
      </c>
      <c r="AA106" s="132">
        <v>1</v>
      </c>
      <c r="AB106" s="132">
        <v>7</v>
      </c>
      <c r="AC106" s="132">
        <v>7</v>
      </c>
      <c r="AZ106" s="132">
        <v>2</v>
      </c>
      <c r="BA106" s="132">
        <f>IF(AZ106=1,G106,0)</f>
        <v>0</v>
      </c>
      <c r="BB106" s="132">
        <f>IF(AZ106=2,G106,0)</f>
        <v>0</v>
      </c>
      <c r="BC106" s="132">
        <f>IF(AZ106=3,G106,0)</f>
        <v>0</v>
      </c>
      <c r="BD106" s="132">
        <f>IF(AZ106=4,G106,0)</f>
        <v>0</v>
      </c>
      <c r="BE106" s="132">
        <f>IF(AZ106=5,G106,0)</f>
        <v>0</v>
      </c>
      <c r="CA106" s="160">
        <v>1</v>
      </c>
      <c r="CB106" s="160">
        <v>7</v>
      </c>
      <c r="CZ106" s="132">
        <v>0</v>
      </c>
    </row>
    <row r="107" spans="1:104" x14ac:dyDescent="0.2">
      <c r="A107" s="161"/>
      <c r="B107" s="164"/>
      <c r="C107" s="209" t="s">
        <v>147</v>
      </c>
      <c r="D107" s="210"/>
      <c r="E107" s="165">
        <v>6.5</v>
      </c>
      <c r="F107" s="166"/>
      <c r="G107" s="167"/>
      <c r="M107" s="163" t="s">
        <v>147</v>
      </c>
      <c r="O107" s="153"/>
    </row>
    <row r="108" spans="1:104" x14ac:dyDescent="0.2">
      <c r="A108" s="161"/>
      <c r="B108" s="164"/>
      <c r="C108" s="209" t="s">
        <v>222</v>
      </c>
      <c r="D108" s="210"/>
      <c r="E108" s="165">
        <v>2.8839999999999999</v>
      </c>
      <c r="F108" s="166"/>
      <c r="G108" s="167"/>
      <c r="M108" s="163" t="s">
        <v>222</v>
      </c>
      <c r="O108" s="153"/>
    </row>
    <row r="109" spans="1:104" x14ac:dyDescent="0.2">
      <c r="A109" s="168"/>
      <c r="B109" s="169" t="s">
        <v>74</v>
      </c>
      <c r="C109" s="170" t="str">
        <f>CONCATENATE(B102," ",C102)</f>
        <v>784 Malby</v>
      </c>
      <c r="D109" s="171"/>
      <c r="E109" s="172"/>
      <c r="F109" s="173"/>
      <c r="G109" s="174">
        <f>SUM(G102:G108)</f>
        <v>0</v>
      </c>
      <c r="O109" s="153">
        <v>4</v>
      </c>
      <c r="BA109" s="175">
        <f>SUM(BA102:BA108)</f>
        <v>0</v>
      </c>
      <c r="BB109" s="175">
        <f>SUM(BB102:BB108)</f>
        <v>0</v>
      </c>
      <c r="BC109" s="175">
        <f>SUM(BC102:BC108)</f>
        <v>0</v>
      </c>
      <c r="BD109" s="175">
        <f>SUM(BD102:BD108)</f>
        <v>0</v>
      </c>
      <c r="BE109" s="175">
        <f>SUM(BE102:BE108)</f>
        <v>0</v>
      </c>
    </row>
    <row r="110" spans="1:104" x14ac:dyDescent="0.2">
      <c r="A110" s="147" t="s">
        <v>72</v>
      </c>
      <c r="B110" s="148" t="s">
        <v>223</v>
      </c>
      <c r="C110" s="149" t="s">
        <v>224</v>
      </c>
      <c r="D110" s="150"/>
      <c r="E110" s="151"/>
      <c r="F110" s="151"/>
      <c r="G110" s="152"/>
      <c r="O110" s="153">
        <v>1</v>
      </c>
    </row>
    <row r="111" spans="1:104" x14ac:dyDescent="0.2">
      <c r="A111" s="154">
        <v>47</v>
      </c>
      <c r="B111" s="155" t="s">
        <v>225</v>
      </c>
      <c r="C111" s="156" t="s">
        <v>226</v>
      </c>
      <c r="D111" s="157" t="s">
        <v>140</v>
      </c>
      <c r="E111" s="158">
        <v>2.4480499999999998</v>
      </c>
      <c r="F111" s="158">
        <v>0</v>
      </c>
      <c r="G111" s="159">
        <f t="shared" ref="G111:G116" si="6">E111*F111</f>
        <v>0</v>
      </c>
      <c r="O111" s="153">
        <v>2</v>
      </c>
      <c r="AA111" s="132">
        <v>8</v>
      </c>
      <c r="AB111" s="132">
        <v>0</v>
      </c>
      <c r="AC111" s="132">
        <v>3</v>
      </c>
      <c r="AZ111" s="132">
        <v>1</v>
      </c>
      <c r="BA111" s="132">
        <f t="shared" ref="BA111:BA116" si="7">IF(AZ111=1,G111,0)</f>
        <v>0</v>
      </c>
      <c r="BB111" s="132">
        <f t="shared" ref="BB111:BB116" si="8">IF(AZ111=2,G111,0)</f>
        <v>0</v>
      </c>
      <c r="BC111" s="132">
        <f t="shared" ref="BC111:BC116" si="9">IF(AZ111=3,G111,0)</f>
        <v>0</v>
      </c>
      <c r="BD111" s="132">
        <f t="shared" ref="BD111:BD116" si="10">IF(AZ111=4,G111,0)</f>
        <v>0</v>
      </c>
      <c r="BE111" s="132">
        <f t="shared" ref="BE111:BE116" si="11">IF(AZ111=5,G111,0)</f>
        <v>0</v>
      </c>
      <c r="CA111" s="160">
        <v>8</v>
      </c>
      <c r="CB111" s="160">
        <v>0</v>
      </c>
      <c r="CZ111" s="132">
        <v>0</v>
      </c>
    </row>
    <row r="112" spans="1:104" x14ac:dyDescent="0.2">
      <c r="A112" s="154">
        <v>48</v>
      </c>
      <c r="B112" s="155" t="s">
        <v>227</v>
      </c>
      <c r="C112" s="156" t="s">
        <v>228</v>
      </c>
      <c r="D112" s="157" t="s">
        <v>140</v>
      </c>
      <c r="E112" s="158">
        <v>2.4480499999999998</v>
      </c>
      <c r="F112" s="158">
        <v>0</v>
      </c>
      <c r="G112" s="159">
        <f t="shared" si="6"/>
        <v>0</v>
      </c>
      <c r="O112" s="153">
        <v>2</v>
      </c>
      <c r="AA112" s="132">
        <v>8</v>
      </c>
      <c r="AB112" s="132">
        <v>0</v>
      </c>
      <c r="AC112" s="132">
        <v>3</v>
      </c>
      <c r="AZ112" s="132">
        <v>1</v>
      </c>
      <c r="BA112" s="132">
        <f t="shared" si="7"/>
        <v>0</v>
      </c>
      <c r="BB112" s="132">
        <f t="shared" si="8"/>
        <v>0</v>
      </c>
      <c r="BC112" s="132">
        <f t="shared" si="9"/>
        <v>0</v>
      </c>
      <c r="BD112" s="132">
        <f t="shared" si="10"/>
        <v>0</v>
      </c>
      <c r="BE112" s="132">
        <f t="shared" si="11"/>
        <v>0</v>
      </c>
      <c r="CA112" s="160">
        <v>8</v>
      </c>
      <c r="CB112" s="160">
        <v>0</v>
      </c>
      <c r="CZ112" s="132">
        <v>0</v>
      </c>
    </row>
    <row r="113" spans="1:104" x14ac:dyDescent="0.2">
      <c r="A113" s="154">
        <v>49</v>
      </c>
      <c r="B113" s="155" t="s">
        <v>229</v>
      </c>
      <c r="C113" s="156" t="s">
        <v>230</v>
      </c>
      <c r="D113" s="157" t="s">
        <v>140</v>
      </c>
      <c r="E113" s="158">
        <v>46.512949999999996</v>
      </c>
      <c r="F113" s="158">
        <v>0</v>
      </c>
      <c r="G113" s="159">
        <f t="shared" si="6"/>
        <v>0</v>
      </c>
      <c r="O113" s="153">
        <v>2</v>
      </c>
      <c r="AA113" s="132">
        <v>8</v>
      </c>
      <c r="AB113" s="132">
        <v>0</v>
      </c>
      <c r="AC113" s="132">
        <v>3</v>
      </c>
      <c r="AZ113" s="132">
        <v>1</v>
      </c>
      <c r="BA113" s="132">
        <f t="shared" si="7"/>
        <v>0</v>
      </c>
      <c r="BB113" s="132">
        <f t="shared" si="8"/>
        <v>0</v>
      </c>
      <c r="BC113" s="132">
        <f t="shared" si="9"/>
        <v>0</v>
      </c>
      <c r="BD113" s="132">
        <f t="shared" si="10"/>
        <v>0</v>
      </c>
      <c r="BE113" s="132">
        <f t="shared" si="11"/>
        <v>0</v>
      </c>
      <c r="CA113" s="160">
        <v>8</v>
      </c>
      <c r="CB113" s="160">
        <v>0</v>
      </c>
      <c r="CZ113" s="132">
        <v>0</v>
      </c>
    </row>
    <row r="114" spans="1:104" x14ac:dyDescent="0.2">
      <c r="A114" s="154">
        <v>50</v>
      </c>
      <c r="B114" s="155" t="s">
        <v>231</v>
      </c>
      <c r="C114" s="156" t="s">
        <v>232</v>
      </c>
      <c r="D114" s="157" t="s">
        <v>140</v>
      </c>
      <c r="E114" s="158">
        <v>2.4480499999999998</v>
      </c>
      <c r="F114" s="158">
        <v>0</v>
      </c>
      <c r="G114" s="159">
        <f t="shared" si="6"/>
        <v>0</v>
      </c>
      <c r="O114" s="153">
        <v>2</v>
      </c>
      <c r="AA114" s="132">
        <v>8</v>
      </c>
      <c r="AB114" s="132">
        <v>0</v>
      </c>
      <c r="AC114" s="132">
        <v>3</v>
      </c>
      <c r="AZ114" s="132">
        <v>1</v>
      </c>
      <c r="BA114" s="132">
        <f t="shared" si="7"/>
        <v>0</v>
      </c>
      <c r="BB114" s="132">
        <f t="shared" si="8"/>
        <v>0</v>
      </c>
      <c r="BC114" s="132">
        <f t="shared" si="9"/>
        <v>0</v>
      </c>
      <c r="BD114" s="132">
        <f t="shared" si="10"/>
        <v>0</v>
      </c>
      <c r="BE114" s="132">
        <f t="shared" si="11"/>
        <v>0</v>
      </c>
      <c r="CA114" s="160">
        <v>8</v>
      </c>
      <c r="CB114" s="160">
        <v>0</v>
      </c>
      <c r="CZ114" s="132">
        <v>0</v>
      </c>
    </row>
    <row r="115" spans="1:104" x14ac:dyDescent="0.2">
      <c r="A115" s="154">
        <v>51</v>
      </c>
      <c r="B115" s="155" t="s">
        <v>233</v>
      </c>
      <c r="C115" s="156" t="s">
        <v>234</v>
      </c>
      <c r="D115" s="157" t="s">
        <v>140</v>
      </c>
      <c r="E115" s="158">
        <v>2.4480499999999998</v>
      </c>
      <c r="F115" s="158">
        <v>0</v>
      </c>
      <c r="G115" s="159">
        <f t="shared" si="6"/>
        <v>0</v>
      </c>
      <c r="O115" s="153">
        <v>2</v>
      </c>
      <c r="AA115" s="132">
        <v>8</v>
      </c>
      <c r="AB115" s="132">
        <v>0</v>
      </c>
      <c r="AC115" s="132">
        <v>3</v>
      </c>
      <c r="AZ115" s="132">
        <v>1</v>
      </c>
      <c r="BA115" s="132">
        <f t="shared" si="7"/>
        <v>0</v>
      </c>
      <c r="BB115" s="132">
        <f t="shared" si="8"/>
        <v>0</v>
      </c>
      <c r="BC115" s="132">
        <f t="shared" si="9"/>
        <v>0</v>
      </c>
      <c r="BD115" s="132">
        <f t="shared" si="10"/>
        <v>0</v>
      </c>
      <c r="BE115" s="132">
        <f t="shared" si="11"/>
        <v>0</v>
      </c>
      <c r="CA115" s="160">
        <v>8</v>
      </c>
      <c r="CB115" s="160">
        <v>0</v>
      </c>
      <c r="CZ115" s="132">
        <v>0</v>
      </c>
    </row>
    <row r="116" spans="1:104" x14ac:dyDescent="0.2">
      <c r="A116" s="154">
        <v>52</v>
      </c>
      <c r="B116" s="155" t="s">
        <v>235</v>
      </c>
      <c r="C116" s="156" t="s">
        <v>236</v>
      </c>
      <c r="D116" s="157" t="s">
        <v>140</v>
      </c>
      <c r="E116" s="158">
        <v>2.4480499999999998</v>
      </c>
      <c r="F116" s="158">
        <v>0</v>
      </c>
      <c r="G116" s="159">
        <f t="shared" si="6"/>
        <v>0</v>
      </c>
      <c r="O116" s="153">
        <v>2</v>
      </c>
      <c r="AA116" s="132">
        <v>8</v>
      </c>
      <c r="AB116" s="132">
        <v>0</v>
      </c>
      <c r="AC116" s="132">
        <v>3</v>
      </c>
      <c r="AZ116" s="132">
        <v>1</v>
      </c>
      <c r="BA116" s="132">
        <f t="shared" si="7"/>
        <v>0</v>
      </c>
      <c r="BB116" s="132">
        <f t="shared" si="8"/>
        <v>0</v>
      </c>
      <c r="BC116" s="132">
        <f t="shared" si="9"/>
        <v>0</v>
      </c>
      <c r="BD116" s="132">
        <f t="shared" si="10"/>
        <v>0</v>
      </c>
      <c r="BE116" s="132">
        <f t="shared" si="11"/>
        <v>0</v>
      </c>
      <c r="CA116" s="160">
        <v>8</v>
      </c>
      <c r="CB116" s="160">
        <v>0</v>
      </c>
      <c r="CZ116" s="132">
        <v>0</v>
      </c>
    </row>
    <row r="117" spans="1:104" x14ac:dyDescent="0.2">
      <c r="A117" s="168"/>
      <c r="B117" s="169" t="s">
        <v>74</v>
      </c>
      <c r="C117" s="170" t="str">
        <f>CONCATENATE(B110," ",C110)</f>
        <v>D96 Přesuny suti a vybouraných hmot</v>
      </c>
      <c r="D117" s="171"/>
      <c r="E117" s="172"/>
      <c r="F117" s="173"/>
      <c r="G117" s="174">
        <f>SUM(G110:G116)</f>
        <v>0</v>
      </c>
      <c r="O117" s="153">
        <v>4</v>
      </c>
      <c r="BA117" s="175">
        <f>SUM(BA110:BA116)</f>
        <v>0</v>
      </c>
      <c r="BB117" s="175">
        <f>SUM(BB110:BB116)</f>
        <v>0</v>
      </c>
      <c r="BC117" s="175">
        <f>SUM(BC110:BC116)</f>
        <v>0</v>
      </c>
      <c r="BD117" s="175">
        <f>SUM(BD110:BD116)</f>
        <v>0</v>
      </c>
      <c r="BE117" s="175">
        <f>SUM(BE110:BE116)</f>
        <v>0</v>
      </c>
    </row>
    <row r="118" spans="1:104" x14ac:dyDescent="0.2">
      <c r="E118" s="132"/>
    </row>
    <row r="119" spans="1:104" x14ac:dyDescent="0.2">
      <c r="E119" s="132"/>
    </row>
    <row r="120" spans="1:104" x14ac:dyDescent="0.2">
      <c r="E120" s="132"/>
    </row>
    <row r="121" spans="1:104" x14ac:dyDescent="0.2">
      <c r="E121" s="132"/>
    </row>
    <row r="122" spans="1:104" x14ac:dyDescent="0.2">
      <c r="E122" s="132"/>
    </row>
    <row r="123" spans="1:104" x14ac:dyDescent="0.2">
      <c r="E123" s="132"/>
    </row>
    <row r="124" spans="1:104" x14ac:dyDescent="0.2">
      <c r="E124" s="132"/>
    </row>
    <row r="125" spans="1:104" x14ac:dyDescent="0.2">
      <c r="E125" s="132"/>
    </row>
    <row r="126" spans="1:104" x14ac:dyDescent="0.2">
      <c r="E126" s="132"/>
    </row>
    <row r="127" spans="1:104" x14ac:dyDescent="0.2">
      <c r="E127" s="132"/>
    </row>
    <row r="128" spans="1:104" x14ac:dyDescent="0.2">
      <c r="E128" s="132"/>
    </row>
    <row r="129" spans="5:5" x14ac:dyDescent="0.2">
      <c r="E129" s="132"/>
    </row>
    <row r="130" spans="5:5" x14ac:dyDescent="0.2">
      <c r="E130" s="132"/>
    </row>
    <row r="131" spans="5:5" x14ac:dyDescent="0.2">
      <c r="E131" s="132"/>
    </row>
    <row r="132" spans="5:5" x14ac:dyDescent="0.2">
      <c r="E132" s="132"/>
    </row>
    <row r="133" spans="5:5" x14ac:dyDescent="0.2">
      <c r="E133" s="132"/>
    </row>
    <row r="134" spans="5:5" x14ac:dyDescent="0.2">
      <c r="E134" s="132"/>
    </row>
    <row r="135" spans="5:5" x14ac:dyDescent="0.2">
      <c r="E135" s="132"/>
    </row>
    <row r="136" spans="5:5" x14ac:dyDescent="0.2">
      <c r="E136" s="132"/>
    </row>
    <row r="137" spans="5:5" x14ac:dyDescent="0.2">
      <c r="E137" s="132"/>
    </row>
    <row r="138" spans="5:5" x14ac:dyDescent="0.2">
      <c r="E138" s="132"/>
    </row>
    <row r="139" spans="5:5" x14ac:dyDescent="0.2">
      <c r="E139" s="132"/>
    </row>
    <row r="140" spans="5:5" x14ac:dyDescent="0.2">
      <c r="E140" s="132"/>
    </row>
    <row r="141" spans="5:5" x14ac:dyDescent="0.2">
      <c r="E141" s="132"/>
    </row>
    <row r="142" spans="5:5" x14ac:dyDescent="0.2">
      <c r="E142" s="132"/>
    </row>
    <row r="143" spans="5:5" x14ac:dyDescent="0.2">
      <c r="E143" s="132"/>
    </row>
    <row r="144" spans="5:5" x14ac:dyDescent="0.2">
      <c r="E144" s="132"/>
    </row>
    <row r="145" spans="5:5" x14ac:dyDescent="0.2">
      <c r="E145" s="132"/>
    </row>
    <row r="146" spans="5:5" x14ac:dyDescent="0.2">
      <c r="E146" s="132"/>
    </row>
    <row r="147" spans="5:5" x14ac:dyDescent="0.2">
      <c r="E147" s="132"/>
    </row>
    <row r="148" spans="5:5" x14ac:dyDescent="0.2">
      <c r="E148" s="132"/>
    </row>
    <row r="149" spans="5:5" x14ac:dyDescent="0.2">
      <c r="E149" s="132"/>
    </row>
    <row r="150" spans="5:5" x14ac:dyDescent="0.2">
      <c r="E150" s="132"/>
    </row>
    <row r="151" spans="5:5" x14ac:dyDescent="0.2">
      <c r="E151" s="132"/>
    </row>
    <row r="152" spans="5:5" x14ac:dyDescent="0.2">
      <c r="E152" s="132"/>
    </row>
    <row r="153" spans="5:5" x14ac:dyDescent="0.2">
      <c r="E153" s="132"/>
    </row>
    <row r="154" spans="5:5" x14ac:dyDescent="0.2">
      <c r="E154" s="132"/>
    </row>
    <row r="155" spans="5:5" x14ac:dyDescent="0.2">
      <c r="E155" s="132"/>
    </row>
    <row r="156" spans="5:5" x14ac:dyDescent="0.2">
      <c r="E156" s="132"/>
    </row>
    <row r="157" spans="5:5" x14ac:dyDescent="0.2">
      <c r="E157" s="132"/>
    </row>
    <row r="158" spans="5:5" x14ac:dyDescent="0.2">
      <c r="E158" s="132"/>
    </row>
    <row r="159" spans="5:5" x14ac:dyDescent="0.2">
      <c r="E159" s="132"/>
    </row>
    <row r="160" spans="5:5" x14ac:dyDescent="0.2">
      <c r="E160" s="132"/>
    </row>
    <row r="161" spans="1:5" x14ac:dyDescent="0.2">
      <c r="E161" s="132"/>
    </row>
    <row r="162" spans="1:5" x14ac:dyDescent="0.2">
      <c r="E162" s="132"/>
    </row>
    <row r="163" spans="1:5" x14ac:dyDescent="0.2">
      <c r="E163" s="132"/>
    </row>
    <row r="164" spans="1:5" x14ac:dyDescent="0.2">
      <c r="E164" s="132"/>
    </row>
    <row r="165" spans="1:5" x14ac:dyDescent="0.2">
      <c r="E165" s="132"/>
    </row>
    <row r="166" spans="1:5" x14ac:dyDescent="0.2">
      <c r="E166" s="132"/>
    </row>
    <row r="167" spans="1:5" x14ac:dyDescent="0.2">
      <c r="E167" s="132"/>
    </row>
    <row r="168" spans="1:5" x14ac:dyDescent="0.2">
      <c r="E168" s="132"/>
    </row>
    <row r="169" spans="1:5" x14ac:dyDescent="0.2">
      <c r="E169" s="132"/>
    </row>
    <row r="170" spans="1:5" x14ac:dyDescent="0.2">
      <c r="E170" s="132"/>
    </row>
    <row r="171" spans="1:5" x14ac:dyDescent="0.2">
      <c r="E171" s="132"/>
    </row>
    <row r="172" spans="1:5" x14ac:dyDescent="0.2">
      <c r="E172" s="132"/>
    </row>
    <row r="173" spans="1:5" x14ac:dyDescent="0.2">
      <c r="E173" s="132"/>
    </row>
    <row r="174" spans="1:5" x14ac:dyDescent="0.2">
      <c r="E174" s="132"/>
    </row>
    <row r="175" spans="1:5" x14ac:dyDescent="0.2">
      <c r="E175" s="132"/>
    </row>
    <row r="176" spans="1:5" x14ac:dyDescent="0.2">
      <c r="A176" s="176"/>
      <c r="B176" s="176"/>
    </row>
    <row r="177" spans="1:7" x14ac:dyDescent="0.2">
      <c r="C177" s="178"/>
      <c r="D177" s="178"/>
      <c r="E177" s="179"/>
      <c r="F177" s="178"/>
      <c r="G177" s="180"/>
    </row>
    <row r="178" spans="1:7" x14ac:dyDescent="0.2">
      <c r="A178" s="176"/>
      <c r="B178" s="176"/>
    </row>
  </sheetData>
  <mergeCells count="29">
    <mergeCell ref="C100:D100"/>
    <mergeCell ref="C104:D104"/>
    <mergeCell ref="C107:D107"/>
    <mergeCell ref="C108:D108"/>
    <mergeCell ref="C90:D90"/>
    <mergeCell ref="C92:D92"/>
    <mergeCell ref="C94:G94"/>
    <mergeCell ref="C95:D95"/>
    <mergeCell ref="C83:G83"/>
    <mergeCell ref="C84:D84"/>
    <mergeCell ref="C58:D58"/>
    <mergeCell ref="C60:D60"/>
    <mergeCell ref="C52:D52"/>
    <mergeCell ref="C53:D53"/>
    <mergeCell ref="C37:D37"/>
    <mergeCell ref="C39:D39"/>
    <mergeCell ref="C18:D18"/>
    <mergeCell ref="C20:D20"/>
    <mergeCell ref="C21:D21"/>
    <mergeCell ref="C23:D23"/>
    <mergeCell ref="C24:D24"/>
    <mergeCell ref="C26:D26"/>
    <mergeCell ref="C11:G11"/>
    <mergeCell ref="C12:D12"/>
    <mergeCell ref="A1:G1"/>
    <mergeCell ref="A3:B3"/>
    <mergeCell ref="A4:B4"/>
    <mergeCell ref="E4:G4"/>
    <mergeCell ref="C9:D9"/>
  </mergeCells>
  <printOptions gridLinesSet="0"/>
  <pageMargins left="0.59055118110236227" right="0.39370078740157483" top="0.59055118110236227" bottom="0.98425196850393704" header="0.19685039370078741" footer="0.51181102362204722"/>
  <pageSetup paperSize="9" scale="97" orientation="portrait" horizontalDpi="4294967294" verticalDpi="4294967294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Rárová Renáta</cp:lastModifiedBy>
  <cp:lastPrinted>2025-08-22T05:18:07Z</cp:lastPrinted>
  <dcterms:created xsi:type="dcterms:W3CDTF">2019-12-18T08:54:53Z</dcterms:created>
  <dcterms:modified xsi:type="dcterms:W3CDTF">2025-08-25T05:18:59Z</dcterms:modified>
</cp:coreProperties>
</file>