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4 ČIH\"/>
    </mc:Choice>
  </mc:AlternateContent>
  <xr:revisionPtr revIDLastSave="0" documentId="8_{33A1B338-2232-4636-B268-2CFA894CCB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<sst xmlns="http://schemas.openxmlformats.org/spreadsheetml/2006/main" count="769" uniqueCount="326">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</sst>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3" fillId="0" borderId="39" xfId="0" applyNumberFormat="1" applyFont="1" applyBorder="1" applyAlignment="1">
      <alignment vertical="center"/>
    </xf>
    <xf numFmtId="0" fontId="19" fillId="3" borderId="36" xfId="2" applyFont="1" applyFill="1" applyBorder="1"/>
    <xf numFmtId="49" fontId="16" fillId="3" borderId="42" xfId="0" applyNumberFormat="1" applyFont="1" applyFill="1" applyBorder="1" applyAlignment="1">
      <alignment horizontal="left" vertical="top" wrapText="1"/>
    </xf>
    <xf numFmtId="0" fontId="16" fillId="3" borderId="42" xfId="0" applyFont="1" applyFill="1" applyBorder="1" applyAlignment="1">
      <alignment horizontal="center" vertical="top" shrinkToFit="1"/>
    </xf>
    <xf numFmtId="164" fontId="16" fillId="3" borderId="42" xfId="0" applyNumberFormat="1" applyFont="1" applyFill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3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3" zoomScaleNormal="100" zoomScaleSheetLayoutView="75" workbookViewId="0">
      <selection activeCell="R27" sqref="R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69" t="s">
        <v>24</v>
      </c>
      <c r="C2" s="70"/>
      <c r="D2" s="71" t="s">
        <v>50</v>
      </c>
      <c r="E2" s="198" t="s">
        <v>51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12" t="s">
        <v>296</v>
      </c>
      <c r="F4" s="213"/>
      <c r="G4" s="213"/>
      <c r="H4" s="213"/>
      <c r="I4" s="213"/>
      <c r="J4" s="214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5"/>
      <c r="E11" s="205"/>
      <c r="F11" s="205"/>
      <c r="G11" s="205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10"/>
      <c r="E12" s="210"/>
      <c r="F12" s="210"/>
      <c r="G12" s="210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11"/>
      <c r="E13" s="211"/>
      <c r="F13" s="211"/>
      <c r="G13" s="211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5"/>
      <c r="F16" s="196"/>
      <c r="G16" s="195"/>
      <c r="H16" s="196"/>
      <c r="I16" s="195">
        <f>SUMIF(F49:F66,A16,I49:I66)+SUMIF(F49:F66,"PSU",I49:I66)</f>
        <v>0</v>
      </c>
      <c r="J16" s="197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5"/>
      <c r="F17" s="196"/>
      <c r="G17" s="195"/>
      <c r="H17" s="196"/>
      <c r="I17" s="195">
        <f>SUMIF(F49:F66,A17,I49:I66)</f>
        <v>0</v>
      </c>
      <c r="J17" s="197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5"/>
      <c r="F18" s="196"/>
      <c r="G18" s="195"/>
      <c r="H18" s="196"/>
      <c r="I18" s="195">
        <f>SUMIF(F49:F66,A18,I49:I66)</f>
        <v>0</v>
      </c>
      <c r="J18" s="197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5"/>
      <c r="F19" s="196"/>
      <c r="G19" s="195"/>
      <c r="H19" s="196"/>
      <c r="I19" s="195">
        <f>SUMIF(F49:F66,A19,I49:I66)</f>
        <v>0</v>
      </c>
      <c r="J19" s="197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5"/>
      <c r="F20" s="196"/>
      <c r="G20" s="195"/>
      <c r="H20" s="196"/>
      <c r="I20" s="195">
        <f>SUMIF(F49:F66,A20,I49:I66)</f>
        <v>0</v>
      </c>
      <c r="J20" s="197"/>
    </row>
    <row r="21" spans="1:10" ht="23.25" customHeight="1" x14ac:dyDescent="0.2">
      <c r="A21" s="2"/>
      <c r="B21" s="63" t="s">
        <v>31</v>
      </c>
      <c r="C21" s="64"/>
      <c r="D21" s="65"/>
      <c r="E21" s="208"/>
      <c r="F21" s="209"/>
      <c r="G21" s="208"/>
      <c r="H21" s="209"/>
      <c r="I21" s="208">
        <f t="shared" ref="I21" si="0">SUM(I67)</f>
        <v>0</v>
      </c>
      <c r="J21" s="220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8">
        <f t="shared" ref="G23" si="1">SUM(I21)</f>
        <v>0</v>
      </c>
      <c r="H23" s="219"/>
      <c r="I23" s="219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6">
        <f>IF(A24&gt;50, ROUNDUP(A23, 0), ROUNDDOWN(A23, 0))</f>
        <v>0</v>
      </c>
      <c r="H24" s="217"/>
      <c r="I24" s="217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8">
        <f>ZakladDPHZaklVypocet</f>
        <v>0</v>
      </c>
      <c r="H25" s="219"/>
      <c r="I25" s="219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92">
        <f>IF(A26&gt;50, ROUNDUP(A25, 0), ROUNDDOWN(A25, 0))</f>
        <v>0</v>
      </c>
      <c r="H26" s="193"/>
      <c r="I26" s="193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4">
        <f>CenaCelkem-(ZakladDPHSni+DPHSni+ZakladDPHZakl+DPHZakl)</f>
        <v>0</v>
      </c>
      <c r="H27" s="194"/>
      <c r="I27" s="194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22">
        <f>ZakladDPHSniVypocet+ZakladDPHZaklVypocet</f>
        <v>0</v>
      </c>
      <c r="H28" s="222"/>
      <c r="I28" s="222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21">
        <f>IF(A29&gt;50, ROUNDUP(A27, 0), ROUNDDOWN(A27, 0))</f>
        <v>0</v>
      </c>
      <c r="H29" s="221"/>
      <c r="I29" s="221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45903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23"/>
      <c r="D39" s="224"/>
      <c r="E39" s="224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5" t="s">
        <v>46</v>
      </c>
      <c r="D40" s="226"/>
      <c r="E40" s="226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23" t="s">
        <v>44</v>
      </c>
      <c r="D41" s="224"/>
      <c r="E41" s="224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7" t="s">
        <v>53</v>
      </c>
      <c r="C42" s="228"/>
      <c r="D42" s="228"/>
      <c r="E42" s="229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30" t="s">
        <v>58</v>
      </c>
      <c r="D49" s="231"/>
      <c r="E49" s="231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30" t="s">
        <v>60</v>
      </c>
      <c r="D50" s="231"/>
      <c r="E50" s="231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30" t="s">
        <v>62</v>
      </c>
      <c r="D51" s="231"/>
      <c r="E51" s="231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319</v>
      </c>
      <c r="C52" s="230" t="s">
        <v>320</v>
      </c>
      <c r="D52" s="231"/>
      <c r="E52" s="231"/>
      <c r="F52" s="125" t="s">
        <v>26</v>
      </c>
      <c r="G52" s="126"/>
      <c r="H52" s="126"/>
      <c r="I52" s="126">
        <f>SUM('01 02 Pol'!G26)</f>
        <v>0</v>
      </c>
      <c r="J52" s="181"/>
    </row>
    <row r="53" spans="1:10" ht="25.5" customHeight="1" x14ac:dyDescent="0.2">
      <c r="A53" s="115"/>
      <c r="B53" s="120" t="s">
        <v>63</v>
      </c>
      <c r="C53" s="230" t="s">
        <v>64</v>
      </c>
      <c r="D53" s="231"/>
      <c r="E53" s="231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30" t="s">
        <v>66</v>
      </c>
      <c r="D54" s="231"/>
      <c r="E54" s="231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30" t="s">
        <v>68</v>
      </c>
      <c r="D55" s="231"/>
      <c r="E55" s="231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30" t="s">
        <v>70</v>
      </c>
      <c r="D56" s="231"/>
      <c r="E56" s="231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30" t="s">
        <v>72</v>
      </c>
      <c r="D57" s="231"/>
      <c r="E57" s="231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30" t="s">
        <v>74</v>
      </c>
      <c r="D58" s="231"/>
      <c r="E58" s="231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30" t="s">
        <v>76</v>
      </c>
      <c r="D59" s="231"/>
      <c r="E59" s="231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30" t="s">
        <v>78</v>
      </c>
      <c r="D60" s="231"/>
      <c r="E60" s="231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30" t="s">
        <v>80</v>
      </c>
      <c r="D61" s="231"/>
      <c r="E61" s="231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30" t="s">
        <v>82</v>
      </c>
      <c r="D62" s="231"/>
      <c r="E62" s="231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30" t="s">
        <v>84</v>
      </c>
      <c r="D63" s="231"/>
      <c r="E63" s="231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30" t="s">
        <v>86</v>
      </c>
      <c r="D64" s="231"/>
      <c r="E64" s="231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30" t="s">
        <v>88</v>
      </c>
      <c r="D65" s="231"/>
      <c r="E65" s="231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30" t="s">
        <v>29</v>
      </c>
      <c r="D66" s="231"/>
      <c r="E66" s="231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2" t="s">
        <v>7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67" t="s">
        <v>8</v>
      </c>
      <c r="B2" s="66"/>
      <c r="C2" s="234"/>
      <c r="D2" s="234"/>
      <c r="E2" s="234"/>
      <c r="F2" s="234"/>
      <c r="G2" s="235"/>
    </row>
    <row r="3" spans="1:7" ht="24.95" customHeight="1" x14ac:dyDescent="0.2">
      <c r="A3" s="67" t="s">
        <v>9</v>
      </c>
      <c r="B3" s="66"/>
      <c r="C3" s="234"/>
      <c r="D3" s="234"/>
      <c r="E3" s="234"/>
      <c r="F3" s="234"/>
      <c r="G3" s="235"/>
    </row>
    <row r="4" spans="1:7" ht="24.95" customHeight="1" x14ac:dyDescent="0.2">
      <c r="A4" s="67" t="s">
        <v>10</v>
      </c>
      <c r="B4" s="66"/>
      <c r="C4" s="234"/>
      <c r="D4" s="234"/>
      <c r="E4" s="234"/>
      <c r="F4" s="234"/>
      <c r="G4" s="23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8" activePane="bottomLeft" state="frozen"/>
      <selection pane="bottomLeft" activeCell="AS8" sqref="AS8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9" t="s">
        <v>51</v>
      </c>
      <c r="D2" s="250"/>
      <c r="E2" s="250"/>
      <c r="F2" s="250"/>
      <c r="G2" s="251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9" t="s">
        <v>46</v>
      </c>
      <c r="D3" s="250"/>
      <c r="E3" s="250"/>
      <c r="F3" s="250"/>
      <c r="G3" s="251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52" t="s">
        <v>296</v>
      </c>
      <c r="D4" s="253"/>
      <c r="E4" s="253"/>
      <c r="F4" s="253"/>
      <c r="G4" s="254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298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302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295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306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319</v>
      </c>
      <c r="C26" s="182" t="s">
        <v>320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321</v>
      </c>
      <c r="C27" s="183" t="s">
        <v>324</v>
      </c>
      <c r="D27" s="184" t="s">
        <v>325</v>
      </c>
      <c r="E27" s="185">
        <v>1</v>
      </c>
      <c r="F27" s="186"/>
      <c r="G27" s="187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322</v>
      </c>
      <c r="C28" s="183" t="s">
        <v>323</v>
      </c>
      <c r="D28" s="184" t="s">
        <v>138</v>
      </c>
      <c r="E28" s="185">
        <v>2</v>
      </c>
      <c r="F28" s="186"/>
      <c r="G28" s="187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305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304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303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316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318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308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309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289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301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311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307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310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290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294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312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299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291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300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292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313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297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313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317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315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314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293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5" t="s">
        <v>285</v>
      </c>
      <c r="B130" s="255"/>
      <c r="C130" s="256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6"/>
      <c r="B131" s="237"/>
      <c r="C131" s="238"/>
      <c r="D131" s="237"/>
      <c r="E131" s="237"/>
      <c r="F131" s="237"/>
      <c r="G131" s="23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40"/>
      <c r="B132" s="241"/>
      <c r="C132" s="242"/>
      <c r="D132" s="241"/>
      <c r="E132" s="241"/>
      <c r="F132" s="241"/>
      <c r="G132" s="24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0"/>
      <c r="B133" s="241"/>
      <c r="C133" s="242"/>
      <c r="D133" s="241"/>
      <c r="E133" s="241"/>
      <c r="F133" s="241"/>
      <c r="G133" s="24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0"/>
      <c r="B134" s="241"/>
      <c r="C134" s="242"/>
      <c r="D134" s="241"/>
      <c r="E134" s="241"/>
      <c r="F134" s="241"/>
      <c r="G134" s="24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44"/>
      <c r="B135" s="245"/>
      <c r="C135" s="246"/>
      <c r="D135" s="245"/>
      <c r="E135" s="245"/>
      <c r="F135" s="245"/>
      <c r="G135" s="24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2025-07-09T11:50:20Z</cp:lastPrinted>
  <dcterms:created xsi:type="dcterms:W3CDTF">2009-04-08T07:15:50Z</dcterms:created>
  <dcterms:modified xsi:type="dcterms:W3CDTF">2025-09-03T05:15:56Z</dcterms:modified>
</cp:coreProperties>
</file>