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C25D36CB-AC33-4EA1-BCA6-7AF3DE7608E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1 - Bytová jednotka č. 44" sheetId="2" r:id="rId2"/>
  </sheets>
  <definedNames>
    <definedName name="_xlnm._FilterDatabase" localSheetId="1" hidden="1">'1 - Bytová jednotka č. 44'!$C$141:$K$426</definedName>
    <definedName name="_xlnm.Print_Titles" localSheetId="1">'1 - Bytová jednotka č. 44'!$141:$141</definedName>
    <definedName name="_xlnm.Print_Titles" localSheetId="0">'Rekapitulace stavby'!$92:$92</definedName>
    <definedName name="_xlnm.Print_Area" localSheetId="1">'1 - Bytová jednotka č. 44'!$C$4:$J$76,'1 - Bytová jednotka č. 44'!$C$82:$J$123,'1 - Bytová jednotka č. 44'!$C$129:$K$426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26" i="2"/>
  <c r="BH426" i="2"/>
  <c r="BG426" i="2"/>
  <c r="BE426" i="2"/>
  <c r="T426" i="2"/>
  <c r="T425" i="2" s="1"/>
  <c r="R426" i="2"/>
  <c r="R425" i="2" s="1"/>
  <c r="P426" i="2"/>
  <c r="P425" i="2" s="1"/>
  <c r="BI424" i="2"/>
  <c r="BH424" i="2"/>
  <c r="BG424" i="2"/>
  <c r="BE424" i="2"/>
  <c r="T424" i="2"/>
  <c r="T423" i="2" s="1"/>
  <c r="R424" i="2"/>
  <c r="R423" i="2" s="1"/>
  <c r="P424" i="2"/>
  <c r="P423" i="2" s="1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0" i="2"/>
  <c r="BH400" i="2"/>
  <c r="BG400" i="2"/>
  <c r="BE400" i="2"/>
  <c r="T400" i="2"/>
  <c r="R400" i="2"/>
  <c r="P400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4" i="2"/>
  <c r="BH394" i="2"/>
  <c r="BG394" i="2"/>
  <c r="BE394" i="2"/>
  <c r="T394" i="2"/>
  <c r="R394" i="2"/>
  <c r="P394" i="2"/>
  <c r="BI382" i="2"/>
  <c r="BH382" i="2"/>
  <c r="BG382" i="2"/>
  <c r="BE382" i="2"/>
  <c r="T382" i="2"/>
  <c r="R382" i="2"/>
  <c r="P382" i="2"/>
  <c r="BI380" i="2"/>
  <c r="BH380" i="2"/>
  <c r="BG380" i="2"/>
  <c r="BE380" i="2"/>
  <c r="T380" i="2"/>
  <c r="R380" i="2"/>
  <c r="P380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65" i="2"/>
  <c r="BH365" i="2"/>
  <c r="BG365" i="2"/>
  <c r="BE365" i="2"/>
  <c r="T365" i="2"/>
  <c r="R365" i="2"/>
  <c r="P365" i="2"/>
  <c r="BI363" i="2"/>
  <c r="BH363" i="2"/>
  <c r="BG363" i="2"/>
  <c r="BE363" i="2"/>
  <c r="T363" i="2"/>
  <c r="R363" i="2"/>
  <c r="P363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2" i="2"/>
  <c r="BH332" i="2"/>
  <c r="BG332" i="2"/>
  <c r="BE332" i="2"/>
  <c r="T332" i="2"/>
  <c r="R332" i="2"/>
  <c r="P332" i="2"/>
  <c r="BI330" i="2"/>
  <c r="BH330" i="2"/>
  <c r="BG330" i="2"/>
  <c r="BE330" i="2"/>
  <c r="T330" i="2"/>
  <c r="R330" i="2"/>
  <c r="P330" i="2"/>
  <c r="BI327" i="2"/>
  <c r="BH327" i="2"/>
  <c r="BG327" i="2"/>
  <c r="BE327" i="2"/>
  <c r="T327" i="2"/>
  <c r="R327" i="2"/>
  <c r="P327" i="2"/>
  <c r="BI321" i="2"/>
  <c r="BH321" i="2"/>
  <c r="BG321" i="2"/>
  <c r="BE321" i="2"/>
  <c r="T321" i="2"/>
  <c r="R321" i="2"/>
  <c r="P321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BI305" i="2"/>
  <c r="BH305" i="2"/>
  <c r="BG305" i="2"/>
  <c r="BE305" i="2"/>
  <c r="T305" i="2"/>
  <c r="R305" i="2"/>
  <c r="P305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R207" i="2"/>
  <c r="P207" i="2"/>
  <c r="BI199" i="2"/>
  <c r="BH199" i="2"/>
  <c r="BG199" i="2"/>
  <c r="BE199" i="2"/>
  <c r="T199" i="2"/>
  <c r="R199" i="2"/>
  <c r="P199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8" i="2"/>
  <c r="BH178" i="2"/>
  <c r="BG178" i="2"/>
  <c r="BE178" i="2"/>
  <c r="T178" i="2"/>
  <c r="R178" i="2"/>
  <c r="P178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 s="1"/>
  <c r="R145" i="2"/>
  <c r="R144" i="2" s="1"/>
  <c r="P145" i="2"/>
  <c r="P144" i="2" s="1"/>
  <c r="J138" i="2"/>
  <c r="F136" i="2"/>
  <c r="E134" i="2"/>
  <c r="J91" i="2"/>
  <c r="F89" i="2"/>
  <c r="E87" i="2"/>
  <c r="J24" i="2"/>
  <c r="E24" i="2"/>
  <c r="J139" i="2" s="1"/>
  <c r="J23" i="2"/>
  <c r="J18" i="2"/>
  <c r="E18" i="2"/>
  <c r="F92" i="2" s="1"/>
  <c r="J17" i="2"/>
  <c r="J15" i="2"/>
  <c r="E15" i="2"/>
  <c r="F91" i="2" s="1"/>
  <c r="J14" i="2"/>
  <c r="J12" i="2"/>
  <c r="J136" i="2" s="1"/>
  <c r="E85" i="2"/>
  <c r="L90" i="1"/>
  <c r="AM90" i="1"/>
  <c r="AM89" i="1"/>
  <c r="L89" i="1"/>
  <c r="AM87" i="1"/>
  <c r="L87" i="1"/>
  <c r="L85" i="1"/>
  <c r="L84" i="1"/>
  <c r="J419" i="2"/>
  <c r="BK416" i="2"/>
  <c r="BK413" i="2"/>
  <c r="J400" i="2"/>
  <c r="BK398" i="2"/>
  <c r="BK397" i="2"/>
  <c r="J394" i="2"/>
  <c r="BK382" i="2"/>
  <c r="BK380" i="2"/>
  <c r="BK377" i="2"/>
  <c r="BK376" i="2"/>
  <c r="BK374" i="2"/>
  <c r="BK373" i="2"/>
  <c r="BK371" i="2"/>
  <c r="BK365" i="2"/>
  <c r="J363" i="2"/>
  <c r="BK357" i="2"/>
  <c r="J355" i="2"/>
  <c r="J353" i="2"/>
  <c r="BK352" i="2"/>
  <c r="BK348" i="2"/>
  <c r="BK346" i="2"/>
  <c r="J345" i="2"/>
  <c r="J344" i="2"/>
  <c r="J343" i="2"/>
  <c r="BK342" i="2"/>
  <c r="J341" i="2"/>
  <c r="BK340" i="2"/>
  <c r="J339" i="2"/>
  <c r="J338" i="2"/>
  <c r="BK337" i="2"/>
  <c r="BK332" i="2"/>
  <c r="J330" i="2"/>
  <c r="J327" i="2"/>
  <c r="J321" i="2"/>
  <c r="J316" i="2"/>
  <c r="BK315" i="2"/>
  <c r="J314" i="2"/>
  <c r="J310" i="2"/>
  <c r="J305" i="2"/>
  <c r="BK300" i="2"/>
  <c r="BK298" i="2"/>
  <c r="J297" i="2"/>
  <c r="J296" i="2"/>
  <c r="J295" i="2"/>
  <c r="BK293" i="2"/>
  <c r="BK292" i="2"/>
  <c r="J291" i="2"/>
  <c r="J290" i="2"/>
  <c r="BK289" i="2"/>
  <c r="J288" i="2"/>
  <c r="J287" i="2"/>
  <c r="J286" i="2"/>
  <c r="J285" i="2"/>
  <c r="BK284" i="2"/>
  <c r="J283" i="2"/>
  <c r="BK282" i="2"/>
  <c r="J281" i="2"/>
  <c r="BK280" i="2"/>
  <c r="J279" i="2"/>
  <c r="BK278" i="2"/>
  <c r="J276" i="2"/>
  <c r="BK275" i="2"/>
  <c r="J272" i="2"/>
  <c r="BK271" i="2"/>
  <c r="J270" i="2"/>
  <c r="BK269" i="2"/>
  <c r="J268" i="2"/>
  <c r="J267" i="2"/>
  <c r="BK266" i="2"/>
  <c r="J265" i="2"/>
  <c r="J264" i="2"/>
  <c r="J263" i="2"/>
  <c r="BK262" i="2"/>
  <c r="BK261" i="2"/>
  <c r="BK260" i="2"/>
  <c r="BK259" i="2"/>
  <c r="J258" i="2"/>
  <c r="J257" i="2"/>
  <c r="J256" i="2"/>
  <c r="J254" i="2"/>
  <c r="J253" i="2"/>
  <c r="J252" i="2"/>
  <c r="J251" i="2"/>
  <c r="BK250" i="2"/>
  <c r="J249" i="2"/>
  <c r="BK246" i="2"/>
  <c r="J245" i="2"/>
  <c r="BK243" i="2"/>
  <c r="BK242" i="2"/>
  <c r="J242" i="2"/>
  <c r="J241" i="2"/>
  <c r="BK240" i="2"/>
  <c r="BK239" i="2"/>
  <c r="J238" i="2"/>
  <c r="BK237" i="2"/>
  <c r="BK236" i="2"/>
  <c r="BK235" i="2"/>
  <c r="BK234" i="2"/>
  <c r="J232" i="2"/>
  <c r="J231" i="2"/>
  <c r="BK228" i="2"/>
  <c r="J227" i="2"/>
  <c r="J226" i="2"/>
  <c r="BK225" i="2"/>
  <c r="BK224" i="2"/>
  <c r="J222" i="2"/>
  <c r="J220" i="2"/>
  <c r="BK219" i="2"/>
  <c r="J212" i="2"/>
  <c r="BK210" i="2"/>
  <c r="J207" i="2"/>
  <c r="J199" i="2"/>
  <c r="J195" i="2"/>
  <c r="BK192" i="2"/>
  <c r="BK191" i="2"/>
  <c r="BK190" i="2"/>
  <c r="BK188" i="2"/>
  <c r="J186" i="2"/>
  <c r="J185" i="2"/>
  <c r="J183" i="2"/>
  <c r="BK182" i="2"/>
  <c r="BK178" i="2"/>
  <c r="BK171" i="2"/>
  <c r="BK167" i="2"/>
  <c r="BK165" i="2"/>
  <c r="BK160" i="2"/>
  <c r="J158" i="2"/>
  <c r="BK157" i="2"/>
  <c r="BK156" i="2"/>
  <c r="BK155" i="2"/>
  <c r="J154" i="2"/>
  <c r="BK152" i="2"/>
  <c r="J150" i="2"/>
  <c r="BK149" i="2"/>
  <c r="BK145" i="2"/>
  <c r="AS94" i="1"/>
  <c r="BK426" i="2"/>
  <c r="J426" i="2"/>
  <c r="BK424" i="2"/>
  <c r="J424" i="2"/>
  <c r="BK419" i="2"/>
  <c r="J416" i="2"/>
  <c r="J413" i="2"/>
  <c r="BK400" i="2"/>
  <c r="J398" i="2"/>
  <c r="J397" i="2"/>
  <c r="BK394" i="2"/>
  <c r="J382" i="2"/>
  <c r="J380" i="2"/>
  <c r="J377" i="2"/>
  <c r="J376" i="2"/>
  <c r="J374" i="2"/>
  <c r="J373" i="2"/>
  <c r="J371" i="2"/>
  <c r="J365" i="2"/>
  <c r="BK363" i="2"/>
  <c r="J357" i="2"/>
  <c r="BK355" i="2"/>
  <c r="BK353" i="2"/>
  <c r="J352" i="2"/>
  <c r="J348" i="2"/>
  <c r="J346" i="2"/>
  <c r="BK345" i="2"/>
  <c r="BK344" i="2"/>
  <c r="BK343" i="2"/>
  <c r="J342" i="2"/>
  <c r="BK341" i="2"/>
  <c r="J340" i="2"/>
  <c r="BK339" i="2"/>
  <c r="BK338" i="2"/>
  <c r="J337" i="2"/>
  <c r="J332" i="2"/>
  <c r="BK330" i="2"/>
  <c r="BK327" i="2"/>
  <c r="BK321" i="2"/>
  <c r="BK316" i="2"/>
  <c r="J315" i="2"/>
  <c r="BK314" i="2"/>
  <c r="BK310" i="2"/>
  <c r="BK305" i="2"/>
  <c r="J300" i="2"/>
  <c r="J298" i="2"/>
  <c r="BK297" i="2"/>
  <c r="BK296" i="2"/>
  <c r="BK295" i="2"/>
  <c r="J293" i="2"/>
  <c r="J292" i="2"/>
  <c r="BK291" i="2"/>
  <c r="BK290" i="2"/>
  <c r="J289" i="2"/>
  <c r="BK288" i="2"/>
  <c r="BK287" i="2"/>
  <c r="BK286" i="2"/>
  <c r="BK285" i="2"/>
  <c r="J284" i="2"/>
  <c r="BK283" i="2"/>
  <c r="J282" i="2"/>
  <c r="BK281" i="2"/>
  <c r="J280" i="2"/>
  <c r="BK279" i="2"/>
  <c r="J278" i="2"/>
  <c r="BK276" i="2"/>
  <c r="J275" i="2"/>
  <c r="BK273" i="2"/>
  <c r="J273" i="2"/>
  <c r="BK272" i="2"/>
  <c r="J271" i="2"/>
  <c r="BK270" i="2"/>
  <c r="J269" i="2"/>
  <c r="BK268" i="2"/>
  <c r="BK267" i="2"/>
  <c r="J266" i="2"/>
  <c r="BK265" i="2"/>
  <c r="BK264" i="2"/>
  <c r="BK263" i="2"/>
  <c r="J262" i="2"/>
  <c r="J261" i="2"/>
  <c r="J260" i="2"/>
  <c r="J259" i="2"/>
  <c r="BK258" i="2"/>
  <c r="BK257" i="2"/>
  <c r="BK256" i="2"/>
  <c r="BK254" i="2"/>
  <c r="BK253" i="2"/>
  <c r="BK252" i="2"/>
  <c r="BK251" i="2"/>
  <c r="J250" i="2"/>
  <c r="BK249" i="2"/>
  <c r="J246" i="2"/>
  <c r="BK245" i="2"/>
  <c r="J243" i="2"/>
  <c r="BK241" i="2"/>
  <c r="J240" i="2"/>
  <c r="J239" i="2"/>
  <c r="BK238" i="2"/>
  <c r="J237" i="2"/>
  <c r="J236" i="2"/>
  <c r="J235" i="2"/>
  <c r="J234" i="2"/>
  <c r="BK232" i="2"/>
  <c r="BK231" i="2"/>
  <c r="J228" i="2"/>
  <c r="BK227" i="2"/>
  <c r="BK226" i="2"/>
  <c r="J225" i="2"/>
  <c r="J224" i="2"/>
  <c r="BK222" i="2"/>
  <c r="BK220" i="2"/>
  <c r="J219" i="2"/>
  <c r="BK212" i="2"/>
  <c r="J210" i="2"/>
  <c r="BK207" i="2"/>
  <c r="BK199" i="2"/>
  <c r="BK195" i="2"/>
  <c r="J192" i="2"/>
  <c r="J191" i="2"/>
  <c r="J190" i="2"/>
  <c r="J188" i="2"/>
  <c r="BK186" i="2"/>
  <c r="BK185" i="2"/>
  <c r="BK183" i="2"/>
  <c r="J182" i="2"/>
  <c r="J178" i="2"/>
  <c r="J171" i="2"/>
  <c r="J167" i="2"/>
  <c r="J165" i="2"/>
  <c r="J160" i="2"/>
  <c r="BK158" i="2"/>
  <c r="J157" i="2"/>
  <c r="J156" i="2"/>
  <c r="J155" i="2"/>
  <c r="BK154" i="2"/>
  <c r="J152" i="2"/>
  <c r="BK150" i="2"/>
  <c r="J149" i="2"/>
  <c r="BK148" i="2"/>
  <c r="J148" i="2"/>
  <c r="J145" i="2"/>
  <c r="R422" i="2" l="1"/>
  <c r="P422" i="2"/>
  <c r="T422" i="2"/>
  <c r="BK147" i="2"/>
  <c r="J147" i="2" s="1"/>
  <c r="J99" i="2" s="1"/>
  <c r="R147" i="2"/>
  <c r="BK159" i="2"/>
  <c r="J159" i="2" s="1"/>
  <c r="J100" i="2" s="1"/>
  <c r="R159" i="2"/>
  <c r="BK181" i="2"/>
  <c r="J181" i="2" s="1"/>
  <c r="J101" i="2" s="1"/>
  <c r="R181" i="2"/>
  <c r="BK189" i="2"/>
  <c r="J189" i="2" s="1"/>
  <c r="J102" i="2" s="1"/>
  <c r="P189" i="2"/>
  <c r="T189" i="2"/>
  <c r="P194" i="2"/>
  <c r="BK223" i="2"/>
  <c r="J223" i="2" s="1"/>
  <c r="J105" i="2" s="1"/>
  <c r="P223" i="2"/>
  <c r="R294" i="2"/>
  <c r="P147" i="2"/>
  <c r="T147" i="2"/>
  <c r="P159" i="2"/>
  <c r="T159" i="2"/>
  <c r="P181" i="2"/>
  <c r="T181" i="2"/>
  <c r="R189" i="2"/>
  <c r="BK194" i="2"/>
  <c r="J194" i="2" s="1"/>
  <c r="J104" i="2" s="1"/>
  <c r="R194" i="2"/>
  <c r="T194" i="2"/>
  <c r="R223" i="2"/>
  <c r="T223" i="2"/>
  <c r="BK233" i="2"/>
  <c r="J233" i="2" s="1"/>
  <c r="J106" i="2" s="1"/>
  <c r="P233" i="2"/>
  <c r="R233" i="2"/>
  <c r="T233" i="2"/>
  <c r="BK244" i="2"/>
  <c r="J244" i="2" s="1"/>
  <c r="J107" i="2" s="1"/>
  <c r="P244" i="2"/>
  <c r="R244" i="2"/>
  <c r="T244" i="2"/>
  <c r="BK255" i="2"/>
  <c r="J255" i="2" s="1"/>
  <c r="J108" i="2" s="1"/>
  <c r="P255" i="2"/>
  <c r="R255" i="2"/>
  <c r="T255" i="2"/>
  <c r="BK274" i="2"/>
  <c r="J274" i="2" s="1"/>
  <c r="J109" i="2" s="1"/>
  <c r="P274" i="2"/>
  <c r="R274" i="2"/>
  <c r="T274" i="2"/>
  <c r="BK277" i="2"/>
  <c r="J277" i="2" s="1"/>
  <c r="J110" i="2" s="1"/>
  <c r="P277" i="2"/>
  <c r="R277" i="2"/>
  <c r="T277" i="2"/>
  <c r="BK294" i="2"/>
  <c r="J294" i="2" s="1"/>
  <c r="J111" i="2" s="1"/>
  <c r="P294" i="2"/>
  <c r="T294" i="2"/>
  <c r="BK299" i="2"/>
  <c r="J299" i="2" s="1"/>
  <c r="J112" i="2" s="1"/>
  <c r="P299" i="2"/>
  <c r="R299" i="2"/>
  <c r="T299" i="2"/>
  <c r="BK331" i="2"/>
  <c r="J331" i="2" s="1"/>
  <c r="J113" i="2" s="1"/>
  <c r="P331" i="2"/>
  <c r="R331" i="2"/>
  <c r="T331" i="2"/>
  <c r="BK347" i="2"/>
  <c r="J347" i="2" s="1"/>
  <c r="J114" i="2" s="1"/>
  <c r="P347" i="2"/>
  <c r="R347" i="2"/>
  <c r="T347" i="2"/>
  <c r="BK356" i="2"/>
  <c r="J356" i="2" s="1"/>
  <c r="J115" i="2" s="1"/>
  <c r="P356" i="2"/>
  <c r="R356" i="2"/>
  <c r="T356" i="2"/>
  <c r="BK364" i="2"/>
  <c r="J364" i="2" s="1"/>
  <c r="J116" i="2" s="1"/>
  <c r="P364" i="2"/>
  <c r="R364" i="2"/>
  <c r="T364" i="2"/>
  <c r="BK375" i="2"/>
  <c r="J375" i="2" s="1"/>
  <c r="J117" i="2" s="1"/>
  <c r="P375" i="2"/>
  <c r="R375" i="2"/>
  <c r="T375" i="2"/>
  <c r="BK381" i="2"/>
  <c r="J381" i="2" s="1"/>
  <c r="J118" i="2" s="1"/>
  <c r="P381" i="2"/>
  <c r="R381" i="2"/>
  <c r="T381" i="2"/>
  <c r="BK399" i="2"/>
  <c r="J399" i="2" s="1"/>
  <c r="J119" i="2" s="1"/>
  <c r="P399" i="2"/>
  <c r="R399" i="2"/>
  <c r="T399" i="2"/>
  <c r="J89" i="2"/>
  <c r="J92" i="2"/>
  <c r="E132" i="2"/>
  <c r="F138" i="2"/>
  <c r="F139" i="2"/>
  <c r="BF145" i="2"/>
  <c r="BF148" i="2"/>
  <c r="BF149" i="2"/>
  <c r="BF150" i="2"/>
  <c r="BF154" i="2"/>
  <c r="BF156" i="2"/>
  <c r="BF160" i="2"/>
  <c r="BF165" i="2"/>
  <c r="BF171" i="2"/>
  <c r="BF178" i="2"/>
  <c r="BF185" i="2"/>
  <c r="BF186" i="2"/>
  <c r="BF190" i="2"/>
  <c r="BF191" i="2"/>
  <c r="BF199" i="2"/>
  <c r="BF207" i="2"/>
  <c r="BF212" i="2"/>
  <c r="BF222" i="2"/>
  <c r="BF226" i="2"/>
  <c r="BF231" i="2"/>
  <c r="BF235" i="2"/>
  <c r="BF238" i="2"/>
  <c r="BF243" i="2"/>
  <c r="BF245" i="2"/>
  <c r="BF249" i="2"/>
  <c r="BF258" i="2"/>
  <c r="BF260" i="2"/>
  <c r="BF261" i="2"/>
  <c r="BF265" i="2"/>
  <c r="BF266" i="2"/>
  <c r="BF268" i="2"/>
  <c r="BF269" i="2"/>
  <c r="BF270" i="2"/>
  <c r="BF272" i="2"/>
  <c r="BF276" i="2"/>
  <c r="BF279" i="2"/>
  <c r="BF281" i="2"/>
  <c r="BF283" i="2"/>
  <c r="BF287" i="2"/>
  <c r="BF288" i="2"/>
  <c r="BF290" i="2"/>
  <c r="BF291" i="2"/>
  <c r="BF293" i="2"/>
  <c r="BF296" i="2"/>
  <c r="BF297" i="2"/>
  <c r="BF314" i="2"/>
  <c r="BF321" i="2"/>
  <c r="BF332" i="2"/>
  <c r="BF341" i="2"/>
  <c r="BF342" i="2"/>
  <c r="BF344" i="2"/>
  <c r="BF345" i="2"/>
  <c r="BF346" i="2"/>
  <c r="BF355" i="2"/>
  <c r="BF365" i="2"/>
  <c r="BF371" i="2"/>
  <c r="BF373" i="2"/>
  <c r="BF376" i="2"/>
  <c r="BF377" i="2"/>
  <c r="BF394" i="2"/>
  <c r="BF397" i="2"/>
  <c r="BF398" i="2"/>
  <c r="BF400" i="2"/>
  <c r="BF424" i="2"/>
  <c r="BF426" i="2"/>
  <c r="BK144" i="2"/>
  <c r="BF152" i="2"/>
  <c r="BF155" i="2"/>
  <c r="BF157" i="2"/>
  <c r="BF158" i="2"/>
  <c r="BF167" i="2"/>
  <c r="BF182" i="2"/>
  <c r="BF183" i="2"/>
  <c r="BF188" i="2"/>
  <c r="BF192" i="2"/>
  <c r="BF195" i="2"/>
  <c r="BF210" i="2"/>
  <c r="BF219" i="2"/>
  <c r="BF220" i="2"/>
  <c r="BF224" i="2"/>
  <c r="BF225" i="2"/>
  <c r="BF227" i="2"/>
  <c r="BF228" i="2"/>
  <c r="BF232" i="2"/>
  <c r="BF234" i="2"/>
  <c r="BF236" i="2"/>
  <c r="BF237" i="2"/>
  <c r="BF239" i="2"/>
  <c r="BF240" i="2"/>
  <c r="BF241" i="2"/>
  <c r="BF242" i="2"/>
  <c r="BF246" i="2"/>
  <c r="BF250" i="2"/>
  <c r="BF251" i="2"/>
  <c r="BF252" i="2"/>
  <c r="BF253" i="2"/>
  <c r="BF254" i="2"/>
  <c r="BF256" i="2"/>
  <c r="BF257" i="2"/>
  <c r="BF259" i="2"/>
  <c r="BF262" i="2"/>
  <c r="BF263" i="2"/>
  <c r="BF264" i="2"/>
  <c r="BF267" i="2"/>
  <c r="BF271" i="2"/>
  <c r="BF273" i="2"/>
  <c r="BF275" i="2"/>
  <c r="BF278" i="2"/>
  <c r="BF280" i="2"/>
  <c r="BF282" i="2"/>
  <c r="BF284" i="2"/>
  <c r="BF285" i="2"/>
  <c r="BF286" i="2"/>
  <c r="BF289" i="2"/>
  <c r="BF292" i="2"/>
  <c r="BF295" i="2"/>
  <c r="BF298" i="2"/>
  <c r="BF300" i="2"/>
  <c r="BF305" i="2"/>
  <c r="BF310" i="2"/>
  <c r="BF315" i="2"/>
  <c r="BF316" i="2"/>
  <c r="BF327" i="2"/>
  <c r="BF330" i="2"/>
  <c r="BF337" i="2"/>
  <c r="BF338" i="2"/>
  <c r="BF339" i="2"/>
  <c r="BF340" i="2"/>
  <c r="BF343" i="2"/>
  <c r="BF348" i="2"/>
  <c r="BF352" i="2"/>
  <c r="BF353" i="2"/>
  <c r="BF357" i="2"/>
  <c r="BF363" i="2"/>
  <c r="BF374" i="2"/>
  <c r="BF380" i="2"/>
  <c r="BF382" i="2"/>
  <c r="BF413" i="2"/>
  <c r="BF416" i="2"/>
  <c r="BF419" i="2"/>
  <c r="BK423" i="2"/>
  <c r="J423" i="2" s="1"/>
  <c r="J121" i="2" s="1"/>
  <c r="BK425" i="2"/>
  <c r="J425" i="2" s="1"/>
  <c r="J122" i="2" s="1"/>
  <c r="J33" i="2"/>
  <c r="AV95" i="1" s="1"/>
  <c r="F35" i="2"/>
  <c r="BB95" i="1" s="1"/>
  <c r="BB94" i="1" s="1"/>
  <c r="W31" i="1" s="1"/>
  <c r="F36" i="2"/>
  <c r="BC95" i="1" s="1"/>
  <c r="BC94" i="1" s="1"/>
  <c r="W32" i="1" s="1"/>
  <c r="F33" i="2"/>
  <c r="AZ95" i="1" s="1"/>
  <c r="AZ94" i="1" s="1"/>
  <c r="W29" i="1" s="1"/>
  <c r="F37" i="2"/>
  <c r="BD95" i="1" s="1"/>
  <c r="BD94" i="1" s="1"/>
  <c r="W33" i="1" s="1"/>
  <c r="BK143" i="2" l="1"/>
  <c r="J143" i="2" s="1"/>
  <c r="J97" i="2" s="1"/>
  <c r="T143" i="2"/>
  <c r="P143" i="2"/>
  <c r="R143" i="2"/>
  <c r="T193" i="2"/>
  <c r="R193" i="2"/>
  <c r="P193" i="2"/>
  <c r="J144" i="2"/>
  <c r="J98" i="2" s="1"/>
  <c r="BK193" i="2"/>
  <c r="J193" i="2" s="1"/>
  <c r="J103" i="2" s="1"/>
  <c r="BK422" i="2"/>
  <c r="J422" i="2" s="1"/>
  <c r="J120" i="2" s="1"/>
  <c r="AV94" i="1"/>
  <c r="AK29" i="1" s="1"/>
  <c r="AX94" i="1"/>
  <c r="AY94" i="1"/>
  <c r="F34" i="2"/>
  <c r="BA95" i="1" s="1"/>
  <c r="BA94" i="1" s="1"/>
  <c r="AW94" i="1" s="1"/>
  <c r="AK30" i="1" s="1"/>
  <c r="J34" i="2"/>
  <c r="AW95" i="1" s="1"/>
  <c r="AT95" i="1" s="1"/>
  <c r="P142" i="2" l="1"/>
  <c r="AU95" i="1" s="1"/>
  <c r="AU94" i="1" s="1"/>
  <c r="R142" i="2"/>
  <c r="T142" i="2"/>
  <c r="BK142" i="2"/>
  <c r="J142" i="2" s="1"/>
  <c r="J96" i="2" s="1"/>
  <c r="AT94" i="1"/>
  <c r="W30" i="1"/>
  <c r="J30" i="2" l="1"/>
  <c r="AG95" i="1" s="1"/>
  <c r="AG94" i="1" s="1"/>
  <c r="AK26" i="1" s="1"/>
  <c r="AK35" i="1" s="1"/>
  <c r="AN95" i="1" l="1"/>
  <c r="J39" i="2"/>
  <c r="AN94" i="1"/>
</calcChain>
</file>

<file path=xl/sharedStrings.xml><?xml version="1.0" encoding="utf-8"?>
<sst xmlns="http://schemas.openxmlformats.org/spreadsheetml/2006/main" count="3352" uniqueCount="705">
  <si>
    <t>Export Komplet</t>
  </si>
  <si>
    <t/>
  </si>
  <si>
    <t>2.0</t>
  </si>
  <si>
    <t>False</t>
  </si>
  <si>
    <t>{07b54a07-2214-4fe5-ac57-1215629f5083}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</si>
  <si>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</si>
  <si>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</si>
  <si>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</si>
  <si>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</si>
  <si>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</si>
  <si>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</si>
  <si>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</si>
  <si>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</si>
  <si>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</si>
  <si>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</si>
  <si>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</si>
  <si>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</si>
  <si>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Horymírova 2975/4</t>
  </si>
  <si>
    <t>KSO:</t>
  </si>
  <si>
    <t>CC-CZ:</t>
  </si>
  <si>
    <t>Místo:</t>
  </si>
  <si>
    <t xml:space="preserve"> </t>
  </si>
  <si>
    <t>Datum:</t>
  </si>
  <si>
    <t>20. 8. 2019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</si>
  <si>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</si>
  <si>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</si>
  <si>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</si>
  <si>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</si>
  <si>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</si>
  <si>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</si>
  <si>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</si>
  <si>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</si>
  <si>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</si>
  <si>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</si>
  <si>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</si>
  <si>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</si>
  <si>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</si>
  <si>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</si>
  <si>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</si>
  <si>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</si>
  <si>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</si>
  <si>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</si>
  <si>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</si>
  <si>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</si>
  <si>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</si>
  <si>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</si>
  <si>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</si>
  <si>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</si>
  <si>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</si>
  <si>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</si>
  <si>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</si>
  <si>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</si>
  <si>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</si>
  <si>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</si>
  <si>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</si>
  <si>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</si>
  <si>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</si>
  <si>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</si>
  <si>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</si>
  <si>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</si>
  <si>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</si>
  <si>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</si>
  <si>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</si>
  <si>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</si>
  <si>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</si>
  <si>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</si>
  <si>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</si>
  <si>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</si>
  <si>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</si>
  <si>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</si>
  <si>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</si>
  <si>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</si>
  <si>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</si>
  <si>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</si>
  <si>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</si>
  <si>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</si>
  <si>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</si>
  <si>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</si>
  <si>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</si>
  <si>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</si>
  <si>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</si>
  <si>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</si>
  <si>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Bytová jednotka č.1</t>
  </si>
  <si>
    <t>STA</t>
  </si>
  <si>
    <t>{c4ad4f9d-49b5-4cad-bc4e-da5938138dec}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</si>
  <si>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</si>
  <si>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</si>
  <si>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</si>
  <si>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</si>
  <si>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</si>
  <si>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</si>
  <si>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</si>
  <si>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</si>
  <si>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</si>
  <si>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</si>
  <si>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</si>
  <si>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</si>
  <si>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</si>
  <si>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</si>
  <si>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</si>
  <si>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</si>
  <si>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</si>
  <si>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</si>
  <si>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</si>
  <si>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</si>
  <si>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</si>
  <si>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</si>
  <si>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</si>
  <si>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</si>
  <si>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</si>
  <si>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</si>
  <si>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</si>
  <si>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</si>
  <si>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</si>
  <si>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</si>
  <si>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</si>
  <si>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</si>
  <si>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</si>
  <si>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</si>
  <si>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</si>
  <si>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</si>
  <si>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</si>
  <si>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</si>
  <si>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</si>
  <si>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</si>
  <si>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</si>
  <si>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</si>
  <si>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</si>
  <si>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</si>
  <si>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</si>
  <si>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</si>
  <si>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</si>
  <si>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</si>
  <si>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</si>
  <si>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</si>
  <si>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</si>
  <si>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</si>
  <si>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</si>
  <si>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</si>
  <si>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</si>
  <si>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</si>
  <si>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</si>
  <si>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208909915</t>
  </si>
  <si>
    <t>VV</t>
  </si>
  <si>
    <t>(1,6+0,7)*0,8</t>
  </si>
  <si>
    <t>6</t>
  </si>
  <si>
    <t>Úpravy povrchů, podlahy a osazování výplní</t>
  </si>
  <si>
    <t>5</t>
  </si>
  <si>
    <t>612131121</t>
  </si>
  <si>
    <t>Penetrační disperzní nátěr vnitřních stěn nanášený ručně</t>
  </si>
  <si>
    <t>-28609497</t>
  </si>
  <si>
    <t>612142001</t>
  </si>
  <si>
    <t>Potažení vnitřních stěn sklovláknitým pletivem vtlačeným do tenkovrstvé hmoty</t>
  </si>
  <si>
    <t>-1440486568</t>
  </si>
  <si>
    <t>8</t>
  </si>
  <si>
    <t>612311131</t>
  </si>
  <si>
    <t>Potažení vnitřních stěn vápenným štukem tloušťky do 3 mm</t>
  </si>
  <si>
    <t>-1650753300</t>
  </si>
  <si>
    <t>(0,08+1,035+0,065+0,065+2,465+1,77+0,08)*0,6</t>
  </si>
  <si>
    <t>9</t>
  </si>
  <si>
    <t>612321111</t>
  </si>
  <si>
    <t>Vápenocementová omítka hrubá jednovrstvá zatřená vnitřních stěn nanášená ručně</t>
  </si>
  <si>
    <t>1750288776</t>
  </si>
  <si>
    <t>(0,08+1,035+0,065+0,065+2,465+1,77+0,08)*2,6</t>
  </si>
  <si>
    <t>-1349502696</t>
  </si>
  <si>
    <t>619991011</t>
  </si>
  <si>
    <t>-1419731874</t>
  </si>
  <si>
    <t>50</t>
  </si>
  <si>
    <t>-29396762</t>
  </si>
  <si>
    <t>642944121</t>
  </si>
  <si>
    <t>Osazování ocelových zárubní dodatečné pl do 2,5 m2</t>
  </si>
  <si>
    <t>kus</t>
  </si>
  <si>
    <t>-920160018</t>
  </si>
  <si>
    <t>M</t>
  </si>
  <si>
    <t>55331521</t>
  </si>
  <si>
    <t>zárubeň ocelová pro sádrokarton 100 700 L/P</t>
  </si>
  <si>
    <t>-103846974</t>
  </si>
  <si>
    <t>Ostatní konstrukce a práce, bourání</t>
  </si>
  <si>
    <t>952901111</t>
  </si>
  <si>
    <t>Vyčištění budov bytové a občanské výstavby při výšce podlaží do 4 m</t>
  </si>
  <si>
    <t>-423168243</t>
  </si>
  <si>
    <t>3,4*5</t>
  </si>
  <si>
    <t>přístupová trasa do bytu-choba:</t>
  </si>
  <si>
    <t>Součet</t>
  </si>
  <si>
    <t>16</t>
  </si>
  <si>
    <t>962084121</t>
  </si>
  <si>
    <t>Bourání příček umakartových tl do 50 mm</t>
  </si>
  <si>
    <t>-1899818728</t>
  </si>
  <si>
    <t>(2,62+1,85+1,85+1,71+0,87+1,14+0,78)*2,6</t>
  </si>
  <si>
    <t>965046111</t>
  </si>
  <si>
    <t>Broušení stávajících betonových podlah úběr do 3 mm</t>
  </si>
  <si>
    <t>281821091</t>
  </si>
  <si>
    <t>(0,065+2,465)*(1,77+0,08)</t>
  </si>
  <si>
    <t>(0,87+0,065)*(0,08+1,035+0,065)</t>
  </si>
  <si>
    <t>784111001</t>
  </si>
  <si>
    <t>Oprášení (ometení ) podkladu v místnostech výšky do 3,80 m</t>
  </si>
  <si>
    <t>-370864409</t>
  </si>
  <si>
    <t>konstrukce po vybouraném jádru:</t>
  </si>
  <si>
    <t>(1,160+1,750+0,78+1,85)*2,6</t>
  </si>
  <si>
    <t>strop:</t>
  </si>
  <si>
    <t>0,87*1,160</t>
  </si>
  <si>
    <t>(1,75+0,78)*1,85</t>
  </si>
  <si>
    <t>784111011</t>
  </si>
  <si>
    <t>Obroušení podkladu omítnutého v místnostech výšky do 3,80 m</t>
  </si>
  <si>
    <t>747771196</t>
  </si>
  <si>
    <t>lehké obroušení stávajícího panelu - příprava pro novou omítku:</t>
  </si>
  <si>
    <t>26,094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</si>
  <si>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</si>
  <si>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</si>
  <si>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</si>
  <si>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</si>
  <si>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</si>
  <si>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-1183178152</t>
  </si>
  <si>
    <t>997013219</t>
  </si>
  <si>
    <t>Příplatek k vnitrostaveništní dopravě suti a vybouraných hmot za zvětšenou dopravu suti ZKD 10 m</t>
  </si>
  <si>
    <t>-1856795586</t>
  </si>
  <si>
    <t>3,049*50 'Přepočtené koeficientem množství</t>
  </si>
  <si>
    <t>997013501</t>
  </si>
  <si>
    <t>Odvoz suti a vybouraných hmot na skládku nebo meziskládku do 1 km se složením</t>
  </si>
  <si>
    <t>1524241965</t>
  </si>
  <si>
    <t>997013509</t>
  </si>
  <si>
    <t>Příplatek k odvozu suti a vybouraných hmot na skládku ZKD 1 km přes 1 km</t>
  </si>
  <si>
    <t>-655788139</t>
  </si>
  <si>
    <t>3,049*9 'Přepočtené koeficientem množství</t>
  </si>
  <si>
    <t>997013831</t>
  </si>
  <si>
    <t>Poplatek za uložení na skládce (skládkovné) stavebního odpadu směsného kód odpadu 170 904</t>
  </si>
  <si>
    <t>1024170711</t>
  </si>
  <si>
    <t>998</t>
  </si>
  <si>
    <t>Přesun hmot</t>
  </si>
  <si>
    <t>998011003</t>
  </si>
  <si>
    <t>Přesun hmot pro budovy zděné v do 24 m</t>
  </si>
  <si>
    <t>-477948854</t>
  </si>
  <si>
    <t>998011014</t>
  </si>
  <si>
    <t>Příplatek k přesunu hmot pro budovy zděné za zvětšený přesun do 500 m</t>
  </si>
  <si>
    <t>1427407093</t>
  </si>
  <si>
    <t>998017003</t>
  </si>
  <si>
    <t>Přesun hmot s omezením mechanizace pro budovy v do 24 m</t>
  </si>
  <si>
    <t>1947591067</t>
  </si>
  <si>
    <t>PSV</t>
  </si>
  <si>
    <t>Práce a dodávky PSV</t>
  </si>
  <si>
    <t>711</t>
  </si>
  <si>
    <t>Izolace proti vodě, vlhkosti a plynům</t>
  </si>
  <si>
    <t>711191201</t>
  </si>
  <si>
    <t>Provedení izolace proti zemní vlhkosti hydroizolační stěrkou vodorovné na betonu, 2 vrstvy</t>
  </si>
  <si>
    <t>-126820314</t>
  </si>
  <si>
    <t>0,855*1,035</t>
  </si>
  <si>
    <t>2,465*1,77</t>
  </si>
  <si>
    <t>711192201</t>
  </si>
  <si>
    <t>Provedení izolace proti zemní vlhkosti hydroizolační stěrkou svislé na betonu, 2 vrstvy</t>
  </si>
  <si>
    <t>605979266</t>
  </si>
  <si>
    <t>(0,855+1,035*2)*0,2</t>
  </si>
  <si>
    <t>(0,67+1,6+0,5)*2</t>
  </si>
  <si>
    <t>(0,4+0,5+0,4+1,77+2,465-0,7+1,1)*0,2</t>
  </si>
  <si>
    <t>0,5*0,4</t>
  </si>
  <si>
    <t>pod vanou:</t>
  </si>
  <si>
    <t>(1,6+0,5)*0,8</t>
  </si>
  <si>
    <t>24617150</t>
  </si>
  <si>
    <t>hmota nátěrová hydroizolační elastická na beton nebo omítku</t>
  </si>
  <si>
    <t>kg</t>
  </si>
  <si>
    <t>32</t>
  </si>
  <si>
    <t>37353784</t>
  </si>
  <si>
    <t>spotřeba 3kg/m2, tl. 2mm</t>
  </si>
  <si>
    <t>(5,248+9,192)*3</t>
  </si>
  <si>
    <t>711199095</t>
  </si>
  <si>
    <t>Příplatek k izolacím proti zemní vlhkosti za plochu do 10 m2 natěradly za studena nebo za horka</t>
  </si>
  <si>
    <t>-67552910</t>
  </si>
  <si>
    <t>5,248+9,192</t>
  </si>
  <si>
    <t>711199101</t>
  </si>
  <si>
    <t>Provedení těsnícího pásu do spoje dilatační nebo styčné spáry podlaha - stěna</t>
  </si>
  <si>
    <t>m</t>
  </si>
  <si>
    <t>-1956208732</t>
  </si>
  <si>
    <t>1,35+0,855+1,35</t>
  </si>
  <si>
    <t>1,77+2,465+1,77+2,465-0,7</t>
  </si>
  <si>
    <t>1,6+0,5</t>
  </si>
  <si>
    <t>0,2*4</t>
  </si>
  <si>
    <t>711199102</t>
  </si>
  <si>
    <t>Provedení těsnícího koutu pro vnější nebo vnitřní roh spáry podlaha - stěna</t>
  </si>
  <si>
    <t>-1580129682</t>
  </si>
  <si>
    <t>28355020</t>
  </si>
  <si>
    <t>páska pružná těsnící š 80mm</t>
  </si>
  <si>
    <t>1498945360</t>
  </si>
  <si>
    <t>15,025*1,1</t>
  </si>
  <si>
    <t>998711103</t>
  </si>
  <si>
    <t>Přesun hmot tonážní pro izolace proti vodě, vlhkosti a plynům v objektech výšky do 60 m</t>
  </si>
  <si>
    <t>-1818260027</t>
  </si>
  <si>
    <t>721</t>
  </si>
  <si>
    <t>Zdravotechnika - vnitřní kanalizace</t>
  </si>
  <si>
    <t>721171808</t>
  </si>
  <si>
    <t>Demontáž potrubí z PVC do D 114</t>
  </si>
  <si>
    <t>1322214201</t>
  </si>
  <si>
    <t>721173706</t>
  </si>
  <si>
    <t>Potrubí kanalizační z PE odpadní DN 100</t>
  </si>
  <si>
    <t>2039876142</t>
  </si>
  <si>
    <t>721173722</t>
  </si>
  <si>
    <t>Potrubí kanalizační z PE připojovací DN 40</t>
  </si>
  <si>
    <t>-1530205241</t>
  </si>
  <si>
    <t>721173724</t>
  </si>
  <si>
    <t>Potrubí kanalizační z PE připojovací DN 70</t>
  </si>
  <si>
    <t>-1141658160</t>
  </si>
  <si>
    <t>721220801</t>
  </si>
  <si>
    <t>Demontáž uzávěrek zápachových DN 70</t>
  </si>
  <si>
    <t>-1791342688</t>
  </si>
  <si>
    <t>vana,umyvadlo,pračka:</t>
  </si>
  <si>
    <t>721290111</t>
  </si>
  <si>
    <t>Zkouška těsnosti potrubí kanalizace vodou do DN 125</t>
  </si>
  <si>
    <t>1978997942</t>
  </si>
  <si>
    <t>998721103</t>
  </si>
  <si>
    <t>Přesun hmot tonážní pro vnitřní kanalizace v objektech v do 24 m</t>
  </si>
  <si>
    <t>-523386202</t>
  </si>
  <si>
    <t>722</t>
  </si>
  <si>
    <t>Zdravotechnika - vnitřní vodovod</t>
  </si>
  <si>
    <t>722170801</t>
  </si>
  <si>
    <t>Demontáž rozvodů vody z plastů do D 25</t>
  </si>
  <si>
    <t>-781259135</t>
  </si>
  <si>
    <t>722176113</t>
  </si>
  <si>
    <t>Montáž potrubí plastové spojované svary polyfuzně do D 25 mm</t>
  </si>
  <si>
    <t>-2086402416</t>
  </si>
  <si>
    <t>28615150</t>
  </si>
  <si>
    <t>trubka vodovodní tlaková PPR řada PN 20 D 16mm dl 4m</t>
  </si>
  <si>
    <t>1380431862</t>
  </si>
  <si>
    <t>28615152</t>
  </si>
  <si>
    <t>trubka vodovodní tlaková PPR řada PN 20 D 20mm dl 4m</t>
  </si>
  <si>
    <t>1166823819</t>
  </si>
  <si>
    <t>28615153</t>
  </si>
  <si>
    <t>trubka vodovodní tlaková PPR řada PN 20 D 25mm dl 4m</t>
  </si>
  <si>
    <t>1844607762</t>
  </si>
  <si>
    <t>722179191</t>
  </si>
  <si>
    <t>Příplatek k rozvodu vody z plastů za malý rozsah prací na zakázce do 20 m</t>
  </si>
  <si>
    <t>soubor</t>
  </si>
  <si>
    <t>-673007426</t>
  </si>
  <si>
    <t>722179192</t>
  </si>
  <si>
    <t>Příplatek k rozvodu vody z plastů za potrubí do D 32 mm do 15 svarů</t>
  </si>
  <si>
    <t>-1196659330</t>
  </si>
  <si>
    <t>722290215</t>
  </si>
  <si>
    <t>Zkouška těsnosti vodovodního potrubí hrdlového nebo přírubového do DN 100</t>
  </si>
  <si>
    <t>18696607</t>
  </si>
  <si>
    <t>722290234</t>
  </si>
  <si>
    <t>Proplach a dezinfekce vodovodního potrubí do DN 80</t>
  </si>
  <si>
    <t>1900012584</t>
  </si>
  <si>
    <t>998722103</t>
  </si>
  <si>
    <t>Přesun hmot tonážní pro vnitřní vodovod v objektech v do 24 m</t>
  </si>
  <si>
    <t>-466708831</t>
  </si>
  <si>
    <t>723</t>
  </si>
  <si>
    <t>Zdravotechnika - vnitřní plynovod</t>
  </si>
  <si>
    <t>723120804</t>
  </si>
  <si>
    <t>Demontáž potrubí ocelové závitové svařované do DN 25</t>
  </si>
  <si>
    <t>395428793</t>
  </si>
  <si>
    <t>723150402</t>
  </si>
  <si>
    <t>Potrubí plyn ocelové z ušlechtilé oceli spojované lisováním DN 15</t>
  </si>
  <si>
    <t>-107261278</t>
  </si>
  <si>
    <t>chránička:</t>
  </si>
  <si>
    <t>723181002</t>
  </si>
  <si>
    <t>1021205032</t>
  </si>
  <si>
    <t>723190105</t>
  </si>
  <si>
    <t>741391700</t>
  </si>
  <si>
    <t>723190901</t>
  </si>
  <si>
    <t>Uzavření,otevření plynovodního potrubí při opravě</t>
  </si>
  <si>
    <t>-474943056</t>
  </si>
  <si>
    <t>723190907</t>
  </si>
  <si>
    <t>Odvzdušnění nebo napuštění plynovodního potrubí</t>
  </si>
  <si>
    <t>902890660</t>
  </si>
  <si>
    <t>723190909</t>
  </si>
  <si>
    <t>Zkouška těsnosti potrubí plynovodního</t>
  </si>
  <si>
    <t>-703855917</t>
  </si>
  <si>
    <t>998723103</t>
  </si>
  <si>
    <t>Přesun hmot tonážní pro vnitřní plynovod v objektech v do 24 m</t>
  </si>
  <si>
    <t>1866954995</t>
  </si>
  <si>
    <t>725</t>
  </si>
  <si>
    <t>Zdravotechnika - zařizovací předměty</t>
  </si>
  <si>
    <t>725110811</t>
  </si>
  <si>
    <t>Demontáž klozetů splachovací s nádrží</t>
  </si>
  <si>
    <t>1806059742</t>
  </si>
  <si>
    <t>725112001</t>
  </si>
  <si>
    <t>951514289</t>
  </si>
  <si>
    <t>725210821</t>
  </si>
  <si>
    <t>Demontáž umyvadel bez výtokových armatur</t>
  </si>
  <si>
    <t>1277173305</t>
  </si>
  <si>
    <t>725211602</t>
  </si>
  <si>
    <t>Umyvadlo keramické připevněné na stěnu šrouby bílé bez krytu na sifon 550 mm</t>
  </si>
  <si>
    <t>-1903510780</t>
  </si>
  <si>
    <t>725220841</t>
  </si>
  <si>
    <t>Demontáž van ocelová</t>
  </si>
  <si>
    <t>753653115</t>
  </si>
  <si>
    <t>725222116</t>
  </si>
  <si>
    <t>82570836</t>
  </si>
  <si>
    <t>725810811</t>
  </si>
  <si>
    <t>Demontáž ventilů výtokových nástěnných</t>
  </si>
  <si>
    <t>1163562143</t>
  </si>
  <si>
    <t>725811115</t>
  </si>
  <si>
    <t>Ventil nástěnný pevný výtok G1/2x80 mm</t>
  </si>
  <si>
    <t>-1105981923</t>
  </si>
  <si>
    <t>725820801</t>
  </si>
  <si>
    <t>Demontáž baterie nástěnné do G 3 / 4</t>
  </si>
  <si>
    <t>-1204650376</t>
  </si>
  <si>
    <t>725822611</t>
  </si>
  <si>
    <t>-22063996</t>
  </si>
  <si>
    <t>725831313</t>
  </si>
  <si>
    <t>Baterie vanová nástěnná páková s příslušenstvím a pohyblivým držákem</t>
  </si>
  <si>
    <t>-2102588928</t>
  </si>
  <si>
    <t>725865501</t>
  </si>
  <si>
    <t>-446411348</t>
  </si>
  <si>
    <t>725869101</t>
  </si>
  <si>
    <t>Montáž zápachových uzávěrek do DN 40</t>
  </si>
  <si>
    <t>-994574663</t>
  </si>
  <si>
    <t>55161837</t>
  </si>
  <si>
    <t>uzávěrka zápachová pro pračku a myčku nástěnná PP-bílá DN 40</t>
  </si>
  <si>
    <t>-1222573113</t>
  </si>
  <si>
    <t>ZUU</t>
  </si>
  <si>
    <t>-805249232</t>
  </si>
  <si>
    <t>725980123</t>
  </si>
  <si>
    <t>566720147</t>
  </si>
  <si>
    <t>OIM</t>
  </si>
  <si>
    <t>Ostatní instalační materiál nutný pro dopojení zařizovacích předmětů (pancéřové hadičky, těsnění atd...)</t>
  </si>
  <si>
    <t>kpl</t>
  </si>
  <si>
    <t>562606072</t>
  </si>
  <si>
    <t>998725103</t>
  </si>
  <si>
    <t>Přesun hmot tonážní pro zařizovací předměty v objektech v do 24 m</t>
  </si>
  <si>
    <t>-870802331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</si>
  <si>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</si>
  <si>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</si>
  <si>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</si>
  <si>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</si>
  <si>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1746662772</t>
  </si>
  <si>
    <t>998726113</t>
  </si>
  <si>
    <t>Přesun hmot tonážní pro instalační prefabrikáty v objektech v do 24 m</t>
  </si>
  <si>
    <t>596085486</t>
  </si>
  <si>
    <t>741</t>
  </si>
  <si>
    <t>Elektroinstalace - silnoproud</t>
  </si>
  <si>
    <t>741112001</t>
  </si>
  <si>
    <t>Montáž krabice zapuštěná plastová kruhová</t>
  </si>
  <si>
    <t>-1903085349</t>
  </si>
  <si>
    <t>34571515</t>
  </si>
  <si>
    <t>krabice přístrojová instalační 400 V, 142x71x45mm do dutých stěn</t>
  </si>
  <si>
    <t>1100756144</t>
  </si>
  <si>
    <t>741120001</t>
  </si>
  <si>
    <t>Montáž vodič Cu izolovaný plný a laněný žíla 0,35-6 mm2 pod omítku (CY)</t>
  </si>
  <si>
    <t>-251187965</t>
  </si>
  <si>
    <t>34111036</t>
  </si>
  <si>
    <t>kabel silový s Cu jádrem 1 kV 3x2,5mm2</t>
  </si>
  <si>
    <t>-1876184640</t>
  </si>
  <si>
    <t>34111018</t>
  </si>
  <si>
    <t>kabel silový s Cu jádrem 6mm2</t>
  </si>
  <si>
    <t>133361364</t>
  </si>
  <si>
    <t>741210001</t>
  </si>
  <si>
    <t>Montáž rozvodnice oceloplechová nebo plastová běžná do 20 kg</t>
  </si>
  <si>
    <t>-109978316</t>
  </si>
  <si>
    <t>35713850</t>
  </si>
  <si>
    <t>rozvodnice elektroměrové s jedním 1 fázovým místem bez požární úpravy 18 pozic</t>
  </si>
  <si>
    <t>327801049</t>
  </si>
  <si>
    <t>741310001</t>
  </si>
  <si>
    <t>Montáž vypínač nástěnný 1-jednopólový prostředí normální</t>
  </si>
  <si>
    <t>85344378</t>
  </si>
  <si>
    <t>34535799</t>
  </si>
  <si>
    <t>1702219409</t>
  </si>
  <si>
    <t>741313001</t>
  </si>
  <si>
    <t>Montáž zásuvka (polo)zapuštěná bezšroubové připojení 2P+PE se zapojením vodičů</t>
  </si>
  <si>
    <t>-2137786764</t>
  </si>
  <si>
    <t>35811077</t>
  </si>
  <si>
    <t>389801289</t>
  </si>
  <si>
    <t>741370002</t>
  </si>
  <si>
    <t>Montáž svítidlo žárovkové bytové stropní přisazené 1 zdroj se sklem</t>
  </si>
  <si>
    <t>372352419</t>
  </si>
  <si>
    <t>34821275</t>
  </si>
  <si>
    <t>svítidlo bytové žárovkové IP 42, max. 60 W E27</t>
  </si>
  <si>
    <t>-1887204035</t>
  </si>
  <si>
    <t>34111030</t>
  </si>
  <si>
    <t>kabel silový s Cu jádrem 1 kV 3x1,5mm2</t>
  </si>
  <si>
    <t>1677930366</t>
  </si>
  <si>
    <t>741810001</t>
  </si>
  <si>
    <t>Celková prohlídka elektrického rozvodu a zařízení do 100 000,- Kč</t>
  </si>
  <si>
    <t>1569113536</t>
  </si>
  <si>
    <t>998741103</t>
  </si>
  <si>
    <t>Přesun hmot tonážní pro silnoproud v objektech v do 24 m</t>
  </si>
  <si>
    <t>693450363</t>
  </si>
  <si>
    <t>751</t>
  </si>
  <si>
    <t>Vzduchotechnika</t>
  </si>
  <si>
    <t>751111012</t>
  </si>
  <si>
    <t>Mtž vent ax ntl nástěnného základního D do 200 mm</t>
  </si>
  <si>
    <t>-574631415</t>
  </si>
  <si>
    <t>V</t>
  </si>
  <si>
    <t>-35620583</t>
  </si>
  <si>
    <t>751111811</t>
  </si>
  <si>
    <t>Demontáž ventilátoru axiálního nízkotlakého kruhové potrubí D do 200 mm</t>
  </si>
  <si>
    <t>-2120087252</t>
  </si>
  <si>
    <t>998751102</t>
  </si>
  <si>
    <t>Přesun hmot tonážní pro vzduchotechniku v objektech v do 24 m</t>
  </si>
  <si>
    <t>-1417377487</t>
  </si>
  <si>
    <t>763</t>
  </si>
  <si>
    <t>Konstrukce suché výstavby</t>
  </si>
  <si>
    <t>763111331</t>
  </si>
  <si>
    <t>1484702385</t>
  </si>
  <si>
    <t>1,035*2,6</t>
  </si>
  <si>
    <t>(0,855+0,08)*2,6</t>
  </si>
  <si>
    <t>2,465*2,6</t>
  </si>
  <si>
    <t>763111718</t>
  </si>
  <si>
    <t>SDK příčka úprava styku příčky a stropu/stávající stěny páskou nebo silikonováním</t>
  </si>
  <si>
    <t>-1448215616</t>
  </si>
  <si>
    <t>(0,85+1,035)*2</t>
  </si>
  <si>
    <t>(2,465+1,77)*2</t>
  </si>
  <si>
    <t>2,6*8</t>
  </si>
  <si>
    <t>763111724</t>
  </si>
  <si>
    <t>SDK příčka páska k vyztužení různých úhlů</t>
  </si>
  <si>
    <t>2076497080</t>
  </si>
  <si>
    <t>2,6*5</t>
  </si>
  <si>
    <t>0,5</t>
  </si>
  <si>
    <t>763111751</t>
  </si>
  <si>
    <t>Příplatek k SDK příčce za plochu do 6 m2 jednotlivě</t>
  </si>
  <si>
    <t>1484984724</t>
  </si>
  <si>
    <t>763111762</t>
  </si>
  <si>
    <t>Příplatek k SDK příčce s jednoduchou nosnou konstrukcí za zahuštění profilů na vzdálenost 41 mm</t>
  </si>
  <si>
    <t>1193209579</t>
  </si>
  <si>
    <t>763111771</t>
  </si>
  <si>
    <t>Příplatek k SDK příčce za rovinnost kvality Q3</t>
  </si>
  <si>
    <t>-877960008</t>
  </si>
  <si>
    <t>11,531*2</t>
  </si>
  <si>
    <t>4,873</t>
  </si>
  <si>
    <t>2,6*1,2</t>
  </si>
  <si>
    <t>763164166</t>
  </si>
  <si>
    <t>SDK obklad kcí tvaru L š přes 0,8 m desky 1xH2 15</t>
  </si>
  <si>
    <t>-868997063</t>
  </si>
  <si>
    <t>obklad stávající stoupací šachty:</t>
  </si>
  <si>
    <t>(0,87+0,065+0,67)*2,6</t>
  </si>
  <si>
    <t>obklad za pračkou do v. 900mm:</t>
  </si>
  <si>
    <t>(0,9+0,5)*0,5</t>
  </si>
  <si>
    <t>763164246</t>
  </si>
  <si>
    <t>SDK obklad kcí tvaru U š do 1,2 m desky 1xH2 15</t>
  </si>
  <si>
    <t>-535074654</t>
  </si>
  <si>
    <t>opláštění deštového svodu:</t>
  </si>
  <si>
    <t>2,6</t>
  </si>
  <si>
    <t>998763303</t>
  </si>
  <si>
    <t>Přesun hmot tonážní pro sádrokartonové konstrukce v objektech v do 24 m</t>
  </si>
  <si>
    <t>1518257519</t>
  </si>
  <si>
    <t>766</t>
  </si>
  <si>
    <t>Konstrukce truhlářské</t>
  </si>
  <si>
    <t>766421812</t>
  </si>
  <si>
    <t>Demontáž truhlářského obložení podhledů z panelů plochy přes 1,5 m2</t>
  </si>
  <si>
    <t>1168535458</t>
  </si>
  <si>
    <t>demontáž obložení stropu umakartem:</t>
  </si>
  <si>
    <t>1,14*0,87</t>
  </si>
  <si>
    <t>1,71*1,85</t>
  </si>
  <si>
    <t>766660001</t>
  </si>
  <si>
    <t>Montáž dveřních křídel otvíravých 1křídlových š do 0,8 m do ocelové zárubně</t>
  </si>
  <si>
    <t>-1115035043</t>
  </si>
  <si>
    <t>61162854</t>
  </si>
  <si>
    <t>dveře vnitřní foliované plné 1křídlové 70x197 cm</t>
  </si>
  <si>
    <t>970853598</t>
  </si>
  <si>
    <t>54914610</t>
  </si>
  <si>
    <t>-293146557</t>
  </si>
  <si>
    <t>766660722</t>
  </si>
  <si>
    <t>Montáž dveřního kování - zámku</t>
  </si>
  <si>
    <t>1336482894</t>
  </si>
  <si>
    <t>54925015</t>
  </si>
  <si>
    <t>12530545</t>
  </si>
  <si>
    <t>-756483677</t>
  </si>
  <si>
    <t>-2001000854</t>
  </si>
  <si>
    <t>DV</t>
  </si>
  <si>
    <t>Dodávka a osazení SDK konstrukce dvířek za wc - pro obklad vč. úchytek a začištění</t>
  </si>
  <si>
    <t>363811114</t>
  </si>
  <si>
    <t>UP</t>
  </si>
  <si>
    <t>Dodatečná úprava dveřních prahů vzhledem k výškovým rozdílům podlah</t>
  </si>
  <si>
    <t>-243871385</t>
  </si>
  <si>
    <t>998766103</t>
  </si>
  <si>
    <t>Přesun hmot tonážní pro konstrukce truhlářské v objektech v do 24 m</t>
  </si>
  <si>
    <t>-1720022717</t>
  </si>
  <si>
    <t>771</t>
  </si>
  <si>
    <t>Podlahy z dlaždic</t>
  </si>
  <si>
    <t>771571113</t>
  </si>
  <si>
    <t>Montáž podlah z keramických dlaždic režných hladkých do malty do 12 ks/m2</t>
  </si>
  <si>
    <t>-491721370</t>
  </si>
  <si>
    <t>2,46*1,77</t>
  </si>
  <si>
    <t>771591111</t>
  </si>
  <si>
    <t>Podlahy penetrace podkladu</t>
  </si>
  <si>
    <t>-1294497980</t>
  </si>
  <si>
    <t>59761408</t>
  </si>
  <si>
    <t>1973308818</t>
  </si>
  <si>
    <t>5,239*1,1 'Přepočtené koeficientem množství</t>
  </si>
  <si>
    <t>998771103</t>
  </si>
  <si>
    <t>Přesun hmot tonážní pro podlahy z dlaždic v objektech v do 24 m</t>
  </si>
  <si>
    <t>-826158019</t>
  </si>
  <si>
    <t>776</t>
  </si>
  <si>
    <t>Podlahy povlakové</t>
  </si>
  <si>
    <t>776201812</t>
  </si>
  <si>
    <t>Demontáž lepených povlakových podlah s podložkou ručně</t>
  </si>
  <si>
    <t>1070399427</t>
  </si>
  <si>
    <t>demontáž nášlapné vrstvy z pvc:</t>
  </si>
  <si>
    <t>1,85*0,78</t>
  </si>
  <si>
    <t>998776103</t>
  </si>
  <si>
    <t>Přesun hmot tonážní pro podlahy povlakové v objektech v do 24 m</t>
  </si>
  <si>
    <t>-1327222898</t>
  </si>
  <si>
    <t>781</t>
  </si>
  <si>
    <t>Dokončovací práce - obklady</t>
  </si>
  <si>
    <t>781471113</t>
  </si>
  <si>
    <t>Montáž obkladů vnitřních keramických hladkých do 19 ks/m2 kladených do malty</t>
  </si>
  <si>
    <t>1142640822</t>
  </si>
  <si>
    <t>0,6*0,3</t>
  </si>
  <si>
    <t>59761155</t>
  </si>
  <si>
    <t>-691654769</t>
  </si>
  <si>
    <t>781495111</t>
  </si>
  <si>
    <t>Penetrace podkladu vnitřních obkladů</t>
  </si>
  <si>
    <t>-22203755</t>
  </si>
  <si>
    <t>998781103</t>
  </si>
  <si>
    <t>Přesun hmot tonážní pro obklady keramické v objektech v do 24 m</t>
  </si>
  <si>
    <t>-348784993</t>
  </si>
  <si>
    <t>783</t>
  </si>
  <si>
    <t>Dokončovací práce - nátěry</t>
  </si>
  <si>
    <t>783301313</t>
  </si>
  <si>
    <t>Odmaštění zámečnických konstrukcí ředidlovým odmašťovačem</t>
  </si>
  <si>
    <t>44918213</t>
  </si>
  <si>
    <t>783314101</t>
  </si>
  <si>
    <t>Základní jednonásobný syntetický nátěr zámečnických konstrukcí</t>
  </si>
  <si>
    <t>242625044</t>
  </si>
  <si>
    <t>zárubně:</t>
  </si>
  <si>
    <t>(2*2+0,9)*2*0,5</t>
  </si>
  <si>
    <t>783317101</t>
  </si>
  <si>
    <t>Krycí jednonásobný syntetický standardní nátěr zámečnických konstrukcí</t>
  </si>
  <si>
    <t>-1711634592</t>
  </si>
  <si>
    <t>784</t>
  </si>
  <si>
    <t>Dokončovací práce - malby a tapety</t>
  </si>
  <si>
    <t>-1954918464</t>
  </si>
  <si>
    <t>1,035*0,855</t>
  </si>
  <si>
    <t>stěny:</t>
  </si>
  <si>
    <t>(2,465+1,77)*2*0,6</t>
  </si>
  <si>
    <t>(1,035+0,855)*2*0,6</t>
  </si>
  <si>
    <t>(0,3+0,5+0,3)*0,6</t>
  </si>
  <si>
    <t>chodba:</t>
  </si>
  <si>
    <t>3,4*2,6</t>
  </si>
  <si>
    <t>(2,6*2+3,4)*1</t>
  </si>
  <si>
    <t>784121001</t>
  </si>
  <si>
    <t>Oškrabání malby v mísnostech výšky do 3,80 m</t>
  </si>
  <si>
    <t>-1957085776</t>
  </si>
  <si>
    <t>strop komory:</t>
  </si>
  <si>
    <t>0,78*1,85</t>
  </si>
  <si>
    <t>784181111</t>
  </si>
  <si>
    <t>Základní silikátová jednonásobná penetrace podkladu v místnostech výšky do 3,80m</t>
  </si>
  <si>
    <t>-144862448</t>
  </si>
  <si>
    <t>784321001</t>
  </si>
  <si>
    <t>Jednonásobné silikátové bílé malby v místnosti výšky do 3,80 m</t>
  </si>
  <si>
    <t>1428908832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</si>
  <si>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</si>
  <si>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</si>
  <si>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</si>
  <si>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</si>
  <si>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</si>
  <si>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</si>
  <si>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935337286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</si>
  <si>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</si>
  <si>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</si>
  <si>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</si>
  <si>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</si>
  <si>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vysekání a zapravení drážek - elektroinstalace:</t>
  </si>
  <si>
    <t>demontáž stávající elektroinstalace:</t>
  </si>
  <si>
    <t>HZS2212</t>
  </si>
  <si>
    <t>Hodinová zúčtovací sazba instalatér odborný</t>
  </si>
  <si>
    <t>-1245124718</t>
  </si>
  <si>
    <t>Ostatní drobné nepecifikované práce související s rozvody vody a kanalizace bytového jádra:</t>
  </si>
  <si>
    <t>HZS3111</t>
  </si>
  <si>
    <t>Hodinová zúčtovací sazba montér potrubí</t>
  </si>
  <si>
    <t>907084186</t>
  </si>
  <si>
    <t>dopojení nového ventilátoru na stávající potrubí:</t>
  </si>
  <si>
    <t>HZS4212</t>
  </si>
  <si>
    <t>Hodinová zúčtovací sazba revizní technik specialista</t>
  </si>
  <si>
    <t>1768625063</t>
  </si>
  <si>
    <t>VRN</t>
  </si>
  <si>
    <t>Vedlejší rozpočtové náklady</t>
  </si>
  <si>
    <t>VRN3</t>
  </si>
  <si>
    <t>Zařízení staveniště</t>
  </si>
  <si>
    <t>030001000</t>
  </si>
  <si>
    <t>1024</t>
  </si>
  <si>
    <t>-1582524423</t>
  </si>
  <si>
    <t>VRN7</t>
  </si>
  <si>
    <t>Provozní vlivy</t>
  </si>
  <si>
    <t>070001000</t>
  </si>
  <si>
    <t>1636975182</t>
  </si>
  <si>
    <t>B. Četyny 2/930</t>
  </si>
  <si>
    <t xml:space="preserve">Přípojka plynovodní nerezová hadice G1/2 F x G1/2 F délky 100 cm spojovaná na závit </t>
  </si>
  <si>
    <t>Potrubí měděné měkké spojované lisováním DN 15 ZTI vč. kulového ventilu</t>
  </si>
  <si>
    <t>Klozet keramický standardní samostatně stojící s hlubokým splachováním  - "duálním", odpad vodorovný</t>
  </si>
  <si>
    <t>Baterie umyvadlová stojánková páková bez výpusti - s delším výtokovým  ramínkem</t>
  </si>
  <si>
    <t>kování vrchní dveřní klika včetně rozet a montážního materiál nerez PK - "masivní kov"</t>
  </si>
  <si>
    <t>zámek stavební zadlabací tzv. "WC zámek" 02-03 L Zn</t>
  </si>
  <si>
    <t>revize plynu vč. 2 revizních zpráv:</t>
  </si>
  <si>
    <t>342264051RT3</t>
  </si>
  <si>
    <t>Podhled sádrokartónový na závěsnou ocel. konstrukci,  desky standart impreg., tl. 12,5 mm bez izolace</t>
  </si>
  <si>
    <t>713111221RK2</t>
  </si>
  <si>
    <t>Montáž parozábranyzavěšeného podhledu s přelepením spojů, vč. dodávky parozábrany</t>
  </si>
  <si>
    <t>Obalení konstrukcí a prvků fólií přilepenou lepící páskou (4 ks dveří -  vstupních, do KU, OP a DP</t>
  </si>
  <si>
    <t xml:space="preserve">Vana bez armatur výtokových akrylátová se zápachovou uzávěrkou 1600x700 mm </t>
  </si>
  <si>
    <t>Odpadní souprava DN 40/50 se zápachovou uzávěrkou pro vanu, ovládání "bowdenem"</t>
  </si>
  <si>
    <t>Zápachová uzávěra - sifon pro umyvadla, provedení chroms mechanickým uzavíráním zátky - tzv. "click-clacK"</t>
  </si>
  <si>
    <t>Dvířka na magnet s obkladem 30/30  vč. montáže a začištění k obkladu (jiný rozměr dle zvoleného obkladu se souhlasem technika)</t>
  </si>
  <si>
    <t>ovladač zapínací tlačítkový 10A 3553-80289 velkoplošný "v rámečku" např. "TANGO"</t>
  </si>
  <si>
    <t>zásuvka nepropustná nástěnná 16A 220 V 3pólová "v rámečku" např. "TANGO"</t>
  </si>
  <si>
    <t>Axiální ventilátor max. 20x20cm, pr. 125 mms automatickou žaluzií a časovým doběhem</t>
  </si>
  <si>
    <t>SDK příčka tl 80 mm profil CW+UW 50 desky 1xH2 15 TI 40 mm (dělící příčka mezi WC a koupelnou o tl. 105 mm profil CW+UW 75, desky 1xH2 15 s izolací 80 mm)</t>
  </si>
  <si>
    <t>766-001</t>
  </si>
  <si>
    <t>Montáž přechodové lišty</t>
  </si>
  <si>
    <t>766-02</t>
  </si>
  <si>
    <t>přechodová lišta hliníková (dekor odsouhlasit objednatelem)</t>
  </si>
  <si>
    <t>dlaždice keramická barevná o rozměrech 30x30 cm - dekor odsouhlasit objednatelem</t>
  </si>
  <si>
    <t>dlaždice keramické koupelnové (dvoubarevná kombinace) o rozměrech 60x30 cm (jiný rozměr pouze po odsouhlasení technikem)</t>
  </si>
  <si>
    <t>32,196*1,1</t>
  </si>
  <si>
    <t>(2,46+1,77)*2*2,4</t>
  </si>
  <si>
    <t>(0,855+1,035)*2*2,4</t>
  </si>
  <si>
    <t>(0,3+0,5+0,3)*2,4</t>
  </si>
  <si>
    <t>1 - Bytová jednotka č.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</si>
</sst>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6" t="s">
        <v>5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7" t="s">
        <v>14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R5" s="19"/>
      <c r="BE5" s="22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8" t="s">
        <v>17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R6" s="19"/>
      <c r="BE6" s="22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5"/>
      <c r="BS8" s="16" t="s">
        <v>6</v>
      </c>
    </row>
    <row r="9" spans="1:74" ht="14.45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25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6.95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25"/>
      <c r="BS13" s="16" t="s">
        <v>6</v>
      </c>
    </row>
    <row r="14" spans="1:74" ht="12.75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6.95" customHeight="1">
      <c r="B15" s="19"/>
      <c r="AR15" s="19"/>
      <c r="BE15" s="225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225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225"/>
      <c r="BS17" s="16" t="s">
        <v>33</v>
      </c>
    </row>
    <row r="18" spans="2:71" ht="6.95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25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25"/>
      <c r="BS20" s="16" t="s">
        <v>33</v>
      </c>
    </row>
    <row r="21" spans="2:71" ht="6.95" customHeight="1">
      <c r="B21" s="19"/>
      <c r="AR21" s="19"/>
      <c r="BE21" s="225"/>
    </row>
    <row r="22" spans="2:71" ht="12" customHeight="1">
      <c r="B22" s="19"/>
      <c r="D22" s="26" t="s">
        <v>35</v>
      </c>
      <c r="AR22" s="19"/>
      <c r="BE22" s="225"/>
    </row>
    <row r="23" spans="2:71" ht="16.5" customHeight="1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6.95" customHeight="1">
      <c r="B24" s="19"/>
      <c r="AR24" s="19"/>
      <c r="BE24" s="22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6.95" customHeight="1">
      <c r="B27" s="31"/>
      <c r="AR27" s="31"/>
      <c r="BE27" s="225"/>
    </row>
    <row r="28" spans="2:71" s="1" customFormat="1" ht="12.75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45" customHeight="1">
      <c r="B29" s="35"/>
      <c r="D29" s="26" t="s">
        <v>40</v>
      </c>
      <c r="F29" s="26" t="s">
        <v>41</v>
      </c>
      <c r="L29" s="214">
        <v>0.21</v>
      </c>
      <c r="M29" s="213"/>
      <c r="N29" s="213"/>
      <c r="O29" s="213"/>
      <c r="P29" s="213"/>
      <c r="W29" s="212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K29" s="212">
        <f>ROUND(AV94, 2)</f>
        <v>0</v>
      </c>
      <c r="AL29" s="213"/>
      <c r="AM29" s="213"/>
      <c r="AN29" s="213"/>
      <c r="AO29" s="213"/>
      <c r="AR29" s="35"/>
      <c r="BE29" s="226"/>
    </row>
    <row r="30" spans="2:71" s="2" customFormat="1" ht="14.45" customHeight="1">
      <c r="B30" s="35"/>
      <c r="F30" s="26" t="s">
        <v>42</v>
      </c>
      <c r="L30" s="214">
        <v>0.15</v>
      </c>
      <c r="M30" s="213"/>
      <c r="N30" s="213"/>
      <c r="O30" s="213"/>
      <c r="P30" s="213"/>
      <c r="W30" s="212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K30" s="212">
        <f>ROUND(AW94, 2)</f>
        <v>0</v>
      </c>
      <c r="AL30" s="213"/>
      <c r="AM30" s="213"/>
      <c r="AN30" s="213"/>
      <c r="AO30" s="213"/>
      <c r="AR30" s="35"/>
      <c r="BE30" s="226"/>
    </row>
    <row r="31" spans="2:71" s="2" customFormat="1" ht="14.45" hidden="1" customHeight="1">
      <c r="B31" s="35"/>
      <c r="F31" s="26" t="s">
        <v>43</v>
      </c>
      <c r="L31" s="214">
        <v>0.21</v>
      </c>
      <c r="M31" s="213"/>
      <c r="N31" s="213"/>
      <c r="O31" s="213"/>
      <c r="P31" s="213"/>
      <c r="W31" s="212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2">
        <v>0</v>
      </c>
      <c r="AL31" s="213"/>
      <c r="AM31" s="213"/>
      <c r="AN31" s="213"/>
      <c r="AO31" s="213"/>
      <c r="AR31" s="35"/>
      <c r="BE31" s="226"/>
    </row>
    <row r="32" spans="2:71" s="2" customFormat="1" ht="14.45" hidden="1" customHeight="1">
      <c r="B32" s="35"/>
      <c r="F32" s="26" t="s">
        <v>44</v>
      </c>
      <c r="L32" s="214">
        <v>0.15</v>
      </c>
      <c r="M32" s="213"/>
      <c r="N32" s="213"/>
      <c r="O32" s="213"/>
      <c r="P32" s="213"/>
      <c r="W32" s="212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2">
        <v>0</v>
      </c>
      <c r="AL32" s="213"/>
      <c r="AM32" s="213"/>
      <c r="AN32" s="213"/>
      <c r="AO32" s="213"/>
      <c r="AR32" s="35"/>
      <c r="BE32" s="226"/>
    </row>
    <row r="33" spans="2:57" s="2" customFormat="1" ht="14.45" hidden="1" customHeight="1">
      <c r="B33" s="35"/>
      <c r="F33" s="26" t="s">
        <v>45</v>
      </c>
      <c r="L33" s="214">
        <v>0</v>
      </c>
      <c r="M33" s="213"/>
      <c r="N33" s="213"/>
      <c r="O33" s="213"/>
      <c r="P33" s="213"/>
      <c r="W33" s="212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K33" s="212">
        <v>0</v>
      </c>
      <c r="AL33" s="213"/>
      <c r="AM33" s="213"/>
      <c r="AN33" s="213"/>
      <c r="AO33" s="213"/>
      <c r="AR33" s="35"/>
      <c r="BE33" s="226"/>
    </row>
    <row r="34" spans="2:57" s="1" customFormat="1" ht="6.95" customHeight="1">
      <c r="B34" s="31"/>
      <c r="AR34" s="31"/>
      <c r="BE34" s="22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15" t="s">
        <v>48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6"/>
      <c r="AM35" s="216"/>
      <c r="AN35" s="216"/>
      <c r="AO35" s="21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P1911/1</v>
      </c>
      <c r="AR84" s="47"/>
    </row>
    <row r="85" spans="1:91" s="4" customFormat="1" ht="36.950000000000003" customHeight="1">
      <c r="B85" s="48"/>
      <c r="C85" s="49" t="s">
        <v>16</v>
      </c>
      <c r="L85" s="203" t="str">
        <f>K6</f>
        <v>Horymírova 2975/4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20. 8. 2019</v>
      </c>
      <c r="AN87" s="20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6" t="str">
        <f>IF(E17="","",E17)</f>
        <v>Ing. Vladimír Slonka</v>
      </c>
      <c r="AN89" s="207"/>
      <c r="AO89" s="207"/>
      <c r="AP89" s="207"/>
      <c r="AR89" s="31"/>
      <c r="AS89" s="208" t="s">
        <v>56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4"/>
    </row>
    <row r="91" spans="1:91" s="1" customFormat="1" ht="10.9" customHeight="1">
      <c r="B91" s="31"/>
      <c r="AR91" s="31"/>
      <c r="AS91" s="210"/>
      <c r="AT91" s="211"/>
      <c r="BD91" s="54"/>
    </row>
    <row r="92" spans="1:91" s="1" customFormat="1" ht="29.25" customHeight="1">
      <c r="B92" s="31"/>
      <c r="C92" s="198" t="s">
        <v>57</v>
      </c>
      <c r="D92" s="199"/>
      <c r="E92" s="199"/>
      <c r="F92" s="199"/>
      <c r="G92" s="199"/>
      <c r="H92" s="55"/>
      <c r="I92" s="200" t="s">
        <v>58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59</v>
      </c>
      <c r="AH92" s="199"/>
      <c r="AI92" s="199"/>
      <c r="AJ92" s="199"/>
      <c r="AK92" s="199"/>
      <c r="AL92" s="199"/>
      <c r="AM92" s="199"/>
      <c r="AN92" s="200" t="s">
        <v>60</v>
      </c>
      <c r="AO92" s="199"/>
      <c r="AP92" s="202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22">
        <f>ROUND(AG95,2)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221" t="s">
        <v>81</v>
      </c>
      <c r="E95" s="221"/>
      <c r="F95" s="221"/>
      <c r="G95" s="221"/>
      <c r="H95" s="221"/>
      <c r="I95" s="75"/>
      <c r="J95" s="221" t="s">
        <v>82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19">
        <f>'1 - Bytová jednotka č. 44'!J30</f>
        <v>0</v>
      </c>
      <c r="AH95" s="220"/>
      <c r="AI95" s="220"/>
      <c r="AJ95" s="220"/>
      <c r="AK95" s="220"/>
      <c r="AL95" s="220"/>
      <c r="AM95" s="220"/>
      <c r="AN95" s="219">
        <f>SUM(AG95,AT95)</f>
        <v>0</v>
      </c>
      <c r="AO95" s="220"/>
      <c r="AP95" s="220"/>
      <c r="AQ95" s="76" t="s">
        <v>83</v>
      </c>
      <c r="AR95" s="73"/>
      <c r="AS95" s="77">
        <v>0</v>
      </c>
      <c r="AT95" s="78">
        <f>ROUND(SUM(AV95:AW95),2)</f>
        <v>0</v>
      </c>
      <c r="AU95" s="79">
        <f>'1 - Bytová jednotka č. 44'!P142</f>
        <v>0</v>
      </c>
      <c r="AV95" s="78">
        <f>'1 - Bytová jednotka č. 44'!J33</f>
        <v>0</v>
      </c>
      <c r="AW95" s="78">
        <f>'1 - Bytová jednotka č. 44'!J34</f>
        <v>0</v>
      </c>
      <c r="AX95" s="78">
        <f>'1 - Bytová jednotka č. 44'!J35</f>
        <v>0</v>
      </c>
      <c r="AY95" s="78">
        <f>'1 - Bytová jednotka č. 44'!J36</f>
        <v>0</v>
      </c>
      <c r="AZ95" s="78">
        <f>'1 - Bytová jednotka č. 44'!F33</f>
        <v>0</v>
      </c>
      <c r="BA95" s="78">
        <f>'1 - Bytová jednotka č. 44'!F34</f>
        <v>0</v>
      </c>
      <c r="BB95" s="78">
        <f>'1 - Bytová jednotka č. 44'!F35</f>
        <v>0</v>
      </c>
      <c r="BC95" s="78">
        <f>'1 - Bytová jednotka č. 44'!F36</f>
        <v>0</v>
      </c>
      <c r="BD95" s="80">
        <f>'1 - Bytová jednotka č. 44'!F37</f>
        <v>0</v>
      </c>
      <c r="BT95" s="81" t="s">
        <v>81</v>
      </c>
      <c r="BV95" s="81" t="s">
        <v>78</v>
      </c>
      <c r="BW95" s="81" t="s">
        <v>84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1 - Bytová jednotka č.1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7"/>
  <sheetViews>
    <sheetView showGridLines="0" tabSelected="1" topLeftCell="A9" workbookViewId="0">
      <selection activeCell="F51" sqref="F51"/>
    </sheetView>
  </sheetViews>
  <sheetFormatPr defaultRowHeight="11.25"/>
  <cols>
    <col min="1" max="1" width="8.33203125" customWidth="1"/>
    <col min="2" max="2" width="1.6640625" customWidth="1"/>
    <col min="3" max="3" width="6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6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81</v>
      </c>
    </row>
    <row r="4" spans="2:46" ht="24.95" customHeight="1">
      <c r="B4" s="19"/>
      <c r="D4" s="20" t="s">
        <v>85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">
        <v>673</v>
      </c>
      <c r="F7" s="237"/>
      <c r="G7" s="237"/>
      <c r="H7" s="237"/>
      <c r="L7" s="19"/>
    </row>
    <row r="8" spans="2:46" s="1" customFormat="1" ht="12" customHeight="1">
      <c r="B8" s="31"/>
      <c r="D8" s="26" t="s">
        <v>86</v>
      </c>
      <c r="I8" s="85"/>
      <c r="L8" s="31"/>
    </row>
    <row r="9" spans="2:46" s="1" customFormat="1" ht="16.5" customHeight="1">
      <c r="B9" s="31"/>
      <c r="E9" s="203" t="s">
        <v>704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20. 8. 2019</v>
      </c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27"/>
      <c r="G18" s="227"/>
      <c r="H18" s="227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31" t="s">
        <v>1</v>
      </c>
      <c r="F27" s="231"/>
      <c r="G27" s="231"/>
      <c r="H27" s="231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ROUND((SUM(BE142:BE426)),  2)</f>
        <v>0</v>
      </c>
      <c r="I33" s="94">
        <v>0.21</v>
      </c>
      <c r="J33" s="93">
        <f>ROUND(((SUM(BE142:BE426))*I33),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ROUND((SUM(BF142:BF426)),  2)</f>
        <v>0</v>
      </c>
      <c r="I34" s="94">
        <v>0.15</v>
      </c>
      <c r="J34" s="93">
        <f>ROUND(((SUM(BF142:BF426))*I34),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ROUND((SUM(BG142:BG426)),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ROUND((SUM(BH142:BH426)),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ROUND((SUM(BI142:BI426)),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87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B. Četyny 2/930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86</v>
      </c>
      <c r="I86" s="85"/>
      <c r="L86" s="31"/>
    </row>
    <row r="87" spans="2:47" s="1" customFormat="1" ht="16.5" customHeight="1">
      <c r="B87" s="31"/>
      <c r="E87" s="203" t="str">
        <f>E9</f>
        <v>1 - Bytová jednotka č. 44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20. 8. 2019</v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88</v>
      </c>
      <c r="D94" s="95"/>
      <c r="E94" s="95"/>
      <c r="F94" s="95"/>
      <c r="G94" s="95"/>
      <c r="H94" s="95"/>
      <c r="I94" s="109"/>
      <c r="J94" s="110" t="s">
        <v>89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90</v>
      </c>
      <c r="I96" s="85"/>
      <c r="J96" s="64">
        <f>J142</f>
        <v>0</v>
      </c>
      <c r="L96" s="31"/>
      <c r="AU96" s="16" t="s">
        <v>91</v>
      </c>
    </row>
    <row r="97" spans="2:12" s="8" customFormat="1" ht="24.95" customHeight="1">
      <c r="B97" s="112"/>
      <c r="D97" s="113" t="s">
        <v>92</v>
      </c>
      <c r="E97" s="114"/>
      <c r="F97" s="114"/>
      <c r="G97" s="114"/>
      <c r="H97" s="114"/>
      <c r="I97" s="115"/>
      <c r="J97" s="116">
        <f>J143</f>
        <v>0</v>
      </c>
      <c r="L97" s="112"/>
    </row>
    <row r="98" spans="2:12" s="9" customFormat="1" ht="19.899999999999999" customHeight="1">
      <c r="B98" s="117"/>
      <c r="D98" s="118" t="s">
        <v>93</v>
      </c>
      <c r="E98" s="119"/>
      <c r="F98" s="119"/>
      <c r="G98" s="119"/>
      <c r="H98" s="119"/>
      <c r="I98" s="120"/>
      <c r="J98" s="121">
        <f>J144</f>
        <v>0</v>
      </c>
      <c r="L98" s="117"/>
    </row>
    <row r="99" spans="2:12" s="9" customFormat="1" ht="19.899999999999999" customHeight="1">
      <c r="B99" s="117"/>
      <c r="D99" s="118" t="s">
        <v>94</v>
      </c>
      <c r="E99" s="119"/>
      <c r="F99" s="119"/>
      <c r="G99" s="119"/>
      <c r="H99" s="119"/>
      <c r="I99" s="120"/>
      <c r="J99" s="121">
        <f>J147</f>
        <v>0</v>
      </c>
      <c r="L99" s="117"/>
    </row>
    <row r="100" spans="2:12" s="9" customFormat="1" ht="19.899999999999999" customHeight="1">
      <c r="B100" s="117"/>
      <c r="D100" s="118" t="s">
        <v>95</v>
      </c>
      <c r="E100" s="119"/>
      <c r="F100" s="119"/>
      <c r="G100" s="119"/>
      <c r="H100" s="119"/>
      <c r="I100" s="120"/>
      <c r="J100" s="121">
        <f>J159</f>
        <v>0</v>
      </c>
      <c r="L100" s="117"/>
    </row>
    <row r="101" spans="2:12" s="9" customFormat="1" ht="19.899999999999999" customHeight="1">
      <c r="B101" s="117"/>
      <c r="D101" s="118" t="s">
        <v>96</v>
      </c>
      <c r="E101" s="119"/>
      <c r="F101" s="119"/>
      <c r="G101" s="119"/>
      <c r="H101" s="119"/>
      <c r="I101" s="120"/>
      <c r="J101" s="121">
        <f>J181</f>
        <v>0</v>
      </c>
      <c r="L101" s="117"/>
    </row>
    <row r="102" spans="2:12" s="9" customFormat="1" ht="19.899999999999999" customHeight="1">
      <c r="B102" s="117"/>
      <c r="D102" s="118" t="s">
        <v>97</v>
      </c>
      <c r="E102" s="119"/>
      <c r="F102" s="119"/>
      <c r="G102" s="119"/>
      <c r="H102" s="119"/>
      <c r="I102" s="120"/>
      <c r="J102" s="121">
        <f>J189</f>
        <v>0</v>
      </c>
      <c r="L102" s="117"/>
    </row>
    <row r="103" spans="2:12" s="8" customFormat="1" ht="24.95" customHeight="1">
      <c r="B103" s="112"/>
      <c r="D103" s="113" t="s">
        <v>98</v>
      </c>
      <c r="E103" s="114"/>
      <c r="F103" s="114"/>
      <c r="G103" s="114"/>
      <c r="H103" s="114"/>
      <c r="I103" s="115"/>
      <c r="J103" s="116">
        <f>J193</f>
        <v>0</v>
      </c>
      <c r="L103" s="112"/>
    </row>
    <row r="104" spans="2:12" s="9" customFormat="1" ht="19.899999999999999" customHeight="1">
      <c r="B104" s="117"/>
      <c r="D104" s="118" t="s">
        <v>99</v>
      </c>
      <c r="E104" s="119"/>
      <c r="F104" s="119"/>
      <c r="G104" s="119"/>
      <c r="H104" s="119"/>
      <c r="I104" s="120"/>
      <c r="J104" s="121">
        <f>J194</f>
        <v>0</v>
      </c>
      <c r="L104" s="117"/>
    </row>
    <row r="105" spans="2:12" s="9" customFormat="1" ht="19.899999999999999" customHeight="1">
      <c r="B105" s="117"/>
      <c r="D105" s="118" t="s">
        <v>100</v>
      </c>
      <c r="E105" s="119"/>
      <c r="F105" s="119"/>
      <c r="G105" s="119"/>
      <c r="H105" s="119"/>
      <c r="I105" s="120"/>
      <c r="J105" s="121">
        <f>J223</f>
        <v>0</v>
      </c>
      <c r="L105" s="117"/>
    </row>
    <row r="106" spans="2:12" s="9" customFormat="1" ht="19.899999999999999" customHeight="1">
      <c r="B106" s="117"/>
      <c r="D106" s="118" t="s">
        <v>101</v>
      </c>
      <c r="E106" s="119"/>
      <c r="F106" s="119"/>
      <c r="G106" s="119"/>
      <c r="H106" s="119"/>
      <c r="I106" s="120"/>
      <c r="J106" s="121">
        <f>J233</f>
        <v>0</v>
      </c>
      <c r="L106" s="117"/>
    </row>
    <row r="107" spans="2:12" s="9" customFormat="1" ht="19.899999999999999" customHeight="1">
      <c r="B107" s="117"/>
      <c r="D107" s="118" t="s">
        <v>102</v>
      </c>
      <c r="E107" s="119"/>
      <c r="F107" s="119"/>
      <c r="G107" s="119"/>
      <c r="H107" s="119"/>
      <c r="I107" s="120"/>
      <c r="J107" s="121">
        <f>J244</f>
        <v>0</v>
      </c>
      <c r="L107" s="117"/>
    </row>
    <row r="108" spans="2:12" s="9" customFormat="1" ht="19.899999999999999" customHeight="1">
      <c r="B108" s="117"/>
      <c r="D108" s="118" t="s">
        <v>103</v>
      </c>
      <c r="E108" s="119"/>
      <c r="F108" s="119"/>
      <c r="G108" s="119"/>
      <c r="H108" s="119"/>
      <c r="I108" s="120"/>
      <c r="J108" s="121">
        <f>J255</f>
        <v>0</v>
      </c>
      <c r="L108" s="117"/>
    </row>
    <row r="109" spans="2:12" s="9" customFormat="1" ht="19.899999999999999" customHeight="1">
      <c r="B109" s="117"/>
      <c r="D109" s="118" t="s">
        <v>104</v>
      </c>
      <c r="E109" s="119"/>
      <c r="F109" s="119"/>
      <c r="G109" s="119"/>
      <c r="H109" s="119"/>
      <c r="I109" s="120"/>
      <c r="J109" s="121">
        <f>J274</f>
        <v>0</v>
      </c>
      <c r="L109" s="117"/>
    </row>
    <row r="110" spans="2:12" s="9" customFormat="1" ht="19.899999999999999" customHeight="1">
      <c r="B110" s="117"/>
      <c r="D110" s="118" t="s">
        <v>105</v>
      </c>
      <c r="E110" s="119"/>
      <c r="F110" s="119"/>
      <c r="G110" s="119"/>
      <c r="H110" s="119"/>
      <c r="I110" s="120"/>
      <c r="J110" s="121">
        <f>J277</f>
        <v>0</v>
      </c>
      <c r="L110" s="117"/>
    </row>
    <row r="111" spans="2:12" s="9" customFormat="1" ht="19.899999999999999" customHeight="1">
      <c r="B111" s="117"/>
      <c r="D111" s="118" t="s">
        <v>106</v>
      </c>
      <c r="E111" s="119"/>
      <c r="F111" s="119"/>
      <c r="G111" s="119"/>
      <c r="H111" s="119"/>
      <c r="I111" s="120"/>
      <c r="J111" s="121">
        <f>J294</f>
        <v>0</v>
      </c>
      <c r="L111" s="117"/>
    </row>
    <row r="112" spans="2:12" s="9" customFormat="1" ht="19.899999999999999" customHeight="1">
      <c r="B112" s="117"/>
      <c r="D112" s="118" t="s">
        <v>107</v>
      </c>
      <c r="E112" s="119"/>
      <c r="F112" s="119"/>
      <c r="G112" s="119"/>
      <c r="H112" s="119"/>
      <c r="I112" s="120"/>
      <c r="J112" s="121">
        <f>J299</f>
        <v>0</v>
      </c>
      <c r="L112" s="117"/>
    </row>
    <row r="113" spans="2:12" s="9" customFormat="1" ht="19.899999999999999" customHeight="1">
      <c r="B113" s="117"/>
      <c r="D113" s="118" t="s">
        <v>108</v>
      </c>
      <c r="E113" s="119"/>
      <c r="F113" s="119"/>
      <c r="G113" s="119"/>
      <c r="H113" s="119"/>
      <c r="I113" s="120"/>
      <c r="J113" s="121">
        <f>J331</f>
        <v>0</v>
      </c>
      <c r="L113" s="117"/>
    </row>
    <row r="114" spans="2:12" s="9" customFormat="1" ht="19.899999999999999" customHeight="1">
      <c r="B114" s="117"/>
      <c r="D114" s="118" t="s">
        <v>109</v>
      </c>
      <c r="E114" s="119"/>
      <c r="F114" s="119"/>
      <c r="G114" s="119"/>
      <c r="H114" s="119"/>
      <c r="I114" s="120"/>
      <c r="J114" s="121">
        <f>J347</f>
        <v>0</v>
      </c>
      <c r="L114" s="117"/>
    </row>
    <row r="115" spans="2:12" s="9" customFormat="1" ht="19.899999999999999" customHeight="1">
      <c r="B115" s="117"/>
      <c r="D115" s="118" t="s">
        <v>110</v>
      </c>
      <c r="E115" s="119"/>
      <c r="F115" s="119"/>
      <c r="G115" s="119"/>
      <c r="H115" s="119"/>
      <c r="I115" s="120"/>
      <c r="J115" s="121">
        <f>J356</f>
        <v>0</v>
      </c>
      <c r="L115" s="117"/>
    </row>
    <row r="116" spans="2:12" s="9" customFormat="1" ht="19.899999999999999" customHeight="1">
      <c r="B116" s="117"/>
      <c r="D116" s="118" t="s">
        <v>111</v>
      </c>
      <c r="E116" s="119"/>
      <c r="F116" s="119"/>
      <c r="G116" s="119"/>
      <c r="H116" s="119"/>
      <c r="I116" s="120"/>
      <c r="J116" s="121">
        <f>J364</f>
        <v>0</v>
      </c>
      <c r="L116" s="117"/>
    </row>
    <row r="117" spans="2:12" s="9" customFormat="1" ht="19.899999999999999" customHeight="1">
      <c r="B117" s="117"/>
      <c r="D117" s="118" t="s">
        <v>112</v>
      </c>
      <c r="E117" s="119"/>
      <c r="F117" s="119"/>
      <c r="G117" s="119"/>
      <c r="H117" s="119"/>
      <c r="I117" s="120"/>
      <c r="J117" s="121">
        <f>J375</f>
        <v>0</v>
      </c>
      <c r="L117" s="117"/>
    </row>
    <row r="118" spans="2:12" s="9" customFormat="1" ht="19.899999999999999" customHeight="1">
      <c r="B118" s="117"/>
      <c r="D118" s="118" t="s">
        <v>113</v>
      </c>
      <c r="E118" s="119"/>
      <c r="F118" s="119"/>
      <c r="G118" s="119"/>
      <c r="H118" s="119"/>
      <c r="I118" s="120"/>
      <c r="J118" s="121">
        <f>J381</f>
        <v>0</v>
      </c>
      <c r="L118" s="117"/>
    </row>
    <row r="119" spans="2:12" s="8" customFormat="1" ht="24.95" customHeight="1">
      <c r="B119" s="112"/>
      <c r="D119" s="113" t="s">
        <v>114</v>
      </c>
      <c r="E119" s="114"/>
      <c r="F119" s="114"/>
      <c r="G119" s="114"/>
      <c r="H119" s="114"/>
      <c r="I119" s="115"/>
      <c r="J119" s="116">
        <f>J399</f>
        <v>0</v>
      </c>
      <c r="L119" s="112"/>
    </row>
    <row r="120" spans="2:12" s="8" customFormat="1" ht="24.95" customHeight="1">
      <c r="B120" s="112"/>
      <c r="D120" s="113" t="s">
        <v>115</v>
      </c>
      <c r="E120" s="114"/>
      <c r="F120" s="114"/>
      <c r="G120" s="114"/>
      <c r="H120" s="114"/>
      <c r="I120" s="115"/>
      <c r="J120" s="116">
        <f>J422</f>
        <v>0</v>
      </c>
      <c r="L120" s="112"/>
    </row>
    <row r="121" spans="2:12" s="9" customFormat="1" ht="19.899999999999999" customHeight="1">
      <c r="B121" s="117"/>
      <c r="D121" s="118" t="s">
        <v>116</v>
      </c>
      <c r="E121" s="119"/>
      <c r="F121" s="119"/>
      <c r="G121" s="119"/>
      <c r="H121" s="119"/>
      <c r="I121" s="120"/>
      <c r="J121" s="121">
        <f>J423</f>
        <v>0</v>
      </c>
      <c r="L121" s="117"/>
    </row>
    <row r="122" spans="2:12" s="9" customFormat="1" ht="19.899999999999999" customHeight="1">
      <c r="B122" s="117"/>
      <c r="D122" s="118" t="s">
        <v>117</v>
      </c>
      <c r="E122" s="119"/>
      <c r="F122" s="119"/>
      <c r="G122" s="119"/>
      <c r="H122" s="119"/>
      <c r="I122" s="120"/>
      <c r="J122" s="121">
        <f>J425</f>
        <v>0</v>
      </c>
      <c r="L122" s="117"/>
    </row>
    <row r="123" spans="2:12" s="1" customFormat="1" ht="21.75" customHeight="1">
      <c r="B123" s="31"/>
      <c r="I123" s="85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106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107"/>
      <c r="J128" s="46"/>
      <c r="K128" s="46"/>
      <c r="L128" s="31"/>
    </row>
    <row r="129" spans="2:63" s="1" customFormat="1" ht="24.95" customHeight="1">
      <c r="B129" s="31"/>
      <c r="C129" s="20" t="s">
        <v>118</v>
      </c>
      <c r="I129" s="85"/>
      <c r="L129" s="31"/>
    </row>
    <row r="130" spans="2:63" s="1" customFormat="1" ht="6.95" customHeight="1">
      <c r="B130" s="31"/>
      <c r="I130" s="85"/>
      <c r="L130" s="31"/>
    </row>
    <row r="131" spans="2:63" s="1" customFormat="1" ht="12" customHeight="1">
      <c r="B131" s="31"/>
      <c r="C131" s="26" t="s">
        <v>16</v>
      </c>
      <c r="I131" s="85"/>
      <c r="L131" s="31"/>
    </row>
    <row r="132" spans="2:63" s="1" customFormat="1" ht="16.5" customHeight="1">
      <c r="B132" s="31"/>
      <c r="E132" s="236" t="str">
        <f>E7</f>
        <v>B. Četyny 2/930</v>
      </c>
      <c r="F132" s="237"/>
      <c r="G132" s="237"/>
      <c r="H132" s="237"/>
      <c r="I132" s="85"/>
      <c r="L132" s="31"/>
    </row>
    <row r="133" spans="2:63" s="1" customFormat="1" ht="12" customHeight="1">
      <c r="B133" s="31"/>
      <c r="C133" s="26" t="s">
        <v>86</v>
      </c>
      <c r="I133" s="85"/>
      <c r="L133" s="31"/>
    </row>
    <row r="134" spans="2:63" s="1" customFormat="1" ht="16.5" customHeight="1">
      <c r="B134" s="31"/>
      <c r="E134" s="203" t="str">
        <f>E9</f>
        <v>1 - Bytová jednotka č. 44</v>
      </c>
      <c r="F134" s="235"/>
      <c r="G134" s="235"/>
      <c r="H134" s="235"/>
      <c r="I134" s="85"/>
      <c r="L134" s="31"/>
    </row>
    <row r="135" spans="2:63" s="1" customFormat="1" ht="6.95" customHeight="1">
      <c r="B135" s="31"/>
      <c r="I135" s="85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86" t="s">
        <v>22</v>
      </c>
      <c r="J136" s="51" t="str">
        <f>IF(J12="","",J12)</f>
        <v>20. 8. 2019</v>
      </c>
      <c r="L136" s="31"/>
    </row>
    <row r="137" spans="2:63" s="1" customFormat="1" ht="6.95" customHeight="1">
      <c r="B137" s="31"/>
      <c r="I137" s="85"/>
      <c r="L137" s="31"/>
    </row>
    <row r="138" spans="2:63" s="1" customFormat="1" ht="25.7" customHeight="1">
      <c r="B138" s="31"/>
      <c r="C138" s="26" t="s">
        <v>24</v>
      </c>
      <c r="F138" s="24" t="str">
        <f>E15</f>
        <v xml:space="preserve"> </v>
      </c>
      <c r="I138" s="86" t="s">
        <v>29</v>
      </c>
      <c r="J138" s="29" t="str">
        <f>E21</f>
        <v>Ing. Vladimír Slonka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86" t="s">
        <v>34</v>
      </c>
      <c r="J139" s="29" t="str">
        <f>E24</f>
        <v xml:space="preserve"> </v>
      </c>
      <c r="L139" s="31"/>
    </row>
    <row r="140" spans="2:63" s="1" customFormat="1" ht="10.35" customHeight="1">
      <c r="B140" s="31"/>
      <c r="I140" s="85"/>
      <c r="L140" s="31"/>
    </row>
    <row r="141" spans="2:63" s="10" customFormat="1" ht="29.25" customHeight="1">
      <c r="B141" s="122"/>
      <c r="C141" s="123" t="s">
        <v>119</v>
      </c>
      <c r="D141" s="124" t="s">
        <v>61</v>
      </c>
      <c r="E141" s="124" t="s">
        <v>57</v>
      </c>
      <c r="F141" s="124" t="s">
        <v>58</v>
      </c>
      <c r="G141" s="124" t="s">
        <v>120</v>
      </c>
      <c r="H141" s="124" t="s">
        <v>121</v>
      </c>
      <c r="I141" s="125" t="s">
        <v>122</v>
      </c>
      <c r="J141" s="126" t="s">
        <v>89</v>
      </c>
      <c r="K141" s="127" t="s">
        <v>123</v>
      </c>
      <c r="L141" s="122"/>
      <c r="M141" s="57" t="s">
        <v>1</v>
      </c>
      <c r="N141" s="58" t="s">
        <v>40</v>
      </c>
      <c r="O141" s="58" t="s">
        <v>124</v>
      </c>
      <c r="P141" s="58" t="s">
        <v>125</v>
      </c>
      <c r="Q141" s="58" t="s">
        <v>126</v>
      </c>
      <c r="R141" s="58" t="s">
        <v>127</v>
      </c>
      <c r="S141" s="58" t="s">
        <v>128</v>
      </c>
      <c r="T141" s="59" t="s">
        <v>129</v>
      </c>
    </row>
    <row r="142" spans="2:63" s="1" customFormat="1" ht="22.9" customHeight="1">
      <c r="B142" s="31"/>
      <c r="C142" s="62" t="s">
        <v>130</v>
      </c>
      <c r="I142" s="85"/>
      <c r="J142" s="128">
        <f>BK142</f>
        <v>0</v>
      </c>
      <c r="L142" s="31"/>
      <c r="M142" s="60"/>
      <c r="N142" s="52"/>
      <c r="O142" s="52"/>
      <c r="P142" s="129">
        <f>P143+P193+P399+P422</f>
        <v>0</v>
      </c>
      <c r="Q142" s="52"/>
      <c r="R142" s="129">
        <f>R143+R193+R399+R422</f>
        <v>3.5806937099999998</v>
      </c>
      <c r="S142" s="52"/>
      <c r="T142" s="130">
        <f>T143+T193+T399+T422</f>
        <v>3.0489838300000001</v>
      </c>
      <c r="AT142" s="16" t="s">
        <v>75</v>
      </c>
      <c r="AU142" s="16" t="s">
        <v>91</v>
      </c>
      <c r="BK142" s="131">
        <f>BK143+BK193+BK399+BK422</f>
        <v>0</v>
      </c>
    </row>
    <row r="143" spans="2:63" s="11" customFormat="1" ht="25.9" customHeight="1">
      <c r="B143" s="132"/>
      <c r="D143" s="133" t="s">
        <v>75</v>
      </c>
      <c r="E143" s="134" t="s">
        <v>131</v>
      </c>
      <c r="F143" s="134" t="s">
        <v>132</v>
      </c>
      <c r="I143" s="135"/>
      <c r="J143" s="136">
        <f>BK143</f>
        <v>0</v>
      </c>
      <c r="L143" s="132"/>
      <c r="M143" s="137"/>
      <c r="P143" s="138">
        <f>P144+P147+P159+P181+P189</f>
        <v>0</v>
      </c>
      <c r="R143" s="138">
        <f>R144+R147+R159+R181+R189</f>
        <v>0.96281783999999992</v>
      </c>
      <c r="T143" s="139">
        <f>T144+T147+T159+T181+T189</f>
        <v>2.8171141</v>
      </c>
      <c r="AR143" s="133" t="s">
        <v>81</v>
      </c>
      <c r="AT143" s="140" t="s">
        <v>75</v>
      </c>
      <c r="AU143" s="140" t="s">
        <v>76</v>
      </c>
      <c r="AY143" s="133" t="s">
        <v>133</v>
      </c>
      <c r="BK143" s="141">
        <f>BK144+BK147+BK159+BK181+BK189</f>
        <v>0</v>
      </c>
    </row>
    <row r="144" spans="2:63" s="11" customFormat="1" ht="22.9" customHeight="1">
      <c r="B144" s="132"/>
      <c r="D144" s="133" t="s">
        <v>75</v>
      </c>
      <c r="E144" s="142" t="s">
        <v>134</v>
      </c>
      <c r="F144" s="142" t="s">
        <v>135</v>
      </c>
      <c r="I144" s="135"/>
      <c r="J144" s="143">
        <f>BK144</f>
        <v>0</v>
      </c>
      <c r="L144" s="132"/>
      <c r="M144" s="137"/>
      <c r="P144" s="138">
        <f>SUM(P145:P146)</f>
        <v>0</v>
      </c>
      <c r="R144" s="138">
        <f>SUM(R145:R146)</f>
        <v>0.117852</v>
      </c>
      <c r="T144" s="139">
        <f>SUM(T145:T146)</f>
        <v>0</v>
      </c>
      <c r="AR144" s="133" t="s">
        <v>81</v>
      </c>
      <c r="AT144" s="140" t="s">
        <v>75</v>
      </c>
      <c r="AU144" s="140" t="s">
        <v>81</v>
      </c>
      <c r="AY144" s="133" t="s">
        <v>133</v>
      </c>
      <c r="BK144" s="141">
        <f>SUM(BK145:BK146)</f>
        <v>0</v>
      </c>
    </row>
    <row r="145" spans="2:65" s="1" customFormat="1" ht="21.75" customHeight="1">
      <c r="B145" s="144"/>
      <c r="C145" s="145" t="s">
        <v>81</v>
      </c>
      <c r="D145" s="145" t="s">
        <v>136</v>
      </c>
      <c r="E145" s="146" t="s">
        <v>137</v>
      </c>
      <c r="F145" s="147" t="s">
        <v>138</v>
      </c>
      <c r="G145" s="148" t="s">
        <v>139</v>
      </c>
      <c r="H145" s="149">
        <v>1.84</v>
      </c>
      <c r="I145" s="150"/>
      <c r="J145" s="151">
        <f>ROUND(I145*H145,2)</f>
        <v>0</v>
      </c>
      <c r="K145" s="152"/>
      <c r="L145" s="31"/>
      <c r="M145" s="153" t="s">
        <v>1</v>
      </c>
      <c r="N145" s="154" t="s">
        <v>42</v>
      </c>
      <c r="P145" s="155">
        <f>O145*H145</f>
        <v>0</v>
      </c>
      <c r="Q145" s="155">
        <v>6.4049999999999996E-2</v>
      </c>
      <c r="R145" s="155">
        <f>Q145*H145</f>
        <v>0.117852</v>
      </c>
      <c r="S145" s="155">
        <v>0</v>
      </c>
      <c r="T145" s="156">
        <f>S145*H145</f>
        <v>0</v>
      </c>
      <c r="AR145" s="157" t="s">
        <v>140</v>
      </c>
      <c r="AT145" s="157" t="s">
        <v>136</v>
      </c>
      <c r="AU145" s="157" t="s">
        <v>141</v>
      </c>
      <c r="AY145" s="16" t="s">
        <v>133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6" t="s">
        <v>141</v>
      </c>
      <c r="BK145" s="158">
        <f>ROUND(I145*H145,2)</f>
        <v>0</v>
      </c>
      <c r="BL145" s="16" t="s">
        <v>140</v>
      </c>
      <c r="BM145" s="157" t="s">
        <v>142</v>
      </c>
    </row>
    <row r="146" spans="2:65" s="12" customFormat="1">
      <c r="B146" s="159"/>
      <c r="D146" s="160" t="s">
        <v>143</v>
      </c>
      <c r="E146" s="161" t="s">
        <v>1</v>
      </c>
      <c r="F146" s="162" t="s">
        <v>144</v>
      </c>
      <c r="H146" s="163">
        <v>1.84</v>
      </c>
      <c r="I146" s="164"/>
      <c r="L146" s="159"/>
      <c r="M146" s="165"/>
      <c r="T146" s="166"/>
      <c r="AT146" s="161" t="s">
        <v>143</v>
      </c>
      <c r="AU146" s="161" t="s">
        <v>141</v>
      </c>
      <c r="AV146" s="12" t="s">
        <v>141</v>
      </c>
      <c r="AW146" s="12" t="s">
        <v>33</v>
      </c>
      <c r="AX146" s="12" t="s">
        <v>81</v>
      </c>
      <c r="AY146" s="161" t="s">
        <v>133</v>
      </c>
    </row>
    <row r="147" spans="2:65" s="11" customFormat="1" ht="22.9" customHeight="1">
      <c r="B147" s="132"/>
      <c r="D147" s="133" t="s">
        <v>75</v>
      </c>
      <c r="E147" s="142" t="s">
        <v>145</v>
      </c>
      <c r="F147" s="142" t="s">
        <v>146</v>
      </c>
      <c r="I147" s="135"/>
      <c r="J147" s="143">
        <f>BK147</f>
        <v>0</v>
      </c>
      <c r="L147" s="132"/>
      <c r="M147" s="137"/>
      <c r="P147" s="138">
        <f>SUM(P148:P158)</f>
        <v>0</v>
      </c>
      <c r="R147" s="138">
        <f>SUM(R148:R158)</f>
        <v>0.84228583999999995</v>
      </c>
      <c r="T147" s="139">
        <f>SUM(T148:T158)</f>
        <v>0</v>
      </c>
      <c r="AR147" s="133" t="s">
        <v>81</v>
      </c>
      <c r="AT147" s="140" t="s">
        <v>75</v>
      </c>
      <c r="AU147" s="140" t="s">
        <v>81</v>
      </c>
      <c r="AY147" s="133" t="s">
        <v>133</v>
      </c>
      <c r="BK147" s="141">
        <f>SUM(BK148:BK158)</f>
        <v>0</v>
      </c>
    </row>
    <row r="148" spans="2:65" s="1" customFormat="1" ht="21.75" customHeight="1">
      <c r="B148" s="144"/>
      <c r="C148" s="145">
        <v>2</v>
      </c>
      <c r="D148" s="145" t="s">
        <v>136</v>
      </c>
      <c r="E148" s="146" t="s">
        <v>148</v>
      </c>
      <c r="F148" s="147" t="s">
        <v>149</v>
      </c>
      <c r="G148" s="148" t="s">
        <v>139</v>
      </c>
      <c r="H148" s="149">
        <v>14.456</v>
      </c>
      <c r="I148" s="150"/>
      <c r="J148" s="151">
        <f t="shared" ref="J148:J150" si="0">ROUND(I148*H148,2)</f>
        <v>0</v>
      </c>
      <c r="K148" s="152"/>
      <c r="L148" s="31"/>
      <c r="M148" s="153" t="s">
        <v>1</v>
      </c>
      <c r="N148" s="154" t="s">
        <v>42</v>
      </c>
      <c r="P148" s="155">
        <f t="shared" ref="P148:P150" si="1">O148*H148</f>
        <v>0</v>
      </c>
      <c r="Q148" s="155">
        <v>2.5999999999999998E-4</v>
      </c>
      <c r="R148" s="155">
        <f t="shared" ref="R148:R150" si="2">Q148*H148</f>
        <v>3.7585599999999993E-3</v>
      </c>
      <c r="S148" s="155">
        <v>0</v>
      </c>
      <c r="T148" s="156">
        <f t="shared" ref="T148:T150" si="3">S148*H148</f>
        <v>0</v>
      </c>
      <c r="AR148" s="157" t="s">
        <v>140</v>
      </c>
      <c r="AT148" s="157" t="s">
        <v>136</v>
      </c>
      <c r="AU148" s="157" t="s">
        <v>141</v>
      </c>
      <c r="AY148" s="16" t="s">
        <v>133</v>
      </c>
      <c r="BE148" s="158">
        <f t="shared" ref="BE148:BE150" si="4">IF(N148="základní",J148,0)</f>
        <v>0</v>
      </c>
      <c r="BF148" s="158">
        <f t="shared" ref="BF148:BF150" si="5">IF(N148="snížená",J148,0)</f>
        <v>0</v>
      </c>
      <c r="BG148" s="158">
        <f t="shared" ref="BG148:BG150" si="6">IF(N148="zákl. přenesená",J148,0)</f>
        <v>0</v>
      </c>
      <c r="BH148" s="158">
        <f t="shared" ref="BH148:BH150" si="7">IF(N148="sníž. přenesená",J148,0)</f>
        <v>0</v>
      </c>
      <c r="BI148" s="158">
        <f t="shared" ref="BI148:BI150" si="8">IF(N148="nulová",J148,0)</f>
        <v>0</v>
      </c>
      <c r="BJ148" s="16" t="s">
        <v>141</v>
      </c>
      <c r="BK148" s="158">
        <f t="shared" ref="BK148:BK150" si="9">ROUND(I148*H148,2)</f>
        <v>0</v>
      </c>
      <c r="BL148" s="16" t="s">
        <v>140</v>
      </c>
      <c r="BM148" s="157" t="s">
        <v>150</v>
      </c>
    </row>
    <row r="149" spans="2:65" s="1" customFormat="1" ht="21.75" customHeight="1">
      <c r="B149" s="144"/>
      <c r="C149" s="145">
        <v>3</v>
      </c>
      <c r="D149" s="145" t="s">
        <v>136</v>
      </c>
      <c r="E149" s="146" t="s">
        <v>151</v>
      </c>
      <c r="F149" s="147" t="s">
        <v>152</v>
      </c>
      <c r="G149" s="148" t="s">
        <v>139</v>
      </c>
      <c r="H149" s="149">
        <v>14.456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4.3800000000000002E-3</v>
      </c>
      <c r="R149" s="155">
        <f t="shared" si="2"/>
        <v>6.3317280000000004E-2</v>
      </c>
      <c r="S149" s="155">
        <v>0</v>
      </c>
      <c r="T149" s="156">
        <f t="shared" si="3"/>
        <v>0</v>
      </c>
      <c r="AR149" s="157" t="s">
        <v>140</v>
      </c>
      <c r="AT149" s="157" t="s">
        <v>136</v>
      </c>
      <c r="AU149" s="157" t="s">
        <v>141</v>
      </c>
      <c r="AY149" s="16" t="s">
        <v>133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141</v>
      </c>
      <c r="BK149" s="158">
        <f t="shared" si="9"/>
        <v>0</v>
      </c>
      <c r="BL149" s="16" t="s">
        <v>140</v>
      </c>
      <c r="BM149" s="157" t="s">
        <v>153</v>
      </c>
    </row>
    <row r="150" spans="2:65" s="1" customFormat="1" ht="21.75" customHeight="1">
      <c r="B150" s="144"/>
      <c r="C150" s="145">
        <v>4</v>
      </c>
      <c r="D150" s="145" t="s">
        <v>136</v>
      </c>
      <c r="E150" s="146" t="s">
        <v>155</v>
      </c>
      <c r="F150" s="147" t="s">
        <v>156</v>
      </c>
      <c r="G150" s="148" t="s">
        <v>139</v>
      </c>
      <c r="H150" s="149">
        <v>3.3359999999999999</v>
      </c>
      <c r="I150" s="150"/>
      <c r="J150" s="151">
        <f t="shared" si="0"/>
        <v>0</v>
      </c>
      <c r="K150" s="152"/>
      <c r="L150" s="31"/>
      <c r="M150" s="153" t="s">
        <v>1</v>
      </c>
      <c r="N150" s="154" t="s">
        <v>42</v>
      </c>
      <c r="P150" s="155">
        <f t="shared" si="1"/>
        <v>0</v>
      </c>
      <c r="Q150" s="155">
        <v>3.0000000000000001E-3</v>
      </c>
      <c r="R150" s="155">
        <f t="shared" si="2"/>
        <v>1.0008E-2</v>
      </c>
      <c r="S150" s="155">
        <v>0</v>
      </c>
      <c r="T150" s="156">
        <f t="shared" si="3"/>
        <v>0</v>
      </c>
      <c r="AR150" s="157" t="s">
        <v>140</v>
      </c>
      <c r="AT150" s="157" t="s">
        <v>136</v>
      </c>
      <c r="AU150" s="157" t="s">
        <v>141</v>
      </c>
      <c r="AY150" s="16" t="s">
        <v>133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141</v>
      </c>
      <c r="BK150" s="158">
        <f t="shared" si="9"/>
        <v>0</v>
      </c>
      <c r="BL150" s="16" t="s">
        <v>140</v>
      </c>
      <c r="BM150" s="157" t="s">
        <v>157</v>
      </c>
    </row>
    <row r="151" spans="2:65" s="12" customFormat="1">
      <c r="B151" s="159"/>
      <c r="D151" s="160" t="s">
        <v>143</v>
      </c>
      <c r="E151" s="161" t="s">
        <v>1</v>
      </c>
      <c r="F151" s="162" t="s">
        <v>158</v>
      </c>
      <c r="H151" s="163">
        <v>3.3359999999999999</v>
      </c>
      <c r="I151" s="164"/>
      <c r="L151" s="159"/>
      <c r="M151" s="165"/>
      <c r="T151" s="166"/>
      <c r="AT151" s="161" t="s">
        <v>143</v>
      </c>
      <c r="AU151" s="161" t="s">
        <v>141</v>
      </c>
      <c r="AV151" s="12" t="s">
        <v>141</v>
      </c>
      <c r="AW151" s="12" t="s">
        <v>33</v>
      </c>
      <c r="AX151" s="12" t="s">
        <v>81</v>
      </c>
      <c r="AY151" s="161" t="s">
        <v>133</v>
      </c>
    </row>
    <row r="152" spans="2:65" s="1" customFormat="1" ht="21.75" customHeight="1">
      <c r="B152" s="144"/>
      <c r="C152" s="145">
        <v>5</v>
      </c>
      <c r="D152" s="145" t="s">
        <v>136</v>
      </c>
      <c r="E152" s="146" t="s">
        <v>160</v>
      </c>
      <c r="F152" s="147" t="s">
        <v>161</v>
      </c>
      <c r="G152" s="148" t="s">
        <v>139</v>
      </c>
      <c r="H152" s="149">
        <v>14.456</v>
      </c>
      <c r="I152" s="150"/>
      <c r="J152" s="151">
        <f>ROUND(I152*H152,2)</f>
        <v>0</v>
      </c>
      <c r="K152" s="152"/>
      <c r="L152" s="31"/>
      <c r="M152" s="153" t="s">
        <v>1</v>
      </c>
      <c r="N152" s="154" t="s">
        <v>42</v>
      </c>
      <c r="P152" s="155">
        <f>O152*H152</f>
        <v>0</v>
      </c>
      <c r="Q152" s="155">
        <v>1.575E-2</v>
      </c>
      <c r="R152" s="155">
        <f>Q152*H152</f>
        <v>0.227682</v>
      </c>
      <c r="S152" s="155">
        <v>0</v>
      </c>
      <c r="T152" s="156">
        <f>S152*H152</f>
        <v>0</v>
      </c>
      <c r="AR152" s="157" t="s">
        <v>140</v>
      </c>
      <c r="AT152" s="157" t="s">
        <v>136</v>
      </c>
      <c r="AU152" s="157" t="s">
        <v>141</v>
      </c>
      <c r="AY152" s="16" t="s">
        <v>133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6" t="s">
        <v>141</v>
      </c>
      <c r="BK152" s="158">
        <f>ROUND(I152*H152,2)</f>
        <v>0</v>
      </c>
      <c r="BL152" s="16" t="s">
        <v>140</v>
      </c>
      <c r="BM152" s="157" t="s">
        <v>162</v>
      </c>
    </row>
    <row r="153" spans="2:65" s="12" customFormat="1">
      <c r="B153" s="159"/>
      <c r="D153" s="160" t="s">
        <v>143</v>
      </c>
      <c r="E153" s="161" t="s">
        <v>1</v>
      </c>
      <c r="F153" s="162" t="s">
        <v>163</v>
      </c>
      <c r="H153" s="163">
        <v>14.456</v>
      </c>
      <c r="I153" s="164"/>
      <c r="L153" s="159"/>
      <c r="M153" s="165"/>
      <c r="T153" s="166"/>
      <c r="AT153" s="161" t="s">
        <v>143</v>
      </c>
      <c r="AU153" s="161" t="s">
        <v>141</v>
      </c>
      <c r="AV153" s="12" t="s">
        <v>141</v>
      </c>
      <c r="AW153" s="12" t="s">
        <v>33</v>
      </c>
      <c r="AX153" s="12" t="s">
        <v>81</v>
      </c>
      <c r="AY153" s="161" t="s">
        <v>133</v>
      </c>
    </row>
    <row r="154" spans="2:65" s="1" customFormat="1" ht="33.75" customHeight="1">
      <c r="B154" s="144"/>
      <c r="C154" s="145">
        <v>6</v>
      </c>
      <c r="D154" s="145" t="s">
        <v>136</v>
      </c>
      <c r="E154" s="146" t="s">
        <v>681</v>
      </c>
      <c r="F154" s="147" t="s">
        <v>682</v>
      </c>
      <c r="G154" s="148" t="s">
        <v>139</v>
      </c>
      <c r="H154" s="149">
        <v>5.21</v>
      </c>
      <c r="I154" s="150"/>
      <c r="J154" s="151">
        <f>ROUND(I154*H154,2)</f>
        <v>0</v>
      </c>
      <c r="K154" s="152"/>
      <c r="L154" s="31"/>
      <c r="M154" s="153" t="s">
        <v>1</v>
      </c>
      <c r="N154" s="154" t="s">
        <v>42</v>
      </c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AR154" s="157" t="s">
        <v>140</v>
      </c>
      <c r="AT154" s="157" t="s">
        <v>136</v>
      </c>
      <c r="AU154" s="157" t="s">
        <v>141</v>
      </c>
      <c r="AY154" s="16" t="s">
        <v>133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6" t="s">
        <v>141</v>
      </c>
      <c r="BK154" s="158">
        <f>ROUND(I154*H154,2)</f>
        <v>0</v>
      </c>
      <c r="BL154" s="16" t="s">
        <v>140</v>
      </c>
      <c r="BM154" s="157" t="s">
        <v>164</v>
      </c>
    </row>
    <row r="155" spans="2:65" s="1" customFormat="1" ht="29.25" customHeight="1">
      <c r="B155" s="144"/>
      <c r="C155" s="145">
        <v>7</v>
      </c>
      <c r="D155" s="145" t="s">
        <v>136</v>
      </c>
      <c r="E155" s="146" t="s">
        <v>683</v>
      </c>
      <c r="F155" s="147" t="s">
        <v>684</v>
      </c>
      <c r="G155" s="148" t="s">
        <v>139</v>
      </c>
      <c r="H155" s="149">
        <v>5.21</v>
      </c>
      <c r="I155" s="150"/>
      <c r="J155" s="151">
        <f>ROUND(I155*H155,2)</f>
        <v>0</v>
      </c>
      <c r="K155" s="152"/>
      <c r="L155" s="31"/>
      <c r="M155" s="153" t="s">
        <v>1</v>
      </c>
      <c r="N155" s="154" t="s">
        <v>42</v>
      </c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AR155" s="157" t="s">
        <v>140</v>
      </c>
      <c r="AT155" s="157" t="s">
        <v>136</v>
      </c>
      <c r="AU155" s="157" t="s">
        <v>141</v>
      </c>
      <c r="AY155" s="16" t="s">
        <v>133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6" t="s">
        <v>141</v>
      </c>
      <c r="BK155" s="158">
        <f>ROUND(I155*H155,2)</f>
        <v>0</v>
      </c>
      <c r="BL155" s="16" t="s">
        <v>140</v>
      </c>
      <c r="BM155" s="157" t="s">
        <v>166</v>
      </c>
    </row>
    <row r="156" spans="2:65" s="1" customFormat="1" ht="32.25" customHeight="1">
      <c r="B156" s="144"/>
      <c r="C156" s="145">
        <v>8</v>
      </c>
      <c r="D156" s="145" t="s">
        <v>136</v>
      </c>
      <c r="E156" s="146" t="s">
        <v>165</v>
      </c>
      <c r="F156" s="147" t="s">
        <v>685</v>
      </c>
      <c r="G156" s="148" t="s">
        <v>139</v>
      </c>
      <c r="H156" s="149">
        <v>7</v>
      </c>
      <c r="I156" s="150"/>
      <c r="J156" s="151">
        <f>ROUND(I156*H156,2)</f>
        <v>0</v>
      </c>
      <c r="K156" s="152"/>
      <c r="L156" s="31"/>
      <c r="M156" s="153" t="s">
        <v>1</v>
      </c>
      <c r="N156" s="154" t="s">
        <v>42</v>
      </c>
      <c r="P156" s="155">
        <f>O156*H156</f>
        <v>0</v>
      </c>
      <c r="Q156" s="155">
        <v>5.67E-2</v>
      </c>
      <c r="R156" s="155">
        <f>Q156*H156</f>
        <v>0.39690000000000003</v>
      </c>
      <c r="S156" s="155">
        <v>0</v>
      </c>
      <c r="T156" s="156">
        <f>S156*H156</f>
        <v>0</v>
      </c>
      <c r="AR156" s="157" t="s">
        <v>140</v>
      </c>
      <c r="AT156" s="157" t="s">
        <v>136</v>
      </c>
      <c r="AU156" s="157" t="s">
        <v>141</v>
      </c>
      <c r="AY156" s="16" t="s">
        <v>133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6" t="s">
        <v>141</v>
      </c>
      <c r="BK156" s="158">
        <f>ROUND(I156*H156,2)</f>
        <v>0</v>
      </c>
      <c r="BL156" s="16" t="s">
        <v>140</v>
      </c>
      <c r="BM156" s="157" t="s">
        <v>168</v>
      </c>
    </row>
    <row r="157" spans="2:65" s="1" customFormat="1" ht="16.5" customHeight="1">
      <c r="B157" s="144"/>
      <c r="C157" s="145">
        <v>9</v>
      </c>
      <c r="D157" s="145" t="s">
        <v>136</v>
      </c>
      <c r="E157" s="146" t="s">
        <v>169</v>
      </c>
      <c r="F157" s="147" t="s">
        <v>170</v>
      </c>
      <c r="G157" s="148" t="s">
        <v>171</v>
      </c>
      <c r="H157" s="149">
        <v>2</v>
      </c>
      <c r="I157" s="150"/>
      <c r="J157" s="151">
        <f>ROUND(I157*H157,2)</f>
        <v>0</v>
      </c>
      <c r="K157" s="152"/>
      <c r="L157" s="31"/>
      <c r="M157" s="153" t="s">
        <v>1</v>
      </c>
      <c r="N157" s="154" t="s">
        <v>42</v>
      </c>
      <c r="P157" s="155">
        <f>O157*H157</f>
        <v>0</v>
      </c>
      <c r="Q157" s="155">
        <v>4.684E-2</v>
      </c>
      <c r="R157" s="155">
        <f>Q157*H157</f>
        <v>9.3679999999999999E-2</v>
      </c>
      <c r="S157" s="155">
        <v>0</v>
      </c>
      <c r="T157" s="156">
        <f>S157*H157</f>
        <v>0</v>
      </c>
      <c r="AR157" s="157" t="s">
        <v>140</v>
      </c>
      <c r="AT157" s="157" t="s">
        <v>136</v>
      </c>
      <c r="AU157" s="157" t="s">
        <v>141</v>
      </c>
      <c r="AY157" s="16" t="s">
        <v>133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6" t="s">
        <v>141</v>
      </c>
      <c r="BK157" s="158">
        <f>ROUND(I157*H157,2)</f>
        <v>0</v>
      </c>
      <c r="BL157" s="16" t="s">
        <v>140</v>
      </c>
      <c r="BM157" s="157" t="s">
        <v>172</v>
      </c>
    </row>
    <row r="158" spans="2:65" s="1" customFormat="1" ht="16.5" customHeight="1">
      <c r="B158" s="144"/>
      <c r="C158" s="173">
        <v>10</v>
      </c>
      <c r="D158" s="173" t="s">
        <v>173</v>
      </c>
      <c r="E158" s="174" t="s">
        <v>174</v>
      </c>
      <c r="F158" s="175" t="s">
        <v>175</v>
      </c>
      <c r="G158" s="176" t="s">
        <v>171</v>
      </c>
      <c r="H158" s="177">
        <v>2</v>
      </c>
      <c r="I158" s="178"/>
      <c r="J158" s="179">
        <f>ROUND(I158*H158,2)</f>
        <v>0</v>
      </c>
      <c r="K158" s="180"/>
      <c r="L158" s="181"/>
      <c r="M158" s="182" t="s">
        <v>1</v>
      </c>
      <c r="N158" s="183" t="s">
        <v>42</v>
      </c>
      <c r="P158" s="155">
        <f>O158*H158</f>
        <v>0</v>
      </c>
      <c r="Q158" s="155">
        <v>2.3470000000000001E-2</v>
      </c>
      <c r="R158" s="155">
        <f>Q158*H158</f>
        <v>4.6940000000000003E-2</v>
      </c>
      <c r="S158" s="155">
        <v>0</v>
      </c>
      <c r="T158" s="156">
        <f>S158*H158</f>
        <v>0</v>
      </c>
      <c r="AR158" s="157" t="s">
        <v>154</v>
      </c>
      <c r="AT158" s="157" t="s">
        <v>173</v>
      </c>
      <c r="AU158" s="157" t="s">
        <v>141</v>
      </c>
      <c r="AY158" s="16" t="s">
        <v>133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6" t="s">
        <v>141</v>
      </c>
      <c r="BK158" s="158">
        <f>ROUND(I158*H158,2)</f>
        <v>0</v>
      </c>
      <c r="BL158" s="16" t="s">
        <v>140</v>
      </c>
      <c r="BM158" s="157" t="s">
        <v>176</v>
      </c>
    </row>
    <row r="159" spans="2:65" s="11" customFormat="1" ht="22.9" customHeight="1">
      <c r="B159" s="132"/>
      <c r="D159" s="133" t="s">
        <v>75</v>
      </c>
      <c r="E159" s="142" t="s">
        <v>159</v>
      </c>
      <c r="F159" s="142" t="s">
        <v>177</v>
      </c>
      <c r="I159" s="135"/>
      <c r="J159" s="143">
        <f>BK159</f>
        <v>0</v>
      </c>
      <c r="L159" s="132"/>
      <c r="M159" s="137"/>
      <c r="P159" s="138">
        <f>SUM(P160:P180)</f>
        <v>0</v>
      </c>
      <c r="R159" s="138">
        <f>SUM(R160:R180)</f>
        <v>2.6800000000000001E-3</v>
      </c>
      <c r="T159" s="139">
        <f>SUM(T160:T180)</f>
        <v>2.8171141</v>
      </c>
      <c r="AR159" s="133" t="s">
        <v>81</v>
      </c>
      <c r="AT159" s="140" t="s">
        <v>75</v>
      </c>
      <c r="AU159" s="140" t="s">
        <v>81</v>
      </c>
      <c r="AY159" s="133" t="s">
        <v>133</v>
      </c>
      <c r="BK159" s="141">
        <f>SUM(BK160:BK180)</f>
        <v>0</v>
      </c>
    </row>
    <row r="160" spans="2:65" s="1" customFormat="1" ht="21.75" customHeight="1">
      <c r="B160" s="144"/>
      <c r="C160" s="145">
        <v>11</v>
      </c>
      <c r="D160" s="145" t="s">
        <v>136</v>
      </c>
      <c r="E160" s="146" t="s">
        <v>178</v>
      </c>
      <c r="F160" s="147" t="s">
        <v>179</v>
      </c>
      <c r="G160" s="148" t="s">
        <v>139</v>
      </c>
      <c r="H160" s="149">
        <v>67</v>
      </c>
      <c r="I160" s="150"/>
      <c r="J160" s="151">
        <f>ROUND(I160*H160,2)</f>
        <v>0</v>
      </c>
      <c r="K160" s="152"/>
      <c r="L160" s="31"/>
      <c r="M160" s="153" t="s">
        <v>1</v>
      </c>
      <c r="N160" s="154" t="s">
        <v>42</v>
      </c>
      <c r="P160" s="155">
        <f>O160*H160</f>
        <v>0</v>
      </c>
      <c r="Q160" s="155">
        <v>4.0000000000000003E-5</v>
      </c>
      <c r="R160" s="155">
        <f>Q160*H160</f>
        <v>2.6800000000000001E-3</v>
      </c>
      <c r="S160" s="155">
        <v>0</v>
      </c>
      <c r="T160" s="156">
        <f>S160*H160</f>
        <v>0</v>
      </c>
      <c r="AR160" s="157" t="s">
        <v>140</v>
      </c>
      <c r="AT160" s="157" t="s">
        <v>136</v>
      </c>
      <c r="AU160" s="157" t="s">
        <v>141</v>
      </c>
      <c r="AY160" s="16" t="s">
        <v>133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6" t="s">
        <v>141</v>
      </c>
      <c r="BK160" s="158">
        <f>ROUND(I160*H160,2)</f>
        <v>0</v>
      </c>
      <c r="BL160" s="16" t="s">
        <v>140</v>
      </c>
      <c r="BM160" s="157" t="s">
        <v>180</v>
      </c>
    </row>
    <row r="161" spans="2:65" s="12" customFormat="1">
      <c r="B161" s="159"/>
      <c r="D161" s="160" t="s">
        <v>143</v>
      </c>
      <c r="E161" s="161" t="s">
        <v>1</v>
      </c>
      <c r="F161" s="162" t="s">
        <v>181</v>
      </c>
      <c r="H161" s="163">
        <v>17</v>
      </c>
      <c r="I161" s="164"/>
      <c r="L161" s="159"/>
      <c r="M161" s="165"/>
      <c r="T161" s="166"/>
      <c r="AT161" s="161" t="s">
        <v>143</v>
      </c>
      <c r="AU161" s="161" t="s">
        <v>141</v>
      </c>
      <c r="AV161" s="12" t="s">
        <v>141</v>
      </c>
      <c r="AW161" s="12" t="s">
        <v>33</v>
      </c>
      <c r="AX161" s="12" t="s">
        <v>76</v>
      </c>
      <c r="AY161" s="161" t="s">
        <v>133</v>
      </c>
    </row>
    <row r="162" spans="2:65" s="13" customFormat="1">
      <c r="B162" s="167"/>
      <c r="D162" s="160" t="s">
        <v>143</v>
      </c>
      <c r="E162" s="168" t="s">
        <v>1</v>
      </c>
      <c r="F162" s="169" t="s">
        <v>182</v>
      </c>
      <c r="H162" s="168" t="s">
        <v>1</v>
      </c>
      <c r="I162" s="170"/>
      <c r="L162" s="167"/>
      <c r="M162" s="171"/>
      <c r="T162" s="172"/>
      <c r="AT162" s="168" t="s">
        <v>143</v>
      </c>
      <c r="AU162" s="168" t="s">
        <v>141</v>
      </c>
      <c r="AV162" s="13" t="s">
        <v>81</v>
      </c>
      <c r="AW162" s="13" t="s">
        <v>33</v>
      </c>
      <c r="AX162" s="13" t="s">
        <v>76</v>
      </c>
      <c r="AY162" s="168" t="s">
        <v>133</v>
      </c>
    </row>
    <row r="163" spans="2:65" s="12" customFormat="1">
      <c r="B163" s="159"/>
      <c r="D163" s="160" t="s">
        <v>143</v>
      </c>
      <c r="E163" s="161" t="s">
        <v>1</v>
      </c>
      <c r="F163" s="162" t="s">
        <v>167</v>
      </c>
      <c r="H163" s="163">
        <v>50</v>
      </c>
      <c r="I163" s="164"/>
      <c r="L163" s="159"/>
      <c r="M163" s="165"/>
      <c r="T163" s="166"/>
      <c r="AT163" s="161" t="s">
        <v>143</v>
      </c>
      <c r="AU163" s="161" t="s">
        <v>141</v>
      </c>
      <c r="AV163" s="12" t="s">
        <v>141</v>
      </c>
      <c r="AW163" s="12" t="s">
        <v>33</v>
      </c>
      <c r="AX163" s="12" t="s">
        <v>76</v>
      </c>
      <c r="AY163" s="161" t="s">
        <v>133</v>
      </c>
    </row>
    <row r="164" spans="2:65" s="14" customFormat="1">
      <c r="B164" s="184"/>
      <c r="D164" s="160" t="s">
        <v>143</v>
      </c>
      <c r="E164" s="185" t="s">
        <v>1</v>
      </c>
      <c r="F164" s="186" t="s">
        <v>183</v>
      </c>
      <c r="H164" s="187">
        <v>67</v>
      </c>
      <c r="I164" s="188"/>
      <c r="L164" s="184"/>
      <c r="M164" s="189"/>
      <c r="T164" s="190"/>
      <c r="AT164" s="185" t="s">
        <v>143</v>
      </c>
      <c r="AU164" s="185" t="s">
        <v>141</v>
      </c>
      <c r="AV164" s="14" t="s">
        <v>140</v>
      </c>
      <c r="AW164" s="14" t="s">
        <v>33</v>
      </c>
      <c r="AX164" s="14" t="s">
        <v>81</v>
      </c>
      <c r="AY164" s="185" t="s">
        <v>133</v>
      </c>
    </row>
    <row r="165" spans="2:65" s="1" customFormat="1" ht="16.5" customHeight="1">
      <c r="B165" s="144"/>
      <c r="C165" s="145">
        <v>12</v>
      </c>
      <c r="D165" s="145" t="s">
        <v>136</v>
      </c>
      <c r="E165" s="146" t="s">
        <v>185</v>
      </c>
      <c r="F165" s="147" t="s">
        <v>186</v>
      </c>
      <c r="G165" s="148" t="s">
        <v>139</v>
      </c>
      <c r="H165" s="149">
        <v>28.132000000000001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0</v>
      </c>
      <c r="R165" s="155">
        <f>Q165*H165</f>
        <v>0</v>
      </c>
      <c r="S165" s="155">
        <v>0.1</v>
      </c>
      <c r="T165" s="156">
        <f>S165*H165</f>
        <v>2.8132000000000001</v>
      </c>
      <c r="AR165" s="157" t="s">
        <v>140</v>
      </c>
      <c r="AT165" s="157" t="s">
        <v>136</v>
      </c>
      <c r="AU165" s="157" t="s">
        <v>141</v>
      </c>
      <c r="AY165" s="16" t="s">
        <v>133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141</v>
      </c>
      <c r="BK165" s="158">
        <f>ROUND(I165*H165,2)</f>
        <v>0</v>
      </c>
      <c r="BL165" s="16" t="s">
        <v>140</v>
      </c>
      <c r="BM165" s="157" t="s">
        <v>187</v>
      </c>
    </row>
    <row r="166" spans="2:65" s="12" customFormat="1">
      <c r="B166" s="159"/>
      <c r="D166" s="160" t="s">
        <v>143</v>
      </c>
      <c r="E166" s="161" t="s">
        <v>1</v>
      </c>
      <c r="F166" s="162" t="s">
        <v>188</v>
      </c>
      <c r="H166" s="163">
        <v>28.132000000000001</v>
      </c>
      <c r="I166" s="164"/>
      <c r="L166" s="159"/>
      <c r="M166" s="165"/>
      <c r="T166" s="166"/>
      <c r="AT166" s="161" t="s">
        <v>143</v>
      </c>
      <c r="AU166" s="161" t="s">
        <v>141</v>
      </c>
      <c r="AV166" s="12" t="s">
        <v>141</v>
      </c>
      <c r="AW166" s="12" t="s">
        <v>33</v>
      </c>
      <c r="AX166" s="12" t="s">
        <v>81</v>
      </c>
      <c r="AY166" s="161" t="s">
        <v>133</v>
      </c>
    </row>
    <row r="167" spans="2:65" s="1" customFormat="1" ht="16.5" customHeight="1">
      <c r="B167" s="144"/>
      <c r="C167" s="145">
        <v>13</v>
      </c>
      <c r="D167" s="145" t="s">
        <v>136</v>
      </c>
      <c r="E167" s="146" t="s">
        <v>189</v>
      </c>
      <c r="F167" s="147" t="s">
        <v>190</v>
      </c>
      <c r="G167" s="148" t="s">
        <v>139</v>
      </c>
      <c r="H167" s="149">
        <v>5.7839999999999998</v>
      </c>
      <c r="I167" s="150"/>
      <c r="J167" s="151">
        <f>ROUND(I167*H167,2)</f>
        <v>0</v>
      </c>
      <c r="K167" s="152"/>
      <c r="L167" s="31"/>
      <c r="M167" s="153" t="s">
        <v>1</v>
      </c>
      <c r="N167" s="154" t="s">
        <v>42</v>
      </c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AR167" s="157" t="s">
        <v>140</v>
      </c>
      <c r="AT167" s="157" t="s">
        <v>136</v>
      </c>
      <c r="AU167" s="157" t="s">
        <v>141</v>
      </c>
      <c r="AY167" s="16" t="s">
        <v>133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6" t="s">
        <v>141</v>
      </c>
      <c r="BK167" s="158">
        <f>ROUND(I167*H167,2)</f>
        <v>0</v>
      </c>
      <c r="BL167" s="16" t="s">
        <v>140</v>
      </c>
      <c r="BM167" s="157" t="s">
        <v>191</v>
      </c>
    </row>
    <row r="168" spans="2:65" s="12" customFormat="1">
      <c r="B168" s="159"/>
      <c r="D168" s="160" t="s">
        <v>143</v>
      </c>
      <c r="E168" s="161" t="s">
        <v>1</v>
      </c>
      <c r="F168" s="162" t="s">
        <v>192</v>
      </c>
      <c r="H168" s="163">
        <v>4.681</v>
      </c>
      <c r="I168" s="164"/>
      <c r="L168" s="159"/>
      <c r="M168" s="165"/>
      <c r="T168" s="166"/>
      <c r="AT168" s="161" t="s">
        <v>143</v>
      </c>
      <c r="AU168" s="161" t="s">
        <v>141</v>
      </c>
      <c r="AV168" s="12" t="s">
        <v>141</v>
      </c>
      <c r="AW168" s="12" t="s">
        <v>33</v>
      </c>
      <c r="AX168" s="12" t="s">
        <v>76</v>
      </c>
      <c r="AY168" s="161" t="s">
        <v>133</v>
      </c>
    </row>
    <row r="169" spans="2:65" s="12" customFormat="1">
      <c r="B169" s="159"/>
      <c r="D169" s="160" t="s">
        <v>143</v>
      </c>
      <c r="E169" s="161" t="s">
        <v>1</v>
      </c>
      <c r="F169" s="162" t="s">
        <v>193</v>
      </c>
      <c r="H169" s="163">
        <v>1.103</v>
      </c>
      <c r="I169" s="164"/>
      <c r="L169" s="159"/>
      <c r="M169" s="165"/>
      <c r="T169" s="166"/>
      <c r="AT169" s="161" t="s">
        <v>143</v>
      </c>
      <c r="AU169" s="161" t="s">
        <v>141</v>
      </c>
      <c r="AV169" s="12" t="s">
        <v>141</v>
      </c>
      <c r="AW169" s="12" t="s">
        <v>33</v>
      </c>
      <c r="AX169" s="12" t="s">
        <v>76</v>
      </c>
      <c r="AY169" s="161" t="s">
        <v>133</v>
      </c>
    </row>
    <row r="170" spans="2:65" s="14" customFormat="1">
      <c r="B170" s="184"/>
      <c r="D170" s="160" t="s">
        <v>143</v>
      </c>
      <c r="E170" s="185" t="s">
        <v>1</v>
      </c>
      <c r="F170" s="186" t="s">
        <v>183</v>
      </c>
      <c r="H170" s="187">
        <v>5.7839999999999998</v>
      </c>
      <c r="I170" s="188"/>
      <c r="L170" s="184"/>
      <c r="M170" s="189"/>
      <c r="T170" s="190"/>
      <c r="AT170" s="185" t="s">
        <v>143</v>
      </c>
      <c r="AU170" s="185" t="s">
        <v>141</v>
      </c>
      <c r="AV170" s="14" t="s">
        <v>140</v>
      </c>
      <c r="AW170" s="14" t="s">
        <v>33</v>
      </c>
      <c r="AX170" s="14" t="s">
        <v>81</v>
      </c>
      <c r="AY170" s="185" t="s">
        <v>133</v>
      </c>
    </row>
    <row r="171" spans="2:65" s="1" customFormat="1" ht="21.75" customHeight="1">
      <c r="B171" s="144"/>
      <c r="C171" s="145">
        <v>14</v>
      </c>
      <c r="D171" s="145" t="s">
        <v>136</v>
      </c>
      <c r="E171" s="146" t="s">
        <v>194</v>
      </c>
      <c r="F171" s="147" t="s">
        <v>195</v>
      </c>
      <c r="G171" s="148" t="s">
        <v>139</v>
      </c>
      <c r="H171" s="149">
        <v>20.094000000000001</v>
      </c>
      <c r="I171" s="150"/>
      <c r="J171" s="151">
        <f>ROUND(I171*H171,2)</f>
        <v>0</v>
      </c>
      <c r="K171" s="152"/>
      <c r="L171" s="31"/>
      <c r="M171" s="153" t="s">
        <v>1</v>
      </c>
      <c r="N171" s="154" t="s">
        <v>42</v>
      </c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AR171" s="157" t="s">
        <v>184</v>
      </c>
      <c r="AT171" s="157" t="s">
        <v>136</v>
      </c>
      <c r="AU171" s="157" t="s">
        <v>141</v>
      </c>
      <c r="AY171" s="16" t="s">
        <v>133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6" t="s">
        <v>141</v>
      </c>
      <c r="BK171" s="158">
        <f>ROUND(I171*H171,2)</f>
        <v>0</v>
      </c>
      <c r="BL171" s="16" t="s">
        <v>184</v>
      </c>
      <c r="BM171" s="157" t="s">
        <v>196</v>
      </c>
    </row>
    <row r="172" spans="2:65" s="13" customFormat="1">
      <c r="B172" s="167"/>
      <c r="D172" s="160" t="s">
        <v>143</v>
      </c>
      <c r="E172" s="168" t="s">
        <v>1</v>
      </c>
      <c r="F172" s="169" t="s">
        <v>197</v>
      </c>
      <c r="H172" s="168" t="s">
        <v>1</v>
      </c>
      <c r="I172" s="170"/>
      <c r="L172" s="167"/>
      <c r="M172" s="171"/>
      <c r="T172" s="172"/>
      <c r="AT172" s="168" t="s">
        <v>143</v>
      </c>
      <c r="AU172" s="168" t="s">
        <v>141</v>
      </c>
      <c r="AV172" s="13" t="s">
        <v>81</v>
      </c>
      <c r="AW172" s="13" t="s">
        <v>33</v>
      </c>
      <c r="AX172" s="13" t="s">
        <v>76</v>
      </c>
      <c r="AY172" s="168" t="s">
        <v>133</v>
      </c>
    </row>
    <row r="173" spans="2:65" s="12" customFormat="1">
      <c r="B173" s="159"/>
      <c r="D173" s="160" t="s">
        <v>143</v>
      </c>
      <c r="E173" s="161" t="s">
        <v>1</v>
      </c>
      <c r="F173" s="162" t="s">
        <v>198</v>
      </c>
      <c r="H173" s="163">
        <v>14.404</v>
      </c>
      <c r="I173" s="164"/>
      <c r="L173" s="159"/>
      <c r="M173" s="165"/>
      <c r="T173" s="166"/>
      <c r="AT173" s="161" t="s">
        <v>143</v>
      </c>
      <c r="AU173" s="161" t="s">
        <v>141</v>
      </c>
      <c r="AV173" s="12" t="s">
        <v>141</v>
      </c>
      <c r="AW173" s="12" t="s">
        <v>33</v>
      </c>
      <c r="AX173" s="12" t="s">
        <v>76</v>
      </c>
      <c r="AY173" s="161" t="s">
        <v>133</v>
      </c>
    </row>
    <row r="174" spans="2:65" s="13" customFormat="1">
      <c r="B174" s="167"/>
      <c r="D174" s="160" t="s">
        <v>143</v>
      </c>
      <c r="E174" s="168" t="s">
        <v>1</v>
      </c>
      <c r="F174" s="169" t="s">
        <v>199</v>
      </c>
      <c r="H174" s="168" t="s">
        <v>1</v>
      </c>
      <c r="I174" s="170"/>
      <c r="L174" s="167"/>
      <c r="M174" s="171"/>
      <c r="T174" s="172"/>
      <c r="AT174" s="168" t="s">
        <v>143</v>
      </c>
      <c r="AU174" s="168" t="s">
        <v>141</v>
      </c>
      <c r="AV174" s="13" t="s">
        <v>81</v>
      </c>
      <c r="AW174" s="13" t="s">
        <v>33</v>
      </c>
      <c r="AX174" s="13" t="s">
        <v>76</v>
      </c>
      <c r="AY174" s="168" t="s">
        <v>133</v>
      </c>
    </row>
    <row r="175" spans="2:65" s="12" customFormat="1">
      <c r="B175" s="159"/>
      <c r="D175" s="160" t="s">
        <v>143</v>
      </c>
      <c r="E175" s="161" t="s">
        <v>1</v>
      </c>
      <c r="F175" s="162" t="s">
        <v>200</v>
      </c>
      <c r="H175" s="163">
        <v>1.0089999999999999</v>
      </c>
      <c r="I175" s="164"/>
      <c r="L175" s="159"/>
      <c r="M175" s="165"/>
      <c r="T175" s="166"/>
      <c r="AT175" s="161" t="s">
        <v>143</v>
      </c>
      <c r="AU175" s="161" t="s">
        <v>141</v>
      </c>
      <c r="AV175" s="12" t="s">
        <v>141</v>
      </c>
      <c r="AW175" s="12" t="s">
        <v>33</v>
      </c>
      <c r="AX175" s="12" t="s">
        <v>76</v>
      </c>
      <c r="AY175" s="161" t="s">
        <v>133</v>
      </c>
    </row>
    <row r="176" spans="2:65" s="12" customFormat="1">
      <c r="B176" s="159"/>
      <c r="D176" s="160" t="s">
        <v>143</v>
      </c>
      <c r="E176" s="161" t="s">
        <v>1</v>
      </c>
      <c r="F176" s="162" t="s">
        <v>201</v>
      </c>
      <c r="H176" s="163">
        <v>4.681</v>
      </c>
      <c r="I176" s="164"/>
      <c r="L176" s="159"/>
      <c r="M176" s="165"/>
      <c r="T176" s="166"/>
      <c r="AT176" s="161" t="s">
        <v>143</v>
      </c>
      <c r="AU176" s="161" t="s">
        <v>141</v>
      </c>
      <c r="AV176" s="12" t="s">
        <v>141</v>
      </c>
      <c r="AW176" s="12" t="s">
        <v>33</v>
      </c>
      <c r="AX176" s="12" t="s">
        <v>76</v>
      </c>
      <c r="AY176" s="161" t="s">
        <v>133</v>
      </c>
    </row>
    <row r="177" spans="2:65" s="14" customFormat="1">
      <c r="B177" s="184"/>
      <c r="D177" s="160" t="s">
        <v>143</v>
      </c>
      <c r="E177" s="185" t="s">
        <v>1</v>
      </c>
      <c r="F177" s="186" t="s">
        <v>183</v>
      </c>
      <c r="H177" s="187">
        <v>20.094000000000001</v>
      </c>
      <c r="I177" s="188"/>
      <c r="L177" s="184"/>
      <c r="M177" s="189"/>
      <c r="T177" s="190"/>
      <c r="AT177" s="185" t="s">
        <v>143</v>
      </c>
      <c r="AU177" s="185" t="s">
        <v>141</v>
      </c>
      <c r="AV177" s="14" t="s">
        <v>140</v>
      </c>
      <c r="AW177" s="14" t="s">
        <v>33</v>
      </c>
      <c r="AX177" s="14" t="s">
        <v>81</v>
      </c>
      <c r="AY177" s="185" t="s">
        <v>133</v>
      </c>
    </row>
    <row r="178" spans="2:65" s="1" customFormat="1" ht="21.75" customHeight="1">
      <c r="B178" s="144"/>
      <c r="C178" s="145">
        <v>15</v>
      </c>
      <c r="D178" s="145" t="s">
        <v>136</v>
      </c>
      <c r="E178" s="146" t="s">
        <v>202</v>
      </c>
      <c r="F178" s="147" t="s">
        <v>203</v>
      </c>
      <c r="G178" s="148" t="s">
        <v>139</v>
      </c>
      <c r="H178" s="149">
        <v>26.094000000000001</v>
      </c>
      <c r="I178" s="150"/>
      <c r="J178" s="151">
        <f>ROUND(I178*H178,2)</f>
        <v>0</v>
      </c>
      <c r="K178" s="152"/>
      <c r="L178" s="31"/>
      <c r="M178" s="153" t="s">
        <v>1</v>
      </c>
      <c r="N178" s="154" t="s">
        <v>42</v>
      </c>
      <c r="P178" s="155">
        <f>O178*H178</f>
        <v>0</v>
      </c>
      <c r="Q178" s="155">
        <v>0</v>
      </c>
      <c r="R178" s="155">
        <f>Q178*H178</f>
        <v>0</v>
      </c>
      <c r="S178" s="155">
        <v>1.4999999999999999E-4</v>
      </c>
      <c r="T178" s="156">
        <f>S178*H178</f>
        <v>3.9141000000000002E-3</v>
      </c>
      <c r="AR178" s="157" t="s">
        <v>184</v>
      </c>
      <c r="AT178" s="157" t="s">
        <v>136</v>
      </c>
      <c r="AU178" s="157" t="s">
        <v>141</v>
      </c>
      <c r="AY178" s="16" t="s">
        <v>133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6" t="s">
        <v>141</v>
      </c>
      <c r="BK178" s="158">
        <f>ROUND(I178*H178,2)</f>
        <v>0</v>
      </c>
      <c r="BL178" s="16" t="s">
        <v>184</v>
      </c>
      <c r="BM178" s="157" t="s">
        <v>204</v>
      </c>
    </row>
    <row r="179" spans="2:65" s="13" customFormat="1" ht="22.5">
      <c r="B179" s="167"/>
      <c r="D179" s="160" t="s">
        <v>143</v>
      </c>
      <c r="E179" s="168" t="s">
        <v>1</v>
      </c>
      <c r="F179" s="169" t="s">
        <v>205</v>
      </c>
      <c r="H179" s="168" t="s">
        <v>1</v>
      </c>
      <c r="I179" s="170"/>
      <c r="L179" s="167"/>
      <c r="M179" s="171"/>
      <c r="T179" s="172"/>
      <c r="AT179" s="168" t="s">
        <v>143</v>
      </c>
      <c r="AU179" s="168" t="s">
        <v>141</v>
      </c>
      <c r="AV179" s="13" t="s">
        <v>81</v>
      </c>
      <c r="AW179" s="13" t="s">
        <v>33</v>
      </c>
      <c r="AX179" s="13" t="s">
        <v>76</v>
      </c>
      <c r="AY179" s="168" t="s">
        <v>133</v>
      </c>
    </row>
    <row r="180" spans="2:65" s="12" customFormat="1">
      <c r="B180" s="159"/>
      <c r="D180" s="160" t="s">
        <v>143</v>
      </c>
      <c r="E180" s="161" t="s">
        <v>1</v>
      </c>
      <c r="F180" s="162" t="s">
        <v>206</v>
      </c>
      <c r="H180" s="163">
        <v>26.094000000000001</v>
      </c>
      <c r="I180" s="164"/>
      <c r="L180" s="159"/>
      <c r="M180" s="165"/>
      <c r="T180" s="166"/>
      <c r="AT180" s="161" t="s">
        <v>143</v>
      </c>
      <c r="AU180" s="161" t="s">
        <v>141</v>
      </c>
      <c r="AV180" s="12" t="s">
        <v>141</v>
      </c>
      <c r="AW180" s="12" t="s">
        <v>33</v>
      </c>
      <c r="AX180" s="12" t="s">
        <v>81</v>
      </c>
      <c r="AY180" s="161" t="s">
        <v>133</v>
      </c>
    </row>
    <row r="181" spans="2:65" s="11" customFormat="1" ht="22.9" customHeight="1">
      <c r="B181" s="132"/>
      <c r="D181" s="133" t="s">
        <v>75</v>
      </c>
      <c r="E181" s="142" t="s">
        <v>207</v>
      </c>
      <c r="F181" s="142" t="s">
        <v>208</v>
      </c>
      <c r="I181" s="135"/>
      <c r="J181" s="143">
        <f>BK181</f>
        <v>0</v>
      </c>
      <c r="L181" s="132"/>
      <c r="M181" s="137"/>
      <c r="P181" s="138">
        <f>SUM(P182:P188)</f>
        <v>0</v>
      </c>
      <c r="R181" s="138">
        <f>SUM(R182:R188)</f>
        <v>0</v>
      </c>
      <c r="T181" s="139">
        <f>SUM(T182:T188)</f>
        <v>0</v>
      </c>
      <c r="AR181" s="133" t="s">
        <v>81</v>
      </c>
      <c r="AT181" s="140" t="s">
        <v>75</v>
      </c>
      <c r="AU181" s="140" t="s">
        <v>81</v>
      </c>
      <c r="AY181" s="133" t="s">
        <v>133</v>
      </c>
      <c r="BK181" s="141">
        <f>SUM(BK182:BK188)</f>
        <v>0</v>
      </c>
    </row>
    <row r="182" spans="2:65" s="1" customFormat="1" ht="21.75" customHeight="1">
      <c r="B182" s="144"/>
      <c r="C182" s="145">
        <v>16</v>
      </c>
      <c r="D182" s="145" t="s">
        <v>136</v>
      </c>
      <c r="E182" s="146" t="s">
        <v>209</v>
      </c>
      <c r="F182" s="147" t="s">
        <v>210</v>
      </c>
      <c r="G182" s="148" t="s">
        <v>211</v>
      </c>
      <c r="H182" s="149">
        <v>3.0489999999999999</v>
      </c>
      <c r="I182" s="150"/>
      <c r="J182" s="151">
        <f>ROUND(I182*H182,2)</f>
        <v>0</v>
      </c>
      <c r="K182" s="152"/>
      <c r="L182" s="31"/>
      <c r="M182" s="153" t="s">
        <v>1</v>
      </c>
      <c r="N182" s="154" t="s">
        <v>42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AR182" s="157" t="s">
        <v>140</v>
      </c>
      <c r="AT182" s="157" t="s">
        <v>136</v>
      </c>
      <c r="AU182" s="157" t="s">
        <v>141</v>
      </c>
      <c r="AY182" s="16" t="s">
        <v>133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6" t="s">
        <v>141</v>
      </c>
      <c r="BK182" s="158">
        <f>ROUND(I182*H182,2)</f>
        <v>0</v>
      </c>
      <c r="BL182" s="16" t="s">
        <v>140</v>
      </c>
      <c r="BM182" s="157" t="s">
        <v>212</v>
      </c>
    </row>
    <row r="183" spans="2:65" s="1" customFormat="1" ht="21.75" customHeight="1">
      <c r="B183" s="144"/>
      <c r="C183" s="145">
        <v>17</v>
      </c>
      <c r="D183" s="145" t="s">
        <v>136</v>
      </c>
      <c r="E183" s="146" t="s">
        <v>213</v>
      </c>
      <c r="F183" s="147" t="s">
        <v>214</v>
      </c>
      <c r="G183" s="148" t="s">
        <v>211</v>
      </c>
      <c r="H183" s="149">
        <v>152.44999999999999</v>
      </c>
      <c r="I183" s="150"/>
      <c r="J183" s="151">
        <f>ROUND(I183*H183,2)</f>
        <v>0</v>
      </c>
      <c r="K183" s="152"/>
      <c r="L183" s="31"/>
      <c r="M183" s="153" t="s">
        <v>1</v>
      </c>
      <c r="N183" s="154" t="s">
        <v>42</v>
      </c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AR183" s="157" t="s">
        <v>140</v>
      </c>
      <c r="AT183" s="157" t="s">
        <v>136</v>
      </c>
      <c r="AU183" s="157" t="s">
        <v>141</v>
      </c>
      <c r="AY183" s="16" t="s">
        <v>133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6" t="s">
        <v>141</v>
      </c>
      <c r="BK183" s="158">
        <f>ROUND(I183*H183,2)</f>
        <v>0</v>
      </c>
      <c r="BL183" s="16" t="s">
        <v>140</v>
      </c>
      <c r="BM183" s="157" t="s">
        <v>215</v>
      </c>
    </row>
    <row r="184" spans="2:65" s="12" customFormat="1">
      <c r="B184" s="159"/>
      <c r="D184" s="160" t="s">
        <v>143</v>
      </c>
      <c r="F184" s="162" t="s">
        <v>216</v>
      </c>
      <c r="H184" s="163">
        <v>152.44999999999999</v>
      </c>
      <c r="I184" s="164"/>
      <c r="L184" s="159"/>
      <c r="M184" s="165"/>
      <c r="T184" s="166"/>
      <c r="AT184" s="161" t="s">
        <v>143</v>
      </c>
      <c r="AU184" s="161" t="s">
        <v>141</v>
      </c>
      <c r="AV184" s="12" t="s">
        <v>141</v>
      </c>
      <c r="AW184" s="12" t="s">
        <v>3</v>
      </c>
      <c r="AX184" s="12" t="s">
        <v>81</v>
      </c>
      <c r="AY184" s="161" t="s">
        <v>133</v>
      </c>
    </row>
    <row r="185" spans="2:65" s="1" customFormat="1" ht="21.75" customHeight="1">
      <c r="B185" s="144"/>
      <c r="C185" s="145">
        <v>18</v>
      </c>
      <c r="D185" s="145" t="s">
        <v>136</v>
      </c>
      <c r="E185" s="146" t="s">
        <v>217</v>
      </c>
      <c r="F185" s="147" t="s">
        <v>218</v>
      </c>
      <c r="G185" s="148" t="s">
        <v>211</v>
      </c>
      <c r="H185" s="149">
        <v>3.0489999999999999</v>
      </c>
      <c r="I185" s="150"/>
      <c r="J185" s="151">
        <f>ROUND(I185*H185,2)</f>
        <v>0</v>
      </c>
      <c r="K185" s="152"/>
      <c r="L185" s="31"/>
      <c r="M185" s="153" t="s">
        <v>1</v>
      </c>
      <c r="N185" s="154" t="s">
        <v>42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140</v>
      </c>
      <c r="AT185" s="157" t="s">
        <v>136</v>
      </c>
      <c r="AU185" s="157" t="s">
        <v>141</v>
      </c>
      <c r="AY185" s="16" t="s">
        <v>133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6" t="s">
        <v>141</v>
      </c>
      <c r="BK185" s="158">
        <f>ROUND(I185*H185,2)</f>
        <v>0</v>
      </c>
      <c r="BL185" s="16" t="s">
        <v>140</v>
      </c>
      <c r="BM185" s="157" t="s">
        <v>219</v>
      </c>
    </row>
    <row r="186" spans="2:65" s="1" customFormat="1" ht="21.75" customHeight="1">
      <c r="B186" s="144"/>
      <c r="C186" s="145">
        <v>19</v>
      </c>
      <c r="D186" s="145" t="s">
        <v>136</v>
      </c>
      <c r="E186" s="146" t="s">
        <v>220</v>
      </c>
      <c r="F186" s="147" t="s">
        <v>221</v>
      </c>
      <c r="G186" s="148" t="s">
        <v>211</v>
      </c>
      <c r="H186" s="149">
        <v>27.440999999999999</v>
      </c>
      <c r="I186" s="150"/>
      <c r="J186" s="151">
        <f>ROUND(I186*H186,2)</f>
        <v>0</v>
      </c>
      <c r="K186" s="152"/>
      <c r="L186" s="31"/>
      <c r="M186" s="153" t="s">
        <v>1</v>
      </c>
      <c r="N186" s="154" t="s">
        <v>42</v>
      </c>
      <c r="P186" s="155">
        <f>O186*H186</f>
        <v>0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AR186" s="157" t="s">
        <v>140</v>
      </c>
      <c r="AT186" s="157" t="s">
        <v>136</v>
      </c>
      <c r="AU186" s="157" t="s">
        <v>141</v>
      </c>
      <c r="AY186" s="16" t="s">
        <v>133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6" t="s">
        <v>141</v>
      </c>
      <c r="BK186" s="158">
        <f>ROUND(I186*H186,2)</f>
        <v>0</v>
      </c>
      <c r="BL186" s="16" t="s">
        <v>140</v>
      </c>
      <c r="BM186" s="157" t="s">
        <v>222</v>
      </c>
    </row>
    <row r="187" spans="2:65" s="12" customFormat="1">
      <c r="B187" s="159"/>
      <c r="D187" s="160" t="s">
        <v>143</v>
      </c>
      <c r="F187" s="162" t="s">
        <v>223</v>
      </c>
      <c r="H187" s="163">
        <v>27.440999999999999</v>
      </c>
      <c r="I187" s="164"/>
      <c r="L187" s="159"/>
      <c r="M187" s="165"/>
      <c r="T187" s="166"/>
      <c r="AT187" s="161" t="s">
        <v>143</v>
      </c>
      <c r="AU187" s="161" t="s">
        <v>141</v>
      </c>
      <c r="AV187" s="12" t="s">
        <v>141</v>
      </c>
      <c r="AW187" s="12" t="s">
        <v>3</v>
      </c>
      <c r="AX187" s="12" t="s">
        <v>81</v>
      </c>
      <c r="AY187" s="161" t="s">
        <v>133</v>
      </c>
    </row>
    <row r="188" spans="2:65" s="1" customFormat="1" ht="21.75" customHeight="1">
      <c r="B188" s="144"/>
      <c r="C188" s="145">
        <v>20</v>
      </c>
      <c r="D188" s="145" t="s">
        <v>136</v>
      </c>
      <c r="E188" s="146" t="s">
        <v>224</v>
      </c>
      <c r="F188" s="147" t="s">
        <v>225</v>
      </c>
      <c r="G188" s="148" t="s">
        <v>211</v>
      </c>
      <c r="H188" s="149">
        <v>3.0489999999999999</v>
      </c>
      <c r="I188" s="150"/>
      <c r="J188" s="151">
        <f>ROUND(I188*H188,2)</f>
        <v>0</v>
      </c>
      <c r="K188" s="152"/>
      <c r="L188" s="31"/>
      <c r="M188" s="153" t="s">
        <v>1</v>
      </c>
      <c r="N188" s="154" t="s">
        <v>42</v>
      </c>
      <c r="P188" s="155">
        <f>O188*H188</f>
        <v>0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AR188" s="157" t="s">
        <v>140</v>
      </c>
      <c r="AT188" s="157" t="s">
        <v>136</v>
      </c>
      <c r="AU188" s="157" t="s">
        <v>141</v>
      </c>
      <c r="AY188" s="16" t="s">
        <v>133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6" t="s">
        <v>141</v>
      </c>
      <c r="BK188" s="158">
        <f>ROUND(I188*H188,2)</f>
        <v>0</v>
      </c>
      <c r="BL188" s="16" t="s">
        <v>140</v>
      </c>
      <c r="BM188" s="157" t="s">
        <v>226</v>
      </c>
    </row>
    <row r="189" spans="2:65" s="11" customFormat="1" ht="22.9" customHeight="1">
      <c r="B189" s="132"/>
      <c r="D189" s="133" t="s">
        <v>75</v>
      </c>
      <c r="E189" s="142" t="s">
        <v>227</v>
      </c>
      <c r="F189" s="142" t="s">
        <v>228</v>
      </c>
      <c r="I189" s="135"/>
      <c r="J189" s="143">
        <f>BK189</f>
        <v>0</v>
      </c>
      <c r="L189" s="132"/>
      <c r="M189" s="137"/>
      <c r="P189" s="138">
        <f>SUM(P190:P192)</f>
        <v>0</v>
      </c>
      <c r="R189" s="138">
        <f>SUM(R190:R192)</f>
        <v>0</v>
      </c>
      <c r="T189" s="139">
        <f>SUM(T190:T192)</f>
        <v>0</v>
      </c>
      <c r="AR189" s="133" t="s">
        <v>81</v>
      </c>
      <c r="AT189" s="140" t="s">
        <v>75</v>
      </c>
      <c r="AU189" s="140" t="s">
        <v>81</v>
      </c>
      <c r="AY189" s="133" t="s">
        <v>133</v>
      </c>
      <c r="BK189" s="141">
        <f>SUM(BK190:BK192)</f>
        <v>0</v>
      </c>
    </row>
    <row r="190" spans="2:65" s="1" customFormat="1" ht="16.5" customHeight="1">
      <c r="B190" s="144"/>
      <c r="C190" s="145">
        <v>21</v>
      </c>
      <c r="D190" s="145" t="s">
        <v>136</v>
      </c>
      <c r="E190" s="146" t="s">
        <v>229</v>
      </c>
      <c r="F190" s="147" t="s">
        <v>230</v>
      </c>
      <c r="G190" s="148" t="s">
        <v>211</v>
      </c>
      <c r="H190" s="149">
        <v>0.98299999999999998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140</v>
      </c>
      <c r="AT190" s="157" t="s">
        <v>136</v>
      </c>
      <c r="AU190" s="157" t="s">
        <v>141</v>
      </c>
      <c r="AY190" s="16" t="s">
        <v>133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141</v>
      </c>
      <c r="BK190" s="158">
        <f>ROUND(I190*H190,2)</f>
        <v>0</v>
      </c>
      <c r="BL190" s="16" t="s">
        <v>140</v>
      </c>
      <c r="BM190" s="157" t="s">
        <v>231</v>
      </c>
    </row>
    <row r="191" spans="2:65" s="1" customFormat="1" ht="21.75" customHeight="1">
      <c r="B191" s="144"/>
      <c r="C191" s="145">
        <v>22</v>
      </c>
      <c r="D191" s="145" t="s">
        <v>136</v>
      </c>
      <c r="E191" s="146" t="s">
        <v>232</v>
      </c>
      <c r="F191" s="147" t="s">
        <v>233</v>
      </c>
      <c r="G191" s="148" t="s">
        <v>211</v>
      </c>
      <c r="H191" s="149">
        <v>0.98299999999999998</v>
      </c>
      <c r="I191" s="150"/>
      <c r="J191" s="151">
        <f>ROUND(I191*H191,2)</f>
        <v>0</v>
      </c>
      <c r="K191" s="152"/>
      <c r="L191" s="31"/>
      <c r="M191" s="153" t="s">
        <v>1</v>
      </c>
      <c r="N191" s="154" t="s">
        <v>42</v>
      </c>
      <c r="P191" s="155">
        <f>O191*H191</f>
        <v>0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AR191" s="157" t="s">
        <v>140</v>
      </c>
      <c r="AT191" s="157" t="s">
        <v>136</v>
      </c>
      <c r="AU191" s="157" t="s">
        <v>141</v>
      </c>
      <c r="AY191" s="16" t="s">
        <v>133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6" t="s">
        <v>141</v>
      </c>
      <c r="BK191" s="158">
        <f>ROUND(I191*H191,2)</f>
        <v>0</v>
      </c>
      <c r="BL191" s="16" t="s">
        <v>140</v>
      </c>
      <c r="BM191" s="157" t="s">
        <v>234</v>
      </c>
    </row>
    <row r="192" spans="2:65" s="1" customFormat="1" ht="21.75" customHeight="1">
      <c r="B192" s="144"/>
      <c r="C192" s="145">
        <v>23</v>
      </c>
      <c r="D192" s="145" t="s">
        <v>136</v>
      </c>
      <c r="E192" s="146" t="s">
        <v>235</v>
      </c>
      <c r="F192" s="147" t="s">
        <v>236</v>
      </c>
      <c r="G192" s="148" t="s">
        <v>211</v>
      </c>
      <c r="H192" s="149">
        <v>0.98299999999999998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140</v>
      </c>
      <c r="AT192" s="157" t="s">
        <v>136</v>
      </c>
      <c r="AU192" s="157" t="s">
        <v>141</v>
      </c>
      <c r="AY192" s="16" t="s">
        <v>133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141</v>
      </c>
      <c r="BK192" s="158">
        <f>ROUND(I192*H192,2)</f>
        <v>0</v>
      </c>
      <c r="BL192" s="16" t="s">
        <v>140</v>
      </c>
      <c r="BM192" s="157" t="s">
        <v>237</v>
      </c>
    </row>
    <row r="193" spans="2:65" s="11" customFormat="1" ht="25.9" customHeight="1">
      <c r="B193" s="132"/>
      <c r="D193" s="133" t="s">
        <v>75</v>
      </c>
      <c r="E193" s="134" t="s">
        <v>238</v>
      </c>
      <c r="F193" s="134" t="s">
        <v>239</v>
      </c>
      <c r="I193" s="135"/>
      <c r="J193" s="136">
        <f>BK193</f>
        <v>0</v>
      </c>
      <c r="L193" s="132"/>
      <c r="M193" s="137"/>
      <c r="P193" s="138">
        <f>P194+P223+P233+P244+P255+P274+P277+P294+P299+P331+P347+P356+P364+P375+P381</f>
        <v>0</v>
      </c>
      <c r="R193" s="138">
        <f>R194+R223+R233+R244+R255+R274+R277+R294+R299+R331+R347+R356+R364+R375+R381</f>
        <v>2.6178758699999998</v>
      </c>
      <c r="T193" s="139">
        <f>T194+T223+T233+T244+T255+T274+T277+T294+T299+T331+T347+T356+T364+T375+T381</f>
        <v>0.23186973</v>
      </c>
      <c r="AR193" s="133" t="s">
        <v>141</v>
      </c>
      <c r="AT193" s="140" t="s">
        <v>75</v>
      </c>
      <c r="AU193" s="140" t="s">
        <v>76</v>
      </c>
      <c r="AY193" s="133" t="s">
        <v>133</v>
      </c>
      <c r="BK193" s="141">
        <f>BK194+BK223+BK233+BK244+BK255+BK274+BK277+BK294+BK299+BK331+BK347+BK356+BK364+BK375+BK381</f>
        <v>0</v>
      </c>
    </row>
    <row r="194" spans="2:65" s="11" customFormat="1" ht="22.9" customHeight="1">
      <c r="B194" s="132"/>
      <c r="D194" s="133" t="s">
        <v>75</v>
      </c>
      <c r="E194" s="142" t="s">
        <v>240</v>
      </c>
      <c r="F194" s="142" t="s">
        <v>241</v>
      </c>
      <c r="I194" s="135"/>
      <c r="J194" s="143">
        <f>BK194</f>
        <v>0</v>
      </c>
      <c r="L194" s="132"/>
      <c r="M194" s="137"/>
      <c r="P194" s="138">
        <f>SUM(P195:P222)</f>
        <v>0</v>
      </c>
      <c r="R194" s="138">
        <f>SUM(R195:R222)</f>
        <v>4.4311680000000006E-2</v>
      </c>
      <c r="T194" s="139">
        <f>SUM(T195:T222)</f>
        <v>0</v>
      </c>
      <c r="AR194" s="133" t="s">
        <v>141</v>
      </c>
      <c r="AT194" s="140" t="s">
        <v>75</v>
      </c>
      <c r="AU194" s="140" t="s">
        <v>81</v>
      </c>
      <c r="AY194" s="133" t="s">
        <v>133</v>
      </c>
      <c r="BK194" s="141">
        <f>SUM(BK195:BK222)</f>
        <v>0</v>
      </c>
    </row>
    <row r="195" spans="2:65" s="1" customFormat="1" ht="21.75" customHeight="1">
      <c r="B195" s="144"/>
      <c r="C195" s="145">
        <v>24</v>
      </c>
      <c r="D195" s="145" t="s">
        <v>136</v>
      </c>
      <c r="E195" s="146" t="s">
        <v>242</v>
      </c>
      <c r="F195" s="147" t="s">
        <v>243</v>
      </c>
      <c r="G195" s="148" t="s">
        <v>139</v>
      </c>
      <c r="H195" s="149">
        <v>5.2480000000000002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184</v>
      </c>
      <c r="AT195" s="157" t="s">
        <v>136</v>
      </c>
      <c r="AU195" s="157" t="s">
        <v>141</v>
      </c>
      <c r="AY195" s="16" t="s">
        <v>133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141</v>
      </c>
      <c r="BK195" s="158">
        <f>ROUND(I195*H195,2)</f>
        <v>0</v>
      </c>
      <c r="BL195" s="16" t="s">
        <v>184</v>
      </c>
      <c r="BM195" s="157" t="s">
        <v>244</v>
      </c>
    </row>
    <row r="196" spans="2:65" s="12" customFormat="1">
      <c r="B196" s="159"/>
      <c r="D196" s="160" t="s">
        <v>143</v>
      </c>
      <c r="E196" s="161" t="s">
        <v>1</v>
      </c>
      <c r="F196" s="162" t="s">
        <v>245</v>
      </c>
      <c r="H196" s="163">
        <v>0.88500000000000001</v>
      </c>
      <c r="I196" s="164"/>
      <c r="L196" s="159"/>
      <c r="M196" s="165"/>
      <c r="T196" s="166"/>
      <c r="AT196" s="161" t="s">
        <v>143</v>
      </c>
      <c r="AU196" s="161" t="s">
        <v>141</v>
      </c>
      <c r="AV196" s="12" t="s">
        <v>141</v>
      </c>
      <c r="AW196" s="12" t="s">
        <v>33</v>
      </c>
      <c r="AX196" s="12" t="s">
        <v>76</v>
      </c>
      <c r="AY196" s="161" t="s">
        <v>133</v>
      </c>
    </row>
    <row r="197" spans="2:65" s="12" customFormat="1">
      <c r="B197" s="159"/>
      <c r="D197" s="160" t="s">
        <v>143</v>
      </c>
      <c r="E197" s="161" t="s">
        <v>1</v>
      </c>
      <c r="F197" s="162" t="s">
        <v>246</v>
      </c>
      <c r="H197" s="163">
        <v>4.3630000000000004</v>
      </c>
      <c r="I197" s="164"/>
      <c r="L197" s="159"/>
      <c r="M197" s="165"/>
      <c r="T197" s="166"/>
      <c r="AT197" s="161" t="s">
        <v>143</v>
      </c>
      <c r="AU197" s="161" t="s">
        <v>141</v>
      </c>
      <c r="AV197" s="12" t="s">
        <v>141</v>
      </c>
      <c r="AW197" s="12" t="s">
        <v>33</v>
      </c>
      <c r="AX197" s="12" t="s">
        <v>76</v>
      </c>
      <c r="AY197" s="161" t="s">
        <v>133</v>
      </c>
    </row>
    <row r="198" spans="2:65" s="14" customFormat="1">
      <c r="B198" s="184"/>
      <c r="D198" s="160" t="s">
        <v>143</v>
      </c>
      <c r="E198" s="185" t="s">
        <v>1</v>
      </c>
      <c r="F198" s="186" t="s">
        <v>183</v>
      </c>
      <c r="H198" s="187">
        <v>5.2480000000000002</v>
      </c>
      <c r="I198" s="188"/>
      <c r="L198" s="184"/>
      <c r="M198" s="189"/>
      <c r="T198" s="190"/>
      <c r="AT198" s="185" t="s">
        <v>143</v>
      </c>
      <c r="AU198" s="185" t="s">
        <v>141</v>
      </c>
      <c r="AV198" s="14" t="s">
        <v>140</v>
      </c>
      <c r="AW198" s="14" t="s">
        <v>33</v>
      </c>
      <c r="AX198" s="14" t="s">
        <v>81</v>
      </c>
      <c r="AY198" s="185" t="s">
        <v>133</v>
      </c>
    </row>
    <row r="199" spans="2:65" s="1" customFormat="1" ht="21.75" customHeight="1">
      <c r="B199" s="144"/>
      <c r="C199" s="145">
        <v>25</v>
      </c>
      <c r="D199" s="145" t="s">
        <v>136</v>
      </c>
      <c r="E199" s="146" t="s">
        <v>247</v>
      </c>
      <c r="F199" s="147" t="s">
        <v>248</v>
      </c>
      <c r="G199" s="148" t="s">
        <v>139</v>
      </c>
      <c r="H199" s="149">
        <v>9.1920000000000002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184</v>
      </c>
      <c r="AT199" s="157" t="s">
        <v>136</v>
      </c>
      <c r="AU199" s="157" t="s">
        <v>141</v>
      </c>
      <c r="AY199" s="16" t="s">
        <v>133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141</v>
      </c>
      <c r="BK199" s="158">
        <f>ROUND(I199*H199,2)</f>
        <v>0</v>
      </c>
      <c r="BL199" s="16" t="s">
        <v>184</v>
      </c>
      <c r="BM199" s="157" t="s">
        <v>249</v>
      </c>
    </row>
    <row r="200" spans="2:65" s="12" customFormat="1">
      <c r="B200" s="159"/>
      <c r="D200" s="160" t="s">
        <v>143</v>
      </c>
      <c r="E200" s="161" t="s">
        <v>1</v>
      </c>
      <c r="F200" s="162" t="s">
        <v>250</v>
      </c>
      <c r="H200" s="163">
        <v>0.58499999999999996</v>
      </c>
      <c r="I200" s="164"/>
      <c r="L200" s="159"/>
      <c r="M200" s="165"/>
      <c r="T200" s="166"/>
      <c r="AT200" s="161" t="s">
        <v>143</v>
      </c>
      <c r="AU200" s="161" t="s">
        <v>141</v>
      </c>
      <c r="AV200" s="12" t="s">
        <v>141</v>
      </c>
      <c r="AW200" s="12" t="s">
        <v>33</v>
      </c>
      <c r="AX200" s="12" t="s">
        <v>76</v>
      </c>
      <c r="AY200" s="161" t="s">
        <v>133</v>
      </c>
    </row>
    <row r="201" spans="2:65" s="12" customFormat="1">
      <c r="B201" s="159"/>
      <c r="D201" s="160" t="s">
        <v>143</v>
      </c>
      <c r="E201" s="161" t="s">
        <v>1</v>
      </c>
      <c r="F201" s="162" t="s">
        <v>251</v>
      </c>
      <c r="H201" s="163">
        <v>5.54</v>
      </c>
      <c r="I201" s="164"/>
      <c r="L201" s="159"/>
      <c r="M201" s="165"/>
      <c r="T201" s="166"/>
      <c r="AT201" s="161" t="s">
        <v>143</v>
      </c>
      <c r="AU201" s="161" t="s">
        <v>141</v>
      </c>
      <c r="AV201" s="12" t="s">
        <v>141</v>
      </c>
      <c r="AW201" s="12" t="s">
        <v>33</v>
      </c>
      <c r="AX201" s="12" t="s">
        <v>76</v>
      </c>
      <c r="AY201" s="161" t="s">
        <v>133</v>
      </c>
    </row>
    <row r="202" spans="2:65" s="12" customFormat="1">
      <c r="B202" s="159"/>
      <c r="D202" s="160" t="s">
        <v>143</v>
      </c>
      <c r="E202" s="161" t="s">
        <v>1</v>
      </c>
      <c r="F202" s="162" t="s">
        <v>252</v>
      </c>
      <c r="H202" s="163">
        <v>1.1870000000000001</v>
      </c>
      <c r="I202" s="164"/>
      <c r="L202" s="159"/>
      <c r="M202" s="165"/>
      <c r="T202" s="166"/>
      <c r="AT202" s="161" t="s">
        <v>143</v>
      </c>
      <c r="AU202" s="161" t="s">
        <v>141</v>
      </c>
      <c r="AV202" s="12" t="s">
        <v>141</v>
      </c>
      <c r="AW202" s="12" t="s">
        <v>33</v>
      </c>
      <c r="AX202" s="12" t="s">
        <v>76</v>
      </c>
      <c r="AY202" s="161" t="s">
        <v>133</v>
      </c>
    </row>
    <row r="203" spans="2:65" s="12" customFormat="1">
      <c r="B203" s="159"/>
      <c r="D203" s="160" t="s">
        <v>143</v>
      </c>
      <c r="E203" s="161" t="s">
        <v>1</v>
      </c>
      <c r="F203" s="162" t="s">
        <v>253</v>
      </c>
      <c r="H203" s="163">
        <v>0.2</v>
      </c>
      <c r="I203" s="164"/>
      <c r="L203" s="159"/>
      <c r="M203" s="165"/>
      <c r="T203" s="166"/>
      <c r="AT203" s="161" t="s">
        <v>143</v>
      </c>
      <c r="AU203" s="161" t="s">
        <v>141</v>
      </c>
      <c r="AV203" s="12" t="s">
        <v>141</v>
      </c>
      <c r="AW203" s="12" t="s">
        <v>33</v>
      </c>
      <c r="AX203" s="12" t="s">
        <v>76</v>
      </c>
      <c r="AY203" s="161" t="s">
        <v>133</v>
      </c>
    </row>
    <row r="204" spans="2:65" s="13" customFormat="1">
      <c r="B204" s="167"/>
      <c r="D204" s="160" t="s">
        <v>143</v>
      </c>
      <c r="E204" s="168" t="s">
        <v>1</v>
      </c>
      <c r="F204" s="169" t="s">
        <v>254</v>
      </c>
      <c r="H204" s="168" t="s">
        <v>1</v>
      </c>
      <c r="I204" s="170"/>
      <c r="L204" s="167"/>
      <c r="M204" s="171"/>
      <c r="T204" s="172"/>
      <c r="AT204" s="168" t="s">
        <v>143</v>
      </c>
      <c r="AU204" s="168" t="s">
        <v>141</v>
      </c>
      <c r="AV204" s="13" t="s">
        <v>81</v>
      </c>
      <c r="AW204" s="13" t="s">
        <v>33</v>
      </c>
      <c r="AX204" s="13" t="s">
        <v>76</v>
      </c>
      <c r="AY204" s="168" t="s">
        <v>133</v>
      </c>
    </row>
    <row r="205" spans="2:65" s="12" customFormat="1">
      <c r="B205" s="159"/>
      <c r="D205" s="160" t="s">
        <v>143</v>
      </c>
      <c r="E205" s="161" t="s">
        <v>1</v>
      </c>
      <c r="F205" s="162" t="s">
        <v>255</v>
      </c>
      <c r="H205" s="163">
        <v>1.68</v>
      </c>
      <c r="I205" s="164"/>
      <c r="L205" s="159"/>
      <c r="M205" s="165"/>
      <c r="T205" s="166"/>
      <c r="AT205" s="161" t="s">
        <v>143</v>
      </c>
      <c r="AU205" s="161" t="s">
        <v>141</v>
      </c>
      <c r="AV205" s="12" t="s">
        <v>141</v>
      </c>
      <c r="AW205" s="12" t="s">
        <v>33</v>
      </c>
      <c r="AX205" s="12" t="s">
        <v>76</v>
      </c>
      <c r="AY205" s="161" t="s">
        <v>133</v>
      </c>
    </row>
    <row r="206" spans="2:65" s="14" customFormat="1">
      <c r="B206" s="184"/>
      <c r="D206" s="160" t="s">
        <v>143</v>
      </c>
      <c r="E206" s="185" t="s">
        <v>1</v>
      </c>
      <c r="F206" s="186" t="s">
        <v>183</v>
      </c>
      <c r="H206" s="187">
        <v>9.1920000000000002</v>
      </c>
      <c r="I206" s="188"/>
      <c r="L206" s="184"/>
      <c r="M206" s="189"/>
      <c r="T206" s="190"/>
      <c r="AT206" s="185" t="s">
        <v>143</v>
      </c>
      <c r="AU206" s="185" t="s">
        <v>141</v>
      </c>
      <c r="AV206" s="14" t="s">
        <v>140</v>
      </c>
      <c r="AW206" s="14" t="s">
        <v>33</v>
      </c>
      <c r="AX206" s="14" t="s">
        <v>81</v>
      </c>
      <c r="AY206" s="185" t="s">
        <v>133</v>
      </c>
    </row>
    <row r="207" spans="2:65" s="1" customFormat="1" ht="21.75" customHeight="1">
      <c r="B207" s="144"/>
      <c r="C207" s="173">
        <v>26</v>
      </c>
      <c r="D207" s="173" t="s">
        <v>173</v>
      </c>
      <c r="E207" s="174" t="s">
        <v>256</v>
      </c>
      <c r="F207" s="175" t="s">
        <v>257</v>
      </c>
      <c r="G207" s="176" t="s">
        <v>258</v>
      </c>
      <c r="H207" s="177">
        <v>43.32</v>
      </c>
      <c r="I207" s="178"/>
      <c r="J207" s="179">
        <f>ROUND(I207*H207,2)</f>
        <v>0</v>
      </c>
      <c r="K207" s="180"/>
      <c r="L207" s="181"/>
      <c r="M207" s="182" t="s">
        <v>1</v>
      </c>
      <c r="N207" s="183" t="s">
        <v>42</v>
      </c>
      <c r="P207" s="155">
        <f>O207*H207</f>
        <v>0</v>
      </c>
      <c r="Q207" s="155">
        <v>1E-3</v>
      </c>
      <c r="R207" s="155">
        <f>Q207*H207</f>
        <v>4.3320000000000004E-2</v>
      </c>
      <c r="S207" s="155">
        <v>0</v>
      </c>
      <c r="T207" s="156">
        <f>S207*H207</f>
        <v>0</v>
      </c>
      <c r="AR207" s="157" t="s">
        <v>259</v>
      </c>
      <c r="AT207" s="157" t="s">
        <v>173</v>
      </c>
      <c r="AU207" s="157" t="s">
        <v>141</v>
      </c>
      <c r="AY207" s="16" t="s">
        <v>133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6" t="s">
        <v>141</v>
      </c>
      <c r="BK207" s="158">
        <f>ROUND(I207*H207,2)</f>
        <v>0</v>
      </c>
      <c r="BL207" s="16" t="s">
        <v>184</v>
      </c>
      <c r="BM207" s="157" t="s">
        <v>260</v>
      </c>
    </row>
    <row r="208" spans="2:65" s="13" customFormat="1">
      <c r="B208" s="167"/>
      <c r="D208" s="160" t="s">
        <v>143</v>
      </c>
      <c r="E208" s="168" t="s">
        <v>1</v>
      </c>
      <c r="F208" s="169" t="s">
        <v>261</v>
      </c>
      <c r="H208" s="168" t="s">
        <v>1</v>
      </c>
      <c r="I208" s="170"/>
      <c r="L208" s="167"/>
      <c r="M208" s="171"/>
      <c r="T208" s="172"/>
      <c r="AT208" s="168" t="s">
        <v>143</v>
      </c>
      <c r="AU208" s="168" t="s">
        <v>141</v>
      </c>
      <c r="AV208" s="13" t="s">
        <v>81</v>
      </c>
      <c r="AW208" s="13" t="s">
        <v>33</v>
      </c>
      <c r="AX208" s="13" t="s">
        <v>76</v>
      </c>
      <c r="AY208" s="168" t="s">
        <v>133</v>
      </c>
    </row>
    <row r="209" spans="2:65" s="12" customFormat="1">
      <c r="B209" s="159"/>
      <c r="D209" s="160" t="s">
        <v>143</v>
      </c>
      <c r="E209" s="161" t="s">
        <v>1</v>
      </c>
      <c r="F209" s="162" t="s">
        <v>262</v>
      </c>
      <c r="H209" s="163">
        <v>43.32</v>
      </c>
      <c r="I209" s="164"/>
      <c r="L209" s="159"/>
      <c r="M209" s="165"/>
      <c r="T209" s="166"/>
      <c r="AT209" s="161" t="s">
        <v>143</v>
      </c>
      <c r="AU209" s="161" t="s">
        <v>141</v>
      </c>
      <c r="AV209" s="12" t="s">
        <v>141</v>
      </c>
      <c r="AW209" s="12" t="s">
        <v>33</v>
      </c>
      <c r="AX209" s="12" t="s">
        <v>81</v>
      </c>
      <c r="AY209" s="161" t="s">
        <v>133</v>
      </c>
    </row>
    <row r="210" spans="2:65" s="1" customFormat="1" ht="21.75" customHeight="1">
      <c r="B210" s="144"/>
      <c r="C210" s="145">
        <v>27</v>
      </c>
      <c r="D210" s="145" t="s">
        <v>136</v>
      </c>
      <c r="E210" s="146" t="s">
        <v>263</v>
      </c>
      <c r="F210" s="147" t="s">
        <v>264</v>
      </c>
      <c r="G210" s="148" t="s">
        <v>139</v>
      </c>
      <c r="H210" s="149">
        <v>14.44</v>
      </c>
      <c r="I210" s="150"/>
      <c r="J210" s="151">
        <f>ROUND(I210*H210,2)</f>
        <v>0</v>
      </c>
      <c r="K210" s="152"/>
      <c r="L210" s="31"/>
      <c r="M210" s="153" t="s">
        <v>1</v>
      </c>
      <c r="N210" s="154" t="s">
        <v>42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184</v>
      </c>
      <c r="AT210" s="157" t="s">
        <v>136</v>
      </c>
      <c r="AU210" s="157" t="s">
        <v>141</v>
      </c>
      <c r="AY210" s="16" t="s">
        <v>133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6" t="s">
        <v>141</v>
      </c>
      <c r="BK210" s="158">
        <f>ROUND(I210*H210,2)</f>
        <v>0</v>
      </c>
      <c r="BL210" s="16" t="s">
        <v>184</v>
      </c>
      <c r="BM210" s="157" t="s">
        <v>265</v>
      </c>
    </row>
    <row r="211" spans="2:65" s="12" customFormat="1">
      <c r="B211" s="159"/>
      <c r="D211" s="160" t="s">
        <v>143</v>
      </c>
      <c r="E211" s="161" t="s">
        <v>1</v>
      </c>
      <c r="F211" s="162" t="s">
        <v>266</v>
      </c>
      <c r="H211" s="163">
        <v>14.44</v>
      </c>
      <c r="I211" s="164"/>
      <c r="L211" s="159"/>
      <c r="M211" s="165"/>
      <c r="T211" s="166"/>
      <c r="AT211" s="161" t="s">
        <v>143</v>
      </c>
      <c r="AU211" s="161" t="s">
        <v>141</v>
      </c>
      <c r="AV211" s="12" t="s">
        <v>141</v>
      </c>
      <c r="AW211" s="12" t="s">
        <v>33</v>
      </c>
      <c r="AX211" s="12" t="s">
        <v>81</v>
      </c>
      <c r="AY211" s="161" t="s">
        <v>133</v>
      </c>
    </row>
    <row r="212" spans="2:65" s="1" customFormat="1" ht="21.75" customHeight="1">
      <c r="B212" s="144"/>
      <c r="C212" s="145">
        <v>28</v>
      </c>
      <c r="D212" s="145" t="s">
        <v>136</v>
      </c>
      <c r="E212" s="146" t="s">
        <v>267</v>
      </c>
      <c r="F212" s="147" t="s">
        <v>268</v>
      </c>
      <c r="G212" s="148" t="s">
        <v>269</v>
      </c>
      <c r="H212" s="149">
        <v>15.025</v>
      </c>
      <c r="I212" s="150"/>
      <c r="J212" s="151">
        <f>ROUND(I212*H212,2)</f>
        <v>0</v>
      </c>
      <c r="K212" s="152"/>
      <c r="L212" s="31"/>
      <c r="M212" s="153" t="s">
        <v>1</v>
      </c>
      <c r="N212" s="154" t="s">
        <v>42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AR212" s="157" t="s">
        <v>184</v>
      </c>
      <c r="AT212" s="157" t="s">
        <v>136</v>
      </c>
      <c r="AU212" s="157" t="s">
        <v>141</v>
      </c>
      <c r="AY212" s="16" t="s">
        <v>133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6" t="s">
        <v>141</v>
      </c>
      <c r="BK212" s="158">
        <f>ROUND(I212*H212,2)</f>
        <v>0</v>
      </c>
      <c r="BL212" s="16" t="s">
        <v>184</v>
      </c>
      <c r="BM212" s="157" t="s">
        <v>270</v>
      </c>
    </row>
    <row r="213" spans="2:65" s="12" customFormat="1">
      <c r="B213" s="159"/>
      <c r="D213" s="160" t="s">
        <v>143</v>
      </c>
      <c r="E213" s="161" t="s">
        <v>1</v>
      </c>
      <c r="F213" s="162" t="s">
        <v>271</v>
      </c>
      <c r="H213" s="163">
        <v>3.5550000000000002</v>
      </c>
      <c r="I213" s="164"/>
      <c r="L213" s="159"/>
      <c r="M213" s="165"/>
      <c r="T213" s="166"/>
      <c r="AT213" s="161" t="s">
        <v>143</v>
      </c>
      <c r="AU213" s="161" t="s">
        <v>141</v>
      </c>
      <c r="AV213" s="12" t="s">
        <v>141</v>
      </c>
      <c r="AW213" s="12" t="s">
        <v>33</v>
      </c>
      <c r="AX213" s="12" t="s">
        <v>76</v>
      </c>
      <c r="AY213" s="161" t="s">
        <v>133</v>
      </c>
    </row>
    <row r="214" spans="2:65" s="12" customFormat="1">
      <c r="B214" s="159"/>
      <c r="D214" s="160" t="s">
        <v>143</v>
      </c>
      <c r="E214" s="161" t="s">
        <v>1</v>
      </c>
      <c r="F214" s="162" t="s">
        <v>272</v>
      </c>
      <c r="H214" s="163">
        <v>7.77</v>
      </c>
      <c r="I214" s="164"/>
      <c r="L214" s="159"/>
      <c r="M214" s="165"/>
      <c r="T214" s="166"/>
      <c r="AT214" s="161" t="s">
        <v>143</v>
      </c>
      <c r="AU214" s="161" t="s">
        <v>141</v>
      </c>
      <c r="AV214" s="12" t="s">
        <v>141</v>
      </c>
      <c r="AW214" s="12" t="s">
        <v>33</v>
      </c>
      <c r="AX214" s="12" t="s">
        <v>76</v>
      </c>
      <c r="AY214" s="161" t="s">
        <v>133</v>
      </c>
    </row>
    <row r="215" spans="2:65" s="12" customFormat="1">
      <c r="B215" s="159"/>
      <c r="D215" s="160" t="s">
        <v>143</v>
      </c>
      <c r="E215" s="161" t="s">
        <v>1</v>
      </c>
      <c r="F215" s="162" t="s">
        <v>273</v>
      </c>
      <c r="H215" s="163">
        <v>2.1</v>
      </c>
      <c r="I215" s="164"/>
      <c r="L215" s="159"/>
      <c r="M215" s="165"/>
      <c r="T215" s="166"/>
      <c r="AT215" s="161" t="s">
        <v>143</v>
      </c>
      <c r="AU215" s="161" t="s">
        <v>141</v>
      </c>
      <c r="AV215" s="12" t="s">
        <v>141</v>
      </c>
      <c r="AW215" s="12" t="s">
        <v>33</v>
      </c>
      <c r="AX215" s="12" t="s">
        <v>76</v>
      </c>
      <c r="AY215" s="161" t="s">
        <v>133</v>
      </c>
    </row>
    <row r="216" spans="2:65" s="12" customFormat="1">
      <c r="B216" s="159"/>
      <c r="D216" s="160" t="s">
        <v>143</v>
      </c>
      <c r="E216" s="161" t="s">
        <v>1</v>
      </c>
      <c r="F216" s="162" t="s">
        <v>274</v>
      </c>
      <c r="H216" s="163">
        <v>0.8</v>
      </c>
      <c r="I216" s="164"/>
      <c r="L216" s="159"/>
      <c r="M216" s="165"/>
      <c r="T216" s="166"/>
      <c r="AT216" s="161" t="s">
        <v>143</v>
      </c>
      <c r="AU216" s="161" t="s">
        <v>141</v>
      </c>
      <c r="AV216" s="12" t="s">
        <v>141</v>
      </c>
      <c r="AW216" s="12" t="s">
        <v>33</v>
      </c>
      <c r="AX216" s="12" t="s">
        <v>76</v>
      </c>
      <c r="AY216" s="161" t="s">
        <v>133</v>
      </c>
    </row>
    <row r="217" spans="2:65" s="12" customFormat="1">
      <c r="B217" s="159"/>
      <c r="D217" s="160" t="s">
        <v>143</v>
      </c>
      <c r="E217" s="161" t="s">
        <v>1</v>
      </c>
      <c r="F217" s="162" t="s">
        <v>274</v>
      </c>
      <c r="H217" s="163">
        <v>0.8</v>
      </c>
      <c r="I217" s="164"/>
      <c r="L217" s="159"/>
      <c r="M217" s="165"/>
      <c r="T217" s="166"/>
      <c r="AT217" s="161" t="s">
        <v>143</v>
      </c>
      <c r="AU217" s="161" t="s">
        <v>141</v>
      </c>
      <c r="AV217" s="12" t="s">
        <v>141</v>
      </c>
      <c r="AW217" s="12" t="s">
        <v>33</v>
      </c>
      <c r="AX217" s="12" t="s">
        <v>76</v>
      </c>
      <c r="AY217" s="161" t="s">
        <v>133</v>
      </c>
    </row>
    <row r="218" spans="2:65" s="14" customFormat="1">
      <c r="B218" s="184"/>
      <c r="D218" s="160" t="s">
        <v>143</v>
      </c>
      <c r="E218" s="185" t="s">
        <v>1</v>
      </c>
      <c r="F218" s="186" t="s">
        <v>183</v>
      </c>
      <c r="H218" s="187">
        <v>15.025</v>
      </c>
      <c r="I218" s="188"/>
      <c r="L218" s="184"/>
      <c r="M218" s="189"/>
      <c r="T218" s="190"/>
      <c r="AT218" s="185" t="s">
        <v>143</v>
      </c>
      <c r="AU218" s="185" t="s">
        <v>141</v>
      </c>
      <c r="AV218" s="14" t="s">
        <v>140</v>
      </c>
      <c r="AW218" s="14" t="s">
        <v>33</v>
      </c>
      <c r="AX218" s="14" t="s">
        <v>81</v>
      </c>
      <c r="AY218" s="185" t="s">
        <v>133</v>
      </c>
    </row>
    <row r="219" spans="2:65" s="1" customFormat="1" ht="21.75" customHeight="1">
      <c r="B219" s="144"/>
      <c r="C219" s="145">
        <v>29</v>
      </c>
      <c r="D219" s="145" t="s">
        <v>136</v>
      </c>
      <c r="E219" s="146" t="s">
        <v>275</v>
      </c>
      <c r="F219" s="147" t="s">
        <v>276</v>
      </c>
      <c r="G219" s="148" t="s">
        <v>171</v>
      </c>
      <c r="H219" s="149">
        <v>7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184</v>
      </c>
      <c r="AT219" s="157" t="s">
        <v>136</v>
      </c>
      <c r="AU219" s="157" t="s">
        <v>141</v>
      </c>
      <c r="AY219" s="16" t="s">
        <v>133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141</v>
      </c>
      <c r="BK219" s="158">
        <f>ROUND(I219*H219,2)</f>
        <v>0</v>
      </c>
      <c r="BL219" s="16" t="s">
        <v>184</v>
      </c>
      <c r="BM219" s="157" t="s">
        <v>277</v>
      </c>
    </row>
    <row r="220" spans="2:65" s="1" customFormat="1" ht="16.5" customHeight="1">
      <c r="B220" s="144"/>
      <c r="C220" s="173">
        <v>30</v>
      </c>
      <c r="D220" s="173" t="s">
        <v>173</v>
      </c>
      <c r="E220" s="174" t="s">
        <v>278</v>
      </c>
      <c r="F220" s="175" t="s">
        <v>279</v>
      </c>
      <c r="G220" s="176" t="s">
        <v>269</v>
      </c>
      <c r="H220" s="177">
        <v>16.527999999999999</v>
      </c>
      <c r="I220" s="178"/>
      <c r="J220" s="179">
        <f>ROUND(I220*H220,2)</f>
        <v>0</v>
      </c>
      <c r="K220" s="180"/>
      <c r="L220" s="181"/>
      <c r="M220" s="182" t="s">
        <v>1</v>
      </c>
      <c r="N220" s="183" t="s">
        <v>42</v>
      </c>
      <c r="P220" s="155">
        <f>O220*H220</f>
        <v>0</v>
      </c>
      <c r="Q220" s="155">
        <v>6.0000000000000002E-5</v>
      </c>
      <c r="R220" s="155">
        <f>Q220*H220</f>
        <v>9.9167999999999999E-4</v>
      </c>
      <c r="S220" s="155">
        <v>0</v>
      </c>
      <c r="T220" s="156">
        <f>S220*H220</f>
        <v>0</v>
      </c>
      <c r="AR220" s="157" t="s">
        <v>259</v>
      </c>
      <c r="AT220" s="157" t="s">
        <v>173</v>
      </c>
      <c r="AU220" s="157" t="s">
        <v>141</v>
      </c>
      <c r="AY220" s="16" t="s">
        <v>133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6" t="s">
        <v>141</v>
      </c>
      <c r="BK220" s="158">
        <f>ROUND(I220*H220,2)</f>
        <v>0</v>
      </c>
      <c r="BL220" s="16" t="s">
        <v>184</v>
      </c>
      <c r="BM220" s="157" t="s">
        <v>280</v>
      </c>
    </row>
    <row r="221" spans="2:65" s="12" customFormat="1">
      <c r="B221" s="159"/>
      <c r="D221" s="160" t="s">
        <v>143</v>
      </c>
      <c r="E221" s="161" t="s">
        <v>1</v>
      </c>
      <c r="F221" s="162" t="s">
        <v>281</v>
      </c>
      <c r="H221" s="163">
        <v>16.527999999999999</v>
      </c>
      <c r="I221" s="164"/>
      <c r="L221" s="159"/>
      <c r="M221" s="165"/>
      <c r="T221" s="166"/>
      <c r="AT221" s="161" t="s">
        <v>143</v>
      </c>
      <c r="AU221" s="161" t="s">
        <v>141</v>
      </c>
      <c r="AV221" s="12" t="s">
        <v>141</v>
      </c>
      <c r="AW221" s="12" t="s">
        <v>33</v>
      </c>
      <c r="AX221" s="12" t="s">
        <v>81</v>
      </c>
      <c r="AY221" s="161" t="s">
        <v>133</v>
      </c>
    </row>
    <row r="222" spans="2:65" s="1" customFormat="1" ht="21.75" customHeight="1">
      <c r="B222" s="144"/>
      <c r="C222" s="145">
        <v>31</v>
      </c>
      <c r="D222" s="145" t="s">
        <v>136</v>
      </c>
      <c r="E222" s="146" t="s">
        <v>282</v>
      </c>
      <c r="F222" s="147" t="s">
        <v>283</v>
      </c>
      <c r="G222" s="148" t="s">
        <v>211</v>
      </c>
      <c r="H222" s="149">
        <v>4.3999999999999997E-2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AR222" s="157" t="s">
        <v>184</v>
      </c>
      <c r="AT222" s="157" t="s">
        <v>136</v>
      </c>
      <c r="AU222" s="157" t="s">
        <v>141</v>
      </c>
      <c r="AY222" s="16" t="s">
        <v>133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141</v>
      </c>
      <c r="BK222" s="158">
        <f>ROUND(I222*H222,2)</f>
        <v>0</v>
      </c>
      <c r="BL222" s="16" t="s">
        <v>184</v>
      </c>
      <c r="BM222" s="157" t="s">
        <v>284</v>
      </c>
    </row>
    <row r="223" spans="2:65" s="11" customFormat="1" ht="22.9" customHeight="1">
      <c r="B223" s="132"/>
      <c r="D223" s="133" t="s">
        <v>75</v>
      </c>
      <c r="E223" s="142" t="s">
        <v>285</v>
      </c>
      <c r="F223" s="142" t="s">
        <v>286</v>
      </c>
      <c r="I223" s="135"/>
      <c r="J223" s="143">
        <f>BK223</f>
        <v>0</v>
      </c>
      <c r="L223" s="132"/>
      <c r="M223" s="137"/>
      <c r="P223" s="138">
        <f>SUM(P224:P232)</f>
        <v>0</v>
      </c>
      <c r="R223" s="138">
        <f>SUM(R224:R232)</f>
        <v>8.3000000000000001E-3</v>
      </c>
      <c r="T223" s="139">
        <f>SUM(T224:T232)</f>
        <v>2.1179999999999997E-2</v>
      </c>
      <c r="AR223" s="133" t="s">
        <v>141</v>
      </c>
      <c r="AT223" s="140" t="s">
        <v>75</v>
      </c>
      <c r="AU223" s="140" t="s">
        <v>81</v>
      </c>
      <c r="AY223" s="133" t="s">
        <v>133</v>
      </c>
      <c r="BK223" s="141">
        <f>SUM(BK224:BK232)</f>
        <v>0</v>
      </c>
    </row>
    <row r="224" spans="2:65" s="1" customFormat="1" ht="16.5" customHeight="1">
      <c r="B224" s="144"/>
      <c r="C224" s="145">
        <v>32</v>
      </c>
      <c r="D224" s="145" t="s">
        <v>136</v>
      </c>
      <c r="E224" s="146" t="s">
        <v>287</v>
      </c>
      <c r="F224" s="147" t="s">
        <v>288</v>
      </c>
      <c r="G224" s="148" t="s">
        <v>269</v>
      </c>
      <c r="H224" s="149">
        <v>6</v>
      </c>
      <c r="I224" s="150"/>
      <c r="J224" s="151">
        <f>ROUND(I224*H224,2)</f>
        <v>0</v>
      </c>
      <c r="K224" s="152"/>
      <c r="L224" s="31"/>
      <c r="M224" s="153" t="s">
        <v>1</v>
      </c>
      <c r="N224" s="154" t="s">
        <v>42</v>
      </c>
      <c r="P224" s="155">
        <f>O224*H224</f>
        <v>0</v>
      </c>
      <c r="Q224" s="155">
        <v>0</v>
      </c>
      <c r="R224" s="155">
        <f>Q224*H224</f>
        <v>0</v>
      </c>
      <c r="S224" s="155">
        <v>1.98E-3</v>
      </c>
      <c r="T224" s="156">
        <f>S224*H224</f>
        <v>1.188E-2</v>
      </c>
      <c r="AR224" s="157" t="s">
        <v>184</v>
      </c>
      <c r="AT224" s="157" t="s">
        <v>136</v>
      </c>
      <c r="AU224" s="157" t="s">
        <v>141</v>
      </c>
      <c r="AY224" s="16" t="s">
        <v>133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6" t="s">
        <v>141</v>
      </c>
      <c r="BK224" s="158">
        <f>ROUND(I224*H224,2)</f>
        <v>0</v>
      </c>
      <c r="BL224" s="16" t="s">
        <v>184</v>
      </c>
      <c r="BM224" s="157" t="s">
        <v>289</v>
      </c>
    </row>
    <row r="225" spans="2:65" s="1" customFormat="1" ht="16.5" customHeight="1">
      <c r="B225" s="144"/>
      <c r="C225" s="145">
        <v>33</v>
      </c>
      <c r="D225" s="145" t="s">
        <v>136</v>
      </c>
      <c r="E225" s="146" t="s">
        <v>290</v>
      </c>
      <c r="F225" s="147" t="s">
        <v>291</v>
      </c>
      <c r="G225" s="148" t="s">
        <v>269</v>
      </c>
      <c r="H225" s="149">
        <v>2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1.7700000000000001E-3</v>
      </c>
      <c r="R225" s="155">
        <f>Q225*H225</f>
        <v>3.5400000000000002E-3</v>
      </c>
      <c r="S225" s="155">
        <v>0</v>
      </c>
      <c r="T225" s="156">
        <f>S225*H225</f>
        <v>0</v>
      </c>
      <c r="AR225" s="157" t="s">
        <v>184</v>
      </c>
      <c r="AT225" s="157" t="s">
        <v>136</v>
      </c>
      <c r="AU225" s="157" t="s">
        <v>141</v>
      </c>
      <c r="AY225" s="16" t="s">
        <v>133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141</v>
      </c>
      <c r="BK225" s="158">
        <f>ROUND(I225*H225,2)</f>
        <v>0</v>
      </c>
      <c r="BL225" s="16" t="s">
        <v>184</v>
      </c>
      <c r="BM225" s="157" t="s">
        <v>292</v>
      </c>
    </row>
    <row r="226" spans="2:65" s="1" customFormat="1" ht="16.5" customHeight="1">
      <c r="B226" s="144"/>
      <c r="C226" s="145">
        <v>34</v>
      </c>
      <c r="D226" s="145" t="s">
        <v>136</v>
      </c>
      <c r="E226" s="146" t="s">
        <v>293</v>
      </c>
      <c r="F226" s="147" t="s">
        <v>294</v>
      </c>
      <c r="G226" s="148" t="s">
        <v>269</v>
      </c>
      <c r="H226" s="149">
        <v>7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4.6000000000000001E-4</v>
      </c>
      <c r="R226" s="155">
        <f>Q226*H226</f>
        <v>3.2200000000000002E-3</v>
      </c>
      <c r="S226" s="155">
        <v>0</v>
      </c>
      <c r="T226" s="156">
        <f>S226*H226</f>
        <v>0</v>
      </c>
      <c r="AR226" s="157" t="s">
        <v>184</v>
      </c>
      <c r="AT226" s="157" t="s">
        <v>136</v>
      </c>
      <c r="AU226" s="157" t="s">
        <v>141</v>
      </c>
      <c r="AY226" s="16" t="s">
        <v>133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141</v>
      </c>
      <c r="BK226" s="158">
        <f>ROUND(I226*H226,2)</f>
        <v>0</v>
      </c>
      <c r="BL226" s="16" t="s">
        <v>184</v>
      </c>
      <c r="BM226" s="157" t="s">
        <v>295</v>
      </c>
    </row>
    <row r="227" spans="2:65" s="1" customFormat="1" ht="16.5" customHeight="1">
      <c r="B227" s="144"/>
      <c r="C227" s="145">
        <v>35</v>
      </c>
      <c r="D227" s="145" t="s">
        <v>136</v>
      </c>
      <c r="E227" s="146" t="s">
        <v>296</v>
      </c>
      <c r="F227" s="147" t="s">
        <v>297</v>
      </c>
      <c r="G227" s="148" t="s">
        <v>269</v>
      </c>
      <c r="H227" s="149">
        <v>2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7.6999999999999996E-4</v>
      </c>
      <c r="R227" s="155">
        <f>Q227*H227</f>
        <v>1.5399999999999999E-3</v>
      </c>
      <c r="S227" s="155">
        <v>0</v>
      </c>
      <c r="T227" s="156">
        <f>S227*H227</f>
        <v>0</v>
      </c>
      <c r="AR227" s="157" t="s">
        <v>184</v>
      </c>
      <c r="AT227" s="157" t="s">
        <v>136</v>
      </c>
      <c r="AU227" s="157" t="s">
        <v>141</v>
      </c>
      <c r="AY227" s="16" t="s">
        <v>133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141</v>
      </c>
      <c r="BK227" s="158">
        <f>ROUND(I227*H227,2)</f>
        <v>0</v>
      </c>
      <c r="BL227" s="16" t="s">
        <v>184</v>
      </c>
      <c r="BM227" s="157" t="s">
        <v>298</v>
      </c>
    </row>
    <row r="228" spans="2:65" s="1" customFormat="1" ht="16.5" customHeight="1">
      <c r="B228" s="144"/>
      <c r="C228" s="145">
        <v>36</v>
      </c>
      <c r="D228" s="145" t="s">
        <v>136</v>
      </c>
      <c r="E228" s="146" t="s">
        <v>299</v>
      </c>
      <c r="F228" s="147" t="s">
        <v>300</v>
      </c>
      <c r="G228" s="148" t="s">
        <v>171</v>
      </c>
      <c r="H228" s="149">
        <v>3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0</v>
      </c>
      <c r="R228" s="155">
        <f>Q228*H228</f>
        <v>0</v>
      </c>
      <c r="S228" s="155">
        <v>3.0999999999999999E-3</v>
      </c>
      <c r="T228" s="156">
        <f>S228*H228</f>
        <v>9.2999999999999992E-3</v>
      </c>
      <c r="AR228" s="157" t="s">
        <v>184</v>
      </c>
      <c r="AT228" s="157" t="s">
        <v>136</v>
      </c>
      <c r="AU228" s="157" t="s">
        <v>141</v>
      </c>
      <c r="AY228" s="16" t="s">
        <v>133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141</v>
      </c>
      <c r="BK228" s="158">
        <f>ROUND(I228*H228,2)</f>
        <v>0</v>
      </c>
      <c r="BL228" s="16" t="s">
        <v>184</v>
      </c>
      <c r="BM228" s="157" t="s">
        <v>301</v>
      </c>
    </row>
    <row r="229" spans="2:65" s="13" customFormat="1">
      <c r="B229" s="167"/>
      <c r="D229" s="160" t="s">
        <v>143</v>
      </c>
      <c r="E229" s="168" t="s">
        <v>1</v>
      </c>
      <c r="F229" s="169" t="s">
        <v>302</v>
      </c>
      <c r="H229" s="168" t="s">
        <v>1</v>
      </c>
      <c r="I229" s="170"/>
      <c r="L229" s="167"/>
      <c r="M229" s="171"/>
      <c r="T229" s="172"/>
      <c r="AT229" s="168" t="s">
        <v>143</v>
      </c>
      <c r="AU229" s="168" t="s">
        <v>141</v>
      </c>
      <c r="AV229" s="13" t="s">
        <v>81</v>
      </c>
      <c r="AW229" s="13" t="s">
        <v>33</v>
      </c>
      <c r="AX229" s="13" t="s">
        <v>76</v>
      </c>
      <c r="AY229" s="168" t="s">
        <v>133</v>
      </c>
    </row>
    <row r="230" spans="2:65" s="12" customFormat="1">
      <c r="B230" s="159"/>
      <c r="D230" s="160" t="s">
        <v>143</v>
      </c>
      <c r="E230" s="161" t="s">
        <v>1</v>
      </c>
      <c r="F230" s="162" t="s">
        <v>134</v>
      </c>
      <c r="H230" s="163">
        <v>3</v>
      </c>
      <c r="I230" s="164"/>
      <c r="L230" s="159"/>
      <c r="M230" s="165"/>
      <c r="T230" s="166"/>
      <c r="AT230" s="161" t="s">
        <v>143</v>
      </c>
      <c r="AU230" s="161" t="s">
        <v>141</v>
      </c>
      <c r="AV230" s="12" t="s">
        <v>141</v>
      </c>
      <c r="AW230" s="12" t="s">
        <v>33</v>
      </c>
      <c r="AX230" s="12" t="s">
        <v>81</v>
      </c>
      <c r="AY230" s="161" t="s">
        <v>133</v>
      </c>
    </row>
    <row r="231" spans="2:65" s="1" customFormat="1" ht="16.5" customHeight="1">
      <c r="B231" s="144"/>
      <c r="C231" s="145">
        <v>37</v>
      </c>
      <c r="D231" s="145" t="s">
        <v>136</v>
      </c>
      <c r="E231" s="146" t="s">
        <v>303</v>
      </c>
      <c r="F231" s="147" t="s">
        <v>304</v>
      </c>
      <c r="G231" s="148" t="s">
        <v>269</v>
      </c>
      <c r="H231" s="149">
        <v>11</v>
      </c>
      <c r="I231" s="150"/>
      <c r="J231" s="151">
        <f>ROUND(I231*H231,2)</f>
        <v>0</v>
      </c>
      <c r="K231" s="152"/>
      <c r="L231" s="31"/>
      <c r="M231" s="153" t="s">
        <v>1</v>
      </c>
      <c r="N231" s="154" t="s">
        <v>42</v>
      </c>
      <c r="P231" s="155">
        <f>O231*H231</f>
        <v>0</v>
      </c>
      <c r="Q231" s="155">
        <v>0</v>
      </c>
      <c r="R231" s="155">
        <f>Q231*H231</f>
        <v>0</v>
      </c>
      <c r="S231" s="155">
        <v>0</v>
      </c>
      <c r="T231" s="156">
        <f>S231*H231</f>
        <v>0</v>
      </c>
      <c r="AR231" s="157" t="s">
        <v>184</v>
      </c>
      <c r="AT231" s="157" t="s">
        <v>136</v>
      </c>
      <c r="AU231" s="157" t="s">
        <v>141</v>
      </c>
      <c r="AY231" s="16" t="s">
        <v>133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6" t="s">
        <v>141</v>
      </c>
      <c r="BK231" s="158">
        <f>ROUND(I231*H231,2)</f>
        <v>0</v>
      </c>
      <c r="BL231" s="16" t="s">
        <v>184</v>
      </c>
      <c r="BM231" s="157" t="s">
        <v>305</v>
      </c>
    </row>
    <row r="232" spans="2:65" s="1" customFormat="1" ht="21.75" customHeight="1">
      <c r="B232" s="144"/>
      <c r="C232" s="145">
        <v>38</v>
      </c>
      <c r="D232" s="145" t="s">
        <v>136</v>
      </c>
      <c r="E232" s="146" t="s">
        <v>306</v>
      </c>
      <c r="F232" s="147" t="s">
        <v>307</v>
      </c>
      <c r="G232" s="148" t="s">
        <v>211</v>
      </c>
      <c r="H232" s="149">
        <v>8.0000000000000002E-3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184</v>
      </c>
      <c r="AT232" s="157" t="s">
        <v>136</v>
      </c>
      <c r="AU232" s="157" t="s">
        <v>141</v>
      </c>
      <c r="AY232" s="16" t="s">
        <v>133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141</v>
      </c>
      <c r="BK232" s="158">
        <f>ROUND(I232*H232,2)</f>
        <v>0</v>
      </c>
      <c r="BL232" s="16" t="s">
        <v>184</v>
      </c>
      <c r="BM232" s="157" t="s">
        <v>308</v>
      </c>
    </row>
    <row r="233" spans="2:65" s="11" customFormat="1" ht="22.9" customHeight="1">
      <c r="B233" s="132"/>
      <c r="D233" s="133" t="s">
        <v>75</v>
      </c>
      <c r="E233" s="142" t="s">
        <v>309</v>
      </c>
      <c r="F233" s="142" t="s">
        <v>310</v>
      </c>
      <c r="I233" s="135"/>
      <c r="J233" s="143">
        <f>BK233</f>
        <v>0</v>
      </c>
      <c r="L233" s="132"/>
      <c r="M233" s="137"/>
      <c r="P233" s="138">
        <f>SUM(P234:P243)</f>
        <v>0</v>
      </c>
      <c r="R233" s="138">
        <f>SUM(R234:R243)</f>
        <v>2.018E-2</v>
      </c>
      <c r="T233" s="139">
        <f>SUM(T234:T243)</f>
        <v>2.7999999999999995E-3</v>
      </c>
      <c r="AR233" s="133" t="s">
        <v>141</v>
      </c>
      <c r="AT233" s="140" t="s">
        <v>75</v>
      </c>
      <c r="AU233" s="140" t="s">
        <v>81</v>
      </c>
      <c r="AY233" s="133" t="s">
        <v>133</v>
      </c>
      <c r="BK233" s="141">
        <f>SUM(BK234:BK243)</f>
        <v>0</v>
      </c>
    </row>
    <row r="234" spans="2:65" s="1" customFormat="1" ht="16.5" customHeight="1">
      <c r="B234" s="144"/>
      <c r="C234" s="145">
        <v>39</v>
      </c>
      <c r="D234" s="145" t="s">
        <v>136</v>
      </c>
      <c r="E234" s="146" t="s">
        <v>311</v>
      </c>
      <c r="F234" s="147" t="s">
        <v>312</v>
      </c>
      <c r="G234" s="148" t="s">
        <v>269</v>
      </c>
      <c r="H234" s="149">
        <v>10</v>
      </c>
      <c r="I234" s="150"/>
      <c r="J234" s="151">
        <f t="shared" ref="J234:J243" si="10">ROUND(I234*H234,2)</f>
        <v>0</v>
      </c>
      <c r="K234" s="152"/>
      <c r="L234" s="31"/>
      <c r="M234" s="153" t="s">
        <v>1</v>
      </c>
      <c r="N234" s="154" t="s">
        <v>42</v>
      </c>
      <c r="P234" s="155">
        <f t="shared" ref="P234:P243" si="11">O234*H234</f>
        <v>0</v>
      </c>
      <c r="Q234" s="155">
        <v>0</v>
      </c>
      <c r="R234" s="155">
        <f t="shared" ref="R234:R243" si="12">Q234*H234</f>
        <v>0</v>
      </c>
      <c r="S234" s="155">
        <v>2.7999999999999998E-4</v>
      </c>
      <c r="T234" s="156">
        <f t="shared" ref="T234:T243" si="13">S234*H234</f>
        <v>2.7999999999999995E-3</v>
      </c>
      <c r="AR234" s="157" t="s">
        <v>184</v>
      </c>
      <c r="AT234" s="157" t="s">
        <v>136</v>
      </c>
      <c r="AU234" s="157" t="s">
        <v>141</v>
      </c>
      <c r="AY234" s="16" t="s">
        <v>133</v>
      </c>
      <c r="BE234" s="158">
        <f t="shared" ref="BE234:BE243" si="14">IF(N234="základní",J234,0)</f>
        <v>0</v>
      </c>
      <c r="BF234" s="158">
        <f t="shared" ref="BF234:BF243" si="15">IF(N234="snížená",J234,0)</f>
        <v>0</v>
      </c>
      <c r="BG234" s="158">
        <f t="shared" ref="BG234:BG243" si="16">IF(N234="zákl. přenesená",J234,0)</f>
        <v>0</v>
      </c>
      <c r="BH234" s="158">
        <f t="shared" ref="BH234:BH243" si="17">IF(N234="sníž. přenesená",J234,0)</f>
        <v>0</v>
      </c>
      <c r="BI234" s="158">
        <f t="shared" ref="BI234:BI243" si="18">IF(N234="nulová",J234,0)</f>
        <v>0</v>
      </c>
      <c r="BJ234" s="16" t="s">
        <v>141</v>
      </c>
      <c r="BK234" s="158">
        <f t="shared" ref="BK234:BK243" si="19">ROUND(I234*H234,2)</f>
        <v>0</v>
      </c>
      <c r="BL234" s="16" t="s">
        <v>184</v>
      </c>
      <c r="BM234" s="157" t="s">
        <v>313</v>
      </c>
    </row>
    <row r="235" spans="2:65" s="1" customFormat="1" ht="21.75" customHeight="1">
      <c r="B235" s="144"/>
      <c r="C235" s="145">
        <v>40</v>
      </c>
      <c r="D235" s="145" t="s">
        <v>136</v>
      </c>
      <c r="E235" s="146" t="s">
        <v>314</v>
      </c>
      <c r="F235" s="147" t="s">
        <v>315</v>
      </c>
      <c r="G235" s="148" t="s">
        <v>269</v>
      </c>
      <c r="H235" s="149">
        <v>20</v>
      </c>
      <c r="I235" s="150"/>
      <c r="J235" s="151">
        <f t="shared" si="10"/>
        <v>0</v>
      </c>
      <c r="K235" s="152"/>
      <c r="L235" s="31"/>
      <c r="M235" s="153" t="s">
        <v>1</v>
      </c>
      <c r="N235" s="154" t="s">
        <v>42</v>
      </c>
      <c r="P235" s="155">
        <f t="shared" si="11"/>
        <v>0</v>
      </c>
      <c r="Q235" s="155">
        <v>4.2000000000000002E-4</v>
      </c>
      <c r="R235" s="155">
        <f t="shared" si="12"/>
        <v>8.4000000000000012E-3</v>
      </c>
      <c r="S235" s="155">
        <v>0</v>
      </c>
      <c r="T235" s="156">
        <f t="shared" si="13"/>
        <v>0</v>
      </c>
      <c r="AR235" s="157" t="s">
        <v>184</v>
      </c>
      <c r="AT235" s="157" t="s">
        <v>136</v>
      </c>
      <c r="AU235" s="157" t="s">
        <v>141</v>
      </c>
      <c r="AY235" s="16" t="s">
        <v>133</v>
      </c>
      <c r="BE235" s="158">
        <f t="shared" si="14"/>
        <v>0</v>
      </c>
      <c r="BF235" s="158">
        <f t="shared" si="15"/>
        <v>0</v>
      </c>
      <c r="BG235" s="158">
        <f t="shared" si="16"/>
        <v>0</v>
      </c>
      <c r="BH235" s="158">
        <f t="shared" si="17"/>
        <v>0</v>
      </c>
      <c r="BI235" s="158">
        <f t="shared" si="18"/>
        <v>0</v>
      </c>
      <c r="BJ235" s="16" t="s">
        <v>141</v>
      </c>
      <c r="BK235" s="158">
        <f t="shared" si="19"/>
        <v>0</v>
      </c>
      <c r="BL235" s="16" t="s">
        <v>184</v>
      </c>
      <c r="BM235" s="157" t="s">
        <v>316</v>
      </c>
    </row>
    <row r="236" spans="2:65" s="1" customFormat="1" ht="21.75" customHeight="1">
      <c r="B236" s="144"/>
      <c r="C236" s="173">
        <v>41</v>
      </c>
      <c r="D236" s="173" t="s">
        <v>173</v>
      </c>
      <c r="E236" s="174" t="s">
        <v>317</v>
      </c>
      <c r="F236" s="175" t="s">
        <v>318</v>
      </c>
      <c r="G236" s="176" t="s">
        <v>269</v>
      </c>
      <c r="H236" s="177">
        <v>7</v>
      </c>
      <c r="I236" s="178"/>
      <c r="J236" s="179">
        <f t="shared" si="10"/>
        <v>0</v>
      </c>
      <c r="K236" s="180"/>
      <c r="L236" s="181"/>
      <c r="M236" s="182" t="s">
        <v>1</v>
      </c>
      <c r="N236" s="183" t="s">
        <v>42</v>
      </c>
      <c r="P236" s="155">
        <f t="shared" si="11"/>
        <v>0</v>
      </c>
      <c r="Q236" s="155">
        <v>1.1E-4</v>
      </c>
      <c r="R236" s="155">
        <f t="shared" si="12"/>
        <v>7.7000000000000007E-4</v>
      </c>
      <c r="S236" s="155">
        <v>0</v>
      </c>
      <c r="T236" s="156">
        <f t="shared" si="13"/>
        <v>0</v>
      </c>
      <c r="AR236" s="157" t="s">
        <v>259</v>
      </c>
      <c r="AT236" s="157" t="s">
        <v>173</v>
      </c>
      <c r="AU236" s="157" t="s">
        <v>141</v>
      </c>
      <c r="AY236" s="16" t="s">
        <v>133</v>
      </c>
      <c r="BE236" s="158">
        <f t="shared" si="14"/>
        <v>0</v>
      </c>
      <c r="BF236" s="158">
        <f t="shared" si="15"/>
        <v>0</v>
      </c>
      <c r="BG236" s="158">
        <f t="shared" si="16"/>
        <v>0</v>
      </c>
      <c r="BH236" s="158">
        <f t="shared" si="17"/>
        <v>0</v>
      </c>
      <c r="BI236" s="158">
        <f t="shared" si="18"/>
        <v>0</v>
      </c>
      <c r="BJ236" s="16" t="s">
        <v>141</v>
      </c>
      <c r="BK236" s="158">
        <f t="shared" si="19"/>
        <v>0</v>
      </c>
      <c r="BL236" s="16" t="s">
        <v>184</v>
      </c>
      <c r="BM236" s="157" t="s">
        <v>319</v>
      </c>
    </row>
    <row r="237" spans="2:65" s="1" customFormat="1" ht="21.75" customHeight="1">
      <c r="B237" s="144"/>
      <c r="C237" s="173">
        <v>42</v>
      </c>
      <c r="D237" s="173" t="s">
        <v>173</v>
      </c>
      <c r="E237" s="174" t="s">
        <v>320</v>
      </c>
      <c r="F237" s="175" t="s">
        <v>321</v>
      </c>
      <c r="G237" s="176" t="s">
        <v>269</v>
      </c>
      <c r="H237" s="177">
        <v>7</v>
      </c>
      <c r="I237" s="178"/>
      <c r="J237" s="179">
        <f t="shared" si="10"/>
        <v>0</v>
      </c>
      <c r="K237" s="180"/>
      <c r="L237" s="181"/>
      <c r="M237" s="182" t="s">
        <v>1</v>
      </c>
      <c r="N237" s="183" t="s">
        <v>42</v>
      </c>
      <c r="P237" s="155">
        <f t="shared" si="11"/>
        <v>0</v>
      </c>
      <c r="Q237" s="155">
        <v>1.7000000000000001E-4</v>
      </c>
      <c r="R237" s="155">
        <f t="shared" si="12"/>
        <v>1.1900000000000001E-3</v>
      </c>
      <c r="S237" s="155">
        <v>0</v>
      </c>
      <c r="T237" s="156">
        <f t="shared" si="13"/>
        <v>0</v>
      </c>
      <c r="AR237" s="157" t="s">
        <v>259</v>
      </c>
      <c r="AT237" s="157" t="s">
        <v>173</v>
      </c>
      <c r="AU237" s="157" t="s">
        <v>141</v>
      </c>
      <c r="AY237" s="16" t="s">
        <v>133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141</v>
      </c>
      <c r="BK237" s="158">
        <f t="shared" si="19"/>
        <v>0</v>
      </c>
      <c r="BL237" s="16" t="s">
        <v>184</v>
      </c>
      <c r="BM237" s="157" t="s">
        <v>322</v>
      </c>
    </row>
    <row r="238" spans="2:65" s="1" customFormat="1" ht="21.75" customHeight="1">
      <c r="B238" s="144"/>
      <c r="C238" s="173">
        <v>43</v>
      </c>
      <c r="D238" s="173" t="s">
        <v>173</v>
      </c>
      <c r="E238" s="174" t="s">
        <v>323</v>
      </c>
      <c r="F238" s="175" t="s">
        <v>324</v>
      </c>
      <c r="G238" s="176" t="s">
        <v>269</v>
      </c>
      <c r="H238" s="177">
        <v>6</v>
      </c>
      <c r="I238" s="178"/>
      <c r="J238" s="179">
        <f t="shared" si="10"/>
        <v>0</v>
      </c>
      <c r="K238" s="180"/>
      <c r="L238" s="181"/>
      <c r="M238" s="182" t="s">
        <v>1</v>
      </c>
      <c r="N238" s="183" t="s">
        <v>42</v>
      </c>
      <c r="P238" s="155">
        <f t="shared" si="11"/>
        <v>0</v>
      </c>
      <c r="Q238" s="155">
        <v>2.7E-4</v>
      </c>
      <c r="R238" s="155">
        <f t="shared" si="12"/>
        <v>1.6199999999999999E-3</v>
      </c>
      <c r="S238" s="155">
        <v>0</v>
      </c>
      <c r="T238" s="156">
        <f t="shared" si="13"/>
        <v>0</v>
      </c>
      <c r="AR238" s="157" t="s">
        <v>259</v>
      </c>
      <c r="AT238" s="157" t="s">
        <v>173</v>
      </c>
      <c r="AU238" s="157" t="s">
        <v>141</v>
      </c>
      <c r="AY238" s="16" t="s">
        <v>133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141</v>
      </c>
      <c r="BK238" s="158">
        <f t="shared" si="19"/>
        <v>0</v>
      </c>
      <c r="BL238" s="16" t="s">
        <v>184</v>
      </c>
      <c r="BM238" s="157" t="s">
        <v>325</v>
      </c>
    </row>
    <row r="239" spans="2:65" s="1" customFormat="1" ht="21.75" customHeight="1">
      <c r="B239" s="144"/>
      <c r="C239" s="145">
        <v>44</v>
      </c>
      <c r="D239" s="145" t="s">
        <v>136</v>
      </c>
      <c r="E239" s="146" t="s">
        <v>326</v>
      </c>
      <c r="F239" s="147" t="s">
        <v>327</v>
      </c>
      <c r="G239" s="148" t="s">
        <v>328</v>
      </c>
      <c r="H239" s="149">
        <v>1</v>
      </c>
      <c r="I239" s="150"/>
      <c r="J239" s="151">
        <f t="shared" si="10"/>
        <v>0</v>
      </c>
      <c r="K239" s="152"/>
      <c r="L239" s="31"/>
      <c r="M239" s="153" t="s">
        <v>1</v>
      </c>
      <c r="N239" s="154" t="s">
        <v>42</v>
      </c>
      <c r="P239" s="155">
        <f t="shared" si="11"/>
        <v>0</v>
      </c>
      <c r="Q239" s="155">
        <v>0</v>
      </c>
      <c r="R239" s="155">
        <f t="shared" si="12"/>
        <v>0</v>
      </c>
      <c r="S239" s="155">
        <v>0</v>
      </c>
      <c r="T239" s="156">
        <f t="shared" si="13"/>
        <v>0</v>
      </c>
      <c r="AR239" s="157" t="s">
        <v>184</v>
      </c>
      <c r="AT239" s="157" t="s">
        <v>136</v>
      </c>
      <c r="AU239" s="157" t="s">
        <v>141</v>
      </c>
      <c r="AY239" s="16" t="s">
        <v>133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141</v>
      </c>
      <c r="BK239" s="158">
        <f t="shared" si="19"/>
        <v>0</v>
      </c>
      <c r="BL239" s="16" t="s">
        <v>184</v>
      </c>
      <c r="BM239" s="157" t="s">
        <v>329</v>
      </c>
    </row>
    <row r="240" spans="2:65" s="1" customFormat="1" ht="21.75" customHeight="1">
      <c r="B240" s="144"/>
      <c r="C240" s="145">
        <v>45</v>
      </c>
      <c r="D240" s="145" t="s">
        <v>136</v>
      </c>
      <c r="E240" s="146" t="s">
        <v>330</v>
      </c>
      <c r="F240" s="147" t="s">
        <v>331</v>
      </c>
      <c r="G240" s="148" t="s">
        <v>328</v>
      </c>
      <c r="H240" s="149">
        <v>1</v>
      </c>
      <c r="I240" s="150"/>
      <c r="J240" s="151">
        <f t="shared" si="10"/>
        <v>0</v>
      </c>
      <c r="K240" s="152"/>
      <c r="L240" s="31"/>
      <c r="M240" s="153" t="s">
        <v>1</v>
      </c>
      <c r="N240" s="154" t="s">
        <v>42</v>
      </c>
      <c r="P240" s="155">
        <f t="shared" si="11"/>
        <v>0</v>
      </c>
      <c r="Q240" s="155">
        <v>0</v>
      </c>
      <c r="R240" s="155">
        <f t="shared" si="12"/>
        <v>0</v>
      </c>
      <c r="S240" s="155">
        <v>0</v>
      </c>
      <c r="T240" s="156">
        <f t="shared" si="13"/>
        <v>0</v>
      </c>
      <c r="AR240" s="157" t="s">
        <v>184</v>
      </c>
      <c r="AT240" s="157" t="s">
        <v>136</v>
      </c>
      <c r="AU240" s="157" t="s">
        <v>141</v>
      </c>
      <c r="AY240" s="16" t="s">
        <v>133</v>
      </c>
      <c r="BE240" s="158">
        <f t="shared" si="14"/>
        <v>0</v>
      </c>
      <c r="BF240" s="158">
        <f t="shared" si="15"/>
        <v>0</v>
      </c>
      <c r="BG240" s="158">
        <f t="shared" si="16"/>
        <v>0</v>
      </c>
      <c r="BH240" s="158">
        <f t="shared" si="17"/>
        <v>0</v>
      </c>
      <c r="BI240" s="158">
        <f t="shared" si="18"/>
        <v>0</v>
      </c>
      <c r="BJ240" s="16" t="s">
        <v>141</v>
      </c>
      <c r="BK240" s="158">
        <f t="shared" si="19"/>
        <v>0</v>
      </c>
      <c r="BL240" s="16" t="s">
        <v>184</v>
      </c>
      <c r="BM240" s="157" t="s">
        <v>332</v>
      </c>
    </row>
    <row r="241" spans="2:65" s="1" customFormat="1" ht="21.75" customHeight="1">
      <c r="B241" s="144"/>
      <c r="C241" s="145">
        <v>46</v>
      </c>
      <c r="D241" s="145" t="s">
        <v>136</v>
      </c>
      <c r="E241" s="146" t="s">
        <v>333</v>
      </c>
      <c r="F241" s="147" t="s">
        <v>334</v>
      </c>
      <c r="G241" s="148" t="s">
        <v>269</v>
      </c>
      <c r="H241" s="149">
        <v>20</v>
      </c>
      <c r="I241" s="150"/>
      <c r="J241" s="151">
        <f t="shared" si="10"/>
        <v>0</v>
      </c>
      <c r="K241" s="152"/>
      <c r="L241" s="31"/>
      <c r="M241" s="153" t="s">
        <v>1</v>
      </c>
      <c r="N241" s="154" t="s">
        <v>42</v>
      </c>
      <c r="P241" s="155">
        <f t="shared" si="11"/>
        <v>0</v>
      </c>
      <c r="Q241" s="155">
        <v>4.0000000000000002E-4</v>
      </c>
      <c r="R241" s="155">
        <f t="shared" si="12"/>
        <v>8.0000000000000002E-3</v>
      </c>
      <c r="S241" s="155">
        <v>0</v>
      </c>
      <c r="T241" s="156">
        <f t="shared" si="13"/>
        <v>0</v>
      </c>
      <c r="AR241" s="157" t="s">
        <v>184</v>
      </c>
      <c r="AT241" s="157" t="s">
        <v>136</v>
      </c>
      <c r="AU241" s="157" t="s">
        <v>141</v>
      </c>
      <c r="AY241" s="16" t="s">
        <v>133</v>
      </c>
      <c r="BE241" s="158">
        <f t="shared" si="14"/>
        <v>0</v>
      </c>
      <c r="BF241" s="158">
        <f t="shared" si="15"/>
        <v>0</v>
      </c>
      <c r="BG241" s="158">
        <f t="shared" si="16"/>
        <v>0</v>
      </c>
      <c r="BH241" s="158">
        <f t="shared" si="17"/>
        <v>0</v>
      </c>
      <c r="BI241" s="158">
        <f t="shared" si="18"/>
        <v>0</v>
      </c>
      <c r="BJ241" s="16" t="s">
        <v>141</v>
      </c>
      <c r="BK241" s="158">
        <f t="shared" si="19"/>
        <v>0</v>
      </c>
      <c r="BL241" s="16" t="s">
        <v>184</v>
      </c>
      <c r="BM241" s="157" t="s">
        <v>335</v>
      </c>
    </row>
    <row r="242" spans="2:65" s="1" customFormat="1" ht="16.5" customHeight="1">
      <c r="B242" s="144"/>
      <c r="C242" s="145">
        <v>47</v>
      </c>
      <c r="D242" s="145" t="s">
        <v>136</v>
      </c>
      <c r="E242" s="146" t="s">
        <v>336</v>
      </c>
      <c r="F242" s="147" t="s">
        <v>337</v>
      </c>
      <c r="G242" s="148" t="s">
        <v>269</v>
      </c>
      <c r="H242" s="149">
        <v>20</v>
      </c>
      <c r="I242" s="150"/>
      <c r="J242" s="151">
        <f t="shared" si="10"/>
        <v>0</v>
      </c>
      <c r="K242" s="152"/>
      <c r="L242" s="31"/>
      <c r="M242" s="153" t="s">
        <v>1</v>
      </c>
      <c r="N242" s="154" t="s">
        <v>42</v>
      </c>
      <c r="P242" s="155">
        <f t="shared" si="11"/>
        <v>0</v>
      </c>
      <c r="Q242" s="155">
        <v>1.0000000000000001E-5</v>
      </c>
      <c r="R242" s="155">
        <f t="shared" si="12"/>
        <v>2.0000000000000001E-4</v>
      </c>
      <c r="S242" s="155">
        <v>0</v>
      </c>
      <c r="T242" s="156">
        <f t="shared" si="13"/>
        <v>0</v>
      </c>
      <c r="AR242" s="157" t="s">
        <v>184</v>
      </c>
      <c r="AT242" s="157" t="s">
        <v>136</v>
      </c>
      <c r="AU242" s="157" t="s">
        <v>141</v>
      </c>
      <c r="AY242" s="16" t="s">
        <v>133</v>
      </c>
      <c r="BE242" s="158">
        <f t="shared" si="14"/>
        <v>0</v>
      </c>
      <c r="BF242" s="158">
        <f t="shared" si="15"/>
        <v>0</v>
      </c>
      <c r="BG242" s="158">
        <f t="shared" si="16"/>
        <v>0</v>
      </c>
      <c r="BH242" s="158">
        <f t="shared" si="17"/>
        <v>0</v>
      </c>
      <c r="BI242" s="158">
        <f t="shared" si="18"/>
        <v>0</v>
      </c>
      <c r="BJ242" s="16" t="s">
        <v>141</v>
      </c>
      <c r="BK242" s="158">
        <f t="shared" si="19"/>
        <v>0</v>
      </c>
      <c r="BL242" s="16" t="s">
        <v>184</v>
      </c>
      <c r="BM242" s="157" t="s">
        <v>338</v>
      </c>
    </row>
    <row r="243" spans="2:65" s="1" customFormat="1" ht="21.75" customHeight="1">
      <c r="B243" s="144"/>
      <c r="C243" s="145">
        <v>48</v>
      </c>
      <c r="D243" s="145" t="s">
        <v>136</v>
      </c>
      <c r="E243" s="146" t="s">
        <v>339</v>
      </c>
      <c r="F243" s="147" t="s">
        <v>340</v>
      </c>
      <c r="G243" s="148" t="s">
        <v>211</v>
      </c>
      <c r="H243" s="149">
        <v>0.02</v>
      </c>
      <c r="I243" s="150"/>
      <c r="J243" s="151">
        <f t="shared" si="10"/>
        <v>0</v>
      </c>
      <c r="K243" s="152"/>
      <c r="L243" s="31"/>
      <c r="M243" s="153" t="s">
        <v>1</v>
      </c>
      <c r="N243" s="154" t="s">
        <v>42</v>
      </c>
      <c r="P243" s="155">
        <f t="shared" si="11"/>
        <v>0</v>
      </c>
      <c r="Q243" s="155">
        <v>0</v>
      </c>
      <c r="R243" s="155">
        <f t="shared" si="12"/>
        <v>0</v>
      </c>
      <c r="S243" s="155">
        <v>0</v>
      </c>
      <c r="T243" s="156">
        <f t="shared" si="13"/>
        <v>0</v>
      </c>
      <c r="AR243" s="157" t="s">
        <v>184</v>
      </c>
      <c r="AT243" s="157" t="s">
        <v>136</v>
      </c>
      <c r="AU243" s="157" t="s">
        <v>141</v>
      </c>
      <c r="AY243" s="16" t="s">
        <v>133</v>
      </c>
      <c r="BE243" s="158">
        <f t="shared" si="14"/>
        <v>0</v>
      </c>
      <c r="BF243" s="158">
        <f t="shared" si="15"/>
        <v>0</v>
      </c>
      <c r="BG243" s="158">
        <f t="shared" si="16"/>
        <v>0</v>
      </c>
      <c r="BH243" s="158">
        <f t="shared" si="17"/>
        <v>0</v>
      </c>
      <c r="BI243" s="158">
        <f t="shared" si="18"/>
        <v>0</v>
      </c>
      <c r="BJ243" s="16" t="s">
        <v>141</v>
      </c>
      <c r="BK243" s="158">
        <f t="shared" si="19"/>
        <v>0</v>
      </c>
      <c r="BL243" s="16" t="s">
        <v>184</v>
      </c>
      <c r="BM243" s="157" t="s">
        <v>341</v>
      </c>
    </row>
    <row r="244" spans="2:65" s="11" customFormat="1" ht="22.9" customHeight="1">
      <c r="B244" s="132"/>
      <c r="D244" s="133" t="s">
        <v>75</v>
      </c>
      <c r="E244" s="142" t="s">
        <v>342</v>
      </c>
      <c r="F244" s="142" t="s">
        <v>343</v>
      </c>
      <c r="I244" s="135"/>
      <c r="J244" s="143">
        <f>BK244</f>
        <v>0</v>
      </c>
      <c r="L244" s="132"/>
      <c r="M244" s="137"/>
      <c r="P244" s="138">
        <f>SUM(P245:P254)</f>
        <v>0</v>
      </c>
      <c r="R244" s="138">
        <f>SUM(R245:R254)</f>
        <v>3.1499999999999996E-3</v>
      </c>
      <c r="T244" s="139">
        <f>SUM(T245:T254)</f>
        <v>6.45E-3</v>
      </c>
      <c r="AR244" s="133" t="s">
        <v>141</v>
      </c>
      <c r="AT244" s="140" t="s">
        <v>75</v>
      </c>
      <c r="AU244" s="140" t="s">
        <v>81</v>
      </c>
      <c r="AY244" s="133" t="s">
        <v>133</v>
      </c>
      <c r="BK244" s="141">
        <f>SUM(BK245:BK254)</f>
        <v>0</v>
      </c>
    </row>
    <row r="245" spans="2:65" s="1" customFormat="1" ht="21.75" customHeight="1">
      <c r="B245" s="144"/>
      <c r="C245" s="145">
        <v>49</v>
      </c>
      <c r="D245" s="145" t="s">
        <v>136</v>
      </c>
      <c r="E245" s="146" t="s">
        <v>344</v>
      </c>
      <c r="F245" s="147" t="s">
        <v>345</v>
      </c>
      <c r="G245" s="148" t="s">
        <v>269</v>
      </c>
      <c r="H245" s="149">
        <v>3</v>
      </c>
      <c r="I245" s="150"/>
      <c r="J245" s="151">
        <f>ROUND(I245*H245,2)</f>
        <v>0</v>
      </c>
      <c r="K245" s="152"/>
      <c r="L245" s="31"/>
      <c r="M245" s="153" t="s">
        <v>1</v>
      </c>
      <c r="N245" s="154" t="s">
        <v>42</v>
      </c>
      <c r="P245" s="155">
        <f>O245*H245</f>
        <v>0</v>
      </c>
      <c r="Q245" s="155">
        <v>1.1E-4</v>
      </c>
      <c r="R245" s="155">
        <f>Q245*H245</f>
        <v>3.3E-4</v>
      </c>
      <c r="S245" s="155">
        <v>2.15E-3</v>
      </c>
      <c r="T245" s="156">
        <f>S245*H245</f>
        <v>6.45E-3</v>
      </c>
      <c r="AR245" s="157" t="s">
        <v>184</v>
      </c>
      <c r="AT245" s="157" t="s">
        <v>136</v>
      </c>
      <c r="AU245" s="157" t="s">
        <v>141</v>
      </c>
      <c r="AY245" s="16" t="s">
        <v>133</v>
      </c>
      <c r="BE245" s="158">
        <f>IF(N245="základní",J245,0)</f>
        <v>0</v>
      </c>
      <c r="BF245" s="158">
        <f>IF(N245="snížená",J245,0)</f>
        <v>0</v>
      </c>
      <c r="BG245" s="158">
        <f>IF(N245="zákl. přenesená",J245,0)</f>
        <v>0</v>
      </c>
      <c r="BH245" s="158">
        <f>IF(N245="sníž. přenesená",J245,0)</f>
        <v>0</v>
      </c>
      <c r="BI245" s="158">
        <f>IF(N245="nulová",J245,0)</f>
        <v>0</v>
      </c>
      <c r="BJ245" s="16" t="s">
        <v>141</v>
      </c>
      <c r="BK245" s="158">
        <f>ROUND(I245*H245,2)</f>
        <v>0</v>
      </c>
      <c r="BL245" s="16" t="s">
        <v>184</v>
      </c>
      <c r="BM245" s="157" t="s">
        <v>346</v>
      </c>
    </row>
    <row r="246" spans="2:65" s="1" customFormat="1" ht="21.75" customHeight="1">
      <c r="B246" s="144"/>
      <c r="C246" s="145">
        <v>50</v>
      </c>
      <c r="D246" s="145" t="s">
        <v>136</v>
      </c>
      <c r="E246" s="146" t="s">
        <v>347</v>
      </c>
      <c r="F246" s="147" t="s">
        <v>348</v>
      </c>
      <c r="G246" s="148" t="s">
        <v>269</v>
      </c>
      <c r="H246" s="149">
        <v>1</v>
      </c>
      <c r="I246" s="150"/>
      <c r="J246" s="151">
        <f>ROUND(I246*H246,2)</f>
        <v>0</v>
      </c>
      <c r="K246" s="152"/>
      <c r="L246" s="31"/>
      <c r="M246" s="153" t="s">
        <v>1</v>
      </c>
      <c r="N246" s="154" t="s">
        <v>42</v>
      </c>
      <c r="P246" s="155">
        <f>O246*H246</f>
        <v>0</v>
      </c>
      <c r="Q246" s="155">
        <v>5.9999999999999995E-4</v>
      </c>
      <c r="R246" s="155">
        <f>Q246*H246</f>
        <v>5.9999999999999995E-4</v>
      </c>
      <c r="S246" s="155">
        <v>0</v>
      </c>
      <c r="T246" s="156">
        <f>S246*H246</f>
        <v>0</v>
      </c>
      <c r="AR246" s="157" t="s">
        <v>184</v>
      </c>
      <c r="AT246" s="157" t="s">
        <v>136</v>
      </c>
      <c r="AU246" s="157" t="s">
        <v>141</v>
      </c>
      <c r="AY246" s="16" t="s">
        <v>133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6" t="s">
        <v>141</v>
      </c>
      <c r="BK246" s="158">
        <f>ROUND(I246*H246,2)</f>
        <v>0</v>
      </c>
      <c r="BL246" s="16" t="s">
        <v>184</v>
      </c>
      <c r="BM246" s="157" t="s">
        <v>349</v>
      </c>
    </row>
    <row r="247" spans="2:65" s="13" customFormat="1">
      <c r="B247" s="167"/>
      <c r="D247" s="160" t="s">
        <v>143</v>
      </c>
      <c r="E247" s="168" t="s">
        <v>1</v>
      </c>
      <c r="F247" s="169" t="s">
        <v>350</v>
      </c>
      <c r="H247" s="168" t="s">
        <v>1</v>
      </c>
      <c r="I247" s="170"/>
      <c r="L247" s="167"/>
      <c r="M247" s="171"/>
      <c r="T247" s="172"/>
      <c r="AT247" s="168" t="s">
        <v>143</v>
      </c>
      <c r="AU247" s="168" t="s">
        <v>141</v>
      </c>
      <c r="AV247" s="13" t="s">
        <v>81</v>
      </c>
      <c r="AW247" s="13" t="s">
        <v>33</v>
      </c>
      <c r="AX247" s="13" t="s">
        <v>76</v>
      </c>
      <c r="AY247" s="168" t="s">
        <v>133</v>
      </c>
    </row>
    <row r="248" spans="2:65" s="12" customFormat="1">
      <c r="B248" s="159"/>
      <c r="D248" s="160" t="s">
        <v>143</v>
      </c>
      <c r="E248" s="161" t="s">
        <v>1</v>
      </c>
      <c r="F248" s="162" t="s">
        <v>81</v>
      </c>
      <c r="H248" s="163">
        <v>1</v>
      </c>
      <c r="I248" s="164"/>
      <c r="L248" s="159"/>
      <c r="M248" s="165"/>
      <c r="T248" s="166"/>
      <c r="AT248" s="161" t="s">
        <v>143</v>
      </c>
      <c r="AU248" s="161" t="s">
        <v>141</v>
      </c>
      <c r="AV248" s="12" t="s">
        <v>141</v>
      </c>
      <c r="AW248" s="12" t="s">
        <v>33</v>
      </c>
      <c r="AX248" s="12" t="s">
        <v>81</v>
      </c>
      <c r="AY248" s="161" t="s">
        <v>133</v>
      </c>
    </row>
    <row r="249" spans="2:65" s="1" customFormat="1" ht="28.5" customHeight="1">
      <c r="B249" s="144"/>
      <c r="C249" s="145">
        <v>51</v>
      </c>
      <c r="D249" s="145" t="s">
        <v>136</v>
      </c>
      <c r="E249" s="146" t="s">
        <v>351</v>
      </c>
      <c r="F249" s="147" t="s">
        <v>675</v>
      </c>
      <c r="G249" s="148" t="s">
        <v>269</v>
      </c>
      <c r="H249" s="149">
        <v>3</v>
      </c>
      <c r="I249" s="150"/>
      <c r="J249" s="151">
        <f t="shared" ref="J249:J254" si="20">ROUND(I249*H249,2)</f>
        <v>0</v>
      </c>
      <c r="K249" s="152"/>
      <c r="L249" s="31"/>
      <c r="M249" s="153" t="s">
        <v>1</v>
      </c>
      <c r="N249" s="154" t="s">
        <v>42</v>
      </c>
      <c r="P249" s="155">
        <f t="shared" ref="P249:P254" si="21">O249*H249</f>
        <v>0</v>
      </c>
      <c r="Q249" s="155">
        <v>5.4000000000000001E-4</v>
      </c>
      <c r="R249" s="155">
        <f t="shared" ref="R249:R254" si="22">Q249*H249</f>
        <v>1.6199999999999999E-3</v>
      </c>
      <c r="S249" s="155">
        <v>0</v>
      </c>
      <c r="T249" s="156">
        <f t="shared" ref="T249:T254" si="23">S249*H249</f>
        <v>0</v>
      </c>
      <c r="AR249" s="157" t="s">
        <v>184</v>
      </c>
      <c r="AT249" s="157" t="s">
        <v>136</v>
      </c>
      <c r="AU249" s="157" t="s">
        <v>141</v>
      </c>
      <c r="AY249" s="16" t="s">
        <v>133</v>
      </c>
      <c r="BE249" s="158">
        <f t="shared" ref="BE249:BE254" si="24">IF(N249="základní",J249,0)</f>
        <v>0</v>
      </c>
      <c r="BF249" s="158">
        <f t="shared" ref="BF249:BF254" si="25">IF(N249="snížená",J249,0)</f>
        <v>0</v>
      </c>
      <c r="BG249" s="158">
        <f t="shared" ref="BG249:BG254" si="26">IF(N249="zákl. přenesená",J249,0)</f>
        <v>0</v>
      </c>
      <c r="BH249" s="158">
        <f t="shared" ref="BH249:BH254" si="27">IF(N249="sníž. přenesená",J249,0)</f>
        <v>0</v>
      </c>
      <c r="BI249" s="158">
        <f t="shared" ref="BI249:BI254" si="28">IF(N249="nulová",J249,0)</f>
        <v>0</v>
      </c>
      <c r="BJ249" s="16" t="s">
        <v>141</v>
      </c>
      <c r="BK249" s="158">
        <f t="shared" ref="BK249:BK254" si="29">ROUND(I249*H249,2)</f>
        <v>0</v>
      </c>
      <c r="BL249" s="16" t="s">
        <v>184</v>
      </c>
      <c r="BM249" s="157" t="s">
        <v>352</v>
      </c>
    </row>
    <row r="250" spans="2:65" s="1" customFormat="1" ht="21.75" customHeight="1">
      <c r="B250" s="144"/>
      <c r="C250" s="145">
        <v>52</v>
      </c>
      <c r="D250" s="145" t="s">
        <v>136</v>
      </c>
      <c r="E250" s="146" t="s">
        <v>353</v>
      </c>
      <c r="F250" s="147" t="s">
        <v>674</v>
      </c>
      <c r="G250" s="148" t="s">
        <v>328</v>
      </c>
      <c r="H250" s="149">
        <v>1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5.9999999999999995E-4</v>
      </c>
      <c r="R250" s="155">
        <f t="shared" si="22"/>
        <v>5.9999999999999995E-4</v>
      </c>
      <c r="S250" s="155">
        <v>0</v>
      </c>
      <c r="T250" s="156">
        <f t="shared" si="23"/>
        <v>0</v>
      </c>
      <c r="AR250" s="157" t="s">
        <v>184</v>
      </c>
      <c r="AT250" s="157" t="s">
        <v>136</v>
      </c>
      <c r="AU250" s="157" t="s">
        <v>141</v>
      </c>
      <c r="AY250" s="16" t="s">
        <v>133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141</v>
      </c>
      <c r="BK250" s="158">
        <f t="shared" si="29"/>
        <v>0</v>
      </c>
      <c r="BL250" s="16" t="s">
        <v>184</v>
      </c>
      <c r="BM250" s="157" t="s">
        <v>354</v>
      </c>
    </row>
    <row r="251" spans="2:65" s="1" customFormat="1" ht="16.5" customHeight="1">
      <c r="B251" s="144"/>
      <c r="C251" s="145">
        <v>53</v>
      </c>
      <c r="D251" s="145" t="s">
        <v>136</v>
      </c>
      <c r="E251" s="146" t="s">
        <v>355</v>
      </c>
      <c r="F251" s="147" t="s">
        <v>356</v>
      </c>
      <c r="G251" s="148" t="s">
        <v>171</v>
      </c>
      <c r="H251" s="149">
        <v>2</v>
      </c>
      <c r="I251" s="150"/>
      <c r="J251" s="151">
        <f t="shared" si="20"/>
        <v>0</v>
      </c>
      <c r="K251" s="152"/>
      <c r="L251" s="31"/>
      <c r="M251" s="153" t="s">
        <v>1</v>
      </c>
      <c r="N251" s="154" t="s">
        <v>42</v>
      </c>
      <c r="P251" s="155">
        <f t="shared" si="21"/>
        <v>0</v>
      </c>
      <c r="Q251" s="155">
        <v>0</v>
      </c>
      <c r="R251" s="155">
        <f t="shared" si="22"/>
        <v>0</v>
      </c>
      <c r="S251" s="155">
        <v>0</v>
      </c>
      <c r="T251" s="156">
        <f t="shared" si="23"/>
        <v>0</v>
      </c>
      <c r="AR251" s="157" t="s">
        <v>184</v>
      </c>
      <c r="AT251" s="157" t="s">
        <v>136</v>
      </c>
      <c r="AU251" s="157" t="s">
        <v>141</v>
      </c>
      <c r="AY251" s="16" t="s">
        <v>133</v>
      </c>
      <c r="BE251" s="158">
        <f t="shared" si="24"/>
        <v>0</v>
      </c>
      <c r="BF251" s="158">
        <f t="shared" si="25"/>
        <v>0</v>
      </c>
      <c r="BG251" s="158">
        <f t="shared" si="26"/>
        <v>0</v>
      </c>
      <c r="BH251" s="158">
        <f t="shared" si="27"/>
        <v>0</v>
      </c>
      <c r="BI251" s="158">
        <f t="shared" si="28"/>
        <v>0</v>
      </c>
      <c r="BJ251" s="16" t="s">
        <v>141</v>
      </c>
      <c r="BK251" s="158">
        <f t="shared" si="29"/>
        <v>0</v>
      </c>
      <c r="BL251" s="16" t="s">
        <v>184</v>
      </c>
      <c r="BM251" s="157" t="s">
        <v>357</v>
      </c>
    </row>
    <row r="252" spans="2:65" s="1" customFormat="1" ht="16.5" customHeight="1">
      <c r="B252" s="144"/>
      <c r="C252" s="145">
        <v>54</v>
      </c>
      <c r="D252" s="145" t="s">
        <v>136</v>
      </c>
      <c r="E252" s="146" t="s">
        <v>358</v>
      </c>
      <c r="F252" s="147" t="s">
        <v>359</v>
      </c>
      <c r="G252" s="148" t="s">
        <v>269</v>
      </c>
      <c r="H252" s="149">
        <v>3</v>
      </c>
      <c r="I252" s="150"/>
      <c r="J252" s="151">
        <f t="shared" si="20"/>
        <v>0</v>
      </c>
      <c r="K252" s="152"/>
      <c r="L252" s="31"/>
      <c r="M252" s="153" t="s">
        <v>1</v>
      </c>
      <c r="N252" s="154" t="s">
        <v>42</v>
      </c>
      <c r="P252" s="155">
        <f t="shared" si="21"/>
        <v>0</v>
      </c>
      <c r="Q252" s="155">
        <v>0</v>
      </c>
      <c r="R252" s="155">
        <f t="shared" si="22"/>
        <v>0</v>
      </c>
      <c r="S252" s="155">
        <v>0</v>
      </c>
      <c r="T252" s="156">
        <f t="shared" si="23"/>
        <v>0</v>
      </c>
      <c r="AR252" s="157" t="s">
        <v>184</v>
      </c>
      <c r="AT252" s="157" t="s">
        <v>136</v>
      </c>
      <c r="AU252" s="157" t="s">
        <v>141</v>
      </c>
      <c r="AY252" s="16" t="s">
        <v>133</v>
      </c>
      <c r="BE252" s="158">
        <f t="shared" si="24"/>
        <v>0</v>
      </c>
      <c r="BF252" s="158">
        <f t="shared" si="25"/>
        <v>0</v>
      </c>
      <c r="BG252" s="158">
        <f t="shared" si="26"/>
        <v>0</v>
      </c>
      <c r="BH252" s="158">
        <f t="shared" si="27"/>
        <v>0</v>
      </c>
      <c r="BI252" s="158">
        <f t="shared" si="28"/>
        <v>0</v>
      </c>
      <c r="BJ252" s="16" t="s">
        <v>141</v>
      </c>
      <c r="BK252" s="158">
        <f t="shared" si="29"/>
        <v>0</v>
      </c>
      <c r="BL252" s="16" t="s">
        <v>184</v>
      </c>
      <c r="BM252" s="157" t="s">
        <v>360</v>
      </c>
    </row>
    <row r="253" spans="2:65" s="1" customFormat="1" ht="16.5" customHeight="1">
      <c r="B253" s="144"/>
      <c r="C253" s="145">
        <v>55</v>
      </c>
      <c r="D253" s="145" t="s">
        <v>136</v>
      </c>
      <c r="E253" s="146" t="s">
        <v>361</v>
      </c>
      <c r="F253" s="147" t="s">
        <v>362</v>
      </c>
      <c r="G253" s="148" t="s">
        <v>171</v>
      </c>
      <c r="H253" s="149">
        <v>1</v>
      </c>
      <c r="I253" s="150"/>
      <c r="J253" s="151">
        <f t="shared" si="20"/>
        <v>0</v>
      </c>
      <c r="K253" s="152"/>
      <c r="L253" s="31"/>
      <c r="M253" s="153" t="s">
        <v>1</v>
      </c>
      <c r="N253" s="154" t="s">
        <v>42</v>
      </c>
      <c r="P253" s="155">
        <f t="shared" si="21"/>
        <v>0</v>
      </c>
      <c r="Q253" s="155">
        <v>0</v>
      </c>
      <c r="R253" s="155">
        <f t="shared" si="22"/>
        <v>0</v>
      </c>
      <c r="S253" s="155">
        <v>0</v>
      </c>
      <c r="T253" s="156">
        <f t="shared" si="23"/>
        <v>0</v>
      </c>
      <c r="AR253" s="157" t="s">
        <v>184</v>
      </c>
      <c r="AT253" s="157" t="s">
        <v>136</v>
      </c>
      <c r="AU253" s="157" t="s">
        <v>141</v>
      </c>
      <c r="AY253" s="16" t="s">
        <v>133</v>
      </c>
      <c r="BE253" s="158">
        <f t="shared" si="24"/>
        <v>0</v>
      </c>
      <c r="BF253" s="158">
        <f t="shared" si="25"/>
        <v>0</v>
      </c>
      <c r="BG253" s="158">
        <f t="shared" si="26"/>
        <v>0</v>
      </c>
      <c r="BH253" s="158">
        <f t="shared" si="27"/>
        <v>0</v>
      </c>
      <c r="BI253" s="158">
        <f t="shared" si="28"/>
        <v>0</v>
      </c>
      <c r="BJ253" s="16" t="s">
        <v>141</v>
      </c>
      <c r="BK253" s="158">
        <f t="shared" si="29"/>
        <v>0</v>
      </c>
      <c r="BL253" s="16" t="s">
        <v>184</v>
      </c>
      <c r="BM253" s="157" t="s">
        <v>363</v>
      </c>
    </row>
    <row r="254" spans="2:65" s="1" customFormat="1" ht="21.75" customHeight="1">
      <c r="B254" s="144"/>
      <c r="C254" s="145">
        <v>56</v>
      </c>
      <c r="D254" s="145" t="s">
        <v>136</v>
      </c>
      <c r="E254" s="146" t="s">
        <v>364</v>
      </c>
      <c r="F254" s="147" t="s">
        <v>365</v>
      </c>
      <c r="G254" s="148" t="s">
        <v>211</v>
      </c>
      <c r="H254" s="149">
        <v>3.0000000000000001E-3</v>
      </c>
      <c r="I254" s="150"/>
      <c r="J254" s="151">
        <f t="shared" si="20"/>
        <v>0</v>
      </c>
      <c r="K254" s="152"/>
      <c r="L254" s="31"/>
      <c r="M254" s="153" t="s">
        <v>1</v>
      </c>
      <c r="N254" s="154" t="s">
        <v>42</v>
      </c>
      <c r="P254" s="155">
        <f t="shared" si="21"/>
        <v>0</v>
      </c>
      <c r="Q254" s="155">
        <v>0</v>
      </c>
      <c r="R254" s="155">
        <f t="shared" si="22"/>
        <v>0</v>
      </c>
      <c r="S254" s="155">
        <v>0</v>
      </c>
      <c r="T254" s="156">
        <f t="shared" si="23"/>
        <v>0</v>
      </c>
      <c r="AR254" s="157" t="s">
        <v>184</v>
      </c>
      <c r="AT254" s="157" t="s">
        <v>136</v>
      </c>
      <c r="AU254" s="157" t="s">
        <v>141</v>
      </c>
      <c r="AY254" s="16" t="s">
        <v>133</v>
      </c>
      <c r="BE254" s="158">
        <f t="shared" si="24"/>
        <v>0</v>
      </c>
      <c r="BF254" s="158">
        <f t="shared" si="25"/>
        <v>0</v>
      </c>
      <c r="BG254" s="158">
        <f t="shared" si="26"/>
        <v>0</v>
      </c>
      <c r="BH254" s="158">
        <f t="shared" si="27"/>
        <v>0</v>
      </c>
      <c r="BI254" s="158">
        <f t="shared" si="28"/>
        <v>0</v>
      </c>
      <c r="BJ254" s="16" t="s">
        <v>141</v>
      </c>
      <c r="BK254" s="158">
        <f t="shared" si="29"/>
        <v>0</v>
      </c>
      <c r="BL254" s="16" t="s">
        <v>184</v>
      </c>
      <c r="BM254" s="157" t="s">
        <v>366</v>
      </c>
    </row>
    <row r="255" spans="2:65" s="11" customFormat="1" ht="22.9" customHeight="1">
      <c r="B255" s="132"/>
      <c r="D255" s="133" t="s">
        <v>75</v>
      </c>
      <c r="E255" s="142" t="s">
        <v>367</v>
      </c>
      <c r="F255" s="142" t="s">
        <v>368</v>
      </c>
      <c r="I255" s="135"/>
      <c r="J255" s="143">
        <f>BK255</f>
        <v>0</v>
      </c>
      <c r="L255" s="132"/>
      <c r="M255" s="137"/>
      <c r="P255" s="138">
        <f>SUM(P256:P273)</f>
        <v>0</v>
      </c>
      <c r="R255" s="138">
        <f>SUM(R256:R273)</f>
        <v>6.5110000000000015E-2</v>
      </c>
      <c r="T255" s="139">
        <f>SUM(T256:T273)</f>
        <v>7.775E-2</v>
      </c>
      <c r="AR255" s="133" t="s">
        <v>141</v>
      </c>
      <c r="AT255" s="140" t="s">
        <v>75</v>
      </c>
      <c r="AU255" s="140" t="s">
        <v>81</v>
      </c>
      <c r="AY255" s="133" t="s">
        <v>133</v>
      </c>
      <c r="BK255" s="141">
        <f>SUM(BK256:BK273)</f>
        <v>0</v>
      </c>
    </row>
    <row r="256" spans="2:65" s="1" customFormat="1" ht="16.5" customHeight="1">
      <c r="B256" s="144"/>
      <c r="C256" s="145">
        <v>57</v>
      </c>
      <c r="D256" s="145" t="s">
        <v>136</v>
      </c>
      <c r="E256" s="146" t="s">
        <v>369</v>
      </c>
      <c r="F256" s="147" t="s">
        <v>370</v>
      </c>
      <c r="G256" s="148" t="s">
        <v>328</v>
      </c>
      <c r="H256" s="149">
        <v>1</v>
      </c>
      <c r="I256" s="150"/>
      <c r="J256" s="151">
        <f t="shared" ref="J256:J273" si="30">ROUND(I256*H256,2)</f>
        <v>0</v>
      </c>
      <c r="K256" s="152"/>
      <c r="L256" s="31"/>
      <c r="M256" s="153" t="s">
        <v>1</v>
      </c>
      <c r="N256" s="154" t="s">
        <v>42</v>
      </c>
      <c r="P256" s="155">
        <f t="shared" ref="P256:P273" si="31">O256*H256</f>
        <v>0</v>
      </c>
      <c r="Q256" s="155">
        <v>0</v>
      </c>
      <c r="R256" s="155">
        <f t="shared" ref="R256:R273" si="32">Q256*H256</f>
        <v>0</v>
      </c>
      <c r="S256" s="155">
        <v>1.933E-2</v>
      </c>
      <c r="T256" s="156">
        <f t="shared" ref="T256:T273" si="33">S256*H256</f>
        <v>1.933E-2</v>
      </c>
      <c r="AR256" s="157" t="s">
        <v>184</v>
      </c>
      <c r="AT256" s="157" t="s">
        <v>136</v>
      </c>
      <c r="AU256" s="157" t="s">
        <v>141</v>
      </c>
      <c r="AY256" s="16" t="s">
        <v>133</v>
      </c>
      <c r="BE256" s="158">
        <f t="shared" ref="BE256:BE273" si="34">IF(N256="základní",J256,0)</f>
        <v>0</v>
      </c>
      <c r="BF256" s="158">
        <f t="shared" ref="BF256:BF273" si="35">IF(N256="snížená",J256,0)</f>
        <v>0</v>
      </c>
      <c r="BG256" s="158">
        <f t="shared" ref="BG256:BG273" si="36">IF(N256="zákl. přenesená",J256,0)</f>
        <v>0</v>
      </c>
      <c r="BH256" s="158">
        <f t="shared" ref="BH256:BH273" si="37">IF(N256="sníž. přenesená",J256,0)</f>
        <v>0</v>
      </c>
      <c r="BI256" s="158">
        <f t="shared" ref="BI256:BI273" si="38">IF(N256="nulová",J256,0)</f>
        <v>0</v>
      </c>
      <c r="BJ256" s="16" t="s">
        <v>141</v>
      </c>
      <c r="BK256" s="158">
        <f t="shared" ref="BK256:BK273" si="39">ROUND(I256*H256,2)</f>
        <v>0</v>
      </c>
      <c r="BL256" s="16" t="s">
        <v>184</v>
      </c>
      <c r="BM256" s="157" t="s">
        <v>371</v>
      </c>
    </row>
    <row r="257" spans="2:65" s="1" customFormat="1" ht="27" customHeight="1">
      <c r="B257" s="144"/>
      <c r="C257" s="145">
        <v>58</v>
      </c>
      <c r="D257" s="145" t="s">
        <v>136</v>
      </c>
      <c r="E257" s="146" t="s">
        <v>372</v>
      </c>
      <c r="F257" s="147" t="s">
        <v>676</v>
      </c>
      <c r="G257" s="148" t="s">
        <v>328</v>
      </c>
      <c r="H257" s="149">
        <v>1</v>
      </c>
      <c r="I257" s="150"/>
      <c r="J257" s="151">
        <f t="shared" si="30"/>
        <v>0</v>
      </c>
      <c r="K257" s="152"/>
      <c r="L257" s="31"/>
      <c r="M257" s="153" t="s">
        <v>1</v>
      </c>
      <c r="N257" s="154" t="s">
        <v>42</v>
      </c>
      <c r="P257" s="155">
        <f t="shared" si="31"/>
        <v>0</v>
      </c>
      <c r="Q257" s="155">
        <v>1.3820000000000001E-2</v>
      </c>
      <c r="R257" s="155">
        <f t="shared" si="32"/>
        <v>1.3820000000000001E-2</v>
      </c>
      <c r="S257" s="155">
        <v>0</v>
      </c>
      <c r="T257" s="156">
        <f t="shared" si="33"/>
        <v>0</v>
      </c>
      <c r="AR257" s="157" t="s">
        <v>184</v>
      </c>
      <c r="AT257" s="157" t="s">
        <v>136</v>
      </c>
      <c r="AU257" s="157" t="s">
        <v>141</v>
      </c>
      <c r="AY257" s="16" t="s">
        <v>133</v>
      </c>
      <c r="BE257" s="158">
        <f t="shared" si="34"/>
        <v>0</v>
      </c>
      <c r="BF257" s="158">
        <f t="shared" si="35"/>
        <v>0</v>
      </c>
      <c r="BG257" s="158">
        <f t="shared" si="36"/>
        <v>0</v>
      </c>
      <c r="BH257" s="158">
        <f t="shared" si="37"/>
        <v>0</v>
      </c>
      <c r="BI257" s="158">
        <f t="shared" si="38"/>
        <v>0</v>
      </c>
      <c r="BJ257" s="16" t="s">
        <v>141</v>
      </c>
      <c r="BK257" s="158">
        <f t="shared" si="39"/>
        <v>0</v>
      </c>
      <c r="BL257" s="16" t="s">
        <v>184</v>
      </c>
      <c r="BM257" s="157" t="s">
        <v>373</v>
      </c>
    </row>
    <row r="258" spans="2:65" s="1" customFormat="1" ht="16.5" customHeight="1">
      <c r="B258" s="144"/>
      <c r="C258" s="145">
        <v>59</v>
      </c>
      <c r="D258" s="145" t="s">
        <v>136</v>
      </c>
      <c r="E258" s="146" t="s">
        <v>374</v>
      </c>
      <c r="F258" s="147" t="s">
        <v>375</v>
      </c>
      <c r="G258" s="148" t="s">
        <v>328</v>
      </c>
      <c r="H258" s="149">
        <v>1</v>
      </c>
      <c r="I258" s="150"/>
      <c r="J258" s="151">
        <f t="shared" si="30"/>
        <v>0</v>
      </c>
      <c r="K258" s="152"/>
      <c r="L258" s="31"/>
      <c r="M258" s="153" t="s">
        <v>1</v>
      </c>
      <c r="N258" s="154" t="s">
        <v>42</v>
      </c>
      <c r="P258" s="155">
        <f t="shared" si="31"/>
        <v>0</v>
      </c>
      <c r="Q258" s="155">
        <v>0</v>
      </c>
      <c r="R258" s="155">
        <f t="shared" si="32"/>
        <v>0</v>
      </c>
      <c r="S258" s="155">
        <v>1.9460000000000002E-2</v>
      </c>
      <c r="T258" s="156">
        <f t="shared" si="33"/>
        <v>1.9460000000000002E-2</v>
      </c>
      <c r="AR258" s="157" t="s">
        <v>184</v>
      </c>
      <c r="AT258" s="157" t="s">
        <v>136</v>
      </c>
      <c r="AU258" s="157" t="s">
        <v>141</v>
      </c>
      <c r="AY258" s="16" t="s">
        <v>133</v>
      </c>
      <c r="BE258" s="158">
        <f t="shared" si="34"/>
        <v>0</v>
      </c>
      <c r="BF258" s="158">
        <f t="shared" si="35"/>
        <v>0</v>
      </c>
      <c r="BG258" s="158">
        <f t="shared" si="36"/>
        <v>0</v>
      </c>
      <c r="BH258" s="158">
        <f t="shared" si="37"/>
        <v>0</v>
      </c>
      <c r="BI258" s="158">
        <f t="shared" si="38"/>
        <v>0</v>
      </c>
      <c r="BJ258" s="16" t="s">
        <v>141</v>
      </c>
      <c r="BK258" s="158">
        <f t="shared" si="39"/>
        <v>0</v>
      </c>
      <c r="BL258" s="16" t="s">
        <v>184</v>
      </c>
      <c r="BM258" s="157" t="s">
        <v>376</v>
      </c>
    </row>
    <row r="259" spans="2:65" s="1" customFormat="1" ht="21.75" customHeight="1">
      <c r="B259" s="144"/>
      <c r="C259" s="145">
        <v>60</v>
      </c>
      <c r="D259" s="145" t="s">
        <v>136</v>
      </c>
      <c r="E259" s="146" t="s">
        <v>377</v>
      </c>
      <c r="F259" s="147" t="s">
        <v>378</v>
      </c>
      <c r="G259" s="148" t="s">
        <v>328</v>
      </c>
      <c r="H259" s="149">
        <v>1</v>
      </c>
      <c r="I259" s="150"/>
      <c r="J259" s="151">
        <f t="shared" si="30"/>
        <v>0</v>
      </c>
      <c r="K259" s="152"/>
      <c r="L259" s="31"/>
      <c r="M259" s="153" t="s">
        <v>1</v>
      </c>
      <c r="N259" s="154" t="s">
        <v>42</v>
      </c>
      <c r="P259" s="155">
        <f t="shared" si="31"/>
        <v>0</v>
      </c>
      <c r="Q259" s="155">
        <v>1.375E-2</v>
      </c>
      <c r="R259" s="155">
        <f t="shared" si="32"/>
        <v>1.375E-2</v>
      </c>
      <c r="S259" s="155">
        <v>0</v>
      </c>
      <c r="T259" s="156">
        <f t="shared" si="33"/>
        <v>0</v>
      </c>
      <c r="AR259" s="157" t="s">
        <v>184</v>
      </c>
      <c r="AT259" s="157" t="s">
        <v>136</v>
      </c>
      <c r="AU259" s="157" t="s">
        <v>141</v>
      </c>
      <c r="AY259" s="16" t="s">
        <v>133</v>
      </c>
      <c r="BE259" s="158">
        <f t="shared" si="34"/>
        <v>0</v>
      </c>
      <c r="BF259" s="158">
        <f t="shared" si="35"/>
        <v>0</v>
      </c>
      <c r="BG259" s="158">
        <f t="shared" si="36"/>
        <v>0</v>
      </c>
      <c r="BH259" s="158">
        <f t="shared" si="37"/>
        <v>0</v>
      </c>
      <c r="BI259" s="158">
        <f t="shared" si="38"/>
        <v>0</v>
      </c>
      <c r="BJ259" s="16" t="s">
        <v>141</v>
      </c>
      <c r="BK259" s="158">
        <f t="shared" si="39"/>
        <v>0</v>
      </c>
      <c r="BL259" s="16" t="s">
        <v>184</v>
      </c>
      <c r="BM259" s="157" t="s">
        <v>379</v>
      </c>
    </row>
    <row r="260" spans="2:65" s="1" customFormat="1" ht="16.5" customHeight="1">
      <c r="B260" s="144"/>
      <c r="C260" s="145">
        <v>61</v>
      </c>
      <c r="D260" s="145" t="s">
        <v>136</v>
      </c>
      <c r="E260" s="146" t="s">
        <v>380</v>
      </c>
      <c r="F260" s="147" t="s">
        <v>381</v>
      </c>
      <c r="G260" s="148" t="s">
        <v>328</v>
      </c>
      <c r="H260" s="149">
        <v>1</v>
      </c>
      <c r="I260" s="150"/>
      <c r="J260" s="151">
        <f t="shared" si="30"/>
        <v>0</v>
      </c>
      <c r="K260" s="152"/>
      <c r="L260" s="31"/>
      <c r="M260" s="153" t="s">
        <v>1</v>
      </c>
      <c r="N260" s="154" t="s">
        <v>42</v>
      </c>
      <c r="P260" s="155">
        <f t="shared" si="31"/>
        <v>0</v>
      </c>
      <c r="Q260" s="155">
        <v>0</v>
      </c>
      <c r="R260" s="155">
        <f t="shared" si="32"/>
        <v>0</v>
      </c>
      <c r="S260" s="155">
        <v>3.2899999999999999E-2</v>
      </c>
      <c r="T260" s="156">
        <f t="shared" si="33"/>
        <v>3.2899999999999999E-2</v>
      </c>
      <c r="AR260" s="157" t="s">
        <v>184</v>
      </c>
      <c r="AT260" s="157" t="s">
        <v>136</v>
      </c>
      <c r="AU260" s="157" t="s">
        <v>141</v>
      </c>
      <c r="AY260" s="16" t="s">
        <v>133</v>
      </c>
      <c r="BE260" s="158">
        <f t="shared" si="34"/>
        <v>0</v>
      </c>
      <c r="BF260" s="158">
        <f t="shared" si="35"/>
        <v>0</v>
      </c>
      <c r="BG260" s="158">
        <f t="shared" si="36"/>
        <v>0</v>
      </c>
      <c r="BH260" s="158">
        <f t="shared" si="37"/>
        <v>0</v>
      </c>
      <c r="BI260" s="158">
        <f t="shared" si="38"/>
        <v>0</v>
      </c>
      <c r="BJ260" s="16" t="s">
        <v>141</v>
      </c>
      <c r="BK260" s="158">
        <f t="shared" si="39"/>
        <v>0</v>
      </c>
      <c r="BL260" s="16" t="s">
        <v>184</v>
      </c>
      <c r="BM260" s="157" t="s">
        <v>382</v>
      </c>
    </row>
    <row r="261" spans="2:65" s="1" customFormat="1" ht="42" customHeight="1">
      <c r="B261" s="144"/>
      <c r="C261" s="145">
        <v>62</v>
      </c>
      <c r="D261" s="145" t="s">
        <v>136</v>
      </c>
      <c r="E261" s="146" t="s">
        <v>383</v>
      </c>
      <c r="F261" s="147" t="s">
        <v>686</v>
      </c>
      <c r="G261" s="148" t="s">
        <v>328</v>
      </c>
      <c r="H261" s="149">
        <v>1</v>
      </c>
      <c r="I261" s="150"/>
      <c r="J261" s="151">
        <f t="shared" si="30"/>
        <v>0</v>
      </c>
      <c r="K261" s="152"/>
      <c r="L261" s="31"/>
      <c r="M261" s="153" t="s">
        <v>1</v>
      </c>
      <c r="N261" s="154" t="s">
        <v>42</v>
      </c>
      <c r="P261" s="155">
        <f t="shared" si="31"/>
        <v>0</v>
      </c>
      <c r="Q261" s="155">
        <v>1.9990000000000001E-2</v>
      </c>
      <c r="R261" s="155">
        <f t="shared" si="32"/>
        <v>1.9990000000000001E-2</v>
      </c>
      <c r="S261" s="155">
        <v>0</v>
      </c>
      <c r="T261" s="156">
        <f t="shared" si="33"/>
        <v>0</v>
      </c>
      <c r="AR261" s="157" t="s">
        <v>184</v>
      </c>
      <c r="AT261" s="157" t="s">
        <v>136</v>
      </c>
      <c r="AU261" s="157" t="s">
        <v>141</v>
      </c>
      <c r="AY261" s="16" t="s">
        <v>133</v>
      </c>
      <c r="BE261" s="158">
        <f t="shared" si="34"/>
        <v>0</v>
      </c>
      <c r="BF261" s="158">
        <f t="shared" si="35"/>
        <v>0</v>
      </c>
      <c r="BG261" s="158">
        <f t="shared" si="36"/>
        <v>0</v>
      </c>
      <c r="BH261" s="158">
        <f t="shared" si="37"/>
        <v>0</v>
      </c>
      <c r="BI261" s="158">
        <f t="shared" si="38"/>
        <v>0</v>
      </c>
      <c r="BJ261" s="16" t="s">
        <v>141</v>
      </c>
      <c r="BK261" s="158">
        <f t="shared" si="39"/>
        <v>0</v>
      </c>
      <c r="BL261" s="16" t="s">
        <v>184</v>
      </c>
      <c r="BM261" s="157" t="s">
        <v>384</v>
      </c>
    </row>
    <row r="262" spans="2:65" s="1" customFormat="1" ht="16.5" customHeight="1">
      <c r="B262" s="144"/>
      <c r="C262" s="145">
        <v>63</v>
      </c>
      <c r="D262" s="145" t="s">
        <v>136</v>
      </c>
      <c r="E262" s="146" t="s">
        <v>385</v>
      </c>
      <c r="F262" s="147" t="s">
        <v>386</v>
      </c>
      <c r="G262" s="148" t="s">
        <v>171</v>
      </c>
      <c r="H262" s="149">
        <v>6</v>
      </c>
      <c r="I262" s="150"/>
      <c r="J262" s="151">
        <f t="shared" si="30"/>
        <v>0</v>
      </c>
      <c r="K262" s="152"/>
      <c r="L262" s="31"/>
      <c r="M262" s="153" t="s">
        <v>1</v>
      </c>
      <c r="N262" s="154" t="s">
        <v>42</v>
      </c>
      <c r="P262" s="155">
        <f t="shared" si="31"/>
        <v>0</v>
      </c>
      <c r="Q262" s="155">
        <v>0</v>
      </c>
      <c r="R262" s="155">
        <f t="shared" si="32"/>
        <v>0</v>
      </c>
      <c r="S262" s="155">
        <v>4.8999999999999998E-4</v>
      </c>
      <c r="T262" s="156">
        <f t="shared" si="33"/>
        <v>2.9399999999999999E-3</v>
      </c>
      <c r="AR262" s="157" t="s">
        <v>184</v>
      </c>
      <c r="AT262" s="157" t="s">
        <v>136</v>
      </c>
      <c r="AU262" s="157" t="s">
        <v>141</v>
      </c>
      <c r="AY262" s="16" t="s">
        <v>133</v>
      </c>
      <c r="BE262" s="158">
        <f t="shared" si="34"/>
        <v>0</v>
      </c>
      <c r="BF262" s="158">
        <f t="shared" si="35"/>
        <v>0</v>
      </c>
      <c r="BG262" s="158">
        <f t="shared" si="36"/>
        <v>0</v>
      </c>
      <c r="BH262" s="158">
        <f t="shared" si="37"/>
        <v>0</v>
      </c>
      <c r="BI262" s="158">
        <f t="shared" si="38"/>
        <v>0</v>
      </c>
      <c r="BJ262" s="16" t="s">
        <v>141</v>
      </c>
      <c r="BK262" s="158">
        <f t="shared" si="39"/>
        <v>0</v>
      </c>
      <c r="BL262" s="16" t="s">
        <v>184</v>
      </c>
      <c r="BM262" s="157" t="s">
        <v>387</v>
      </c>
    </row>
    <row r="263" spans="2:65" s="1" customFormat="1" ht="16.5" customHeight="1">
      <c r="B263" s="144"/>
      <c r="C263" s="145">
        <v>64</v>
      </c>
      <c r="D263" s="145" t="s">
        <v>136</v>
      </c>
      <c r="E263" s="146" t="s">
        <v>388</v>
      </c>
      <c r="F263" s="147" t="s">
        <v>389</v>
      </c>
      <c r="G263" s="148" t="s">
        <v>328</v>
      </c>
      <c r="H263" s="149">
        <v>6</v>
      </c>
      <c r="I263" s="150"/>
      <c r="J263" s="151">
        <f t="shared" si="30"/>
        <v>0</v>
      </c>
      <c r="K263" s="152"/>
      <c r="L263" s="31"/>
      <c r="M263" s="153" t="s">
        <v>1</v>
      </c>
      <c r="N263" s="154" t="s">
        <v>42</v>
      </c>
      <c r="P263" s="155">
        <f t="shared" si="31"/>
        <v>0</v>
      </c>
      <c r="Q263" s="155">
        <v>1.89E-3</v>
      </c>
      <c r="R263" s="155">
        <f t="shared" si="32"/>
        <v>1.1339999999999999E-2</v>
      </c>
      <c r="S263" s="155">
        <v>0</v>
      </c>
      <c r="T263" s="156">
        <f t="shared" si="33"/>
        <v>0</v>
      </c>
      <c r="AR263" s="157" t="s">
        <v>184</v>
      </c>
      <c r="AT263" s="157" t="s">
        <v>136</v>
      </c>
      <c r="AU263" s="157" t="s">
        <v>141</v>
      </c>
      <c r="AY263" s="16" t="s">
        <v>133</v>
      </c>
      <c r="BE263" s="158">
        <f t="shared" si="34"/>
        <v>0</v>
      </c>
      <c r="BF263" s="158">
        <f t="shared" si="35"/>
        <v>0</v>
      </c>
      <c r="BG263" s="158">
        <f t="shared" si="36"/>
        <v>0</v>
      </c>
      <c r="BH263" s="158">
        <f t="shared" si="37"/>
        <v>0</v>
      </c>
      <c r="BI263" s="158">
        <f t="shared" si="38"/>
        <v>0</v>
      </c>
      <c r="BJ263" s="16" t="s">
        <v>141</v>
      </c>
      <c r="BK263" s="158">
        <f t="shared" si="39"/>
        <v>0</v>
      </c>
      <c r="BL263" s="16" t="s">
        <v>184</v>
      </c>
      <c r="BM263" s="157" t="s">
        <v>390</v>
      </c>
    </row>
    <row r="264" spans="2:65" s="1" customFormat="1" ht="16.5" customHeight="1">
      <c r="B264" s="144"/>
      <c r="C264" s="145">
        <v>65</v>
      </c>
      <c r="D264" s="145" t="s">
        <v>136</v>
      </c>
      <c r="E264" s="146" t="s">
        <v>391</v>
      </c>
      <c r="F264" s="147" t="s">
        <v>392</v>
      </c>
      <c r="G264" s="148" t="s">
        <v>328</v>
      </c>
      <c r="H264" s="149">
        <v>2</v>
      </c>
      <c r="I264" s="150"/>
      <c r="J264" s="151">
        <f t="shared" si="30"/>
        <v>0</v>
      </c>
      <c r="K264" s="152"/>
      <c r="L264" s="31"/>
      <c r="M264" s="153" t="s">
        <v>1</v>
      </c>
      <c r="N264" s="154" t="s">
        <v>42</v>
      </c>
      <c r="P264" s="155">
        <f t="shared" si="31"/>
        <v>0</v>
      </c>
      <c r="Q264" s="155">
        <v>0</v>
      </c>
      <c r="R264" s="155">
        <f t="shared" si="32"/>
        <v>0</v>
      </c>
      <c r="S264" s="155">
        <v>1.56E-3</v>
      </c>
      <c r="T264" s="156">
        <f t="shared" si="33"/>
        <v>3.1199999999999999E-3</v>
      </c>
      <c r="AR264" s="157" t="s">
        <v>184</v>
      </c>
      <c r="AT264" s="157" t="s">
        <v>136</v>
      </c>
      <c r="AU264" s="157" t="s">
        <v>141</v>
      </c>
      <c r="AY264" s="16" t="s">
        <v>133</v>
      </c>
      <c r="BE264" s="158">
        <f t="shared" si="34"/>
        <v>0</v>
      </c>
      <c r="BF264" s="158">
        <f t="shared" si="35"/>
        <v>0</v>
      </c>
      <c r="BG264" s="158">
        <f t="shared" si="36"/>
        <v>0</v>
      </c>
      <c r="BH264" s="158">
        <f t="shared" si="37"/>
        <v>0</v>
      </c>
      <c r="BI264" s="158">
        <f t="shared" si="38"/>
        <v>0</v>
      </c>
      <c r="BJ264" s="16" t="s">
        <v>141</v>
      </c>
      <c r="BK264" s="158">
        <f t="shared" si="39"/>
        <v>0</v>
      </c>
      <c r="BL264" s="16" t="s">
        <v>184</v>
      </c>
      <c r="BM264" s="157" t="s">
        <v>393</v>
      </c>
    </row>
    <row r="265" spans="2:65" s="1" customFormat="1" ht="26.25" customHeight="1">
      <c r="B265" s="144"/>
      <c r="C265" s="145">
        <v>66</v>
      </c>
      <c r="D265" s="145" t="s">
        <v>136</v>
      </c>
      <c r="E265" s="146" t="s">
        <v>394</v>
      </c>
      <c r="F265" s="147" t="s">
        <v>677</v>
      </c>
      <c r="G265" s="148" t="s">
        <v>328</v>
      </c>
      <c r="H265" s="149">
        <v>1</v>
      </c>
      <c r="I265" s="150"/>
      <c r="J265" s="151">
        <f t="shared" si="30"/>
        <v>0</v>
      </c>
      <c r="K265" s="152"/>
      <c r="L265" s="31"/>
      <c r="M265" s="153" t="s">
        <v>1</v>
      </c>
      <c r="N265" s="154" t="s">
        <v>42</v>
      </c>
      <c r="P265" s="155">
        <f t="shared" si="31"/>
        <v>0</v>
      </c>
      <c r="Q265" s="155">
        <v>1.8E-3</v>
      </c>
      <c r="R265" s="155">
        <f t="shared" si="32"/>
        <v>1.8E-3</v>
      </c>
      <c r="S265" s="155">
        <v>0</v>
      </c>
      <c r="T265" s="156">
        <f t="shared" si="33"/>
        <v>0</v>
      </c>
      <c r="AR265" s="157" t="s">
        <v>184</v>
      </c>
      <c r="AT265" s="157" t="s">
        <v>136</v>
      </c>
      <c r="AU265" s="157" t="s">
        <v>141</v>
      </c>
      <c r="AY265" s="16" t="s">
        <v>133</v>
      </c>
      <c r="BE265" s="158">
        <f t="shared" si="34"/>
        <v>0</v>
      </c>
      <c r="BF265" s="158">
        <f t="shared" si="35"/>
        <v>0</v>
      </c>
      <c r="BG265" s="158">
        <f t="shared" si="36"/>
        <v>0</v>
      </c>
      <c r="BH265" s="158">
        <f t="shared" si="37"/>
        <v>0</v>
      </c>
      <c r="BI265" s="158">
        <f t="shared" si="38"/>
        <v>0</v>
      </c>
      <c r="BJ265" s="16" t="s">
        <v>141</v>
      </c>
      <c r="BK265" s="158">
        <f t="shared" si="39"/>
        <v>0</v>
      </c>
      <c r="BL265" s="16" t="s">
        <v>184</v>
      </c>
      <c r="BM265" s="157" t="s">
        <v>395</v>
      </c>
    </row>
    <row r="266" spans="2:65" s="1" customFormat="1" ht="21.75" customHeight="1">
      <c r="B266" s="144"/>
      <c r="C266" s="145">
        <v>67</v>
      </c>
      <c r="D266" s="145" t="s">
        <v>136</v>
      </c>
      <c r="E266" s="146" t="s">
        <v>396</v>
      </c>
      <c r="F266" s="147" t="s">
        <v>397</v>
      </c>
      <c r="G266" s="148" t="s">
        <v>328</v>
      </c>
      <c r="H266" s="149">
        <v>1</v>
      </c>
      <c r="I266" s="150"/>
      <c r="J266" s="151">
        <f t="shared" si="30"/>
        <v>0</v>
      </c>
      <c r="K266" s="152"/>
      <c r="L266" s="31"/>
      <c r="M266" s="153" t="s">
        <v>1</v>
      </c>
      <c r="N266" s="154" t="s">
        <v>42</v>
      </c>
      <c r="P266" s="155">
        <f t="shared" si="31"/>
        <v>0</v>
      </c>
      <c r="Q266" s="155">
        <v>1.9599999999999999E-3</v>
      </c>
      <c r="R266" s="155">
        <f t="shared" si="32"/>
        <v>1.9599999999999999E-3</v>
      </c>
      <c r="S266" s="155">
        <v>0</v>
      </c>
      <c r="T266" s="156">
        <f t="shared" si="33"/>
        <v>0</v>
      </c>
      <c r="AR266" s="157" t="s">
        <v>184</v>
      </c>
      <c r="AT266" s="157" t="s">
        <v>136</v>
      </c>
      <c r="AU266" s="157" t="s">
        <v>141</v>
      </c>
      <c r="AY266" s="16" t="s">
        <v>133</v>
      </c>
      <c r="BE266" s="158">
        <f t="shared" si="34"/>
        <v>0</v>
      </c>
      <c r="BF266" s="158">
        <f t="shared" si="35"/>
        <v>0</v>
      </c>
      <c r="BG266" s="158">
        <f t="shared" si="36"/>
        <v>0</v>
      </c>
      <c r="BH266" s="158">
        <f t="shared" si="37"/>
        <v>0</v>
      </c>
      <c r="BI266" s="158">
        <f t="shared" si="38"/>
        <v>0</v>
      </c>
      <c r="BJ266" s="16" t="s">
        <v>141</v>
      </c>
      <c r="BK266" s="158">
        <f t="shared" si="39"/>
        <v>0</v>
      </c>
      <c r="BL266" s="16" t="s">
        <v>184</v>
      </c>
      <c r="BM266" s="157" t="s">
        <v>398</v>
      </c>
    </row>
    <row r="267" spans="2:65" s="1" customFormat="1" ht="26.25" customHeight="1">
      <c r="B267" s="144"/>
      <c r="C267" s="145">
        <v>68</v>
      </c>
      <c r="D267" s="145" t="s">
        <v>136</v>
      </c>
      <c r="E267" s="146" t="s">
        <v>399</v>
      </c>
      <c r="F267" s="147" t="s">
        <v>687</v>
      </c>
      <c r="G267" s="148" t="s">
        <v>171</v>
      </c>
      <c r="H267" s="149">
        <v>1</v>
      </c>
      <c r="I267" s="150"/>
      <c r="J267" s="151">
        <f t="shared" si="30"/>
        <v>0</v>
      </c>
      <c r="K267" s="152"/>
      <c r="L267" s="31"/>
      <c r="M267" s="153" t="s">
        <v>1</v>
      </c>
      <c r="N267" s="154" t="s">
        <v>42</v>
      </c>
      <c r="P267" s="155">
        <f t="shared" si="31"/>
        <v>0</v>
      </c>
      <c r="Q267" s="155">
        <v>1.2800000000000001E-3</v>
      </c>
      <c r="R267" s="155">
        <f t="shared" si="32"/>
        <v>1.2800000000000001E-3</v>
      </c>
      <c r="S267" s="155">
        <v>0</v>
      </c>
      <c r="T267" s="156">
        <f t="shared" si="33"/>
        <v>0</v>
      </c>
      <c r="AR267" s="157" t="s">
        <v>184</v>
      </c>
      <c r="AT267" s="157" t="s">
        <v>136</v>
      </c>
      <c r="AU267" s="157" t="s">
        <v>141</v>
      </c>
      <c r="AY267" s="16" t="s">
        <v>133</v>
      </c>
      <c r="BE267" s="158">
        <f t="shared" si="34"/>
        <v>0</v>
      </c>
      <c r="BF267" s="158">
        <f t="shared" si="35"/>
        <v>0</v>
      </c>
      <c r="BG267" s="158">
        <f t="shared" si="36"/>
        <v>0</v>
      </c>
      <c r="BH267" s="158">
        <f t="shared" si="37"/>
        <v>0</v>
      </c>
      <c r="BI267" s="158">
        <f t="shared" si="38"/>
        <v>0</v>
      </c>
      <c r="BJ267" s="16" t="s">
        <v>141</v>
      </c>
      <c r="BK267" s="158">
        <f t="shared" si="39"/>
        <v>0</v>
      </c>
      <c r="BL267" s="16" t="s">
        <v>184</v>
      </c>
      <c r="BM267" s="157" t="s">
        <v>400</v>
      </c>
    </row>
    <row r="268" spans="2:65" s="1" customFormat="1" ht="16.5" customHeight="1">
      <c r="B268" s="144"/>
      <c r="C268" s="145">
        <v>69</v>
      </c>
      <c r="D268" s="145" t="s">
        <v>136</v>
      </c>
      <c r="E268" s="146" t="s">
        <v>401</v>
      </c>
      <c r="F268" s="147" t="s">
        <v>402</v>
      </c>
      <c r="G268" s="148" t="s">
        <v>171</v>
      </c>
      <c r="H268" s="149">
        <v>3</v>
      </c>
      <c r="I268" s="150"/>
      <c r="J268" s="151">
        <f t="shared" si="30"/>
        <v>0</v>
      </c>
      <c r="K268" s="152"/>
      <c r="L268" s="31"/>
      <c r="M268" s="153" t="s">
        <v>1</v>
      </c>
      <c r="N268" s="154" t="s">
        <v>42</v>
      </c>
      <c r="P268" s="155">
        <f t="shared" si="31"/>
        <v>0</v>
      </c>
      <c r="Q268" s="155">
        <v>1.3999999999999999E-4</v>
      </c>
      <c r="R268" s="155">
        <f t="shared" si="32"/>
        <v>4.1999999999999996E-4</v>
      </c>
      <c r="S268" s="155">
        <v>0</v>
      </c>
      <c r="T268" s="156">
        <f t="shared" si="33"/>
        <v>0</v>
      </c>
      <c r="AR268" s="157" t="s">
        <v>184</v>
      </c>
      <c r="AT268" s="157" t="s">
        <v>136</v>
      </c>
      <c r="AU268" s="157" t="s">
        <v>141</v>
      </c>
      <c r="AY268" s="16" t="s">
        <v>133</v>
      </c>
      <c r="BE268" s="158">
        <f t="shared" si="34"/>
        <v>0</v>
      </c>
      <c r="BF268" s="158">
        <f t="shared" si="35"/>
        <v>0</v>
      </c>
      <c r="BG268" s="158">
        <f t="shared" si="36"/>
        <v>0</v>
      </c>
      <c r="BH268" s="158">
        <f t="shared" si="37"/>
        <v>0</v>
      </c>
      <c r="BI268" s="158">
        <f t="shared" si="38"/>
        <v>0</v>
      </c>
      <c r="BJ268" s="16" t="s">
        <v>141</v>
      </c>
      <c r="BK268" s="158">
        <f t="shared" si="39"/>
        <v>0</v>
      </c>
      <c r="BL268" s="16" t="s">
        <v>184</v>
      </c>
      <c r="BM268" s="157" t="s">
        <v>403</v>
      </c>
    </row>
    <row r="269" spans="2:65" s="1" customFormat="1" ht="21.75" customHeight="1">
      <c r="B269" s="144"/>
      <c r="C269" s="173">
        <v>70</v>
      </c>
      <c r="D269" s="173" t="s">
        <v>173</v>
      </c>
      <c r="E269" s="174" t="s">
        <v>404</v>
      </c>
      <c r="F269" s="175" t="s">
        <v>405</v>
      </c>
      <c r="G269" s="176" t="s">
        <v>171</v>
      </c>
      <c r="H269" s="177">
        <v>1</v>
      </c>
      <c r="I269" s="178"/>
      <c r="J269" s="179">
        <f t="shared" si="30"/>
        <v>0</v>
      </c>
      <c r="K269" s="180"/>
      <c r="L269" s="181"/>
      <c r="M269" s="182" t="s">
        <v>1</v>
      </c>
      <c r="N269" s="183" t="s">
        <v>42</v>
      </c>
      <c r="P269" s="155">
        <f t="shared" si="31"/>
        <v>0</v>
      </c>
      <c r="Q269" s="155">
        <v>4.4000000000000002E-4</v>
      </c>
      <c r="R269" s="155">
        <f t="shared" si="32"/>
        <v>4.4000000000000002E-4</v>
      </c>
      <c r="S269" s="155">
        <v>0</v>
      </c>
      <c r="T269" s="156">
        <f t="shared" si="33"/>
        <v>0</v>
      </c>
      <c r="AR269" s="157" t="s">
        <v>259</v>
      </c>
      <c r="AT269" s="157" t="s">
        <v>173</v>
      </c>
      <c r="AU269" s="157" t="s">
        <v>141</v>
      </c>
      <c r="AY269" s="16" t="s">
        <v>133</v>
      </c>
      <c r="BE269" s="158">
        <f t="shared" si="34"/>
        <v>0</v>
      </c>
      <c r="BF269" s="158">
        <f t="shared" si="35"/>
        <v>0</v>
      </c>
      <c r="BG269" s="158">
        <f t="shared" si="36"/>
        <v>0</v>
      </c>
      <c r="BH269" s="158">
        <f t="shared" si="37"/>
        <v>0</v>
      </c>
      <c r="BI269" s="158">
        <f t="shared" si="38"/>
        <v>0</v>
      </c>
      <c r="BJ269" s="16" t="s">
        <v>141</v>
      </c>
      <c r="BK269" s="158">
        <f t="shared" si="39"/>
        <v>0</v>
      </c>
      <c r="BL269" s="16" t="s">
        <v>184</v>
      </c>
      <c r="BM269" s="157" t="s">
        <v>406</v>
      </c>
    </row>
    <row r="270" spans="2:65" s="1" customFormat="1" ht="44.25" customHeight="1">
      <c r="B270" s="144"/>
      <c r="C270" s="173">
        <v>71</v>
      </c>
      <c r="D270" s="173" t="s">
        <v>173</v>
      </c>
      <c r="E270" s="174" t="s">
        <v>407</v>
      </c>
      <c r="F270" s="175" t="s">
        <v>688</v>
      </c>
      <c r="G270" s="176" t="s">
        <v>171</v>
      </c>
      <c r="H270" s="177">
        <v>1</v>
      </c>
      <c r="I270" s="178"/>
      <c r="J270" s="179">
        <f t="shared" si="30"/>
        <v>0</v>
      </c>
      <c r="K270" s="180"/>
      <c r="L270" s="181"/>
      <c r="M270" s="182" t="s">
        <v>1</v>
      </c>
      <c r="N270" s="183" t="s">
        <v>42</v>
      </c>
      <c r="P270" s="155">
        <f t="shared" si="31"/>
        <v>0</v>
      </c>
      <c r="Q270" s="155">
        <v>0</v>
      </c>
      <c r="R270" s="155">
        <f t="shared" si="32"/>
        <v>0</v>
      </c>
      <c r="S270" s="155">
        <v>0</v>
      </c>
      <c r="T270" s="156">
        <f t="shared" si="33"/>
        <v>0</v>
      </c>
      <c r="AR270" s="157" t="s">
        <v>259</v>
      </c>
      <c r="AT270" s="157" t="s">
        <v>173</v>
      </c>
      <c r="AU270" s="157" t="s">
        <v>141</v>
      </c>
      <c r="AY270" s="16" t="s">
        <v>133</v>
      </c>
      <c r="BE270" s="158">
        <f t="shared" si="34"/>
        <v>0</v>
      </c>
      <c r="BF270" s="158">
        <f t="shared" si="35"/>
        <v>0</v>
      </c>
      <c r="BG270" s="158">
        <f t="shared" si="36"/>
        <v>0</v>
      </c>
      <c r="BH270" s="158">
        <f t="shared" si="37"/>
        <v>0</v>
      </c>
      <c r="BI270" s="158">
        <f t="shared" si="38"/>
        <v>0</v>
      </c>
      <c r="BJ270" s="16" t="s">
        <v>141</v>
      </c>
      <c r="BK270" s="158">
        <f t="shared" si="39"/>
        <v>0</v>
      </c>
      <c r="BL270" s="16" t="s">
        <v>184</v>
      </c>
      <c r="BM270" s="157" t="s">
        <v>408</v>
      </c>
    </row>
    <row r="271" spans="2:65" s="1" customFormat="1" ht="45" customHeight="1">
      <c r="B271" s="144"/>
      <c r="C271" s="145">
        <v>72</v>
      </c>
      <c r="D271" s="145" t="s">
        <v>136</v>
      </c>
      <c r="E271" s="146" t="s">
        <v>409</v>
      </c>
      <c r="F271" s="147" t="s">
        <v>689</v>
      </c>
      <c r="G271" s="148" t="s">
        <v>171</v>
      </c>
      <c r="H271" s="149">
        <v>1</v>
      </c>
      <c r="I271" s="150"/>
      <c r="J271" s="151">
        <f t="shared" si="30"/>
        <v>0</v>
      </c>
      <c r="K271" s="152"/>
      <c r="L271" s="31"/>
      <c r="M271" s="153" t="s">
        <v>1</v>
      </c>
      <c r="N271" s="154" t="s">
        <v>42</v>
      </c>
      <c r="P271" s="155">
        <f t="shared" si="31"/>
        <v>0</v>
      </c>
      <c r="Q271" s="155">
        <v>3.1E-4</v>
      </c>
      <c r="R271" s="155">
        <f t="shared" si="32"/>
        <v>3.1E-4</v>
      </c>
      <c r="S271" s="155">
        <v>0</v>
      </c>
      <c r="T271" s="156">
        <f t="shared" si="33"/>
        <v>0</v>
      </c>
      <c r="AR271" s="157" t="s">
        <v>184</v>
      </c>
      <c r="AT271" s="157" t="s">
        <v>136</v>
      </c>
      <c r="AU271" s="157" t="s">
        <v>141</v>
      </c>
      <c r="AY271" s="16" t="s">
        <v>133</v>
      </c>
      <c r="BE271" s="158">
        <f t="shared" si="34"/>
        <v>0</v>
      </c>
      <c r="BF271" s="158">
        <f t="shared" si="35"/>
        <v>0</v>
      </c>
      <c r="BG271" s="158">
        <f t="shared" si="36"/>
        <v>0</v>
      </c>
      <c r="BH271" s="158">
        <f t="shared" si="37"/>
        <v>0</v>
      </c>
      <c r="BI271" s="158">
        <f t="shared" si="38"/>
        <v>0</v>
      </c>
      <c r="BJ271" s="16" t="s">
        <v>141</v>
      </c>
      <c r="BK271" s="158">
        <f t="shared" si="39"/>
        <v>0</v>
      </c>
      <c r="BL271" s="16" t="s">
        <v>184</v>
      </c>
      <c r="BM271" s="157" t="s">
        <v>410</v>
      </c>
    </row>
    <row r="272" spans="2:65" s="1" customFormat="1" ht="33" customHeight="1">
      <c r="B272" s="144"/>
      <c r="C272" s="145">
        <v>73</v>
      </c>
      <c r="D272" s="145" t="s">
        <v>136</v>
      </c>
      <c r="E272" s="146" t="s">
        <v>411</v>
      </c>
      <c r="F272" s="147" t="s">
        <v>412</v>
      </c>
      <c r="G272" s="148" t="s">
        <v>413</v>
      </c>
      <c r="H272" s="149">
        <v>1</v>
      </c>
      <c r="I272" s="150"/>
      <c r="J272" s="151">
        <f t="shared" si="30"/>
        <v>0</v>
      </c>
      <c r="K272" s="152"/>
      <c r="L272" s="31"/>
      <c r="M272" s="153" t="s">
        <v>1</v>
      </c>
      <c r="N272" s="154" t="s">
        <v>42</v>
      </c>
      <c r="P272" s="155">
        <f t="shared" si="31"/>
        <v>0</v>
      </c>
      <c r="Q272" s="155">
        <v>0</v>
      </c>
      <c r="R272" s="155">
        <f t="shared" si="32"/>
        <v>0</v>
      </c>
      <c r="S272" s="155">
        <v>0</v>
      </c>
      <c r="T272" s="156">
        <f t="shared" si="33"/>
        <v>0</v>
      </c>
      <c r="AR272" s="157" t="s">
        <v>184</v>
      </c>
      <c r="AT272" s="157" t="s">
        <v>136</v>
      </c>
      <c r="AU272" s="157" t="s">
        <v>141</v>
      </c>
      <c r="AY272" s="16" t="s">
        <v>133</v>
      </c>
      <c r="BE272" s="158">
        <f t="shared" si="34"/>
        <v>0</v>
      </c>
      <c r="BF272" s="158">
        <f t="shared" si="35"/>
        <v>0</v>
      </c>
      <c r="BG272" s="158">
        <f t="shared" si="36"/>
        <v>0</v>
      </c>
      <c r="BH272" s="158">
        <f t="shared" si="37"/>
        <v>0</v>
      </c>
      <c r="BI272" s="158">
        <f t="shared" si="38"/>
        <v>0</v>
      </c>
      <c r="BJ272" s="16" t="s">
        <v>141</v>
      </c>
      <c r="BK272" s="158">
        <f t="shared" si="39"/>
        <v>0</v>
      </c>
      <c r="BL272" s="16" t="s">
        <v>184</v>
      </c>
      <c r="BM272" s="157" t="s">
        <v>414</v>
      </c>
    </row>
    <row r="273" spans="2:65" s="1" customFormat="1" ht="21.75" customHeight="1">
      <c r="B273" s="144"/>
      <c r="C273" s="145">
        <v>74</v>
      </c>
      <c r="D273" s="145" t="s">
        <v>136</v>
      </c>
      <c r="E273" s="146" t="s">
        <v>415</v>
      </c>
      <c r="F273" s="147" t="s">
        <v>416</v>
      </c>
      <c r="G273" s="148" t="s">
        <v>211</v>
      </c>
      <c r="H273" s="149">
        <v>6.5000000000000002E-2</v>
      </c>
      <c r="I273" s="150"/>
      <c r="J273" s="151">
        <f t="shared" si="30"/>
        <v>0</v>
      </c>
      <c r="K273" s="152"/>
      <c r="L273" s="31"/>
      <c r="M273" s="153" t="s">
        <v>1</v>
      </c>
      <c r="N273" s="154" t="s">
        <v>42</v>
      </c>
      <c r="P273" s="155">
        <f t="shared" si="31"/>
        <v>0</v>
      </c>
      <c r="Q273" s="155">
        <v>0</v>
      </c>
      <c r="R273" s="155">
        <f t="shared" si="32"/>
        <v>0</v>
      </c>
      <c r="S273" s="155">
        <v>0</v>
      </c>
      <c r="T273" s="156">
        <f t="shared" si="33"/>
        <v>0</v>
      </c>
      <c r="AR273" s="157" t="s">
        <v>184</v>
      </c>
      <c r="AT273" s="157" t="s">
        <v>136</v>
      </c>
      <c r="AU273" s="157" t="s">
        <v>141</v>
      </c>
      <c r="AY273" s="16" t="s">
        <v>133</v>
      </c>
      <c r="BE273" s="158">
        <f t="shared" si="34"/>
        <v>0</v>
      </c>
      <c r="BF273" s="158">
        <f t="shared" si="35"/>
        <v>0</v>
      </c>
      <c r="BG273" s="158">
        <f t="shared" si="36"/>
        <v>0</v>
      </c>
      <c r="BH273" s="158">
        <f t="shared" si="37"/>
        <v>0</v>
      </c>
      <c r="BI273" s="158">
        <f t="shared" si="38"/>
        <v>0</v>
      </c>
      <c r="BJ273" s="16" t="s">
        <v>141</v>
      </c>
      <c r="BK273" s="158">
        <f t="shared" si="39"/>
        <v>0</v>
      </c>
      <c r="BL273" s="16" t="s">
        <v>184</v>
      </c>
      <c r="BM273" s="157" t="s">
        <v>417</v>
      </c>
    </row>
    <row r="274" spans="2:65" s="11" customFormat="1" ht="22.9" customHeight="1">
      <c r="B274" s="132"/>
      <c r="D274" s="133" t="s">
        <v>75</v>
      </c>
      <c r="E274" s="142" t="s">
        <v>418</v>
      </c>
      <c r="F274" s="142" t="s">
        <v>419</v>
      </c>
      <c r="I274" s="135"/>
      <c r="J274" s="143">
        <f>BK274</f>
        <v>0</v>
      </c>
      <c r="L274" s="132"/>
      <c r="M274" s="137"/>
      <c r="P274" s="138">
        <f>SUM(P275:P276)</f>
        <v>0</v>
      </c>
      <c r="R274" s="138">
        <f>SUM(R275:R276)</f>
        <v>1.2E-2</v>
      </c>
      <c r="T274" s="139">
        <f>SUM(T275:T276)</f>
        <v>0</v>
      </c>
      <c r="AR274" s="133" t="s">
        <v>141</v>
      </c>
      <c r="AT274" s="140" t="s">
        <v>75</v>
      </c>
      <c r="AU274" s="140" t="s">
        <v>81</v>
      </c>
      <c r="AY274" s="133" t="s">
        <v>133</v>
      </c>
      <c r="BK274" s="141">
        <f>SUM(BK275:BK276)</f>
        <v>0</v>
      </c>
    </row>
    <row r="275" spans="2:65" s="1" customFormat="1" ht="21.75" customHeight="1">
      <c r="B275" s="144"/>
      <c r="C275" s="145">
        <v>75</v>
      </c>
      <c r="D275" s="145" t="s">
        <v>136</v>
      </c>
      <c r="E275" s="146" t="s">
        <v>420</v>
      </c>
      <c r="F275" s="147" t="s">
        <v>421</v>
      </c>
      <c r="G275" s="148" t="s">
        <v>328</v>
      </c>
      <c r="H275" s="149">
        <v>1</v>
      </c>
      <c r="I275" s="150"/>
      <c r="J275" s="151">
        <f>ROUND(I275*H275,2)</f>
        <v>0</v>
      </c>
      <c r="K275" s="152"/>
      <c r="L275" s="31"/>
      <c r="M275" s="153" t="s">
        <v>1</v>
      </c>
      <c r="N275" s="154" t="s">
        <v>42</v>
      </c>
      <c r="P275" s="155">
        <f>O275*H275</f>
        <v>0</v>
      </c>
      <c r="Q275" s="155">
        <v>1.2E-2</v>
      </c>
      <c r="R275" s="155">
        <f>Q275*H275</f>
        <v>1.2E-2</v>
      </c>
      <c r="S275" s="155">
        <v>0</v>
      </c>
      <c r="T275" s="156">
        <f>S275*H275</f>
        <v>0</v>
      </c>
      <c r="AR275" s="157" t="s">
        <v>184</v>
      </c>
      <c r="AT275" s="157" t="s">
        <v>136</v>
      </c>
      <c r="AU275" s="157" t="s">
        <v>141</v>
      </c>
      <c r="AY275" s="16" t="s">
        <v>133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6" t="s">
        <v>141</v>
      </c>
      <c r="BK275" s="158">
        <f>ROUND(I275*H275,2)</f>
        <v>0</v>
      </c>
      <c r="BL275" s="16" t="s">
        <v>184</v>
      </c>
      <c r="BM275" s="157" t="s">
        <v>422</v>
      </c>
    </row>
    <row r="276" spans="2:65" s="1" customFormat="1" ht="21.75" customHeight="1">
      <c r="B276" s="144"/>
      <c r="C276" s="145">
        <v>76</v>
      </c>
      <c r="D276" s="145" t="s">
        <v>136</v>
      </c>
      <c r="E276" s="146" t="s">
        <v>423</v>
      </c>
      <c r="F276" s="147" t="s">
        <v>424</v>
      </c>
      <c r="G276" s="148" t="s">
        <v>211</v>
      </c>
      <c r="H276" s="149">
        <v>1.2E-2</v>
      </c>
      <c r="I276" s="150"/>
      <c r="J276" s="151">
        <f>ROUND(I276*H276,2)</f>
        <v>0</v>
      </c>
      <c r="K276" s="152"/>
      <c r="L276" s="31"/>
      <c r="M276" s="153" t="s">
        <v>1</v>
      </c>
      <c r="N276" s="154" t="s">
        <v>42</v>
      </c>
      <c r="P276" s="155">
        <f>O276*H276</f>
        <v>0</v>
      </c>
      <c r="Q276" s="155">
        <v>0</v>
      </c>
      <c r="R276" s="155">
        <f>Q276*H276</f>
        <v>0</v>
      </c>
      <c r="S276" s="155">
        <v>0</v>
      </c>
      <c r="T276" s="156">
        <f>S276*H276</f>
        <v>0</v>
      </c>
      <c r="AR276" s="157" t="s">
        <v>184</v>
      </c>
      <c r="AT276" s="157" t="s">
        <v>136</v>
      </c>
      <c r="AU276" s="157" t="s">
        <v>141</v>
      </c>
      <c r="AY276" s="16" t="s">
        <v>133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6" t="s">
        <v>141</v>
      </c>
      <c r="BK276" s="158">
        <f>ROUND(I276*H276,2)</f>
        <v>0</v>
      </c>
      <c r="BL276" s="16" t="s">
        <v>184</v>
      </c>
      <c r="BM276" s="157" t="s">
        <v>425</v>
      </c>
    </row>
    <row r="277" spans="2:65" s="11" customFormat="1" ht="22.9" customHeight="1">
      <c r="B277" s="132"/>
      <c r="D277" s="133" t="s">
        <v>75</v>
      </c>
      <c r="E277" s="142" t="s">
        <v>426</v>
      </c>
      <c r="F277" s="142" t="s">
        <v>427</v>
      </c>
      <c r="I277" s="135"/>
      <c r="J277" s="143">
        <f>BK277</f>
        <v>0</v>
      </c>
      <c r="L277" s="132"/>
      <c r="M277" s="137"/>
      <c r="P277" s="138">
        <f>SUM(P278:P293)</f>
        <v>0</v>
      </c>
      <c r="R277" s="138">
        <f>SUM(R278:R293)</f>
        <v>2.4510000000000001E-2</v>
      </c>
      <c r="T277" s="139">
        <f>SUM(T278:T293)</f>
        <v>0</v>
      </c>
      <c r="AR277" s="133" t="s">
        <v>141</v>
      </c>
      <c r="AT277" s="140" t="s">
        <v>75</v>
      </c>
      <c r="AU277" s="140" t="s">
        <v>81</v>
      </c>
      <c r="AY277" s="133" t="s">
        <v>133</v>
      </c>
      <c r="BK277" s="141">
        <f>SUM(BK278:BK293)</f>
        <v>0</v>
      </c>
    </row>
    <row r="278" spans="2:65" s="1" customFormat="1" ht="16.5" customHeight="1">
      <c r="B278" s="144"/>
      <c r="C278" s="145">
        <v>77</v>
      </c>
      <c r="D278" s="145" t="s">
        <v>136</v>
      </c>
      <c r="E278" s="146" t="s">
        <v>428</v>
      </c>
      <c r="F278" s="147" t="s">
        <v>429</v>
      </c>
      <c r="G278" s="148" t="s">
        <v>171</v>
      </c>
      <c r="H278" s="149">
        <v>1</v>
      </c>
      <c r="I278" s="150"/>
      <c r="J278" s="151">
        <f t="shared" ref="J278:J293" si="40">ROUND(I278*H278,2)</f>
        <v>0</v>
      </c>
      <c r="K278" s="152"/>
      <c r="L278" s="31"/>
      <c r="M278" s="153" t="s">
        <v>1</v>
      </c>
      <c r="N278" s="154" t="s">
        <v>42</v>
      </c>
      <c r="P278" s="155">
        <f t="shared" ref="P278:P293" si="41">O278*H278</f>
        <v>0</v>
      </c>
      <c r="Q278" s="155">
        <v>0</v>
      </c>
      <c r="R278" s="155">
        <f t="shared" ref="R278:R293" si="42">Q278*H278</f>
        <v>0</v>
      </c>
      <c r="S278" s="155">
        <v>0</v>
      </c>
      <c r="T278" s="156">
        <f t="shared" ref="T278:T293" si="43">S278*H278</f>
        <v>0</v>
      </c>
      <c r="AR278" s="157" t="s">
        <v>184</v>
      </c>
      <c r="AT278" s="157" t="s">
        <v>136</v>
      </c>
      <c r="AU278" s="157" t="s">
        <v>141</v>
      </c>
      <c r="AY278" s="16" t="s">
        <v>133</v>
      </c>
      <c r="BE278" s="158">
        <f t="shared" ref="BE278:BE293" si="44">IF(N278="základní",J278,0)</f>
        <v>0</v>
      </c>
      <c r="BF278" s="158">
        <f t="shared" ref="BF278:BF293" si="45">IF(N278="snížená",J278,0)</f>
        <v>0</v>
      </c>
      <c r="BG278" s="158">
        <f t="shared" ref="BG278:BG293" si="46">IF(N278="zákl. přenesená",J278,0)</f>
        <v>0</v>
      </c>
      <c r="BH278" s="158">
        <f t="shared" ref="BH278:BH293" si="47">IF(N278="sníž. přenesená",J278,0)</f>
        <v>0</v>
      </c>
      <c r="BI278" s="158">
        <f t="shared" ref="BI278:BI293" si="48">IF(N278="nulová",J278,0)</f>
        <v>0</v>
      </c>
      <c r="BJ278" s="16" t="s">
        <v>141</v>
      </c>
      <c r="BK278" s="158">
        <f t="shared" ref="BK278:BK293" si="49">ROUND(I278*H278,2)</f>
        <v>0</v>
      </c>
      <c r="BL278" s="16" t="s">
        <v>184</v>
      </c>
      <c r="BM278" s="157" t="s">
        <v>430</v>
      </c>
    </row>
    <row r="279" spans="2:65" s="1" customFormat="1" ht="21.75" customHeight="1">
      <c r="B279" s="144"/>
      <c r="C279" s="173">
        <v>78</v>
      </c>
      <c r="D279" s="173" t="s">
        <v>173</v>
      </c>
      <c r="E279" s="174" t="s">
        <v>431</v>
      </c>
      <c r="F279" s="175" t="s">
        <v>432</v>
      </c>
      <c r="G279" s="176" t="s">
        <v>171</v>
      </c>
      <c r="H279" s="177">
        <v>1</v>
      </c>
      <c r="I279" s="178"/>
      <c r="J279" s="179">
        <f t="shared" si="40"/>
        <v>0</v>
      </c>
      <c r="K279" s="180"/>
      <c r="L279" s="181"/>
      <c r="M279" s="182" t="s">
        <v>1</v>
      </c>
      <c r="N279" s="183" t="s">
        <v>42</v>
      </c>
      <c r="P279" s="155">
        <f t="shared" si="41"/>
        <v>0</v>
      </c>
      <c r="Q279" s="155">
        <v>2.0000000000000002E-5</v>
      </c>
      <c r="R279" s="155">
        <f t="shared" si="42"/>
        <v>2.0000000000000002E-5</v>
      </c>
      <c r="S279" s="155">
        <v>0</v>
      </c>
      <c r="T279" s="156">
        <f t="shared" si="43"/>
        <v>0</v>
      </c>
      <c r="AR279" s="157" t="s">
        <v>259</v>
      </c>
      <c r="AT279" s="157" t="s">
        <v>173</v>
      </c>
      <c r="AU279" s="157" t="s">
        <v>141</v>
      </c>
      <c r="AY279" s="16" t="s">
        <v>133</v>
      </c>
      <c r="BE279" s="158">
        <f t="shared" si="44"/>
        <v>0</v>
      </c>
      <c r="BF279" s="158">
        <f t="shared" si="45"/>
        <v>0</v>
      </c>
      <c r="BG279" s="158">
        <f t="shared" si="46"/>
        <v>0</v>
      </c>
      <c r="BH279" s="158">
        <f t="shared" si="47"/>
        <v>0</v>
      </c>
      <c r="BI279" s="158">
        <f t="shared" si="48"/>
        <v>0</v>
      </c>
      <c r="BJ279" s="16" t="s">
        <v>141</v>
      </c>
      <c r="BK279" s="158">
        <f t="shared" si="49"/>
        <v>0</v>
      </c>
      <c r="BL279" s="16" t="s">
        <v>184</v>
      </c>
      <c r="BM279" s="157" t="s">
        <v>433</v>
      </c>
    </row>
    <row r="280" spans="2:65" s="1" customFormat="1" ht="21.75" customHeight="1">
      <c r="B280" s="144"/>
      <c r="C280" s="145">
        <v>79</v>
      </c>
      <c r="D280" s="145" t="s">
        <v>136</v>
      </c>
      <c r="E280" s="146" t="s">
        <v>434</v>
      </c>
      <c r="F280" s="147" t="s">
        <v>435</v>
      </c>
      <c r="G280" s="148" t="s">
        <v>269</v>
      </c>
      <c r="H280" s="149">
        <v>30</v>
      </c>
      <c r="I280" s="150"/>
      <c r="J280" s="151">
        <f t="shared" si="40"/>
        <v>0</v>
      </c>
      <c r="K280" s="152"/>
      <c r="L280" s="31"/>
      <c r="M280" s="153" t="s">
        <v>1</v>
      </c>
      <c r="N280" s="154" t="s">
        <v>42</v>
      </c>
      <c r="P280" s="155">
        <f t="shared" si="41"/>
        <v>0</v>
      </c>
      <c r="Q280" s="155">
        <v>0</v>
      </c>
      <c r="R280" s="155">
        <f t="shared" si="42"/>
        <v>0</v>
      </c>
      <c r="S280" s="155">
        <v>0</v>
      </c>
      <c r="T280" s="156">
        <f t="shared" si="43"/>
        <v>0</v>
      </c>
      <c r="AR280" s="157" t="s">
        <v>184</v>
      </c>
      <c r="AT280" s="157" t="s">
        <v>136</v>
      </c>
      <c r="AU280" s="157" t="s">
        <v>141</v>
      </c>
      <c r="AY280" s="16" t="s">
        <v>133</v>
      </c>
      <c r="BE280" s="158">
        <f t="shared" si="44"/>
        <v>0</v>
      </c>
      <c r="BF280" s="158">
        <f t="shared" si="45"/>
        <v>0</v>
      </c>
      <c r="BG280" s="158">
        <f t="shared" si="46"/>
        <v>0</v>
      </c>
      <c r="BH280" s="158">
        <f t="shared" si="47"/>
        <v>0</v>
      </c>
      <c r="BI280" s="158">
        <f t="shared" si="48"/>
        <v>0</v>
      </c>
      <c r="BJ280" s="16" t="s">
        <v>141</v>
      </c>
      <c r="BK280" s="158">
        <f t="shared" si="49"/>
        <v>0</v>
      </c>
      <c r="BL280" s="16" t="s">
        <v>184</v>
      </c>
      <c r="BM280" s="157" t="s">
        <v>436</v>
      </c>
    </row>
    <row r="281" spans="2:65" s="1" customFormat="1" ht="16.5" customHeight="1">
      <c r="B281" s="144"/>
      <c r="C281" s="173">
        <v>80</v>
      </c>
      <c r="D281" s="173" t="s">
        <v>173</v>
      </c>
      <c r="E281" s="174" t="s">
        <v>437</v>
      </c>
      <c r="F281" s="175" t="s">
        <v>438</v>
      </c>
      <c r="G281" s="176" t="s">
        <v>269</v>
      </c>
      <c r="H281" s="177">
        <v>15</v>
      </c>
      <c r="I281" s="178"/>
      <c r="J281" s="179">
        <f t="shared" si="40"/>
        <v>0</v>
      </c>
      <c r="K281" s="180"/>
      <c r="L281" s="181"/>
      <c r="M281" s="182" t="s">
        <v>1</v>
      </c>
      <c r="N281" s="183" t="s">
        <v>42</v>
      </c>
      <c r="P281" s="155">
        <f t="shared" si="41"/>
        <v>0</v>
      </c>
      <c r="Q281" s="155">
        <v>1.7000000000000001E-4</v>
      </c>
      <c r="R281" s="155">
        <f t="shared" si="42"/>
        <v>2.5500000000000002E-3</v>
      </c>
      <c r="S281" s="155">
        <v>0</v>
      </c>
      <c r="T281" s="156">
        <f t="shared" si="43"/>
        <v>0</v>
      </c>
      <c r="AR281" s="157" t="s">
        <v>259</v>
      </c>
      <c r="AT281" s="157" t="s">
        <v>173</v>
      </c>
      <c r="AU281" s="157" t="s">
        <v>141</v>
      </c>
      <c r="AY281" s="16" t="s">
        <v>133</v>
      </c>
      <c r="BE281" s="158">
        <f t="shared" si="44"/>
        <v>0</v>
      </c>
      <c r="BF281" s="158">
        <f t="shared" si="45"/>
        <v>0</v>
      </c>
      <c r="BG281" s="158">
        <f t="shared" si="46"/>
        <v>0</v>
      </c>
      <c r="BH281" s="158">
        <f t="shared" si="47"/>
        <v>0</v>
      </c>
      <c r="BI281" s="158">
        <f t="shared" si="48"/>
        <v>0</v>
      </c>
      <c r="BJ281" s="16" t="s">
        <v>141</v>
      </c>
      <c r="BK281" s="158">
        <f t="shared" si="49"/>
        <v>0</v>
      </c>
      <c r="BL281" s="16" t="s">
        <v>184</v>
      </c>
      <c r="BM281" s="157" t="s">
        <v>439</v>
      </c>
    </row>
    <row r="282" spans="2:65" s="1" customFormat="1" ht="16.5" customHeight="1">
      <c r="B282" s="144"/>
      <c r="C282" s="173">
        <v>81</v>
      </c>
      <c r="D282" s="173" t="s">
        <v>173</v>
      </c>
      <c r="E282" s="174" t="s">
        <v>440</v>
      </c>
      <c r="F282" s="175" t="s">
        <v>441</v>
      </c>
      <c r="G282" s="176" t="s">
        <v>269</v>
      </c>
      <c r="H282" s="177">
        <v>5</v>
      </c>
      <c r="I282" s="178"/>
      <c r="J282" s="179">
        <f t="shared" si="40"/>
        <v>0</v>
      </c>
      <c r="K282" s="180"/>
      <c r="L282" s="181"/>
      <c r="M282" s="182" t="s">
        <v>1</v>
      </c>
      <c r="N282" s="183" t="s">
        <v>42</v>
      </c>
      <c r="P282" s="155">
        <f t="shared" si="41"/>
        <v>0</v>
      </c>
      <c r="Q282" s="155">
        <v>2.7999999999999998E-4</v>
      </c>
      <c r="R282" s="155">
        <f t="shared" si="42"/>
        <v>1.3999999999999998E-3</v>
      </c>
      <c r="S282" s="155">
        <v>0</v>
      </c>
      <c r="T282" s="156">
        <f t="shared" si="43"/>
        <v>0</v>
      </c>
      <c r="AR282" s="157" t="s">
        <v>259</v>
      </c>
      <c r="AT282" s="157" t="s">
        <v>173</v>
      </c>
      <c r="AU282" s="157" t="s">
        <v>141</v>
      </c>
      <c r="AY282" s="16" t="s">
        <v>133</v>
      </c>
      <c r="BE282" s="158">
        <f t="shared" si="44"/>
        <v>0</v>
      </c>
      <c r="BF282" s="158">
        <f t="shared" si="45"/>
        <v>0</v>
      </c>
      <c r="BG282" s="158">
        <f t="shared" si="46"/>
        <v>0</v>
      </c>
      <c r="BH282" s="158">
        <f t="shared" si="47"/>
        <v>0</v>
      </c>
      <c r="BI282" s="158">
        <f t="shared" si="48"/>
        <v>0</v>
      </c>
      <c r="BJ282" s="16" t="s">
        <v>141</v>
      </c>
      <c r="BK282" s="158">
        <f t="shared" si="49"/>
        <v>0</v>
      </c>
      <c r="BL282" s="16" t="s">
        <v>184</v>
      </c>
      <c r="BM282" s="157" t="s">
        <v>442</v>
      </c>
    </row>
    <row r="283" spans="2:65" s="1" customFormat="1" ht="21.75" customHeight="1">
      <c r="B283" s="144"/>
      <c r="C283" s="145">
        <v>82</v>
      </c>
      <c r="D283" s="145" t="s">
        <v>136</v>
      </c>
      <c r="E283" s="146" t="s">
        <v>443</v>
      </c>
      <c r="F283" s="147" t="s">
        <v>444</v>
      </c>
      <c r="G283" s="148" t="s">
        <v>171</v>
      </c>
      <c r="H283" s="149">
        <v>1</v>
      </c>
      <c r="I283" s="150"/>
      <c r="J283" s="151">
        <f t="shared" si="40"/>
        <v>0</v>
      </c>
      <c r="K283" s="152"/>
      <c r="L283" s="31"/>
      <c r="M283" s="153" t="s">
        <v>1</v>
      </c>
      <c r="N283" s="154" t="s">
        <v>42</v>
      </c>
      <c r="P283" s="155">
        <f t="shared" si="41"/>
        <v>0</v>
      </c>
      <c r="Q283" s="155">
        <v>0</v>
      </c>
      <c r="R283" s="155">
        <f t="shared" si="42"/>
        <v>0</v>
      </c>
      <c r="S283" s="155">
        <v>0</v>
      </c>
      <c r="T283" s="156">
        <f t="shared" si="43"/>
        <v>0</v>
      </c>
      <c r="AR283" s="157" t="s">
        <v>184</v>
      </c>
      <c r="AT283" s="157" t="s">
        <v>136</v>
      </c>
      <c r="AU283" s="157" t="s">
        <v>141</v>
      </c>
      <c r="AY283" s="16" t="s">
        <v>133</v>
      </c>
      <c r="BE283" s="158">
        <f t="shared" si="44"/>
        <v>0</v>
      </c>
      <c r="BF283" s="158">
        <f t="shared" si="45"/>
        <v>0</v>
      </c>
      <c r="BG283" s="158">
        <f t="shared" si="46"/>
        <v>0</v>
      </c>
      <c r="BH283" s="158">
        <f t="shared" si="47"/>
        <v>0</v>
      </c>
      <c r="BI283" s="158">
        <f t="shared" si="48"/>
        <v>0</v>
      </c>
      <c r="BJ283" s="16" t="s">
        <v>141</v>
      </c>
      <c r="BK283" s="158">
        <f t="shared" si="49"/>
        <v>0</v>
      </c>
      <c r="BL283" s="16" t="s">
        <v>184</v>
      </c>
      <c r="BM283" s="157" t="s">
        <v>445</v>
      </c>
    </row>
    <row r="284" spans="2:65" s="1" customFormat="1" ht="21.75" customHeight="1">
      <c r="B284" s="144"/>
      <c r="C284" s="173">
        <v>83</v>
      </c>
      <c r="D284" s="173" t="s">
        <v>173</v>
      </c>
      <c r="E284" s="174" t="s">
        <v>446</v>
      </c>
      <c r="F284" s="175" t="s">
        <v>447</v>
      </c>
      <c r="G284" s="176" t="s">
        <v>171</v>
      </c>
      <c r="H284" s="177">
        <v>1</v>
      </c>
      <c r="I284" s="178"/>
      <c r="J284" s="179">
        <f t="shared" si="40"/>
        <v>0</v>
      </c>
      <c r="K284" s="180"/>
      <c r="L284" s="181"/>
      <c r="M284" s="182" t="s">
        <v>1</v>
      </c>
      <c r="N284" s="183" t="s">
        <v>42</v>
      </c>
      <c r="P284" s="155">
        <f t="shared" si="41"/>
        <v>0</v>
      </c>
      <c r="Q284" s="155">
        <v>1.6899999999999998E-2</v>
      </c>
      <c r="R284" s="155">
        <f t="shared" si="42"/>
        <v>1.6899999999999998E-2</v>
      </c>
      <c r="S284" s="155">
        <v>0</v>
      </c>
      <c r="T284" s="156">
        <f t="shared" si="43"/>
        <v>0</v>
      </c>
      <c r="AR284" s="157" t="s">
        <v>259</v>
      </c>
      <c r="AT284" s="157" t="s">
        <v>173</v>
      </c>
      <c r="AU284" s="157" t="s">
        <v>141</v>
      </c>
      <c r="AY284" s="16" t="s">
        <v>133</v>
      </c>
      <c r="BE284" s="158">
        <f t="shared" si="44"/>
        <v>0</v>
      </c>
      <c r="BF284" s="158">
        <f t="shared" si="45"/>
        <v>0</v>
      </c>
      <c r="BG284" s="158">
        <f t="shared" si="46"/>
        <v>0</v>
      </c>
      <c r="BH284" s="158">
        <f t="shared" si="47"/>
        <v>0</v>
      </c>
      <c r="BI284" s="158">
        <f t="shared" si="48"/>
        <v>0</v>
      </c>
      <c r="BJ284" s="16" t="s">
        <v>141</v>
      </c>
      <c r="BK284" s="158">
        <f t="shared" si="49"/>
        <v>0</v>
      </c>
      <c r="BL284" s="16" t="s">
        <v>184</v>
      </c>
      <c r="BM284" s="157" t="s">
        <v>448</v>
      </c>
    </row>
    <row r="285" spans="2:65" s="1" customFormat="1" ht="21.75" customHeight="1">
      <c r="B285" s="144"/>
      <c r="C285" s="145">
        <v>84</v>
      </c>
      <c r="D285" s="145" t="s">
        <v>136</v>
      </c>
      <c r="E285" s="146" t="s">
        <v>449</v>
      </c>
      <c r="F285" s="147" t="s">
        <v>450</v>
      </c>
      <c r="G285" s="148" t="s">
        <v>171</v>
      </c>
      <c r="H285" s="149">
        <v>3</v>
      </c>
      <c r="I285" s="150"/>
      <c r="J285" s="151">
        <f t="shared" si="40"/>
        <v>0</v>
      </c>
      <c r="K285" s="152"/>
      <c r="L285" s="31"/>
      <c r="M285" s="153" t="s">
        <v>1</v>
      </c>
      <c r="N285" s="154" t="s">
        <v>42</v>
      </c>
      <c r="P285" s="155">
        <f t="shared" si="41"/>
        <v>0</v>
      </c>
      <c r="Q285" s="155">
        <v>0</v>
      </c>
      <c r="R285" s="155">
        <f t="shared" si="42"/>
        <v>0</v>
      </c>
      <c r="S285" s="155">
        <v>0</v>
      </c>
      <c r="T285" s="156">
        <f t="shared" si="43"/>
        <v>0</v>
      </c>
      <c r="AR285" s="157" t="s">
        <v>184</v>
      </c>
      <c r="AT285" s="157" t="s">
        <v>136</v>
      </c>
      <c r="AU285" s="157" t="s">
        <v>141</v>
      </c>
      <c r="AY285" s="16" t="s">
        <v>133</v>
      </c>
      <c r="BE285" s="158">
        <f t="shared" si="44"/>
        <v>0</v>
      </c>
      <c r="BF285" s="158">
        <f t="shared" si="45"/>
        <v>0</v>
      </c>
      <c r="BG285" s="158">
        <f t="shared" si="46"/>
        <v>0</v>
      </c>
      <c r="BH285" s="158">
        <f t="shared" si="47"/>
        <v>0</v>
      </c>
      <c r="BI285" s="158">
        <f t="shared" si="48"/>
        <v>0</v>
      </c>
      <c r="BJ285" s="16" t="s">
        <v>141</v>
      </c>
      <c r="BK285" s="158">
        <f t="shared" si="49"/>
        <v>0</v>
      </c>
      <c r="BL285" s="16" t="s">
        <v>184</v>
      </c>
      <c r="BM285" s="157" t="s">
        <v>451</v>
      </c>
    </row>
    <row r="286" spans="2:65" s="1" customFormat="1" ht="26.25" customHeight="1">
      <c r="B286" s="144"/>
      <c r="C286" s="173">
        <v>85</v>
      </c>
      <c r="D286" s="173" t="s">
        <v>173</v>
      </c>
      <c r="E286" s="174" t="s">
        <v>452</v>
      </c>
      <c r="F286" s="175" t="s">
        <v>690</v>
      </c>
      <c r="G286" s="176" t="s">
        <v>171</v>
      </c>
      <c r="H286" s="177">
        <v>3</v>
      </c>
      <c r="I286" s="178"/>
      <c r="J286" s="179">
        <f t="shared" si="40"/>
        <v>0</v>
      </c>
      <c r="K286" s="180"/>
      <c r="L286" s="181"/>
      <c r="M286" s="182" t="s">
        <v>1</v>
      </c>
      <c r="N286" s="183" t="s">
        <v>42</v>
      </c>
      <c r="P286" s="155">
        <f t="shared" si="41"/>
        <v>0</v>
      </c>
      <c r="Q286" s="155">
        <v>1E-4</v>
      </c>
      <c r="R286" s="155">
        <f t="shared" si="42"/>
        <v>3.0000000000000003E-4</v>
      </c>
      <c r="S286" s="155">
        <v>0</v>
      </c>
      <c r="T286" s="156">
        <f t="shared" si="43"/>
        <v>0</v>
      </c>
      <c r="AR286" s="157" t="s">
        <v>259</v>
      </c>
      <c r="AT286" s="157" t="s">
        <v>173</v>
      </c>
      <c r="AU286" s="157" t="s">
        <v>141</v>
      </c>
      <c r="AY286" s="16" t="s">
        <v>133</v>
      </c>
      <c r="BE286" s="158">
        <f t="shared" si="44"/>
        <v>0</v>
      </c>
      <c r="BF286" s="158">
        <f t="shared" si="45"/>
        <v>0</v>
      </c>
      <c r="BG286" s="158">
        <f t="shared" si="46"/>
        <v>0</v>
      </c>
      <c r="BH286" s="158">
        <f t="shared" si="47"/>
        <v>0</v>
      </c>
      <c r="BI286" s="158">
        <f t="shared" si="48"/>
        <v>0</v>
      </c>
      <c r="BJ286" s="16" t="s">
        <v>141</v>
      </c>
      <c r="BK286" s="158">
        <f t="shared" si="49"/>
        <v>0</v>
      </c>
      <c r="BL286" s="16" t="s">
        <v>184</v>
      </c>
      <c r="BM286" s="157" t="s">
        <v>453</v>
      </c>
    </row>
    <row r="287" spans="2:65" s="1" customFormat="1" ht="21.75" customHeight="1">
      <c r="B287" s="144"/>
      <c r="C287" s="145">
        <v>86</v>
      </c>
      <c r="D287" s="145" t="s">
        <v>136</v>
      </c>
      <c r="E287" s="146" t="s">
        <v>454</v>
      </c>
      <c r="F287" s="147" t="s">
        <v>455</v>
      </c>
      <c r="G287" s="148" t="s">
        <v>171</v>
      </c>
      <c r="H287" s="149">
        <v>2</v>
      </c>
      <c r="I287" s="150"/>
      <c r="J287" s="151">
        <f t="shared" si="40"/>
        <v>0</v>
      </c>
      <c r="K287" s="152"/>
      <c r="L287" s="31"/>
      <c r="M287" s="153" t="s">
        <v>1</v>
      </c>
      <c r="N287" s="154" t="s">
        <v>42</v>
      </c>
      <c r="P287" s="155">
        <f t="shared" si="41"/>
        <v>0</v>
      </c>
      <c r="Q287" s="155">
        <v>0</v>
      </c>
      <c r="R287" s="155">
        <f t="shared" si="42"/>
        <v>0</v>
      </c>
      <c r="S287" s="155">
        <v>0</v>
      </c>
      <c r="T287" s="156">
        <f t="shared" si="43"/>
        <v>0</v>
      </c>
      <c r="AR287" s="157" t="s">
        <v>184</v>
      </c>
      <c r="AT287" s="157" t="s">
        <v>136</v>
      </c>
      <c r="AU287" s="157" t="s">
        <v>141</v>
      </c>
      <c r="AY287" s="16" t="s">
        <v>133</v>
      </c>
      <c r="BE287" s="158">
        <f t="shared" si="44"/>
        <v>0</v>
      </c>
      <c r="BF287" s="158">
        <f t="shared" si="45"/>
        <v>0</v>
      </c>
      <c r="BG287" s="158">
        <f t="shared" si="46"/>
        <v>0</v>
      </c>
      <c r="BH287" s="158">
        <f t="shared" si="47"/>
        <v>0</v>
      </c>
      <c r="BI287" s="158">
        <f t="shared" si="48"/>
        <v>0</v>
      </c>
      <c r="BJ287" s="16" t="s">
        <v>141</v>
      </c>
      <c r="BK287" s="158">
        <f t="shared" si="49"/>
        <v>0</v>
      </c>
      <c r="BL287" s="16" t="s">
        <v>184</v>
      </c>
      <c r="BM287" s="157" t="s">
        <v>456</v>
      </c>
    </row>
    <row r="288" spans="2:65" s="1" customFormat="1" ht="30" customHeight="1">
      <c r="B288" s="144"/>
      <c r="C288" s="173">
        <v>87</v>
      </c>
      <c r="D288" s="173" t="s">
        <v>173</v>
      </c>
      <c r="E288" s="174" t="s">
        <v>457</v>
      </c>
      <c r="F288" s="175" t="s">
        <v>691</v>
      </c>
      <c r="G288" s="176" t="s">
        <v>171</v>
      </c>
      <c r="H288" s="177">
        <v>2</v>
      </c>
      <c r="I288" s="178"/>
      <c r="J288" s="179">
        <f t="shared" si="40"/>
        <v>0</v>
      </c>
      <c r="K288" s="180"/>
      <c r="L288" s="181"/>
      <c r="M288" s="182" t="s">
        <v>1</v>
      </c>
      <c r="N288" s="183" t="s">
        <v>42</v>
      </c>
      <c r="P288" s="155">
        <f t="shared" si="41"/>
        <v>0</v>
      </c>
      <c r="Q288" s="155">
        <v>2.7E-4</v>
      </c>
      <c r="R288" s="155">
        <f t="shared" si="42"/>
        <v>5.4000000000000001E-4</v>
      </c>
      <c r="S288" s="155">
        <v>0</v>
      </c>
      <c r="T288" s="156">
        <f t="shared" si="43"/>
        <v>0</v>
      </c>
      <c r="AR288" s="157" t="s">
        <v>259</v>
      </c>
      <c r="AT288" s="157" t="s">
        <v>173</v>
      </c>
      <c r="AU288" s="157" t="s">
        <v>141</v>
      </c>
      <c r="AY288" s="16" t="s">
        <v>133</v>
      </c>
      <c r="BE288" s="158">
        <f t="shared" si="44"/>
        <v>0</v>
      </c>
      <c r="BF288" s="158">
        <f t="shared" si="45"/>
        <v>0</v>
      </c>
      <c r="BG288" s="158">
        <f t="shared" si="46"/>
        <v>0</v>
      </c>
      <c r="BH288" s="158">
        <f t="shared" si="47"/>
        <v>0</v>
      </c>
      <c r="BI288" s="158">
        <f t="shared" si="48"/>
        <v>0</v>
      </c>
      <c r="BJ288" s="16" t="s">
        <v>141</v>
      </c>
      <c r="BK288" s="158">
        <f t="shared" si="49"/>
        <v>0</v>
      </c>
      <c r="BL288" s="16" t="s">
        <v>184</v>
      </c>
      <c r="BM288" s="157" t="s">
        <v>458</v>
      </c>
    </row>
    <row r="289" spans="2:65" s="1" customFormat="1" ht="21.75" customHeight="1">
      <c r="B289" s="144"/>
      <c r="C289" s="145">
        <v>88</v>
      </c>
      <c r="D289" s="145" t="s">
        <v>136</v>
      </c>
      <c r="E289" s="146" t="s">
        <v>459</v>
      </c>
      <c r="F289" s="147" t="s">
        <v>460</v>
      </c>
      <c r="G289" s="148" t="s">
        <v>171</v>
      </c>
      <c r="H289" s="149">
        <v>2</v>
      </c>
      <c r="I289" s="150"/>
      <c r="J289" s="151">
        <f t="shared" si="40"/>
        <v>0</v>
      </c>
      <c r="K289" s="152"/>
      <c r="L289" s="31"/>
      <c r="M289" s="153" t="s">
        <v>1</v>
      </c>
      <c r="N289" s="154" t="s">
        <v>42</v>
      </c>
      <c r="P289" s="155">
        <f t="shared" si="41"/>
        <v>0</v>
      </c>
      <c r="Q289" s="155">
        <v>0</v>
      </c>
      <c r="R289" s="155">
        <f t="shared" si="42"/>
        <v>0</v>
      </c>
      <c r="S289" s="155">
        <v>0</v>
      </c>
      <c r="T289" s="156">
        <f t="shared" si="43"/>
        <v>0</v>
      </c>
      <c r="AR289" s="157" t="s">
        <v>184</v>
      </c>
      <c r="AT289" s="157" t="s">
        <v>136</v>
      </c>
      <c r="AU289" s="157" t="s">
        <v>141</v>
      </c>
      <c r="AY289" s="16" t="s">
        <v>133</v>
      </c>
      <c r="BE289" s="158">
        <f t="shared" si="44"/>
        <v>0</v>
      </c>
      <c r="BF289" s="158">
        <f t="shared" si="45"/>
        <v>0</v>
      </c>
      <c r="BG289" s="158">
        <f t="shared" si="46"/>
        <v>0</v>
      </c>
      <c r="BH289" s="158">
        <f t="shared" si="47"/>
        <v>0</v>
      </c>
      <c r="BI289" s="158">
        <f t="shared" si="48"/>
        <v>0</v>
      </c>
      <c r="BJ289" s="16" t="s">
        <v>141</v>
      </c>
      <c r="BK289" s="158">
        <f t="shared" si="49"/>
        <v>0</v>
      </c>
      <c r="BL289" s="16" t="s">
        <v>184</v>
      </c>
      <c r="BM289" s="157" t="s">
        <v>461</v>
      </c>
    </row>
    <row r="290" spans="2:65" s="1" customFormat="1" ht="16.5" customHeight="1">
      <c r="B290" s="144"/>
      <c r="C290" s="173">
        <v>89</v>
      </c>
      <c r="D290" s="173" t="s">
        <v>173</v>
      </c>
      <c r="E290" s="174" t="s">
        <v>462</v>
      </c>
      <c r="F290" s="175" t="s">
        <v>463</v>
      </c>
      <c r="G290" s="176" t="s">
        <v>171</v>
      </c>
      <c r="H290" s="177">
        <v>2</v>
      </c>
      <c r="I290" s="178"/>
      <c r="J290" s="179">
        <f t="shared" si="40"/>
        <v>0</v>
      </c>
      <c r="K290" s="180"/>
      <c r="L290" s="181"/>
      <c r="M290" s="182" t="s">
        <v>1</v>
      </c>
      <c r="N290" s="183" t="s">
        <v>42</v>
      </c>
      <c r="P290" s="155">
        <f t="shared" si="41"/>
        <v>0</v>
      </c>
      <c r="Q290" s="155">
        <v>8.0000000000000004E-4</v>
      </c>
      <c r="R290" s="155">
        <f t="shared" si="42"/>
        <v>1.6000000000000001E-3</v>
      </c>
      <c r="S290" s="155">
        <v>0</v>
      </c>
      <c r="T290" s="156">
        <f t="shared" si="43"/>
        <v>0</v>
      </c>
      <c r="AR290" s="157" t="s">
        <v>259</v>
      </c>
      <c r="AT290" s="157" t="s">
        <v>173</v>
      </c>
      <c r="AU290" s="157" t="s">
        <v>141</v>
      </c>
      <c r="AY290" s="16" t="s">
        <v>133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141</v>
      </c>
      <c r="BK290" s="158">
        <f t="shared" si="49"/>
        <v>0</v>
      </c>
      <c r="BL290" s="16" t="s">
        <v>184</v>
      </c>
      <c r="BM290" s="157" t="s">
        <v>464</v>
      </c>
    </row>
    <row r="291" spans="2:65" s="1" customFormat="1" ht="16.5" customHeight="1">
      <c r="B291" s="144"/>
      <c r="C291" s="173">
        <v>90</v>
      </c>
      <c r="D291" s="173" t="s">
        <v>173</v>
      </c>
      <c r="E291" s="174" t="s">
        <v>465</v>
      </c>
      <c r="F291" s="175" t="s">
        <v>466</v>
      </c>
      <c r="G291" s="176" t="s">
        <v>269</v>
      </c>
      <c r="H291" s="177">
        <v>10</v>
      </c>
      <c r="I291" s="178"/>
      <c r="J291" s="179">
        <f t="shared" si="40"/>
        <v>0</v>
      </c>
      <c r="K291" s="180"/>
      <c r="L291" s="181"/>
      <c r="M291" s="182" t="s">
        <v>1</v>
      </c>
      <c r="N291" s="183" t="s">
        <v>42</v>
      </c>
      <c r="P291" s="155">
        <f t="shared" si="41"/>
        <v>0</v>
      </c>
      <c r="Q291" s="155">
        <v>1.2E-4</v>
      </c>
      <c r="R291" s="155">
        <f t="shared" si="42"/>
        <v>1.2000000000000001E-3</v>
      </c>
      <c r="S291" s="155">
        <v>0</v>
      </c>
      <c r="T291" s="156">
        <f t="shared" si="43"/>
        <v>0</v>
      </c>
      <c r="AR291" s="157" t="s">
        <v>259</v>
      </c>
      <c r="AT291" s="157" t="s">
        <v>173</v>
      </c>
      <c r="AU291" s="157" t="s">
        <v>141</v>
      </c>
      <c r="AY291" s="16" t="s">
        <v>133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141</v>
      </c>
      <c r="BK291" s="158">
        <f t="shared" si="49"/>
        <v>0</v>
      </c>
      <c r="BL291" s="16" t="s">
        <v>184</v>
      </c>
      <c r="BM291" s="157" t="s">
        <v>467</v>
      </c>
    </row>
    <row r="292" spans="2:65" s="1" customFormat="1" ht="21.75" customHeight="1">
      <c r="B292" s="144"/>
      <c r="C292" s="145">
        <v>91</v>
      </c>
      <c r="D292" s="145" t="s">
        <v>136</v>
      </c>
      <c r="E292" s="146" t="s">
        <v>468</v>
      </c>
      <c r="F292" s="147" t="s">
        <v>469</v>
      </c>
      <c r="G292" s="148" t="s">
        <v>171</v>
      </c>
      <c r="H292" s="149">
        <v>1</v>
      </c>
      <c r="I292" s="150"/>
      <c r="J292" s="151">
        <f t="shared" si="40"/>
        <v>0</v>
      </c>
      <c r="K292" s="152"/>
      <c r="L292" s="31"/>
      <c r="M292" s="153" t="s">
        <v>1</v>
      </c>
      <c r="N292" s="154" t="s">
        <v>42</v>
      </c>
      <c r="P292" s="155">
        <f t="shared" si="41"/>
        <v>0</v>
      </c>
      <c r="Q292" s="155">
        <v>0</v>
      </c>
      <c r="R292" s="155">
        <f t="shared" si="42"/>
        <v>0</v>
      </c>
      <c r="S292" s="155">
        <v>0</v>
      </c>
      <c r="T292" s="156">
        <f t="shared" si="43"/>
        <v>0</v>
      </c>
      <c r="AR292" s="157" t="s">
        <v>184</v>
      </c>
      <c r="AT292" s="157" t="s">
        <v>136</v>
      </c>
      <c r="AU292" s="157" t="s">
        <v>141</v>
      </c>
      <c r="AY292" s="16" t="s">
        <v>133</v>
      </c>
      <c r="BE292" s="158">
        <f t="shared" si="44"/>
        <v>0</v>
      </c>
      <c r="BF292" s="158">
        <f t="shared" si="45"/>
        <v>0</v>
      </c>
      <c r="BG292" s="158">
        <f t="shared" si="46"/>
        <v>0</v>
      </c>
      <c r="BH292" s="158">
        <f t="shared" si="47"/>
        <v>0</v>
      </c>
      <c r="BI292" s="158">
        <f t="shared" si="48"/>
        <v>0</v>
      </c>
      <c r="BJ292" s="16" t="s">
        <v>141</v>
      </c>
      <c r="BK292" s="158">
        <f t="shared" si="49"/>
        <v>0</v>
      </c>
      <c r="BL292" s="16" t="s">
        <v>184</v>
      </c>
      <c r="BM292" s="157" t="s">
        <v>470</v>
      </c>
    </row>
    <row r="293" spans="2:65" s="1" customFormat="1" ht="21.75" customHeight="1">
      <c r="B293" s="144"/>
      <c r="C293" s="145">
        <v>92</v>
      </c>
      <c r="D293" s="145" t="s">
        <v>136</v>
      </c>
      <c r="E293" s="146" t="s">
        <v>471</v>
      </c>
      <c r="F293" s="147" t="s">
        <v>472</v>
      </c>
      <c r="G293" s="148" t="s">
        <v>211</v>
      </c>
      <c r="H293" s="149">
        <v>2.5000000000000001E-2</v>
      </c>
      <c r="I293" s="150"/>
      <c r="J293" s="151">
        <f t="shared" si="40"/>
        <v>0</v>
      </c>
      <c r="K293" s="152"/>
      <c r="L293" s="31"/>
      <c r="M293" s="153" t="s">
        <v>1</v>
      </c>
      <c r="N293" s="154" t="s">
        <v>42</v>
      </c>
      <c r="P293" s="155">
        <f t="shared" si="41"/>
        <v>0</v>
      </c>
      <c r="Q293" s="155">
        <v>0</v>
      </c>
      <c r="R293" s="155">
        <f t="shared" si="42"/>
        <v>0</v>
      </c>
      <c r="S293" s="155">
        <v>0</v>
      </c>
      <c r="T293" s="156">
        <f t="shared" si="43"/>
        <v>0</v>
      </c>
      <c r="AR293" s="157" t="s">
        <v>184</v>
      </c>
      <c r="AT293" s="157" t="s">
        <v>136</v>
      </c>
      <c r="AU293" s="157" t="s">
        <v>141</v>
      </c>
      <c r="AY293" s="16" t="s">
        <v>133</v>
      </c>
      <c r="BE293" s="158">
        <f t="shared" si="44"/>
        <v>0</v>
      </c>
      <c r="BF293" s="158">
        <f t="shared" si="45"/>
        <v>0</v>
      </c>
      <c r="BG293" s="158">
        <f t="shared" si="46"/>
        <v>0</v>
      </c>
      <c r="BH293" s="158">
        <f t="shared" si="47"/>
        <v>0</v>
      </c>
      <c r="BI293" s="158">
        <f t="shared" si="48"/>
        <v>0</v>
      </c>
      <c r="BJ293" s="16" t="s">
        <v>141</v>
      </c>
      <c r="BK293" s="158">
        <f t="shared" si="49"/>
        <v>0</v>
      </c>
      <c r="BL293" s="16" t="s">
        <v>184</v>
      </c>
      <c r="BM293" s="157" t="s">
        <v>473</v>
      </c>
    </row>
    <row r="294" spans="2:65" s="11" customFormat="1" ht="22.9" customHeight="1">
      <c r="B294" s="132"/>
      <c r="D294" s="133" t="s">
        <v>75</v>
      </c>
      <c r="E294" s="142" t="s">
        <v>474</v>
      </c>
      <c r="F294" s="142" t="s">
        <v>475</v>
      </c>
      <c r="I294" s="135"/>
      <c r="J294" s="143">
        <f>BK294</f>
        <v>0</v>
      </c>
      <c r="L294" s="132"/>
      <c r="M294" s="137"/>
      <c r="P294" s="138">
        <f>SUM(P295:P298)</f>
        <v>0</v>
      </c>
      <c r="R294" s="138">
        <f>SUM(R295:R298)</f>
        <v>0.01</v>
      </c>
      <c r="T294" s="139">
        <f>SUM(T295:T298)</f>
        <v>4.0000000000000001E-3</v>
      </c>
      <c r="AR294" s="133" t="s">
        <v>141</v>
      </c>
      <c r="AT294" s="140" t="s">
        <v>75</v>
      </c>
      <c r="AU294" s="140" t="s">
        <v>81</v>
      </c>
      <c r="AY294" s="133" t="s">
        <v>133</v>
      </c>
      <c r="BK294" s="141">
        <f>SUM(BK295:BK298)</f>
        <v>0</v>
      </c>
    </row>
    <row r="295" spans="2:65" s="1" customFormat="1" ht="16.5" customHeight="1">
      <c r="B295" s="144"/>
      <c r="C295" s="145">
        <v>93</v>
      </c>
      <c r="D295" s="145" t="s">
        <v>136</v>
      </c>
      <c r="E295" s="146" t="s">
        <v>476</v>
      </c>
      <c r="F295" s="147" t="s">
        <v>477</v>
      </c>
      <c r="G295" s="148" t="s">
        <v>171</v>
      </c>
      <c r="H295" s="149">
        <v>2</v>
      </c>
      <c r="I295" s="150"/>
      <c r="J295" s="151">
        <f>ROUND(I295*H295,2)</f>
        <v>0</v>
      </c>
      <c r="K295" s="152"/>
      <c r="L295" s="31"/>
      <c r="M295" s="153" t="s">
        <v>1</v>
      </c>
      <c r="N295" s="154" t="s">
        <v>42</v>
      </c>
      <c r="P295" s="155">
        <f>O295*H295</f>
        <v>0</v>
      </c>
      <c r="Q295" s="155">
        <v>0</v>
      </c>
      <c r="R295" s="155">
        <f>Q295*H295</f>
        <v>0</v>
      </c>
      <c r="S295" s="155">
        <v>0</v>
      </c>
      <c r="T295" s="156">
        <f>S295*H295</f>
        <v>0</v>
      </c>
      <c r="AR295" s="157" t="s">
        <v>184</v>
      </c>
      <c r="AT295" s="157" t="s">
        <v>136</v>
      </c>
      <c r="AU295" s="157" t="s">
        <v>141</v>
      </c>
      <c r="AY295" s="16" t="s">
        <v>133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6" t="s">
        <v>141</v>
      </c>
      <c r="BK295" s="158">
        <f>ROUND(I295*H295,2)</f>
        <v>0</v>
      </c>
      <c r="BL295" s="16" t="s">
        <v>184</v>
      </c>
      <c r="BM295" s="157" t="s">
        <v>478</v>
      </c>
    </row>
    <row r="296" spans="2:65" s="1" customFormat="1" ht="24.75" customHeight="1">
      <c r="B296" s="144"/>
      <c r="C296" s="173">
        <v>94</v>
      </c>
      <c r="D296" s="173" t="s">
        <v>173</v>
      </c>
      <c r="E296" s="174" t="s">
        <v>479</v>
      </c>
      <c r="F296" s="175" t="s">
        <v>692</v>
      </c>
      <c r="G296" s="176" t="s">
        <v>171</v>
      </c>
      <c r="H296" s="177">
        <v>2</v>
      </c>
      <c r="I296" s="178"/>
      <c r="J296" s="179">
        <f>ROUND(I296*H296,2)</f>
        <v>0</v>
      </c>
      <c r="K296" s="180"/>
      <c r="L296" s="181"/>
      <c r="M296" s="182" t="s">
        <v>1</v>
      </c>
      <c r="N296" s="183" t="s">
        <v>42</v>
      </c>
      <c r="P296" s="155">
        <f>O296*H296</f>
        <v>0</v>
      </c>
      <c r="Q296" s="155">
        <v>5.0000000000000001E-3</v>
      </c>
      <c r="R296" s="155">
        <f>Q296*H296</f>
        <v>0.01</v>
      </c>
      <c r="S296" s="155">
        <v>0</v>
      </c>
      <c r="T296" s="156">
        <f>S296*H296</f>
        <v>0</v>
      </c>
      <c r="AR296" s="157" t="s">
        <v>259</v>
      </c>
      <c r="AT296" s="157" t="s">
        <v>173</v>
      </c>
      <c r="AU296" s="157" t="s">
        <v>141</v>
      </c>
      <c r="AY296" s="16" t="s">
        <v>133</v>
      </c>
      <c r="BE296" s="158">
        <f>IF(N296="základní",J296,0)</f>
        <v>0</v>
      </c>
      <c r="BF296" s="158">
        <f>IF(N296="snížená",J296,0)</f>
        <v>0</v>
      </c>
      <c r="BG296" s="158">
        <f>IF(N296="zákl. přenesená",J296,0)</f>
        <v>0</v>
      </c>
      <c r="BH296" s="158">
        <f>IF(N296="sníž. přenesená",J296,0)</f>
        <v>0</v>
      </c>
      <c r="BI296" s="158">
        <f>IF(N296="nulová",J296,0)</f>
        <v>0</v>
      </c>
      <c r="BJ296" s="16" t="s">
        <v>141</v>
      </c>
      <c r="BK296" s="158">
        <f>ROUND(I296*H296,2)</f>
        <v>0</v>
      </c>
      <c r="BL296" s="16" t="s">
        <v>184</v>
      </c>
      <c r="BM296" s="157" t="s">
        <v>480</v>
      </c>
    </row>
    <row r="297" spans="2:65" s="1" customFormat="1" ht="21.75" customHeight="1">
      <c r="B297" s="144"/>
      <c r="C297" s="145">
        <v>95</v>
      </c>
      <c r="D297" s="145" t="s">
        <v>136</v>
      </c>
      <c r="E297" s="146" t="s">
        <v>481</v>
      </c>
      <c r="F297" s="147" t="s">
        <v>482</v>
      </c>
      <c r="G297" s="148" t="s">
        <v>171</v>
      </c>
      <c r="H297" s="149">
        <v>2</v>
      </c>
      <c r="I297" s="150"/>
      <c r="J297" s="151">
        <f>ROUND(I297*H297,2)</f>
        <v>0</v>
      </c>
      <c r="K297" s="152"/>
      <c r="L297" s="31"/>
      <c r="M297" s="153" t="s">
        <v>1</v>
      </c>
      <c r="N297" s="154" t="s">
        <v>42</v>
      </c>
      <c r="P297" s="155">
        <f>O297*H297</f>
        <v>0</v>
      </c>
      <c r="Q297" s="155">
        <v>0</v>
      </c>
      <c r="R297" s="155">
        <f>Q297*H297</f>
        <v>0</v>
      </c>
      <c r="S297" s="155">
        <v>2E-3</v>
      </c>
      <c r="T297" s="156">
        <f>S297*H297</f>
        <v>4.0000000000000001E-3</v>
      </c>
      <c r="AR297" s="157" t="s">
        <v>184</v>
      </c>
      <c r="AT297" s="157" t="s">
        <v>136</v>
      </c>
      <c r="AU297" s="157" t="s">
        <v>141</v>
      </c>
      <c r="AY297" s="16" t="s">
        <v>133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6" t="s">
        <v>141</v>
      </c>
      <c r="BK297" s="158">
        <f>ROUND(I297*H297,2)</f>
        <v>0</v>
      </c>
      <c r="BL297" s="16" t="s">
        <v>184</v>
      </c>
      <c r="BM297" s="157" t="s">
        <v>483</v>
      </c>
    </row>
    <row r="298" spans="2:65" s="1" customFormat="1" ht="21.75" customHeight="1">
      <c r="B298" s="144"/>
      <c r="C298" s="145">
        <v>96</v>
      </c>
      <c r="D298" s="145" t="s">
        <v>136</v>
      </c>
      <c r="E298" s="146" t="s">
        <v>484</v>
      </c>
      <c r="F298" s="147" t="s">
        <v>485</v>
      </c>
      <c r="G298" s="148" t="s">
        <v>211</v>
      </c>
      <c r="H298" s="149">
        <v>0.01</v>
      </c>
      <c r="I298" s="150"/>
      <c r="J298" s="151">
        <f>ROUND(I298*H298,2)</f>
        <v>0</v>
      </c>
      <c r="K298" s="152"/>
      <c r="L298" s="31"/>
      <c r="M298" s="153" t="s">
        <v>1</v>
      </c>
      <c r="N298" s="154" t="s">
        <v>42</v>
      </c>
      <c r="P298" s="155">
        <f>O298*H298</f>
        <v>0</v>
      </c>
      <c r="Q298" s="155">
        <v>0</v>
      </c>
      <c r="R298" s="155">
        <f>Q298*H298</f>
        <v>0</v>
      </c>
      <c r="S298" s="155">
        <v>0</v>
      </c>
      <c r="T298" s="156">
        <f>S298*H298</f>
        <v>0</v>
      </c>
      <c r="AR298" s="157" t="s">
        <v>184</v>
      </c>
      <c r="AT298" s="157" t="s">
        <v>136</v>
      </c>
      <c r="AU298" s="157" t="s">
        <v>141</v>
      </c>
      <c r="AY298" s="16" t="s">
        <v>133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6" t="s">
        <v>141</v>
      </c>
      <c r="BK298" s="158">
        <f>ROUND(I298*H298,2)</f>
        <v>0</v>
      </c>
      <c r="BL298" s="16" t="s">
        <v>184</v>
      </c>
      <c r="BM298" s="157" t="s">
        <v>486</v>
      </c>
    </row>
    <row r="299" spans="2:65" s="11" customFormat="1" ht="22.9" customHeight="1">
      <c r="B299" s="132"/>
      <c r="D299" s="133" t="s">
        <v>75</v>
      </c>
      <c r="E299" s="142" t="s">
        <v>487</v>
      </c>
      <c r="F299" s="142" t="s">
        <v>488</v>
      </c>
      <c r="I299" s="135"/>
      <c r="J299" s="143">
        <f>BK299</f>
        <v>0</v>
      </c>
      <c r="L299" s="132"/>
      <c r="M299" s="137"/>
      <c r="P299" s="138">
        <f>SUM(P300:P330)</f>
        <v>0</v>
      </c>
      <c r="R299" s="138">
        <f>SUM(R300:R330)</f>
        <v>0.42828518000000004</v>
      </c>
      <c r="T299" s="139">
        <f>SUM(T300:T330)</f>
        <v>0</v>
      </c>
      <c r="AR299" s="133" t="s">
        <v>141</v>
      </c>
      <c r="AT299" s="140" t="s">
        <v>75</v>
      </c>
      <c r="AU299" s="140" t="s">
        <v>81</v>
      </c>
      <c r="AY299" s="133" t="s">
        <v>133</v>
      </c>
      <c r="BK299" s="141">
        <f>SUM(BK300:BK330)</f>
        <v>0</v>
      </c>
    </row>
    <row r="300" spans="2:65" s="1" customFormat="1" ht="48.75" customHeight="1">
      <c r="B300" s="144"/>
      <c r="C300" s="145">
        <v>97</v>
      </c>
      <c r="D300" s="145" t="s">
        <v>136</v>
      </c>
      <c r="E300" s="146" t="s">
        <v>489</v>
      </c>
      <c r="F300" s="147" t="s">
        <v>693</v>
      </c>
      <c r="G300" s="148" t="s">
        <v>139</v>
      </c>
      <c r="H300" s="149">
        <v>11.531000000000001</v>
      </c>
      <c r="I300" s="150"/>
      <c r="J300" s="151">
        <f>ROUND(I300*H300,2)</f>
        <v>0</v>
      </c>
      <c r="K300" s="152"/>
      <c r="L300" s="31"/>
      <c r="M300" s="153" t="s">
        <v>1</v>
      </c>
      <c r="N300" s="154" t="s">
        <v>42</v>
      </c>
      <c r="P300" s="155">
        <f>O300*H300</f>
        <v>0</v>
      </c>
      <c r="Q300" s="155">
        <v>2.5409999999999999E-2</v>
      </c>
      <c r="R300" s="155">
        <f>Q300*H300</f>
        <v>0.29300271</v>
      </c>
      <c r="S300" s="155">
        <v>0</v>
      </c>
      <c r="T300" s="156">
        <f>S300*H300</f>
        <v>0</v>
      </c>
      <c r="AR300" s="157" t="s">
        <v>184</v>
      </c>
      <c r="AT300" s="157" t="s">
        <v>136</v>
      </c>
      <c r="AU300" s="157" t="s">
        <v>141</v>
      </c>
      <c r="AY300" s="16" t="s">
        <v>133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6" t="s">
        <v>141</v>
      </c>
      <c r="BK300" s="158">
        <f>ROUND(I300*H300,2)</f>
        <v>0</v>
      </c>
      <c r="BL300" s="16" t="s">
        <v>184</v>
      </c>
      <c r="BM300" s="157" t="s">
        <v>490</v>
      </c>
    </row>
    <row r="301" spans="2:65" s="12" customFormat="1">
      <c r="B301" s="159"/>
      <c r="D301" s="160" t="s">
        <v>143</v>
      </c>
      <c r="E301" s="161" t="s">
        <v>1</v>
      </c>
      <c r="F301" s="162" t="s">
        <v>491</v>
      </c>
      <c r="H301" s="163">
        <v>2.6909999999999998</v>
      </c>
      <c r="I301" s="164"/>
      <c r="L301" s="159"/>
      <c r="M301" s="165"/>
      <c r="T301" s="166"/>
      <c r="AT301" s="161" t="s">
        <v>143</v>
      </c>
      <c r="AU301" s="161" t="s">
        <v>141</v>
      </c>
      <c r="AV301" s="12" t="s">
        <v>141</v>
      </c>
      <c r="AW301" s="12" t="s">
        <v>33</v>
      </c>
      <c r="AX301" s="12" t="s">
        <v>76</v>
      </c>
      <c r="AY301" s="161" t="s">
        <v>133</v>
      </c>
    </row>
    <row r="302" spans="2:65" s="12" customFormat="1">
      <c r="B302" s="159"/>
      <c r="D302" s="160" t="s">
        <v>143</v>
      </c>
      <c r="E302" s="161" t="s">
        <v>1</v>
      </c>
      <c r="F302" s="162" t="s">
        <v>492</v>
      </c>
      <c r="H302" s="163">
        <v>2.431</v>
      </c>
      <c r="I302" s="164"/>
      <c r="L302" s="159"/>
      <c r="M302" s="165"/>
      <c r="T302" s="166"/>
      <c r="AT302" s="161" t="s">
        <v>143</v>
      </c>
      <c r="AU302" s="161" t="s">
        <v>141</v>
      </c>
      <c r="AV302" s="12" t="s">
        <v>141</v>
      </c>
      <c r="AW302" s="12" t="s">
        <v>33</v>
      </c>
      <c r="AX302" s="12" t="s">
        <v>76</v>
      </c>
      <c r="AY302" s="161" t="s">
        <v>133</v>
      </c>
    </row>
    <row r="303" spans="2:65" s="12" customFormat="1">
      <c r="B303" s="159"/>
      <c r="D303" s="160" t="s">
        <v>143</v>
      </c>
      <c r="E303" s="161" t="s">
        <v>1</v>
      </c>
      <c r="F303" s="162" t="s">
        <v>493</v>
      </c>
      <c r="H303" s="163">
        <v>6.4089999999999998</v>
      </c>
      <c r="I303" s="164"/>
      <c r="L303" s="159"/>
      <c r="M303" s="165"/>
      <c r="T303" s="166"/>
      <c r="AT303" s="161" t="s">
        <v>143</v>
      </c>
      <c r="AU303" s="161" t="s">
        <v>141</v>
      </c>
      <c r="AV303" s="12" t="s">
        <v>141</v>
      </c>
      <c r="AW303" s="12" t="s">
        <v>33</v>
      </c>
      <c r="AX303" s="12" t="s">
        <v>76</v>
      </c>
      <c r="AY303" s="161" t="s">
        <v>133</v>
      </c>
    </row>
    <row r="304" spans="2:65" s="14" customFormat="1">
      <c r="B304" s="184"/>
      <c r="D304" s="160" t="s">
        <v>143</v>
      </c>
      <c r="E304" s="185" t="s">
        <v>1</v>
      </c>
      <c r="F304" s="186" t="s">
        <v>183</v>
      </c>
      <c r="H304" s="187">
        <v>11.530999999999999</v>
      </c>
      <c r="I304" s="188"/>
      <c r="L304" s="184"/>
      <c r="M304" s="189"/>
      <c r="T304" s="190"/>
      <c r="AT304" s="185" t="s">
        <v>143</v>
      </c>
      <c r="AU304" s="185" t="s">
        <v>141</v>
      </c>
      <c r="AV304" s="14" t="s">
        <v>140</v>
      </c>
      <c r="AW304" s="14" t="s">
        <v>33</v>
      </c>
      <c r="AX304" s="14" t="s">
        <v>81</v>
      </c>
      <c r="AY304" s="185" t="s">
        <v>133</v>
      </c>
    </row>
    <row r="305" spans="2:65" s="1" customFormat="1" ht="21.75" customHeight="1">
      <c r="B305" s="144"/>
      <c r="C305" s="145">
        <v>98</v>
      </c>
      <c r="D305" s="145" t="s">
        <v>136</v>
      </c>
      <c r="E305" s="146" t="s">
        <v>494</v>
      </c>
      <c r="F305" s="147" t="s">
        <v>495</v>
      </c>
      <c r="G305" s="148" t="s">
        <v>269</v>
      </c>
      <c r="H305" s="149">
        <v>33.04</v>
      </c>
      <c r="I305" s="150"/>
      <c r="J305" s="151">
        <f>ROUND(I305*H305,2)</f>
        <v>0</v>
      </c>
      <c r="K305" s="152"/>
      <c r="L305" s="31"/>
      <c r="M305" s="153" t="s">
        <v>1</v>
      </c>
      <c r="N305" s="154" t="s">
        <v>42</v>
      </c>
      <c r="P305" s="155">
        <f>O305*H305</f>
        <v>0</v>
      </c>
      <c r="Q305" s="155">
        <v>4.0000000000000003E-5</v>
      </c>
      <c r="R305" s="155">
        <f>Q305*H305</f>
        <v>1.3216E-3</v>
      </c>
      <c r="S305" s="155">
        <v>0</v>
      </c>
      <c r="T305" s="156">
        <f>S305*H305</f>
        <v>0</v>
      </c>
      <c r="AR305" s="157" t="s">
        <v>184</v>
      </c>
      <c r="AT305" s="157" t="s">
        <v>136</v>
      </c>
      <c r="AU305" s="157" t="s">
        <v>141</v>
      </c>
      <c r="AY305" s="16" t="s">
        <v>133</v>
      </c>
      <c r="BE305" s="158">
        <f>IF(N305="základní",J305,0)</f>
        <v>0</v>
      </c>
      <c r="BF305" s="158">
        <f>IF(N305="snížená",J305,0)</f>
        <v>0</v>
      </c>
      <c r="BG305" s="158">
        <f>IF(N305="zákl. přenesená",J305,0)</f>
        <v>0</v>
      </c>
      <c r="BH305" s="158">
        <f>IF(N305="sníž. přenesená",J305,0)</f>
        <v>0</v>
      </c>
      <c r="BI305" s="158">
        <f>IF(N305="nulová",J305,0)</f>
        <v>0</v>
      </c>
      <c r="BJ305" s="16" t="s">
        <v>141</v>
      </c>
      <c r="BK305" s="158">
        <f>ROUND(I305*H305,2)</f>
        <v>0</v>
      </c>
      <c r="BL305" s="16" t="s">
        <v>184</v>
      </c>
      <c r="BM305" s="157" t="s">
        <v>496</v>
      </c>
    </row>
    <row r="306" spans="2:65" s="12" customFormat="1">
      <c r="B306" s="159"/>
      <c r="D306" s="160" t="s">
        <v>143</v>
      </c>
      <c r="E306" s="161" t="s">
        <v>1</v>
      </c>
      <c r="F306" s="162" t="s">
        <v>497</v>
      </c>
      <c r="H306" s="163">
        <v>3.77</v>
      </c>
      <c r="I306" s="164"/>
      <c r="L306" s="159"/>
      <c r="M306" s="165"/>
      <c r="T306" s="166"/>
      <c r="AT306" s="161" t="s">
        <v>143</v>
      </c>
      <c r="AU306" s="161" t="s">
        <v>141</v>
      </c>
      <c r="AV306" s="12" t="s">
        <v>141</v>
      </c>
      <c r="AW306" s="12" t="s">
        <v>33</v>
      </c>
      <c r="AX306" s="12" t="s">
        <v>76</v>
      </c>
      <c r="AY306" s="161" t="s">
        <v>133</v>
      </c>
    </row>
    <row r="307" spans="2:65" s="12" customFormat="1">
      <c r="B307" s="159"/>
      <c r="D307" s="160" t="s">
        <v>143</v>
      </c>
      <c r="E307" s="161" t="s">
        <v>1</v>
      </c>
      <c r="F307" s="162" t="s">
        <v>498</v>
      </c>
      <c r="H307" s="163">
        <v>8.4700000000000006</v>
      </c>
      <c r="I307" s="164"/>
      <c r="L307" s="159"/>
      <c r="M307" s="165"/>
      <c r="T307" s="166"/>
      <c r="AT307" s="161" t="s">
        <v>143</v>
      </c>
      <c r="AU307" s="161" t="s">
        <v>141</v>
      </c>
      <c r="AV307" s="12" t="s">
        <v>141</v>
      </c>
      <c r="AW307" s="12" t="s">
        <v>33</v>
      </c>
      <c r="AX307" s="12" t="s">
        <v>76</v>
      </c>
      <c r="AY307" s="161" t="s">
        <v>133</v>
      </c>
    </row>
    <row r="308" spans="2:65" s="12" customFormat="1">
      <c r="B308" s="159"/>
      <c r="D308" s="160" t="s">
        <v>143</v>
      </c>
      <c r="E308" s="161" t="s">
        <v>1</v>
      </c>
      <c r="F308" s="162" t="s">
        <v>499</v>
      </c>
      <c r="H308" s="163">
        <v>20.8</v>
      </c>
      <c r="I308" s="164"/>
      <c r="L308" s="159"/>
      <c r="M308" s="165"/>
      <c r="T308" s="166"/>
      <c r="AT308" s="161" t="s">
        <v>143</v>
      </c>
      <c r="AU308" s="161" t="s">
        <v>141</v>
      </c>
      <c r="AV308" s="12" t="s">
        <v>141</v>
      </c>
      <c r="AW308" s="12" t="s">
        <v>33</v>
      </c>
      <c r="AX308" s="12" t="s">
        <v>76</v>
      </c>
      <c r="AY308" s="161" t="s">
        <v>133</v>
      </c>
    </row>
    <row r="309" spans="2:65" s="14" customFormat="1">
      <c r="B309" s="184"/>
      <c r="D309" s="160" t="s">
        <v>143</v>
      </c>
      <c r="E309" s="185" t="s">
        <v>1</v>
      </c>
      <c r="F309" s="186" t="s">
        <v>183</v>
      </c>
      <c r="H309" s="187">
        <v>33.04</v>
      </c>
      <c r="I309" s="188"/>
      <c r="L309" s="184"/>
      <c r="M309" s="189"/>
      <c r="T309" s="190"/>
      <c r="AT309" s="185" t="s">
        <v>143</v>
      </c>
      <c r="AU309" s="185" t="s">
        <v>141</v>
      </c>
      <c r="AV309" s="14" t="s">
        <v>140</v>
      </c>
      <c r="AW309" s="14" t="s">
        <v>33</v>
      </c>
      <c r="AX309" s="14" t="s">
        <v>81</v>
      </c>
      <c r="AY309" s="185" t="s">
        <v>133</v>
      </c>
    </row>
    <row r="310" spans="2:65" s="1" customFormat="1" ht="16.5" customHeight="1">
      <c r="B310" s="144"/>
      <c r="C310" s="145">
        <v>99</v>
      </c>
      <c r="D310" s="145" t="s">
        <v>136</v>
      </c>
      <c r="E310" s="146" t="s">
        <v>500</v>
      </c>
      <c r="F310" s="147" t="s">
        <v>501</v>
      </c>
      <c r="G310" s="148" t="s">
        <v>269</v>
      </c>
      <c r="H310" s="149">
        <v>13.5</v>
      </c>
      <c r="I310" s="150"/>
      <c r="J310" s="151">
        <f>ROUND(I310*H310,2)</f>
        <v>0</v>
      </c>
      <c r="K310" s="152"/>
      <c r="L310" s="31"/>
      <c r="M310" s="153" t="s">
        <v>1</v>
      </c>
      <c r="N310" s="154" t="s">
        <v>42</v>
      </c>
      <c r="P310" s="155">
        <f>O310*H310</f>
        <v>0</v>
      </c>
      <c r="Q310" s="155">
        <v>1.4999999999999999E-4</v>
      </c>
      <c r="R310" s="155">
        <f>Q310*H310</f>
        <v>2.0249999999999999E-3</v>
      </c>
      <c r="S310" s="155">
        <v>0</v>
      </c>
      <c r="T310" s="156">
        <f>S310*H310</f>
        <v>0</v>
      </c>
      <c r="AR310" s="157" t="s">
        <v>184</v>
      </c>
      <c r="AT310" s="157" t="s">
        <v>136</v>
      </c>
      <c r="AU310" s="157" t="s">
        <v>141</v>
      </c>
      <c r="AY310" s="16" t="s">
        <v>133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6" t="s">
        <v>141</v>
      </c>
      <c r="BK310" s="158">
        <f>ROUND(I310*H310,2)</f>
        <v>0</v>
      </c>
      <c r="BL310" s="16" t="s">
        <v>184</v>
      </c>
      <c r="BM310" s="157" t="s">
        <v>502</v>
      </c>
    </row>
    <row r="311" spans="2:65" s="12" customFormat="1">
      <c r="B311" s="159"/>
      <c r="D311" s="160" t="s">
        <v>143</v>
      </c>
      <c r="E311" s="161" t="s">
        <v>1</v>
      </c>
      <c r="F311" s="162" t="s">
        <v>503</v>
      </c>
      <c r="H311" s="163">
        <v>13</v>
      </c>
      <c r="I311" s="164"/>
      <c r="L311" s="159"/>
      <c r="M311" s="165"/>
      <c r="T311" s="166"/>
      <c r="AT311" s="161" t="s">
        <v>143</v>
      </c>
      <c r="AU311" s="161" t="s">
        <v>141</v>
      </c>
      <c r="AV311" s="12" t="s">
        <v>141</v>
      </c>
      <c r="AW311" s="12" t="s">
        <v>33</v>
      </c>
      <c r="AX311" s="12" t="s">
        <v>76</v>
      </c>
      <c r="AY311" s="161" t="s">
        <v>133</v>
      </c>
    </row>
    <row r="312" spans="2:65" s="12" customFormat="1">
      <c r="B312" s="159"/>
      <c r="D312" s="160" t="s">
        <v>143</v>
      </c>
      <c r="E312" s="161" t="s">
        <v>1</v>
      </c>
      <c r="F312" s="162" t="s">
        <v>504</v>
      </c>
      <c r="H312" s="163">
        <v>0.5</v>
      </c>
      <c r="I312" s="164"/>
      <c r="L312" s="159"/>
      <c r="M312" s="165"/>
      <c r="T312" s="166"/>
      <c r="AT312" s="161" t="s">
        <v>143</v>
      </c>
      <c r="AU312" s="161" t="s">
        <v>141</v>
      </c>
      <c r="AV312" s="12" t="s">
        <v>141</v>
      </c>
      <c r="AW312" s="12" t="s">
        <v>33</v>
      </c>
      <c r="AX312" s="12" t="s">
        <v>76</v>
      </c>
      <c r="AY312" s="161" t="s">
        <v>133</v>
      </c>
    </row>
    <row r="313" spans="2:65" s="14" customFormat="1">
      <c r="B313" s="184"/>
      <c r="D313" s="160" t="s">
        <v>143</v>
      </c>
      <c r="E313" s="185" t="s">
        <v>1</v>
      </c>
      <c r="F313" s="186" t="s">
        <v>183</v>
      </c>
      <c r="H313" s="187">
        <v>13.5</v>
      </c>
      <c r="I313" s="188"/>
      <c r="L313" s="184"/>
      <c r="M313" s="189"/>
      <c r="T313" s="190"/>
      <c r="AT313" s="185" t="s">
        <v>143</v>
      </c>
      <c r="AU313" s="185" t="s">
        <v>141</v>
      </c>
      <c r="AV313" s="14" t="s">
        <v>140</v>
      </c>
      <c r="AW313" s="14" t="s">
        <v>33</v>
      </c>
      <c r="AX313" s="14" t="s">
        <v>81</v>
      </c>
      <c r="AY313" s="185" t="s">
        <v>133</v>
      </c>
    </row>
    <row r="314" spans="2:65" s="1" customFormat="1" ht="16.5" customHeight="1">
      <c r="B314" s="144"/>
      <c r="C314" s="145">
        <v>100</v>
      </c>
      <c r="D314" s="145" t="s">
        <v>136</v>
      </c>
      <c r="E314" s="146" t="s">
        <v>505</v>
      </c>
      <c r="F314" s="147" t="s">
        <v>506</v>
      </c>
      <c r="G314" s="148" t="s">
        <v>139</v>
      </c>
      <c r="H314" s="149">
        <v>11.531000000000001</v>
      </c>
      <c r="I314" s="150"/>
      <c r="J314" s="151">
        <f>ROUND(I314*H314,2)</f>
        <v>0</v>
      </c>
      <c r="K314" s="152"/>
      <c r="L314" s="31"/>
      <c r="M314" s="153" t="s">
        <v>1</v>
      </c>
      <c r="N314" s="154" t="s">
        <v>42</v>
      </c>
      <c r="P314" s="155">
        <f>O314*H314</f>
        <v>0</v>
      </c>
      <c r="Q314" s="155">
        <v>0</v>
      </c>
      <c r="R314" s="155">
        <f>Q314*H314</f>
        <v>0</v>
      </c>
      <c r="S314" s="155">
        <v>0</v>
      </c>
      <c r="T314" s="156">
        <f>S314*H314</f>
        <v>0</v>
      </c>
      <c r="AR314" s="157" t="s">
        <v>184</v>
      </c>
      <c r="AT314" s="157" t="s">
        <v>136</v>
      </c>
      <c r="AU314" s="157" t="s">
        <v>141</v>
      </c>
      <c r="AY314" s="16" t="s">
        <v>133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6" t="s">
        <v>141</v>
      </c>
      <c r="BK314" s="158">
        <f>ROUND(I314*H314,2)</f>
        <v>0</v>
      </c>
      <c r="BL314" s="16" t="s">
        <v>184</v>
      </c>
      <c r="BM314" s="157" t="s">
        <v>507</v>
      </c>
    </row>
    <row r="315" spans="2:65" s="1" customFormat="1" ht="21.75" customHeight="1">
      <c r="B315" s="144"/>
      <c r="C315" s="145">
        <v>101</v>
      </c>
      <c r="D315" s="145" t="s">
        <v>136</v>
      </c>
      <c r="E315" s="146" t="s">
        <v>508</v>
      </c>
      <c r="F315" s="147" t="s">
        <v>509</v>
      </c>
      <c r="G315" s="148" t="s">
        <v>139</v>
      </c>
      <c r="H315" s="149">
        <v>11.531000000000001</v>
      </c>
      <c r="I315" s="150"/>
      <c r="J315" s="151">
        <f>ROUND(I315*H315,2)</f>
        <v>0</v>
      </c>
      <c r="K315" s="152"/>
      <c r="L315" s="31"/>
      <c r="M315" s="153" t="s">
        <v>1</v>
      </c>
      <c r="N315" s="154" t="s">
        <v>42</v>
      </c>
      <c r="P315" s="155">
        <f>O315*H315</f>
        <v>0</v>
      </c>
      <c r="Q315" s="155">
        <v>6.9999999999999999E-4</v>
      </c>
      <c r="R315" s="155">
        <f>Q315*H315</f>
        <v>8.0717000000000011E-3</v>
      </c>
      <c r="S315" s="155">
        <v>0</v>
      </c>
      <c r="T315" s="156">
        <f>S315*H315</f>
        <v>0</v>
      </c>
      <c r="AR315" s="157" t="s">
        <v>184</v>
      </c>
      <c r="AT315" s="157" t="s">
        <v>136</v>
      </c>
      <c r="AU315" s="157" t="s">
        <v>141</v>
      </c>
      <c r="AY315" s="16" t="s">
        <v>133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6" t="s">
        <v>141</v>
      </c>
      <c r="BK315" s="158">
        <f>ROUND(I315*H315,2)</f>
        <v>0</v>
      </c>
      <c r="BL315" s="16" t="s">
        <v>184</v>
      </c>
      <c r="BM315" s="157" t="s">
        <v>510</v>
      </c>
    </row>
    <row r="316" spans="2:65" s="1" customFormat="1" ht="16.5" customHeight="1">
      <c r="B316" s="144"/>
      <c r="C316" s="145">
        <v>102</v>
      </c>
      <c r="D316" s="145" t="s">
        <v>136</v>
      </c>
      <c r="E316" s="146" t="s">
        <v>511</v>
      </c>
      <c r="F316" s="147" t="s">
        <v>512</v>
      </c>
      <c r="G316" s="148" t="s">
        <v>139</v>
      </c>
      <c r="H316" s="149">
        <v>31.055</v>
      </c>
      <c r="I316" s="150"/>
      <c r="J316" s="151">
        <f>ROUND(I316*H316,2)</f>
        <v>0</v>
      </c>
      <c r="K316" s="152"/>
      <c r="L316" s="31"/>
      <c r="M316" s="153" t="s">
        <v>1</v>
      </c>
      <c r="N316" s="154" t="s">
        <v>42</v>
      </c>
      <c r="P316" s="155">
        <f>O316*H316</f>
        <v>0</v>
      </c>
      <c r="Q316" s="155">
        <v>2.0000000000000001E-4</v>
      </c>
      <c r="R316" s="155">
        <f>Q316*H316</f>
        <v>6.2110000000000004E-3</v>
      </c>
      <c r="S316" s="155">
        <v>0</v>
      </c>
      <c r="T316" s="156">
        <f>S316*H316</f>
        <v>0</v>
      </c>
      <c r="AR316" s="157" t="s">
        <v>184</v>
      </c>
      <c r="AT316" s="157" t="s">
        <v>136</v>
      </c>
      <c r="AU316" s="157" t="s">
        <v>141</v>
      </c>
      <c r="AY316" s="16" t="s">
        <v>133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6" t="s">
        <v>141</v>
      </c>
      <c r="BK316" s="158">
        <f>ROUND(I316*H316,2)</f>
        <v>0</v>
      </c>
      <c r="BL316" s="16" t="s">
        <v>184</v>
      </c>
      <c r="BM316" s="157" t="s">
        <v>513</v>
      </c>
    </row>
    <row r="317" spans="2:65" s="12" customFormat="1">
      <c r="B317" s="159"/>
      <c r="D317" s="160" t="s">
        <v>143</v>
      </c>
      <c r="E317" s="161" t="s">
        <v>1</v>
      </c>
      <c r="F317" s="162" t="s">
        <v>514</v>
      </c>
      <c r="H317" s="163">
        <v>23.062000000000001</v>
      </c>
      <c r="I317" s="164"/>
      <c r="L317" s="159"/>
      <c r="M317" s="165"/>
      <c r="T317" s="166"/>
      <c r="AT317" s="161" t="s">
        <v>143</v>
      </c>
      <c r="AU317" s="161" t="s">
        <v>141</v>
      </c>
      <c r="AV317" s="12" t="s">
        <v>141</v>
      </c>
      <c r="AW317" s="12" t="s">
        <v>33</v>
      </c>
      <c r="AX317" s="12" t="s">
        <v>76</v>
      </c>
      <c r="AY317" s="161" t="s">
        <v>133</v>
      </c>
    </row>
    <row r="318" spans="2:65" s="12" customFormat="1">
      <c r="B318" s="159"/>
      <c r="D318" s="160" t="s">
        <v>143</v>
      </c>
      <c r="E318" s="161" t="s">
        <v>1</v>
      </c>
      <c r="F318" s="162" t="s">
        <v>515</v>
      </c>
      <c r="H318" s="163">
        <v>4.8730000000000002</v>
      </c>
      <c r="I318" s="164"/>
      <c r="L318" s="159"/>
      <c r="M318" s="165"/>
      <c r="T318" s="166"/>
      <c r="AT318" s="161" t="s">
        <v>143</v>
      </c>
      <c r="AU318" s="161" t="s">
        <v>141</v>
      </c>
      <c r="AV318" s="12" t="s">
        <v>141</v>
      </c>
      <c r="AW318" s="12" t="s">
        <v>33</v>
      </c>
      <c r="AX318" s="12" t="s">
        <v>76</v>
      </c>
      <c r="AY318" s="161" t="s">
        <v>133</v>
      </c>
    </row>
    <row r="319" spans="2:65" s="12" customFormat="1">
      <c r="B319" s="159"/>
      <c r="D319" s="160" t="s">
        <v>143</v>
      </c>
      <c r="E319" s="161" t="s">
        <v>1</v>
      </c>
      <c r="F319" s="162" t="s">
        <v>516</v>
      </c>
      <c r="H319" s="163">
        <v>3.12</v>
      </c>
      <c r="I319" s="164"/>
      <c r="L319" s="159"/>
      <c r="M319" s="165"/>
      <c r="T319" s="166"/>
      <c r="AT319" s="161" t="s">
        <v>143</v>
      </c>
      <c r="AU319" s="161" t="s">
        <v>141</v>
      </c>
      <c r="AV319" s="12" t="s">
        <v>141</v>
      </c>
      <c r="AW319" s="12" t="s">
        <v>33</v>
      </c>
      <c r="AX319" s="12" t="s">
        <v>76</v>
      </c>
      <c r="AY319" s="161" t="s">
        <v>133</v>
      </c>
    </row>
    <row r="320" spans="2:65" s="14" customFormat="1">
      <c r="B320" s="184"/>
      <c r="D320" s="160" t="s">
        <v>143</v>
      </c>
      <c r="E320" s="185" t="s">
        <v>1</v>
      </c>
      <c r="F320" s="186" t="s">
        <v>183</v>
      </c>
      <c r="H320" s="187">
        <v>31.055000000000003</v>
      </c>
      <c r="I320" s="188"/>
      <c r="L320" s="184"/>
      <c r="M320" s="189"/>
      <c r="T320" s="190"/>
      <c r="AT320" s="185" t="s">
        <v>143</v>
      </c>
      <c r="AU320" s="185" t="s">
        <v>141</v>
      </c>
      <c r="AV320" s="14" t="s">
        <v>140</v>
      </c>
      <c r="AW320" s="14" t="s">
        <v>33</v>
      </c>
      <c r="AX320" s="14" t="s">
        <v>81</v>
      </c>
      <c r="AY320" s="185" t="s">
        <v>133</v>
      </c>
    </row>
    <row r="321" spans="2:65" s="1" customFormat="1" ht="16.5" customHeight="1">
      <c r="B321" s="144"/>
      <c r="C321" s="145">
        <v>103</v>
      </c>
      <c r="D321" s="145" t="s">
        <v>136</v>
      </c>
      <c r="E321" s="146" t="s">
        <v>517</v>
      </c>
      <c r="F321" s="147" t="s">
        <v>518</v>
      </c>
      <c r="G321" s="148" t="s">
        <v>139</v>
      </c>
      <c r="H321" s="149">
        <v>4.8730000000000002</v>
      </c>
      <c r="I321" s="150"/>
      <c r="J321" s="151">
        <f>ROUND(I321*H321,2)</f>
        <v>0</v>
      </c>
      <c r="K321" s="152"/>
      <c r="L321" s="31"/>
      <c r="M321" s="153" t="s">
        <v>1</v>
      </c>
      <c r="N321" s="154" t="s">
        <v>42</v>
      </c>
      <c r="P321" s="155">
        <f>O321*H321</f>
        <v>0</v>
      </c>
      <c r="Q321" s="155">
        <v>1.6289999999999999E-2</v>
      </c>
      <c r="R321" s="155">
        <f>Q321*H321</f>
        <v>7.9381170000000001E-2</v>
      </c>
      <c r="S321" s="155">
        <v>0</v>
      </c>
      <c r="T321" s="156">
        <f>S321*H321</f>
        <v>0</v>
      </c>
      <c r="AR321" s="157" t="s">
        <v>184</v>
      </c>
      <c r="AT321" s="157" t="s">
        <v>136</v>
      </c>
      <c r="AU321" s="157" t="s">
        <v>141</v>
      </c>
      <c r="AY321" s="16" t="s">
        <v>133</v>
      </c>
      <c r="BE321" s="158">
        <f>IF(N321="základní",J321,0)</f>
        <v>0</v>
      </c>
      <c r="BF321" s="158">
        <f>IF(N321="snížená",J321,0)</f>
        <v>0</v>
      </c>
      <c r="BG321" s="158">
        <f>IF(N321="zákl. přenesená",J321,0)</f>
        <v>0</v>
      </c>
      <c r="BH321" s="158">
        <f>IF(N321="sníž. přenesená",J321,0)</f>
        <v>0</v>
      </c>
      <c r="BI321" s="158">
        <f>IF(N321="nulová",J321,0)</f>
        <v>0</v>
      </c>
      <c r="BJ321" s="16" t="s">
        <v>141</v>
      </c>
      <c r="BK321" s="158">
        <f>ROUND(I321*H321,2)</f>
        <v>0</v>
      </c>
      <c r="BL321" s="16" t="s">
        <v>184</v>
      </c>
      <c r="BM321" s="157" t="s">
        <v>519</v>
      </c>
    </row>
    <row r="322" spans="2:65" s="13" customFormat="1">
      <c r="B322" s="167"/>
      <c r="D322" s="160" t="s">
        <v>143</v>
      </c>
      <c r="E322" s="168" t="s">
        <v>1</v>
      </c>
      <c r="F322" s="169" t="s">
        <v>520</v>
      </c>
      <c r="H322" s="168" t="s">
        <v>1</v>
      </c>
      <c r="I322" s="170"/>
      <c r="L322" s="167"/>
      <c r="M322" s="171"/>
      <c r="T322" s="172"/>
      <c r="AT322" s="168" t="s">
        <v>143</v>
      </c>
      <c r="AU322" s="168" t="s">
        <v>141</v>
      </c>
      <c r="AV322" s="13" t="s">
        <v>81</v>
      </c>
      <c r="AW322" s="13" t="s">
        <v>33</v>
      </c>
      <c r="AX322" s="13" t="s">
        <v>76</v>
      </c>
      <c r="AY322" s="168" t="s">
        <v>133</v>
      </c>
    </row>
    <row r="323" spans="2:65" s="12" customFormat="1">
      <c r="B323" s="159"/>
      <c r="D323" s="160" t="s">
        <v>143</v>
      </c>
      <c r="E323" s="161" t="s">
        <v>1</v>
      </c>
      <c r="F323" s="162" t="s">
        <v>521</v>
      </c>
      <c r="H323" s="163">
        <v>4.173</v>
      </c>
      <c r="I323" s="164"/>
      <c r="L323" s="159"/>
      <c r="M323" s="165"/>
      <c r="T323" s="166"/>
      <c r="AT323" s="161" t="s">
        <v>143</v>
      </c>
      <c r="AU323" s="161" t="s">
        <v>141</v>
      </c>
      <c r="AV323" s="12" t="s">
        <v>141</v>
      </c>
      <c r="AW323" s="12" t="s">
        <v>33</v>
      </c>
      <c r="AX323" s="12" t="s">
        <v>76</v>
      </c>
      <c r="AY323" s="161" t="s">
        <v>133</v>
      </c>
    </row>
    <row r="324" spans="2:65" s="13" customFormat="1">
      <c r="B324" s="167"/>
      <c r="D324" s="160" t="s">
        <v>143</v>
      </c>
      <c r="E324" s="168" t="s">
        <v>1</v>
      </c>
      <c r="F324" s="169" t="s">
        <v>522</v>
      </c>
      <c r="H324" s="168" t="s">
        <v>1</v>
      </c>
      <c r="I324" s="170"/>
      <c r="L324" s="167"/>
      <c r="M324" s="171"/>
      <c r="T324" s="172"/>
      <c r="AT324" s="168" t="s">
        <v>143</v>
      </c>
      <c r="AU324" s="168" t="s">
        <v>141</v>
      </c>
      <c r="AV324" s="13" t="s">
        <v>81</v>
      </c>
      <c r="AW324" s="13" t="s">
        <v>33</v>
      </c>
      <c r="AX324" s="13" t="s">
        <v>76</v>
      </c>
      <c r="AY324" s="168" t="s">
        <v>133</v>
      </c>
    </row>
    <row r="325" spans="2:65" s="12" customFormat="1">
      <c r="B325" s="159"/>
      <c r="D325" s="160" t="s">
        <v>143</v>
      </c>
      <c r="E325" s="161" t="s">
        <v>1</v>
      </c>
      <c r="F325" s="162" t="s">
        <v>523</v>
      </c>
      <c r="H325" s="163">
        <v>0.7</v>
      </c>
      <c r="I325" s="164"/>
      <c r="L325" s="159"/>
      <c r="M325" s="165"/>
      <c r="T325" s="166"/>
      <c r="AT325" s="161" t="s">
        <v>143</v>
      </c>
      <c r="AU325" s="161" t="s">
        <v>141</v>
      </c>
      <c r="AV325" s="12" t="s">
        <v>141</v>
      </c>
      <c r="AW325" s="12" t="s">
        <v>33</v>
      </c>
      <c r="AX325" s="12" t="s">
        <v>76</v>
      </c>
      <c r="AY325" s="161" t="s">
        <v>133</v>
      </c>
    </row>
    <row r="326" spans="2:65" s="14" customFormat="1">
      <c r="B326" s="184"/>
      <c r="D326" s="160" t="s">
        <v>143</v>
      </c>
      <c r="E326" s="185" t="s">
        <v>1</v>
      </c>
      <c r="F326" s="186" t="s">
        <v>183</v>
      </c>
      <c r="H326" s="187">
        <v>4.8730000000000002</v>
      </c>
      <c r="I326" s="188"/>
      <c r="L326" s="184"/>
      <c r="M326" s="189"/>
      <c r="T326" s="190"/>
      <c r="AT326" s="185" t="s">
        <v>143</v>
      </c>
      <c r="AU326" s="185" t="s">
        <v>141</v>
      </c>
      <c r="AV326" s="14" t="s">
        <v>140</v>
      </c>
      <c r="AW326" s="14" t="s">
        <v>33</v>
      </c>
      <c r="AX326" s="14" t="s">
        <v>81</v>
      </c>
      <c r="AY326" s="185" t="s">
        <v>133</v>
      </c>
    </row>
    <row r="327" spans="2:65" s="1" customFormat="1" ht="16.5" customHeight="1">
      <c r="B327" s="144"/>
      <c r="C327" s="145">
        <v>104</v>
      </c>
      <c r="D327" s="145" t="s">
        <v>136</v>
      </c>
      <c r="E327" s="146" t="s">
        <v>524</v>
      </c>
      <c r="F327" s="147" t="s">
        <v>525</v>
      </c>
      <c r="G327" s="148" t="s">
        <v>269</v>
      </c>
      <c r="H327" s="149">
        <v>2.6</v>
      </c>
      <c r="I327" s="150"/>
      <c r="J327" s="151">
        <f>ROUND(I327*H327,2)</f>
        <v>0</v>
      </c>
      <c r="K327" s="152"/>
      <c r="L327" s="31"/>
      <c r="M327" s="153" t="s">
        <v>1</v>
      </c>
      <c r="N327" s="154" t="s">
        <v>42</v>
      </c>
      <c r="P327" s="155">
        <f>O327*H327</f>
        <v>0</v>
      </c>
      <c r="Q327" s="155">
        <v>1.472E-2</v>
      </c>
      <c r="R327" s="155">
        <f>Q327*H327</f>
        <v>3.8272E-2</v>
      </c>
      <c r="S327" s="155">
        <v>0</v>
      </c>
      <c r="T327" s="156">
        <f>S327*H327</f>
        <v>0</v>
      </c>
      <c r="AR327" s="157" t="s">
        <v>184</v>
      </c>
      <c r="AT327" s="157" t="s">
        <v>136</v>
      </c>
      <c r="AU327" s="157" t="s">
        <v>141</v>
      </c>
      <c r="AY327" s="16" t="s">
        <v>133</v>
      </c>
      <c r="BE327" s="158">
        <f>IF(N327="základní",J327,0)</f>
        <v>0</v>
      </c>
      <c r="BF327" s="158">
        <f>IF(N327="snížená",J327,0)</f>
        <v>0</v>
      </c>
      <c r="BG327" s="158">
        <f>IF(N327="zákl. přenesená",J327,0)</f>
        <v>0</v>
      </c>
      <c r="BH327" s="158">
        <f>IF(N327="sníž. přenesená",J327,0)</f>
        <v>0</v>
      </c>
      <c r="BI327" s="158">
        <f>IF(N327="nulová",J327,0)</f>
        <v>0</v>
      </c>
      <c r="BJ327" s="16" t="s">
        <v>141</v>
      </c>
      <c r="BK327" s="158">
        <f>ROUND(I327*H327,2)</f>
        <v>0</v>
      </c>
      <c r="BL327" s="16" t="s">
        <v>184</v>
      </c>
      <c r="BM327" s="157" t="s">
        <v>526</v>
      </c>
    </row>
    <row r="328" spans="2:65" s="13" customFormat="1">
      <c r="B328" s="167"/>
      <c r="D328" s="160" t="s">
        <v>143</v>
      </c>
      <c r="E328" s="168" t="s">
        <v>1</v>
      </c>
      <c r="F328" s="169" t="s">
        <v>527</v>
      </c>
      <c r="H328" s="168" t="s">
        <v>1</v>
      </c>
      <c r="I328" s="170"/>
      <c r="L328" s="167"/>
      <c r="M328" s="171"/>
      <c r="T328" s="172"/>
      <c r="AT328" s="168" t="s">
        <v>143</v>
      </c>
      <c r="AU328" s="168" t="s">
        <v>141</v>
      </c>
      <c r="AV328" s="13" t="s">
        <v>81</v>
      </c>
      <c r="AW328" s="13" t="s">
        <v>33</v>
      </c>
      <c r="AX328" s="13" t="s">
        <v>76</v>
      </c>
      <c r="AY328" s="168" t="s">
        <v>133</v>
      </c>
    </row>
    <row r="329" spans="2:65" s="12" customFormat="1">
      <c r="B329" s="159"/>
      <c r="D329" s="160" t="s">
        <v>143</v>
      </c>
      <c r="E329" s="161" t="s">
        <v>1</v>
      </c>
      <c r="F329" s="162" t="s">
        <v>528</v>
      </c>
      <c r="H329" s="163">
        <v>2.6</v>
      </c>
      <c r="I329" s="164"/>
      <c r="L329" s="159"/>
      <c r="M329" s="165"/>
      <c r="T329" s="166"/>
      <c r="AT329" s="161" t="s">
        <v>143</v>
      </c>
      <c r="AU329" s="161" t="s">
        <v>141</v>
      </c>
      <c r="AV329" s="12" t="s">
        <v>141</v>
      </c>
      <c r="AW329" s="12" t="s">
        <v>33</v>
      </c>
      <c r="AX329" s="12" t="s">
        <v>81</v>
      </c>
      <c r="AY329" s="161" t="s">
        <v>133</v>
      </c>
    </row>
    <row r="330" spans="2:65" s="1" customFormat="1" ht="21.75" customHeight="1">
      <c r="B330" s="144"/>
      <c r="C330" s="145">
        <v>105</v>
      </c>
      <c r="D330" s="145" t="s">
        <v>136</v>
      </c>
      <c r="E330" s="146" t="s">
        <v>529</v>
      </c>
      <c r="F330" s="147" t="s">
        <v>530</v>
      </c>
      <c r="G330" s="148" t="s">
        <v>211</v>
      </c>
      <c r="H330" s="149">
        <v>0.42799999999999999</v>
      </c>
      <c r="I330" s="150"/>
      <c r="J330" s="151">
        <f>ROUND(I330*H330,2)</f>
        <v>0</v>
      </c>
      <c r="K330" s="152"/>
      <c r="L330" s="31"/>
      <c r="M330" s="153" t="s">
        <v>1</v>
      </c>
      <c r="N330" s="154" t="s">
        <v>42</v>
      </c>
      <c r="P330" s="155">
        <f>O330*H330</f>
        <v>0</v>
      </c>
      <c r="Q330" s="155">
        <v>0</v>
      </c>
      <c r="R330" s="155">
        <f>Q330*H330</f>
        <v>0</v>
      </c>
      <c r="S330" s="155">
        <v>0</v>
      </c>
      <c r="T330" s="156">
        <f>S330*H330</f>
        <v>0</v>
      </c>
      <c r="AR330" s="157" t="s">
        <v>184</v>
      </c>
      <c r="AT330" s="157" t="s">
        <v>136</v>
      </c>
      <c r="AU330" s="157" t="s">
        <v>141</v>
      </c>
      <c r="AY330" s="16" t="s">
        <v>133</v>
      </c>
      <c r="BE330" s="158">
        <f>IF(N330="základní",J330,0)</f>
        <v>0</v>
      </c>
      <c r="BF330" s="158">
        <f>IF(N330="snížená",J330,0)</f>
        <v>0</v>
      </c>
      <c r="BG330" s="158">
        <f>IF(N330="zákl. přenesená",J330,0)</f>
        <v>0</v>
      </c>
      <c r="BH330" s="158">
        <f>IF(N330="sníž. přenesená",J330,0)</f>
        <v>0</v>
      </c>
      <c r="BI330" s="158">
        <f>IF(N330="nulová",J330,0)</f>
        <v>0</v>
      </c>
      <c r="BJ330" s="16" t="s">
        <v>141</v>
      </c>
      <c r="BK330" s="158">
        <f>ROUND(I330*H330,2)</f>
        <v>0</v>
      </c>
      <c r="BL330" s="16" t="s">
        <v>184</v>
      </c>
      <c r="BM330" s="157" t="s">
        <v>531</v>
      </c>
    </row>
    <row r="331" spans="2:65" s="11" customFormat="1" ht="22.9" customHeight="1">
      <c r="B331" s="132"/>
      <c r="D331" s="133" t="s">
        <v>75</v>
      </c>
      <c r="E331" s="142" t="s">
        <v>532</v>
      </c>
      <c r="F331" s="142" t="s">
        <v>533</v>
      </c>
      <c r="I331" s="135"/>
      <c r="J331" s="143">
        <f>BK331</f>
        <v>0</v>
      </c>
      <c r="L331" s="132"/>
      <c r="M331" s="137"/>
      <c r="P331" s="138">
        <f>SUM(P332:P346)</f>
        <v>0</v>
      </c>
      <c r="R331" s="138">
        <f>SUM(R332:R346)</f>
        <v>3.6999999999999998E-2</v>
      </c>
      <c r="T331" s="139">
        <f>SUM(T332:T346)</f>
        <v>0.10244539999999999</v>
      </c>
      <c r="AR331" s="133" t="s">
        <v>141</v>
      </c>
      <c r="AT331" s="140" t="s">
        <v>75</v>
      </c>
      <c r="AU331" s="140" t="s">
        <v>81</v>
      </c>
      <c r="AY331" s="133" t="s">
        <v>133</v>
      </c>
      <c r="BK331" s="141">
        <f>SUM(BK332:BK346)</f>
        <v>0</v>
      </c>
    </row>
    <row r="332" spans="2:65" s="1" customFormat="1" ht="21.75" customHeight="1">
      <c r="B332" s="144"/>
      <c r="C332" s="145">
        <v>106</v>
      </c>
      <c r="D332" s="145" t="s">
        <v>136</v>
      </c>
      <c r="E332" s="146" t="s">
        <v>534</v>
      </c>
      <c r="F332" s="147" t="s">
        <v>535</v>
      </c>
      <c r="G332" s="148" t="s">
        <v>139</v>
      </c>
      <c r="H332" s="149">
        <v>4.1559999999999997</v>
      </c>
      <c r="I332" s="150"/>
      <c r="J332" s="151">
        <f>ROUND(I332*H332,2)</f>
        <v>0</v>
      </c>
      <c r="K332" s="152"/>
      <c r="L332" s="31"/>
      <c r="M332" s="153" t="s">
        <v>1</v>
      </c>
      <c r="N332" s="154" t="s">
        <v>42</v>
      </c>
      <c r="P332" s="155">
        <f>O332*H332</f>
        <v>0</v>
      </c>
      <c r="Q332" s="155">
        <v>0</v>
      </c>
      <c r="R332" s="155">
        <f>Q332*H332</f>
        <v>0</v>
      </c>
      <c r="S332" s="155">
        <v>2.4649999999999998E-2</v>
      </c>
      <c r="T332" s="156">
        <f>S332*H332</f>
        <v>0.10244539999999999</v>
      </c>
      <c r="AR332" s="157" t="s">
        <v>184</v>
      </c>
      <c r="AT332" s="157" t="s">
        <v>136</v>
      </c>
      <c r="AU332" s="157" t="s">
        <v>141</v>
      </c>
      <c r="AY332" s="16" t="s">
        <v>133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6" t="s">
        <v>141</v>
      </c>
      <c r="BK332" s="158">
        <f>ROUND(I332*H332,2)</f>
        <v>0</v>
      </c>
      <c r="BL332" s="16" t="s">
        <v>184</v>
      </c>
      <c r="BM332" s="157" t="s">
        <v>536</v>
      </c>
    </row>
    <row r="333" spans="2:65" s="13" customFormat="1">
      <c r="B333" s="167"/>
      <c r="D333" s="160" t="s">
        <v>143</v>
      </c>
      <c r="E333" s="168" t="s">
        <v>1</v>
      </c>
      <c r="F333" s="169" t="s">
        <v>537</v>
      </c>
      <c r="H333" s="168" t="s">
        <v>1</v>
      </c>
      <c r="I333" s="170"/>
      <c r="L333" s="167"/>
      <c r="M333" s="171"/>
      <c r="T333" s="172"/>
      <c r="AT333" s="168" t="s">
        <v>143</v>
      </c>
      <c r="AU333" s="168" t="s">
        <v>141</v>
      </c>
      <c r="AV333" s="13" t="s">
        <v>81</v>
      </c>
      <c r="AW333" s="13" t="s">
        <v>33</v>
      </c>
      <c r="AX333" s="13" t="s">
        <v>76</v>
      </c>
      <c r="AY333" s="168" t="s">
        <v>133</v>
      </c>
    </row>
    <row r="334" spans="2:65" s="12" customFormat="1">
      <c r="B334" s="159"/>
      <c r="D334" s="160" t="s">
        <v>143</v>
      </c>
      <c r="E334" s="161" t="s">
        <v>1</v>
      </c>
      <c r="F334" s="162" t="s">
        <v>538</v>
      </c>
      <c r="H334" s="163">
        <v>0.99199999999999999</v>
      </c>
      <c r="I334" s="164"/>
      <c r="L334" s="159"/>
      <c r="M334" s="165"/>
      <c r="T334" s="166"/>
      <c r="AT334" s="161" t="s">
        <v>143</v>
      </c>
      <c r="AU334" s="161" t="s">
        <v>141</v>
      </c>
      <c r="AV334" s="12" t="s">
        <v>141</v>
      </c>
      <c r="AW334" s="12" t="s">
        <v>33</v>
      </c>
      <c r="AX334" s="12" t="s">
        <v>76</v>
      </c>
      <c r="AY334" s="161" t="s">
        <v>133</v>
      </c>
    </row>
    <row r="335" spans="2:65" s="12" customFormat="1">
      <c r="B335" s="159"/>
      <c r="D335" s="160" t="s">
        <v>143</v>
      </c>
      <c r="E335" s="161" t="s">
        <v>1</v>
      </c>
      <c r="F335" s="162" t="s">
        <v>539</v>
      </c>
      <c r="H335" s="163">
        <v>3.1640000000000001</v>
      </c>
      <c r="I335" s="164"/>
      <c r="L335" s="159"/>
      <c r="M335" s="165"/>
      <c r="T335" s="166"/>
      <c r="AT335" s="161" t="s">
        <v>143</v>
      </c>
      <c r="AU335" s="161" t="s">
        <v>141</v>
      </c>
      <c r="AV335" s="12" t="s">
        <v>141</v>
      </c>
      <c r="AW335" s="12" t="s">
        <v>33</v>
      </c>
      <c r="AX335" s="12" t="s">
        <v>76</v>
      </c>
      <c r="AY335" s="161" t="s">
        <v>133</v>
      </c>
    </row>
    <row r="336" spans="2:65" s="14" customFormat="1">
      <c r="B336" s="184"/>
      <c r="D336" s="160" t="s">
        <v>143</v>
      </c>
      <c r="E336" s="185" t="s">
        <v>1</v>
      </c>
      <c r="F336" s="186" t="s">
        <v>183</v>
      </c>
      <c r="H336" s="187">
        <v>4.1560000000000006</v>
      </c>
      <c r="I336" s="188"/>
      <c r="L336" s="184"/>
      <c r="M336" s="189"/>
      <c r="T336" s="190"/>
      <c r="AT336" s="185" t="s">
        <v>143</v>
      </c>
      <c r="AU336" s="185" t="s">
        <v>141</v>
      </c>
      <c r="AV336" s="14" t="s">
        <v>140</v>
      </c>
      <c r="AW336" s="14" t="s">
        <v>33</v>
      </c>
      <c r="AX336" s="14" t="s">
        <v>81</v>
      </c>
      <c r="AY336" s="185" t="s">
        <v>133</v>
      </c>
    </row>
    <row r="337" spans="2:65" s="1" customFormat="1" ht="21.75" customHeight="1">
      <c r="B337" s="144"/>
      <c r="C337" s="145">
        <v>107</v>
      </c>
      <c r="D337" s="145" t="s">
        <v>136</v>
      </c>
      <c r="E337" s="146" t="s">
        <v>540</v>
      </c>
      <c r="F337" s="147" t="s">
        <v>541</v>
      </c>
      <c r="G337" s="148" t="s">
        <v>171</v>
      </c>
      <c r="H337" s="149">
        <v>2</v>
      </c>
      <c r="I337" s="150"/>
      <c r="J337" s="151">
        <f t="shared" ref="J337:J346" si="50">ROUND(I337*H337,2)</f>
        <v>0</v>
      </c>
      <c r="K337" s="152"/>
      <c r="L337" s="31"/>
      <c r="M337" s="153" t="s">
        <v>1</v>
      </c>
      <c r="N337" s="154" t="s">
        <v>42</v>
      </c>
      <c r="P337" s="155">
        <f t="shared" ref="P337:P346" si="51">O337*H337</f>
        <v>0</v>
      </c>
      <c r="Q337" s="155">
        <v>0</v>
      </c>
      <c r="R337" s="155">
        <f t="shared" ref="R337:R346" si="52">Q337*H337</f>
        <v>0</v>
      </c>
      <c r="S337" s="155">
        <v>0</v>
      </c>
      <c r="T337" s="156">
        <f t="shared" ref="T337:T346" si="53">S337*H337</f>
        <v>0</v>
      </c>
      <c r="AR337" s="157" t="s">
        <v>184</v>
      </c>
      <c r="AT337" s="157" t="s">
        <v>136</v>
      </c>
      <c r="AU337" s="157" t="s">
        <v>141</v>
      </c>
      <c r="AY337" s="16" t="s">
        <v>133</v>
      </c>
      <c r="BE337" s="158">
        <f t="shared" ref="BE337:BE346" si="54">IF(N337="základní",J337,0)</f>
        <v>0</v>
      </c>
      <c r="BF337" s="158">
        <f t="shared" ref="BF337:BF346" si="55">IF(N337="snížená",J337,0)</f>
        <v>0</v>
      </c>
      <c r="BG337" s="158">
        <f t="shared" ref="BG337:BG346" si="56">IF(N337="zákl. přenesená",J337,0)</f>
        <v>0</v>
      </c>
      <c r="BH337" s="158">
        <f t="shared" ref="BH337:BH346" si="57">IF(N337="sníž. přenesená",J337,0)</f>
        <v>0</v>
      </c>
      <c r="BI337" s="158">
        <f t="shared" ref="BI337:BI346" si="58">IF(N337="nulová",J337,0)</f>
        <v>0</v>
      </c>
      <c r="BJ337" s="16" t="s">
        <v>141</v>
      </c>
      <c r="BK337" s="158">
        <f t="shared" ref="BK337:BK346" si="59">ROUND(I337*H337,2)</f>
        <v>0</v>
      </c>
      <c r="BL337" s="16" t="s">
        <v>184</v>
      </c>
      <c r="BM337" s="157" t="s">
        <v>542</v>
      </c>
    </row>
    <row r="338" spans="2:65" s="1" customFormat="1" ht="16.5" customHeight="1">
      <c r="B338" s="144"/>
      <c r="C338" s="173">
        <v>108</v>
      </c>
      <c r="D338" s="173" t="s">
        <v>173</v>
      </c>
      <c r="E338" s="174" t="s">
        <v>543</v>
      </c>
      <c r="F338" s="175" t="s">
        <v>544</v>
      </c>
      <c r="G338" s="176" t="s">
        <v>171</v>
      </c>
      <c r="H338" s="177">
        <v>2</v>
      </c>
      <c r="I338" s="178"/>
      <c r="J338" s="179">
        <f t="shared" si="50"/>
        <v>0</v>
      </c>
      <c r="K338" s="180"/>
      <c r="L338" s="181"/>
      <c r="M338" s="182" t="s">
        <v>1</v>
      </c>
      <c r="N338" s="183" t="s">
        <v>42</v>
      </c>
      <c r="P338" s="155">
        <f t="shared" si="51"/>
        <v>0</v>
      </c>
      <c r="Q338" s="155">
        <v>1.55E-2</v>
      </c>
      <c r="R338" s="155">
        <f t="shared" si="52"/>
        <v>3.1E-2</v>
      </c>
      <c r="S338" s="155">
        <v>0</v>
      </c>
      <c r="T338" s="156">
        <f t="shared" si="53"/>
        <v>0</v>
      </c>
      <c r="AR338" s="157" t="s">
        <v>259</v>
      </c>
      <c r="AT338" s="157" t="s">
        <v>173</v>
      </c>
      <c r="AU338" s="157" t="s">
        <v>141</v>
      </c>
      <c r="AY338" s="16" t="s">
        <v>133</v>
      </c>
      <c r="BE338" s="158">
        <f t="shared" si="54"/>
        <v>0</v>
      </c>
      <c r="BF338" s="158">
        <f t="shared" si="55"/>
        <v>0</v>
      </c>
      <c r="BG338" s="158">
        <f t="shared" si="56"/>
        <v>0</v>
      </c>
      <c r="BH338" s="158">
        <f t="shared" si="57"/>
        <v>0</v>
      </c>
      <c r="BI338" s="158">
        <f t="shared" si="58"/>
        <v>0</v>
      </c>
      <c r="BJ338" s="16" t="s">
        <v>141</v>
      </c>
      <c r="BK338" s="158">
        <f t="shared" si="59"/>
        <v>0</v>
      </c>
      <c r="BL338" s="16" t="s">
        <v>184</v>
      </c>
      <c r="BM338" s="157" t="s">
        <v>545</v>
      </c>
    </row>
    <row r="339" spans="2:65" s="1" customFormat="1" ht="28.5" customHeight="1">
      <c r="B339" s="144"/>
      <c r="C339" s="173">
        <v>109</v>
      </c>
      <c r="D339" s="173" t="s">
        <v>173</v>
      </c>
      <c r="E339" s="174" t="s">
        <v>546</v>
      </c>
      <c r="F339" s="175" t="s">
        <v>678</v>
      </c>
      <c r="G339" s="176" t="s">
        <v>171</v>
      </c>
      <c r="H339" s="177">
        <v>2</v>
      </c>
      <c r="I339" s="178"/>
      <c r="J339" s="179">
        <f t="shared" si="50"/>
        <v>0</v>
      </c>
      <c r="K339" s="180"/>
      <c r="L339" s="181"/>
      <c r="M339" s="182" t="s">
        <v>1</v>
      </c>
      <c r="N339" s="183" t="s">
        <v>42</v>
      </c>
      <c r="P339" s="155">
        <f t="shared" si="51"/>
        <v>0</v>
      </c>
      <c r="Q339" s="155">
        <v>1.1999999999999999E-3</v>
      </c>
      <c r="R339" s="155">
        <f t="shared" si="52"/>
        <v>2.3999999999999998E-3</v>
      </c>
      <c r="S339" s="155">
        <v>0</v>
      </c>
      <c r="T339" s="156">
        <f t="shared" si="53"/>
        <v>0</v>
      </c>
      <c r="AR339" s="157" t="s">
        <v>259</v>
      </c>
      <c r="AT339" s="157" t="s">
        <v>173</v>
      </c>
      <c r="AU339" s="157" t="s">
        <v>141</v>
      </c>
      <c r="AY339" s="16" t="s">
        <v>133</v>
      </c>
      <c r="BE339" s="158">
        <f t="shared" si="54"/>
        <v>0</v>
      </c>
      <c r="BF339" s="158">
        <f t="shared" si="55"/>
        <v>0</v>
      </c>
      <c r="BG339" s="158">
        <f t="shared" si="56"/>
        <v>0</v>
      </c>
      <c r="BH339" s="158">
        <f t="shared" si="57"/>
        <v>0</v>
      </c>
      <c r="BI339" s="158">
        <f t="shared" si="58"/>
        <v>0</v>
      </c>
      <c r="BJ339" s="16" t="s">
        <v>141</v>
      </c>
      <c r="BK339" s="158">
        <f t="shared" si="59"/>
        <v>0</v>
      </c>
      <c r="BL339" s="16" t="s">
        <v>184</v>
      </c>
      <c r="BM339" s="157" t="s">
        <v>547</v>
      </c>
    </row>
    <row r="340" spans="2:65" s="1" customFormat="1" ht="16.5" customHeight="1">
      <c r="B340" s="144"/>
      <c r="C340" s="145">
        <v>110</v>
      </c>
      <c r="D340" s="145" t="s">
        <v>136</v>
      </c>
      <c r="E340" s="146" t="s">
        <v>548</v>
      </c>
      <c r="F340" s="147" t="s">
        <v>549</v>
      </c>
      <c r="G340" s="148" t="s">
        <v>171</v>
      </c>
      <c r="H340" s="149">
        <v>2</v>
      </c>
      <c r="I340" s="150"/>
      <c r="J340" s="151">
        <f t="shared" si="50"/>
        <v>0</v>
      </c>
      <c r="K340" s="152"/>
      <c r="L340" s="31"/>
      <c r="M340" s="153" t="s">
        <v>1</v>
      </c>
      <c r="N340" s="154" t="s">
        <v>42</v>
      </c>
      <c r="P340" s="155">
        <f t="shared" si="51"/>
        <v>0</v>
      </c>
      <c r="Q340" s="155">
        <v>0</v>
      </c>
      <c r="R340" s="155">
        <f t="shared" si="52"/>
        <v>0</v>
      </c>
      <c r="S340" s="155">
        <v>0</v>
      </c>
      <c r="T340" s="156">
        <f t="shared" si="53"/>
        <v>0</v>
      </c>
      <c r="AR340" s="157" t="s">
        <v>184</v>
      </c>
      <c r="AT340" s="157" t="s">
        <v>136</v>
      </c>
      <c r="AU340" s="157" t="s">
        <v>141</v>
      </c>
      <c r="AY340" s="16" t="s">
        <v>133</v>
      </c>
      <c r="BE340" s="158">
        <f t="shared" si="54"/>
        <v>0</v>
      </c>
      <c r="BF340" s="158">
        <f t="shared" si="55"/>
        <v>0</v>
      </c>
      <c r="BG340" s="158">
        <f t="shared" si="56"/>
        <v>0</v>
      </c>
      <c r="BH340" s="158">
        <f t="shared" si="57"/>
        <v>0</v>
      </c>
      <c r="BI340" s="158">
        <f t="shared" si="58"/>
        <v>0</v>
      </c>
      <c r="BJ340" s="16" t="s">
        <v>141</v>
      </c>
      <c r="BK340" s="158">
        <f t="shared" si="59"/>
        <v>0</v>
      </c>
      <c r="BL340" s="16" t="s">
        <v>184</v>
      </c>
      <c r="BM340" s="157" t="s">
        <v>550</v>
      </c>
    </row>
    <row r="341" spans="2:65" s="1" customFormat="1" ht="27" customHeight="1">
      <c r="B341" s="144"/>
      <c r="C341" s="173">
        <v>111</v>
      </c>
      <c r="D341" s="173" t="s">
        <v>173</v>
      </c>
      <c r="E341" s="174" t="s">
        <v>551</v>
      </c>
      <c r="F341" s="175" t="s">
        <v>679</v>
      </c>
      <c r="G341" s="176" t="s">
        <v>171</v>
      </c>
      <c r="H341" s="177">
        <v>2</v>
      </c>
      <c r="I341" s="178"/>
      <c r="J341" s="179">
        <f t="shared" si="50"/>
        <v>0</v>
      </c>
      <c r="K341" s="180"/>
      <c r="L341" s="181"/>
      <c r="M341" s="182" t="s">
        <v>1</v>
      </c>
      <c r="N341" s="183" t="s">
        <v>42</v>
      </c>
      <c r="P341" s="155">
        <f t="shared" si="51"/>
        <v>0</v>
      </c>
      <c r="Q341" s="155">
        <v>4.4999999999999999E-4</v>
      </c>
      <c r="R341" s="155">
        <f t="shared" si="52"/>
        <v>8.9999999999999998E-4</v>
      </c>
      <c r="S341" s="155">
        <v>0</v>
      </c>
      <c r="T341" s="156">
        <f t="shared" si="53"/>
        <v>0</v>
      </c>
      <c r="AR341" s="157" t="s">
        <v>259</v>
      </c>
      <c r="AT341" s="157" t="s">
        <v>173</v>
      </c>
      <c r="AU341" s="157" t="s">
        <v>141</v>
      </c>
      <c r="AY341" s="16" t="s">
        <v>133</v>
      </c>
      <c r="BE341" s="158">
        <f t="shared" si="54"/>
        <v>0</v>
      </c>
      <c r="BF341" s="158">
        <f t="shared" si="55"/>
        <v>0</v>
      </c>
      <c r="BG341" s="158">
        <f t="shared" si="56"/>
        <v>0</v>
      </c>
      <c r="BH341" s="158">
        <f t="shared" si="57"/>
        <v>0</v>
      </c>
      <c r="BI341" s="158">
        <f t="shared" si="58"/>
        <v>0</v>
      </c>
      <c r="BJ341" s="16" t="s">
        <v>141</v>
      </c>
      <c r="BK341" s="158">
        <f t="shared" si="59"/>
        <v>0</v>
      </c>
      <c r="BL341" s="16" t="s">
        <v>184</v>
      </c>
      <c r="BM341" s="157" t="s">
        <v>552</v>
      </c>
    </row>
    <row r="342" spans="2:65" s="1" customFormat="1" ht="22.5" customHeight="1">
      <c r="B342" s="144"/>
      <c r="C342" s="145">
        <v>112</v>
      </c>
      <c r="D342" s="145" t="s">
        <v>136</v>
      </c>
      <c r="E342" s="146" t="s">
        <v>694</v>
      </c>
      <c r="F342" s="147" t="s">
        <v>695</v>
      </c>
      <c r="G342" s="148" t="s">
        <v>171</v>
      </c>
      <c r="H342" s="149">
        <v>2</v>
      </c>
      <c r="I342" s="150"/>
      <c r="J342" s="151">
        <f t="shared" si="50"/>
        <v>0</v>
      </c>
      <c r="K342" s="152"/>
      <c r="L342" s="31"/>
      <c r="M342" s="153" t="s">
        <v>1</v>
      </c>
      <c r="N342" s="154" t="s">
        <v>42</v>
      </c>
      <c r="P342" s="155">
        <f t="shared" si="51"/>
        <v>0</v>
      </c>
      <c r="Q342" s="155">
        <v>0</v>
      </c>
      <c r="R342" s="155">
        <f t="shared" si="52"/>
        <v>0</v>
      </c>
      <c r="S342" s="155">
        <v>0</v>
      </c>
      <c r="T342" s="156">
        <f t="shared" si="53"/>
        <v>0</v>
      </c>
      <c r="AR342" s="157" t="s">
        <v>184</v>
      </c>
      <c r="AT342" s="157" t="s">
        <v>136</v>
      </c>
      <c r="AU342" s="157" t="s">
        <v>141</v>
      </c>
      <c r="AY342" s="16" t="s">
        <v>133</v>
      </c>
      <c r="BE342" s="158">
        <f t="shared" si="54"/>
        <v>0</v>
      </c>
      <c r="BF342" s="158">
        <f t="shared" si="55"/>
        <v>0</v>
      </c>
      <c r="BG342" s="158">
        <f t="shared" si="56"/>
        <v>0</v>
      </c>
      <c r="BH342" s="158">
        <f t="shared" si="57"/>
        <v>0</v>
      </c>
      <c r="BI342" s="158">
        <f t="shared" si="58"/>
        <v>0</v>
      </c>
      <c r="BJ342" s="16" t="s">
        <v>141</v>
      </c>
      <c r="BK342" s="158">
        <f t="shared" si="59"/>
        <v>0</v>
      </c>
      <c r="BL342" s="16" t="s">
        <v>184</v>
      </c>
      <c r="BM342" s="157" t="s">
        <v>553</v>
      </c>
    </row>
    <row r="343" spans="2:65" s="1" customFormat="1" ht="32.25" customHeight="1">
      <c r="B343" s="144"/>
      <c r="C343" s="173">
        <v>113</v>
      </c>
      <c r="D343" s="173" t="s">
        <v>173</v>
      </c>
      <c r="E343" s="174" t="s">
        <v>696</v>
      </c>
      <c r="F343" s="175" t="s">
        <v>697</v>
      </c>
      <c r="G343" s="176" t="s">
        <v>171</v>
      </c>
      <c r="H343" s="177">
        <v>2</v>
      </c>
      <c r="I343" s="178"/>
      <c r="J343" s="179">
        <f t="shared" si="50"/>
        <v>0</v>
      </c>
      <c r="K343" s="180"/>
      <c r="L343" s="181"/>
      <c r="M343" s="182" t="s">
        <v>1</v>
      </c>
      <c r="N343" s="183" t="s">
        <v>42</v>
      </c>
      <c r="P343" s="155">
        <f t="shared" si="51"/>
        <v>0</v>
      </c>
      <c r="Q343" s="155">
        <v>1.3500000000000001E-3</v>
      </c>
      <c r="R343" s="155">
        <f t="shared" si="52"/>
        <v>2.7000000000000001E-3</v>
      </c>
      <c r="S343" s="155">
        <v>0</v>
      </c>
      <c r="T343" s="156">
        <f t="shared" si="53"/>
        <v>0</v>
      </c>
      <c r="AR343" s="157" t="s">
        <v>259</v>
      </c>
      <c r="AT343" s="157" t="s">
        <v>173</v>
      </c>
      <c r="AU343" s="157" t="s">
        <v>141</v>
      </c>
      <c r="AY343" s="16" t="s">
        <v>133</v>
      </c>
      <c r="BE343" s="158">
        <f t="shared" si="54"/>
        <v>0</v>
      </c>
      <c r="BF343" s="158">
        <f t="shared" si="55"/>
        <v>0</v>
      </c>
      <c r="BG343" s="158">
        <f t="shared" si="56"/>
        <v>0</v>
      </c>
      <c r="BH343" s="158">
        <f t="shared" si="57"/>
        <v>0</v>
      </c>
      <c r="BI343" s="158">
        <f t="shared" si="58"/>
        <v>0</v>
      </c>
      <c r="BJ343" s="16" t="s">
        <v>141</v>
      </c>
      <c r="BK343" s="158">
        <f t="shared" si="59"/>
        <v>0</v>
      </c>
      <c r="BL343" s="16" t="s">
        <v>184</v>
      </c>
      <c r="BM343" s="157" t="s">
        <v>554</v>
      </c>
    </row>
    <row r="344" spans="2:65" s="1" customFormat="1" ht="21.75" customHeight="1">
      <c r="B344" s="144"/>
      <c r="C344" s="145">
        <v>114</v>
      </c>
      <c r="D344" s="145" t="s">
        <v>136</v>
      </c>
      <c r="E344" s="146" t="s">
        <v>555</v>
      </c>
      <c r="F344" s="147" t="s">
        <v>556</v>
      </c>
      <c r="G344" s="148" t="s">
        <v>413</v>
      </c>
      <c r="H344" s="149">
        <v>1</v>
      </c>
      <c r="I344" s="150"/>
      <c r="J344" s="151">
        <f t="shared" si="50"/>
        <v>0</v>
      </c>
      <c r="K344" s="152"/>
      <c r="L344" s="31"/>
      <c r="M344" s="153" t="s">
        <v>1</v>
      </c>
      <c r="N344" s="154" t="s">
        <v>42</v>
      </c>
      <c r="P344" s="155">
        <f t="shared" si="51"/>
        <v>0</v>
      </c>
      <c r="Q344" s="155">
        <v>0</v>
      </c>
      <c r="R344" s="155">
        <f t="shared" si="52"/>
        <v>0</v>
      </c>
      <c r="S344" s="155">
        <v>0</v>
      </c>
      <c r="T344" s="156">
        <f t="shared" si="53"/>
        <v>0</v>
      </c>
      <c r="AR344" s="157" t="s">
        <v>184</v>
      </c>
      <c r="AT344" s="157" t="s">
        <v>136</v>
      </c>
      <c r="AU344" s="157" t="s">
        <v>141</v>
      </c>
      <c r="AY344" s="16" t="s">
        <v>133</v>
      </c>
      <c r="BE344" s="158">
        <f t="shared" si="54"/>
        <v>0</v>
      </c>
      <c r="BF344" s="158">
        <f t="shared" si="55"/>
        <v>0</v>
      </c>
      <c r="BG344" s="158">
        <f t="shared" si="56"/>
        <v>0</v>
      </c>
      <c r="BH344" s="158">
        <f t="shared" si="57"/>
        <v>0</v>
      </c>
      <c r="BI344" s="158">
        <f t="shared" si="58"/>
        <v>0</v>
      </c>
      <c r="BJ344" s="16" t="s">
        <v>141</v>
      </c>
      <c r="BK344" s="158">
        <f t="shared" si="59"/>
        <v>0</v>
      </c>
      <c r="BL344" s="16" t="s">
        <v>184</v>
      </c>
      <c r="BM344" s="157" t="s">
        <v>557</v>
      </c>
    </row>
    <row r="345" spans="2:65" s="1" customFormat="1" ht="21.75" customHeight="1">
      <c r="B345" s="144"/>
      <c r="C345" s="145">
        <v>115</v>
      </c>
      <c r="D345" s="145" t="s">
        <v>136</v>
      </c>
      <c r="E345" s="146" t="s">
        <v>558</v>
      </c>
      <c r="F345" s="147" t="s">
        <v>559</v>
      </c>
      <c r="G345" s="148" t="s">
        <v>413</v>
      </c>
      <c r="H345" s="149">
        <v>2</v>
      </c>
      <c r="I345" s="150"/>
      <c r="J345" s="151">
        <f t="shared" si="50"/>
        <v>0</v>
      </c>
      <c r="K345" s="152"/>
      <c r="L345" s="31"/>
      <c r="M345" s="153" t="s">
        <v>1</v>
      </c>
      <c r="N345" s="154" t="s">
        <v>42</v>
      </c>
      <c r="P345" s="155">
        <f t="shared" si="51"/>
        <v>0</v>
      </c>
      <c r="Q345" s="155">
        <v>0</v>
      </c>
      <c r="R345" s="155">
        <f t="shared" si="52"/>
        <v>0</v>
      </c>
      <c r="S345" s="155">
        <v>0</v>
      </c>
      <c r="T345" s="156">
        <f t="shared" si="53"/>
        <v>0</v>
      </c>
      <c r="AR345" s="157" t="s">
        <v>184</v>
      </c>
      <c r="AT345" s="157" t="s">
        <v>136</v>
      </c>
      <c r="AU345" s="157" t="s">
        <v>141</v>
      </c>
      <c r="AY345" s="16" t="s">
        <v>133</v>
      </c>
      <c r="BE345" s="158">
        <f t="shared" si="54"/>
        <v>0</v>
      </c>
      <c r="BF345" s="158">
        <f t="shared" si="55"/>
        <v>0</v>
      </c>
      <c r="BG345" s="158">
        <f t="shared" si="56"/>
        <v>0</v>
      </c>
      <c r="BH345" s="158">
        <f t="shared" si="57"/>
        <v>0</v>
      </c>
      <c r="BI345" s="158">
        <f t="shared" si="58"/>
        <v>0</v>
      </c>
      <c r="BJ345" s="16" t="s">
        <v>141</v>
      </c>
      <c r="BK345" s="158">
        <f t="shared" si="59"/>
        <v>0</v>
      </c>
      <c r="BL345" s="16" t="s">
        <v>184</v>
      </c>
      <c r="BM345" s="157" t="s">
        <v>560</v>
      </c>
    </row>
    <row r="346" spans="2:65" s="1" customFormat="1" ht="24" customHeight="1">
      <c r="B346" s="144"/>
      <c r="C346" s="145">
        <v>116</v>
      </c>
      <c r="D346" s="145" t="s">
        <v>136</v>
      </c>
      <c r="E346" s="146" t="s">
        <v>561</v>
      </c>
      <c r="F346" s="147" t="s">
        <v>562</v>
      </c>
      <c r="G346" s="148" t="s">
        <v>211</v>
      </c>
      <c r="H346" s="149">
        <v>3.6999999999999998E-2</v>
      </c>
      <c r="I346" s="150"/>
      <c r="J346" s="151">
        <f t="shared" si="50"/>
        <v>0</v>
      </c>
      <c r="K346" s="152"/>
      <c r="L346" s="31"/>
      <c r="M346" s="153" t="s">
        <v>1</v>
      </c>
      <c r="N346" s="154" t="s">
        <v>42</v>
      </c>
      <c r="P346" s="155">
        <f t="shared" si="51"/>
        <v>0</v>
      </c>
      <c r="Q346" s="155">
        <v>0</v>
      </c>
      <c r="R346" s="155">
        <f t="shared" si="52"/>
        <v>0</v>
      </c>
      <c r="S346" s="155">
        <v>0</v>
      </c>
      <c r="T346" s="156">
        <f t="shared" si="53"/>
        <v>0</v>
      </c>
      <c r="AR346" s="157" t="s">
        <v>184</v>
      </c>
      <c r="AT346" s="157" t="s">
        <v>136</v>
      </c>
      <c r="AU346" s="157" t="s">
        <v>141</v>
      </c>
      <c r="AY346" s="16" t="s">
        <v>133</v>
      </c>
      <c r="BE346" s="158">
        <f t="shared" si="54"/>
        <v>0</v>
      </c>
      <c r="BF346" s="158">
        <f t="shared" si="55"/>
        <v>0</v>
      </c>
      <c r="BG346" s="158">
        <f t="shared" si="56"/>
        <v>0</v>
      </c>
      <c r="BH346" s="158">
        <f t="shared" si="57"/>
        <v>0</v>
      </c>
      <c r="BI346" s="158">
        <f t="shared" si="58"/>
        <v>0</v>
      </c>
      <c r="BJ346" s="16" t="s">
        <v>141</v>
      </c>
      <c r="BK346" s="158">
        <f t="shared" si="59"/>
        <v>0</v>
      </c>
      <c r="BL346" s="16" t="s">
        <v>184</v>
      </c>
      <c r="BM346" s="157" t="s">
        <v>563</v>
      </c>
    </row>
    <row r="347" spans="2:65" s="11" customFormat="1" ht="22.9" customHeight="1">
      <c r="B347" s="132"/>
      <c r="D347" s="133" t="s">
        <v>75</v>
      </c>
      <c r="E347" s="142" t="s">
        <v>564</v>
      </c>
      <c r="F347" s="142" t="s">
        <v>565</v>
      </c>
      <c r="I347" s="135"/>
      <c r="J347" s="143">
        <f>BK347</f>
        <v>0</v>
      </c>
      <c r="L347" s="132"/>
      <c r="M347" s="137"/>
      <c r="P347" s="138">
        <f>SUM(P348:P355)</f>
        <v>0</v>
      </c>
      <c r="R347" s="138">
        <f>SUM(R348:R355)</f>
        <v>0.30957443000000001</v>
      </c>
      <c r="T347" s="139">
        <f>SUM(T348:T355)</f>
        <v>0</v>
      </c>
      <c r="AR347" s="133" t="s">
        <v>141</v>
      </c>
      <c r="AT347" s="140" t="s">
        <v>75</v>
      </c>
      <c r="AU347" s="140" t="s">
        <v>81</v>
      </c>
      <c r="AY347" s="133" t="s">
        <v>133</v>
      </c>
      <c r="BK347" s="141">
        <f>SUM(BK348:BK355)</f>
        <v>0</v>
      </c>
    </row>
    <row r="348" spans="2:65" s="1" customFormat="1" ht="21.75" customHeight="1">
      <c r="B348" s="144">
        <v>7</v>
      </c>
      <c r="C348" s="145">
        <v>117</v>
      </c>
      <c r="D348" s="145" t="s">
        <v>136</v>
      </c>
      <c r="E348" s="146" t="s">
        <v>566</v>
      </c>
      <c r="F348" s="147" t="s">
        <v>567</v>
      </c>
      <c r="G348" s="148" t="s">
        <v>139</v>
      </c>
      <c r="H348" s="149">
        <v>5.2389999999999999</v>
      </c>
      <c r="I348" s="150"/>
      <c r="J348" s="151">
        <f>ROUND(I348*H348,2)</f>
        <v>0</v>
      </c>
      <c r="K348" s="152"/>
      <c r="L348" s="31"/>
      <c r="M348" s="153" t="s">
        <v>1</v>
      </c>
      <c r="N348" s="154" t="s">
        <v>42</v>
      </c>
      <c r="P348" s="155">
        <f>O348*H348</f>
        <v>0</v>
      </c>
      <c r="Q348" s="155">
        <v>3.7670000000000002E-2</v>
      </c>
      <c r="R348" s="155">
        <f>Q348*H348</f>
        <v>0.19735313000000002</v>
      </c>
      <c r="S348" s="155">
        <v>0</v>
      </c>
      <c r="T348" s="156">
        <f>S348*H348</f>
        <v>0</v>
      </c>
      <c r="AR348" s="157" t="s">
        <v>184</v>
      </c>
      <c r="AT348" s="157" t="s">
        <v>136</v>
      </c>
      <c r="AU348" s="157" t="s">
        <v>141</v>
      </c>
      <c r="AY348" s="16" t="s">
        <v>133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6" t="s">
        <v>141</v>
      </c>
      <c r="BK348" s="158">
        <f>ROUND(I348*H348,2)</f>
        <v>0</v>
      </c>
      <c r="BL348" s="16" t="s">
        <v>184</v>
      </c>
      <c r="BM348" s="157" t="s">
        <v>568</v>
      </c>
    </row>
    <row r="349" spans="2:65" s="12" customFormat="1">
      <c r="B349" s="159"/>
      <c r="D349" s="160" t="s">
        <v>143</v>
      </c>
      <c r="E349" s="161" t="s">
        <v>1</v>
      </c>
      <c r="F349" s="162" t="s">
        <v>569</v>
      </c>
      <c r="H349" s="163">
        <v>4.3540000000000001</v>
      </c>
      <c r="I349" s="164"/>
      <c r="L349" s="159"/>
      <c r="M349" s="165"/>
      <c r="T349" s="166"/>
      <c r="AT349" s="161" t="s">
        <v>143</v>
      </c>
      <c r="AU349" s="161" t="s">
        <v>141</v>
      </c>
      <c r="AV349" s="12" t="s">
        <v>141</v>
      </c>
      <c r="AW349" s="12" t="s">
        <v>33</v>
      </c>
      <c r="AX349" s="12" t="s">
        <v>76</v>
      </c>
      <c r="AY349" s="161" t="s">
        <v>133</v>
      </c>
    </row>
    <row r="350" spans="2:65" s="12" customFormat="1">
      <c r="B350" s="159"/>
      <c r="D350" s="160" t="s">
        <v>143</v>
      </c>
      <c r="E350" s="161" t="s">
        <v>1</v>
      </c>
      <c r="F350" s="162" t="s">
        <v>245</v>
      </c>
      <c r="H350" s="163">
        <v>0.88500000000000001</v>
      </c>
      <c r="I350" s="164"/>
      <c r="L350" s="159"/>
      <c r="M350" s="165"/>
      <c r="T350" s="166"/>
      <c r="AT350" s="161" t="s">
        <v>143</v>
      </c>
      <c r="AU350" s="161" t="s">
        <v>141</v>
      </c>
      <c r="AV350" s="12" t="s">
        <v>141</v>
      </c>
      <c r="AW350" s="12" t="s">
        <v>33</v>
      </c>
      <c r="AX350" s="12" t="s">
        <v>76</v>
      </c>
      <c r="AY350" s="161" t="s">
        <v>133</v>
      </c>
    </row>
    <row r="351" spans="2:65" s="14" customFormat="1">
      <c r="B351" s="184"/>
      <c r="D351" s="160" t="s">
        <v>143</v>
      </c>
      <c r="E351" s="185" t="s">
        <v>1</v>
      </c>
      <c r="F351" s="186" t="s">
        <v>183</v>
      </c>
      <c r="H351" s="187">
        <v>5.2389999999999999</v>
      </c>
      <c r="I351" s="188"/>
      <c r="L351" s="184"/>
      <c r="M351" s="189"/>
      <c r="T351" s="190"/>
      <c r="AT351" s="185" t="s">
        <v>143</v>
      </c>
      <c r="AU351" s="185" t="s">
        <v>141</v>
      </c>
      <c r="AV351" s="14" t="s">
        <v>140</v>
      </c>
      <c r="AW351" s="14" t="s">
        <v>33</v>
      </c>
      <c r="AX351" s="14" t="s">
        <v>81</v>
      </c>
      <c r="AY351" s="185" t="s">
        <v>133</v>
      </c>
    </row>
    <row r="352" spans="2:65" s="1" customFormat="1" ht="16.5" customHeight="1">
      <c r="B352" s="144"/>
      <c r="C352" s="145">
        <v>118</v>
      </c>
      <c r="D352" s="145" t="s">
        <v>136</v>
      </c>
      <c r="E352" s="146" t="s">
        <v>570</v>
      </c>
      <c r="F352" s="147" t="s">
        <v>571</v>
      </c>
      <c r="G352" s="148" t="s">
        <v>139</v>
      </c>
      <c r="H352" s="149">
        <v>5.2389999999999999</v>
      </c>
      <c r="I352" s="150"/>
      <c r="J352" s="151">
        <f>ROUND(I352*H352,2)</f>
        <v>0</v>
      </c>
      <c r="K352" s="152"/>
      <c r="L352" s="31"/>
      <c r="M352" s="153" t="s">
        <v>1</v>
      </c>
      <c r="N352" s="154" t="s">
        <v>42</v>
      </c>
      <c r="P352" s="155">
        <f>O352*H352</f>
        <v>0</v>
      </c>
      <c r="Q352" s="155">
        <v>2.9999999999999997E-4</v>
      </c>
      <c r="R352" s="155">
        <f>Q352*H352</f>
        <v>1.5716999999999999E-3</v>
      </c>
      <c r="S352" s="155">
        <v>0</v>
      </c>
      <c r="T352" s="156">
        <f>S352*H352</f>
        <v>0</v>
      </c>
      <c r="AR352" s="157" t="s">
        <v>184</v>
      </c>
      <c r="AT352" s="157" t="s">
        <v>136</v>
      </c>
      <c r="AU352" s="157" t="s">
        <v>141</v>
      </c>
      <c r="AY352" s="16" t="s">
        <v>133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6" t="s">
        <v>141</v>
      </c>
      <c r="BK352" s="158">
        <f>ROUND(I352*H352,2)</f>
        <v>0</v>
      </c>
      <c r="BL352" s="16" t="s">
        <v>184</v>
      </c>
      <c r="BM352" s="157" t="s">
        <v>572</v>
      </c>
    </row>
    <row r="353" spans="2:65" s="1" customFormat="1" ht="36.75" customHeight="1">
      <c r="B353" s="144"/>
      <c r="C353" s="173">
        <v>119</v>
      </c>
      <c r="D353" s="173" t="s">
        <v>173</v>
      </c>
      <c r="E353" s="174" t="s">
        <v>573</v>
      </c>
      <c r="F353" s="175" t="s">
        <v>698</v>
      </c>
      <c r="G353" s="176" t="s">
        <v>139</v>
      </c>
      <c r="H353" s="177">
        <v>5.7629999999999999</v>
      </c>
      <c r="I353" s="178"/>
      <c r="J353" s="179">
        <f>ROUND(I353*H353,2)</f>
        <v>0</v>
      </c>
      <c r="K353" s="180"/>
      <c r="L353" s="181"/>
      <c r="M353" s="182" t="s">
        <v>1</v>
      </c>
      <c r="N353" s="183" t="s">
        <v>42</v>
      </c>
      <c r="P353" s="155">
        <f>O353*H353</f>
        <v>0</v>
      </c>
      <c r="Q353" s="155">
        <v>1.9199999999999998E-2</v>
      </c>
      <c r="R353" s="155">
        <f>Q353*H353</f>
        <v>0.11064959999999999</v>
      </c>
      <c r="S353" s="155">
        <v>0</v>
      </c>
      <c r="T353" s="156">
        <f>S353*H353</f>
        <v>0</v>
      </c>
      <c r="AR353" s="157" t="s">
        <v>259</v>
      </c>
      <c r="AT353" s="157" t="s">
        <v>173</v>
      </c>
      <c r="AU353" s="157" t="s">
        <v>141</v>
      </c>
      <c r="AY353" s="16" t="s">
        <v>133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6" t="s">
        <v>141</v>
      </c>
      <c r="BK353" s="158">
        <f>ROUND(I353*H353,2)</f>
        <v>0</v>
      </c>
      <c r="BL353" s="16" t="s">
        <v>184</v>
      </c>
      <c r="BM353" s="157" t="s">
        <v>574</v>
      </c>
    </row>
    <row r="354" spans="2:65" s="12" customFormat="1">
      <c r="B354" s="159"/>
      <c r="D354" s="160" t="s">
        <v>143</v>
      </c>
      <c r="F354" s="162" t="s">
        <v>575</v>
      </c>
      <c r="H354" s="163">
        <v>5.7629999999999999</v>
      </c>
      <c r="I354" s="164"/>
      <c r="L354" s="159"/>
      <c r="M354" s="165"/>
      <c r="T354" s="166"/>
      <c r="AT354" s="161" t="s">
        <v>143</v>
      </c>
      <c r="AU354" s="161" t="s">
        <v>141</v>
      </c>
      <c r="AV354" s="12" t="s">
        <v>141</v>
      </c>
      <c r="AW354" s="12" t="s">
        <v>3</v>
      </c>
      <c r="AX354" s="12" t="s">
        <v>81</v>
      </c>
      <c r="AY354" s="161" t="s">
        <v>133</v>
      </c>
    </row>
    <row r="355" spans="2:65" s="1" customFormat="1" ht="21.75" customHeight="1">
      <c r="B355" s="144"/>
      <c r="C355" s="145">
        <v>120</v>
      </c>
      <c r="D355" s="145" t="s">
        <v>136</v>
      </c>
      <c r="E355" s="146" t="s">
        <v>576</v>
      </c>
      <c r="F355" s="147" t="s">
        <v>577</v>
      </c>
      <c r="G355" s="148" t="s">
        <v>211</v>
      </c>
      <c r="H355" s="149">
        <v>0.31</v>
      </c>
      <c r="I355" s="150"/>
      <c r="J355" s="151">
        <f>ROUND(I355*H355,2)</f>
        <v>0</v>
      </c>
      <c r="K355" s="152"/>
      <c r="L355" s="31"/>
      <c r="M355" s="153" t="s">
        <v>1</v>
      </c>
      <c r="N355" s="154" t="s">
        <v>42</v>
      </c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AR355" s="157" t="s">
        <v>184</v>
      </c>
      <c r="AT355" s="157" t="s">
        <v>136</v>
      </c>
      <c r="AU355" s="157" t="s">
        <v>141</v>
      </c>
      <c r="AY355" s="16" t="s">
        <v>133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6" t="s">
        <v>141</v>
      </c>
      <c r="BK355" s="158">
        <f>ROUND(I355*H355,2)</f>
        <v>0</v>
      </c>
      <c r="BL355" s="16" t="s">
        <v>184</v>
      </c>
      <c r="BM355" s="157" t="s">
        <v>578</v>
      </c>
    </row>
    <row r="356" spans="2:65" s="11" customFormat="1" ht="22.9" customHeight="1">
      <c r="B356" s="132"/>
      <c r="D356" s="133" t="s">
        <v>75</v>
      </c>
      <c r="E356" s="142" t="s">
        <v>579</v>
      </c>
      <c r="F356" s="142" t="s">
        <v>580</v>
      </c>
      <c r="I356" s="135"/>
      <c r="J356" s="143">
        <f>BK356</f>
        <v>0</v>
      </c>
      <c r="L356" s="132"/>
      <c r="M356" s="137"/>
      <c r="P356" s="138">
        <f>SUM(P357:P363)</f>
        <v>0</v>
      </c>
      <c r="R356" s="138">
        <f>SUM(R357:R363)</f>
        <v>0</v>
      </c>
      <c r="T356" s="139">
        <f>SUM(T357:T363)</f>
        <v>1.6796999999999999E-2</v>
      </c>
      <c r="AR356" s="133" t="s">
        <v>141</v>
      </c>
      <c r="AT356" s="140" t="s">
        <v>75</v>
      </c>
      <c r="AU356" s="140" t="s">
        <v>81</v>
      </c>
      <c r="AY356" s="133" t="s">
        <v>133</v>
      </c>
      <c r="BK356" s="141">
        <f>SUM(BK357:BK363)</f>
        <v>0</v>
      </c>
    </row>
    <row r="357" spans="2:65" s="1" customFormat="1" ht="21.75" customHeight="1">
      <c r="B357" s="144"/>
      <c r="C357" s="145">
        <v>121</v>
      </c>
      <c r="D357" s="145" t="s">
        <v>136</v>
      </c>
      <c r="E357" s="146" t="s">
        <v>581</v>
      </c>
      <c r="F357" s="147" t="s">
        <v>582</v>
      </c>
      <c r="G357" s="148" t="s">
        <v>139</v>
      </c>
      <c r="H357" s="149">
        <v>5.5990000000000002</v>
      </c>
      <c r="I357" s="150"/>
      <c r="J357" s="151">
        <f>ROUND(I357*H357,2)</f>
        <v>0</v>
      </c>
      <c r="K357" s="152"/>
      <c r="L357" s="31"/>
      <c r="M357" s="153" t="s">
        <v>1</v>
      </c>
      <c r="N357" s="154" t="s">
        <v>42</v>
      </c>
      <c r="P357" s="155">
        <f>O357*H357</f>
        <v>0</v>
      </c>
      <c r="Q357" s="155">
        <v>0</v>
      </c>
      <c r="R357" s="155">
        <f>Q357*H357</f>
        <v>0</v>
      </c>
      <c r="S357" s="155">
        <v>3.0000000000000001E-3</v>
      </c>
      <c r="T357" s="156">
        <f>S357*H357</f>
        <v>1.6796999999999999E-2</v>
      </c>
      <c r="AR357" s="157" t="s">
        <v>184</v>
      </c>
      <c r="AT357" s="157" t="s">
        <v>136</v>
      </c>
      <c r="AU357" s="157" t="s">
        <v>141</v>
      </c>
      <c r="AY357" s="16" t="s">
        <v>133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6" t="s">
        <v>141</v>
      </c>
      <c r="BK357" s="158">
        <f>ROUND(I357*H357,2)</f>
        <v>0</v>
      </c>
      <c r="BL357" s="16" t="s">
        <v>184</v>
      </c>
      <c r="BM357" s="157" t="s">
        <v>583</v>
      </c>
    </row>
    <row r="358" spans="2:65" s="13" customFormat="1">
      <c r="B358" s="167"/>
      <c r="D358" s="160" t="s">
        <v>143</v>
      </c>
      <c r="E358" s="168" t="s">
        <v>1</v>
      </c>
      <c r="F358" s="169" t="s">
        <v>584</v>
      </c>
      <c r="H358" s="168" t="s">
        <v>1</v>
      </c>
      <c r="I358" s="170"/>
      <c r="L358" s="167"/>
      <c r="M358" s="171"/>
      <c r="T358" s="172"/>
      <c r="AT358" s="168" t="s">
        <v>143</v>
      </c>
      <c r="AU358" s="168" t="s">
        <v>141</v>
      </c>
      <c r="AV358" s="13" t="s">
        <v>81</v>
      </c>
      <c r="AW358" s="13" t="s">
        <v>33</v>
      </c>
      <c r="AX358" s="13" t="s">
        <v>76</v>
      </c>
      <c r="AY358" s="168" t="s">
        <v>133</v>
      </c>
    </row>
    <row r="359" spans="2:65" s="12" customFormat="1">
      <c r="B359" s="159"/>
      <c r="D359" s="160" t="s">
        <v>143</v>
      </c>
      <c r="E359" s="161" t="s">
        <v>1</v>
      </c>
      <c r="F359" s="162" t="s">
        <v>538</v>
      </c>
      <c r="H359" s="163">
        <v>0.99199999999999999</v>
      </c>
      <c r="I359" s="164"/>
      <c r="L359" s="159"/>
      <c r="M359" s="165"/>
      <c r="T359" s="166"/>
      <c r="AT359" s="161" t="s">
        <v>143</v>
      </c>
      <c r="AU359" s="161" t="s">
        <v>141</v>
      </c>
      <c r="AV359" s="12" t="s">
        <v>141</v>
      </c>
      <c r="AW359" s="12" t="s">
        <v>33</v>
      </c>
      <c r="AX359" s="12" t="s">
        <v>76</v>
      </c>
      <c r="AY359" s="161" t="s">
        <v>133</v>
      </c>
    </row>
    <row r="360" spans="2:65" s="12" customFormat="1">
      <c r="B360" s="159"/>
      <c r="D360" s="160" t="s">
        <v>143</v>
      </c>
      <c r="E360" s="161" t="s">
        <v>1</v>
      </c>
      <c r="F360" s="162" t="s">
        <v>539</v>
      </c>
      <c r="H360" s="163">
        <v>3.1640000000000001</v>
      </c>
      <c r="I360" s="164"/>
      <c r="L360" s="159"/>
      <c r="M360" s="165"/>
      <c r="T360" s="166"/>
      <c r="AT360" s="161" t="s">
        <v>143</v>
      </c>
      <c r="AU360" s="161" t="s">
        <v>141</v>
      </c>
      <c r="AV360" s="12" t="s">
        <v>141</v>
      </c>
      <c r="AW360" s="12" t="s">
        <v>33</v>
      </c>
      <c r="AX360" s="12" t="s">
        <v>76</v>
      </c>
      <c r="AY360" s="161" t="s">
        <v>133</v>
      </c>
    </row>
    <row r="361" spans="2:65" s="12" customFormat="1">
      <c r="B361" s="159"/>
      <c r="D361" s="160" t="s">
        <v>143</v>
      </c>
      <c r="E361" s="161" t="s">
        <v>1</v>
      </c>
      <c r="F361" s="162" t="s">
        <v>585</v>
      </c>
      <c r="H361" s="163">
        <v>1.4430000000000001</v>
      </c>
      <c r="I361" s="164"/>
      <c r="L361" s="159"/>
      <c r="M361" s="165"/>
      <c r="T361" s="166"/>
      <c r="AT361" s="161" t="s">
        <v>143</v>
      </c>
      <c r="AU361" s="161" t="s">
        <v>141</v>
      </c>
      <c r="AV361" s="12" t="s">
        <v>141</v>
      </c>
      <c r="AW361" s="12" t="s">
        <v>33</v>
      </c>
      <c r="AX361" s="12" t="s">
        <v>76</v>
      </c>
      <c r="AY361" s="161" t="s">
        <v>133</v>
      </c>
    </row>
    <row r="362" spans="2:65" s="14" customFormat="1">
      <c r="B362" s="184"/>
      <c r="D362" s="160" t="s">
        <v>143</v>
      </c>
      <c r="E362" s="185" t="s">
        <v>1</v>
      </c>
      <c r="F362" s="186" t="s">
        <v>183</v>
      </c>
      <c r="H362" s="187">
        <v>5.5990000000000002</v>
      </c>
      <c r="I362" s="188"/>
      <c r="L362" s="184"/>
      <c r="M362" s="189"/>
      <c r="T362" s="190"/>
      <c r="AT362" s="185" t="s">
        <v>143</v>
      </c>
      <c r="AU362" s="185" t="s">
        <v>141</v>
      </c>
      <c r="AV362" s="14" t="s">
        <v>140</v>
      </c>
      <c r="AW362" s="14" t="s">
        <v>33</v>
      </c>
      <c r="AX362" s="14" t="s">
        <v>81</v>
      </c>
      <c r="AY362" s="185" t="s">
        <v>133</v>
      </c>
    </row>
    <row r="363" spans="2:65" s="1" customFormat="1" ht="27.75" customHeight="1">
      <c r="B363" s="144"/>
      <c r="C363" s="145">
        <v>122</v>
      </c>
      <c r="D363" s="145" t="s">
        <v>136</v>
      </c>
      <c r="E363" s="146" t="s">
        <v>586</v>
      </c>
      <c r="F363" s="147" t="s">
        <v>587</v>
      </c>
      <c r="G363" s="148" t="s">
        <v>211</v>
      </c>
      <c r="H363" s="149">
        <v>1E-3</v>
      </c>
      <c r="I363" s="150"/>
      <c r="J363" s="151">
        <f>ROUND(I363*H363,2)</f>
        <v>0</v>
      </c>
      <c r="K363" s="152"/>
      <c r="L363" s="31"/>
      <c r="M363" s="153" t="s">
        <v>1</v>
      </c>
      <c r="N363" s="154" t="s">
        <v>42</v>
      </c>
      <c r="P363" s="155">
        <f>O363*H363</f>
        <v>0</v>
      </c>
      <c r="Q363" s="155">
        <v>0</v>
      </c>
      <c r="R363" s="155">
        <f>Q363*H363</f>
        <v>0</v>
      </c>
      <c r="S363" s="155">
        <v>0</v>
      </c>
      <c r="T363" s="156">
        <f>S363*H363</f>
        <v>0</v>
      </c>
      <c r="AR363" s="157" t="s">
        <v>184</v>
      </c>
      <c r="AT363" s="157" t="s">
        <v>136</v>
      </c>
      <c r="AU363" s="157" t="s">
        <v>141</v>
      </c>
      <c r="AY363" s="16" t="s">
        <v>133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6" t="s">
        <v>141</v>
      </c>
      <c r="BK363" s="158">
        <f>ROUND(I363*H363,2)</f>
        <v>0</v>
      </c>
      <c r="BL363" s="16" t="s">
        <v>184</v>
      </c>
      <c r="BM363" s="157" t="s">
        <v>588</v>
      </c>
    </row>
    <row r="364" spans="2:65" s="11" customFormat="1" ht="22.9" customHeight="1">
      <c r="B364" s="132"/>
      <c r="D364" s="133" t="s">
        <v>75</v>
      </c>
      <c r="E364" s="142" t="s">
        <v>589</v>
      </c>
      <c r="F364" s="142" t="s">
        <v>590</v>
      </c>
      <c r="I364" s="135"/>
      <c r="J364" s="143">
        <f>BK364</f>
        <v>0</v>
      </c>
      <c r="L364" s="132"/>
      <c r="M364" s="137"/>
      <c r="P364" s="138">
        <f>SUM(P365:P374)</f>
        <v>0</v>
      </c>
      <c r="R364" s="138">
        <f>SUM(R365:R374)</f>
        <v>1.6410363199999998</v>
      </c>
      <c r="T364" s="139">
        <f>SUM(T365:T374)</f>
        <v>0</v>
      </c>
      <c r="AR364" s="133" t="s">
        <v>141</v>
      </c>
      <c r="AT364" s="140" t="s">
        <v>75</v>
      </c>
      <c r="AU364" s="140" t="s">
        <v>81</v>
      </c>
      <c r="AY364" s="133" t="s">
        <v>133</v>
      </c>
      <c r="BK364" s="141">
        <f>SUM(BK365:BK374)</f>
        <v>0</v>
      </c>
    </row>
    <row r="365" spans="2:65" s="1" customFormat="1" ht="21.75" customHeight="1">
      <c r="B365" s="144"/>
      <c r="C365" s="145">
        <v>123</v>
      </c>
      <c r="D365" s="145" t="s">
        <v>136</v>
      </c>
      <c r="E365" s="146" t="s">
        <v>591</v>
      </c>
      <c r="F365" s="147" t="s">
        <v>592</v>
      </c>
      <c r="G365" s="148" t="s">
        <v>139</v>
      </c>
      <c r="H365" s="149">
        <v>32.195999999999998</v>
      </c>
      <c r="I365" s="150"/>
      <c r="J365" s="151">
        <f>ROUND(I365*H365,2)</f>
        <v>0</v>
      </c>
      <c r="K365" s="152"/>
      <c r="L365" s="31"/>
      <c r="M365" s="153" t="s">
        <v>1</v>
      </c>
      <c r="N365" s="154" t="s">
        <v>42</v>
      </c>
      <c r="P365" s="155">
        <f>O365*H365</f>
        <v>0</v>
      </c>
      <c r="Q365" s="155">
        <v>3.3619999999999997E-2</v>
      </c>
      <c r="R365" s="155">
        <f>Q365*H365</f>
        <v>1.0824295199999998</v>
      </c>
      <c r="S365" s="155">
        <v>0</v>
      </c>
      <c r="T365" s="156">
        <f>S365*H365</f>
        <v>0</v>
      </c>
      <c r="AR365" s="157" t="s">
        <v>184</v>
      </c>
      <c r="AT365" s="157" t="s">
        <v>136</v>
      </c>
      <c r="AU365" s="157" t="s">
        <v>141</v>
      </c>
      <c r="AY365" s="16" t="s">
        <v>133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6" t="s">
        <v>141</v>
      </c>
      <c r="BK365" s="158">
        <f>ROUND(I365*H365,2)</f>
        <v>0</v>
      </c>
      <c r="BL365" s="16" t="s">
        <v>184</v>
      </c>
      <c r="BM365" s="157" t="s">
        <v>593</v>
      </c>
    </row>
    <row r="366" spans="2:65" s="12" customFormat="1">
      <c r="B366" s="159"/>
      <c r="D366" s="160" t="s">
        <v>143</v>
      </c>
      <c r="E366" s="161" t="s">
        <v>1</v>
      </c>
      <c r="F366" s="162" t="s">
        <v>701</v>
      </c>
      <c r="H366" s="163">
        <v>20.303999999999998</v>
      </c>
      <c r="I366" s="164"/>
      <c r="L366" s="159"/>
      <c r="M366" s="165"/>
      <c r="T366" s="166"/>
      <c r="AT366" s="161" t="s">
        <v>143</v>
      </c>
      <c r="AU366" s="161" t="s">
        <v>141</v>
      </c>
      <c r="AV366" s="12" t="s">
        <v>141</v>
      </c>
      <c r="AW366" s="12" t="s">
        <v>33</v>
      </c>
      <c r="AX366" s="12" t="s">
        <v>76</v>
      </c>
      <c r="AY366" s="161" t="s">
        <v>133</v>
      </c>
    </row>
    <row r="367" spans="2:65" s="12" customFormat="1">
      <c r="B367" s="159"/>
      <c r="D367" s="160" t="s">
        <v>143</v>
      </c>
      <c r="E367" s="161" t="s">
        <v>1</v>
      </c>
      <c r="F367" s="162" t="s">
        <v>594</v>
      </c>
      <c r="H367" s="163">
        <v>0.18</v>
      </c>
      <c r="I367" s="164"/>
      <c r="L367" s="159"/>
      <c r="M367" s="165"/>
      <c r="T367" s="166"/>
      <c r="AT367" s="161" t="s">
        <v>143</v>
      </c>
      <c r="AU367" s="161" t="s">
        <v>141</v>
      </c>
      <c r="AV367" s="12" t="s">
        <v>141</v>
      </c>
      <c r="AW367" s="12" t="s">
        <v>33</v>
      </c>
      <c r="AX367" s="12" t="s">
        <v>76</v>
      </c>
      <c r="AY367" s="161" t="s">
        <v>133</v>
      </c>
    </row>
    <row r="368" spans="2:65" s="12" customFormat="1">
      <c r="B368" s="159"/>
      <c r="D368" s="160" t="s">
        <v>143</v>
      </c>
      <c r="E368" s="161" t="s">
        <v>1</v>
      </c>
      <c r="F368" s="162" t="s">
        <v>702</v>
      </c>
      <c r="H368" s="163">
        <v>9.0719999999999992</v>
      </c>
      <c r="I368" s="164"/>
      <c r="L368" s="159"/>
      <c r="M368" s="165"/>
      <c r="T368" s="166"/>
      <c r="AT368" s="161" t="s">
        <v>143</v>
      </c>
      <c r="AU368" s="161" t="s">
        <v>141</v>
      </c>
      <c r="AV368" s="12" t="s">
        <v>141</v>
      </c>
      <c r="AW368" s="12" t="s">
        <v>33</v>
      </c>
      <c r="AX368" s="12" t="s">
        <v>76</v>
      </c>
      <c r="AY368" s="161" t="s">
        <v>133</v>
      </c>
    </row>
    <row r="369" spans="2:65" s="12" customFormat="1">
      <c r="B369" s="159"/>
      <c r="D369" s="160" t="s">
        <v>143</v>
      </c>
      <c r="E369" s="161" t="s">
        <v>1</v>
      </c>
      <c r="F369" s="162" t="s">
        <v>703</v>
      </c>
      <c r="H369" s="163">
        <v>2.64</v>
      </c>
      <c r="I369" s="164"/>
      <c r="L369" s="159"/>
      <c r="M369" s="165"/>
      <c r="T369" s="166"/>
      <c r="AT369" s="161" t="s">
        <v>143</v>
      </c>
      <c r="AU369" s="161" t="s">
        <v>141</v>
      </c>
      <c r="AV369" s="12" t="s">
        <v>141</v>
      </c>
      <c r="AW369" s="12" t="s">
        <v>33</v>
      </c>
      <c r="AX369" s="12" t="s">
        <v>76</v>
      </c>
      <c r="AY369" s="161" t="s">
        <v>133</v>
      </c>
    </row>
    <row r="370" spans="2:65" s="14" customFormat="1">
      <c r="B370" s="184"/>
      <c r="D370" s="160" t="s">
        <v>143</v>
      </c>
      <c r="E370" s="185" t="s">
        <v>1</v>
      </c>
      <c r="F370" s="186" t="s">
        <v>183</v>
      </c>
      <c r="H370" s="187">
        <v>32.195999999999998</v>
      </c>
      <c r="I370" s="188"/>
      <c r="L370" s="184"/>
      <c r="M370" s="189"/>
      <c r="T370" s="190"/>
      <c r="AT370" s="185" t="s">
        <v>143</v>
      </c>
      <c r="AU370" s="185" t="s">
        <v>141</v>
      </c>
      <c r="AV370" s="14" t="s">
        <v>140</v>
      </c>
      <c r="AW370" s="14" t="s">
        <v>33</v>
      </c>
      <c r="AX370" s="14" t="s">
        <v>81</v>
      </c>
      <c r="AY370" s="185" t="s">
        <v>133</v>
      </c>
    </row>
    <row r="371" spans="2:65" s="1" customFormat="1" ht="44.25" customHeight="1">
      <c r="B371" s="144"/>
      <c r="C371" s="173">
        <v>124</v>
      </c>
      <c r="D371" s="173" t="s">
        <v>173</v>
      </c>
      <c r="E371" s="174" t="s">
        <v>595</v>
      </c>
      <c r="F371" s="175" t="s">
        <v>699</v>
      </c>
      <c r="G371" s="176" t="s">
        <v>139</v>
      </c>
      <c r="H371" s="177">
        <v>35.415999999999997</v>
      </c>
      <c r="I371" s="178"/>
      <c r="J371" s="179">
        <f>ROUND(I371*H371,2)</f>
        <v>0</v>
      </c>
      <c r="K371" s="180"/>
      <c r="L371" s="181"/>
      <c r="M371" s="182" t="s">
        <v>1</v>
      </c>
      <c r="N371" s="183" t="s">
        <v>42</v>
      </c>
      <c r="P371" s="155">
        <f>O371*H371</f>
        <v>0</v>
      </c>
      <c r="Q371" s="155">
        <v>1.55E-2</v>
      </c>
      <c r="R371" s="155">
        <f>Q371*H371</f>
        <v>0.54894799999999999</v>
      </c>
      <c r="S371" s="155">
        <v>0</v>
      </c>
      <c r="T371" s="156">
        <f>S371*H371</f>
        <v>0</v>
      </c>
      <c r="AR371" s="157" t="s">
        <v>259</v>
      </c>
      <c r="AT371" s="157" t="s">
        <v>173</v>
      </c>
      <c r="AU371" s="157" t="s">
        <v>141</v>
      </c>
      <c r="AY371" s="16" t="s">
        <v>133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6" t="s">
        <v>141</v>
      </c>
      <c r="BK371" s="158">
        <f>ROUND(I371*H371,2)</f>
        <v>0</v>
      </c>
      <c r="BL371" s="16" t="s">
        <v>184</v>
      </c>
      <c r="BM371" s="157" t="s">
        <v>596</v>
      </c>
    </row>
    <row r="372" spans="2:65" s="12" customFormat="1">
      <c r="B372" s="159"/>
      <c r="D372" s="160" t="s">
        <v>143</v>
      </c>
      <c r="E372" s="161" t="s">
        <v>1</v>
      </c>
      <c r="F372" s="162" t="s">
        <v>700</v>
      </c>
      <c r="H372" s="163">
        <v>35.415999999999997</v>
      </c>
      <c r="I372" s="164"/>
      <c r="L372" s="159"/>
      <c r="M372" s="165"/>
      <c r="T372" s="166"/>
      <c r="AT372" s="161" t="s">
        <v>143</v>
      </c>
      <c r="AU372" s="161" t="s">
        <v>141</v>
      </c>
      <c r="AV372" s="12" t="s">
        <v>141</v>
      </c>
      <c r="AW372" s="12" t="s">
        <v>33</v>
      </c>
      <c r="AX372" s="12" t="s">
        <v>81</v>
      </c>
      <c r="AY372" s="161" t="s">
        <v>133</v>
      </c>
    </row>
    <row r="373" spans="2:65" s="1" customFormat="1" ht="16.5" customHeight="1">
      <c r="B373" s="144"/>
      <c r="C373" s="145">
        <v>125</v>
      </c>
      <c r="D373" s="145" t="s">
        <v>136</v>
      </c>
      <c r="E373" s="146" t="s">
        <v>597</v>
      </c>
      <c r="F373" s="147" t="s">
        <v>598</v>
      </c>
      <c r="G373" s="148" t="s">
        <v>139</v>
      </c>
      <c r="H373" s="149">
        <v>32.195999999999998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2.9999999999999997E-4</v>
      </c>
      <c r="R373" s="155">
        <f>Q373*H373</f>
        <v>9.6587999999999986E-3</v>
      </c>
      <c r="S373" s="155">
        <v>0</v>
      </c>
      <c r="T373" s="156">
        <f>S373*H373</f>
        <v>0</v>
      </c>
      <c r="AR373" s="157" t="s">
        <v>184</v>
      </c>
      <c r="AT373" s="157" t="s">
        <v>136</v>
      </c>
      <c r="AU373" s="157" t="s">
        <v>141</v>
      </c>
      <c r="AY373" s="16" t="s">
        <v>133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141</v>
      </c>
      <c r="BK373" s="158">
        <f>ROUND(I373*H373,2)</f>
        <v>0</v>
      </c>
      <c r="BL373" s="16" t="s">
        <v>184</v>
      </c>
      <c r="BM373" s="157" t="s">
        <v>599</v>
      </c>
    </row>
    <row r="374" spans="2:65" s="1" customFormat="1" ht="21.75" customHeight="1">
      <c r="B374" s="144"/>
      <c r="C374" s="145">
        <v>126</v>
      </c>
      <c r="D374" s="145" t="s">
        <v>136</v>
      </c>
      <c r="E374" s="146" t="s">
        <v>600</v>
      </c>
      <c r="F374" s="147" t="s">
        <v>601</v>
      </c>
      <c r="G374" s="148" t="s">
        <v>211</v>
      </c>
      <c r="H374" s="149">
        <v>1.373</v>
      </c>
      <c r="I374" s="150"/>
      <c r="J374" s="151">
        <f>ROUND(I374*H374,2)</f>
        <v>0</v>
      </c>
      <c r="K374" s="152"/>
      <c r="L374" s="31"/>
      <c r="M374" s="153" t="s">
        <v>1</v>
      </c>
      <c r="N374" s="154" t="s">
        <v>42</v>
      </c>
      <c r="P374" s="155">
        <f>O374*H374</f>
        <v>0</v>
      </c>
      <c r="Q374" s="155">
        <v>0</v>
      </c>
      <c r="R374" s="155">
        <f>Q374*H374</f>
        <v>0</v>
      </c>
      <c r="S374" s="155">
        <v>0</v>
      </c>
      <c r="T374" s="156">
        <f>S374*H374</f>
        <v>0</v>
      </c>
      <c r="AR374" s="157" t="s">
        <v>184</v>
      </c>
      <c r="AT374" s="157" t="s">
        <v>136</v>
      </c>
      <c r="AU374" s="157" t="s">
        <v>141</v>
      </c>
      <c r="AY374" s="16" t="s">
        <v>133</v>
      </c>
      <c r="BE374" s="158">
        <f>IF(N374="základní",J374,0)</f>
        <v>0</v>
      </c>
      <c r="BF374" s="158">
        <f>IF(N374="snížená",J374,0)</f>
        <v>0</v>
      </c>
      <c r="BG374" s="158">
        <f>IF(N374="zákl. přenesená",J374,0)</f>
        <v>0</v>
      </c>
      <c r="BH374" s="158">
        <f>IF(N374="sníž. přenesená",J374,0)</f>
        <v>0</v>
      </c>
      <c r="BI374" s="158">
        <f>IF(N374="nulová",J374,0)</f>
        <v>0</v>
      </c>
      <c r="BJ374" s="16" t="s">
        <v>141</v>
      </c>
      <c r="BK374" s="158">
        <f>ROUND(I374*H374,2)</f>
        <v>0</v>
      </c>
      <c r="BL374" s="16" t="s">
        <v>184</v>
      </c>
      <c r="BM374" s="157" t="s">
        <v>602</v>
      </c>
    </row>
    <row r="375" spans="2:65" s="11" customFormat="1" ht="22.9" customHeight="1">
      <c r="B375" s="132"/>
      <c r="D375" s="133" t="s">
        <v>75</v>
      </c>
      <c r="E375" s="142" t="s">
        <v>603</v>
      </c>
      <c r="F375" s="142" t="s">
        <v>604</v>
      </c>
      <c r="I375" s="135"/>
      <c r="J375" s="143">
        <f>BK375</f>
        <v>0</v>
      </c>
      <c r="L375" s="132"/>
      <c r="M375" s="137"/>
      <c r="P375" s="138">
        <f>SUM(P376:P380)</f>
        <v>0</v>
      </c>
      <c r="R375" s="138">
        <f>SUM(R376:R380)</f>
        <v>1.6169999999999999E-3</v>
      </c>
      <c r="T375" s="139">
        <f>SUM(T376:T380)</f>
        <v>0</v>
      </c>
      <c r="AR375" s="133" t="s">
        <v>141</v>
      </c>
      <c r="AT375" s="140" t="s">
        <v>75</v>
      </c>
      <c r="AU375" s="140" t="s">
        <v>81</v>
      </c>
      <c r="AY375" s="133" t="s">
        <v>133</v>
      </c>
      <c r="BK375" s="141">
        <f>SUM(BK376:BK380)</f>
        <v>0</v>
      </c>
    </row>
    <row r="376" spans="2:65" s="1" customFormat="1" ht="21.75" customHeight="1">
      <c r="B376" s="144"/>
      <c r="C376" s="145">
        <v>127</v>
      </c>
      <c r="D376" s="145" t="s">
        <v>136</v>
      </c>
      <c r="E376" s="146" t="s">
        <v>605</v>
      </c>
      <c r="F376" s="147" t="s">
        <v>606</v>
      </c>
      <c r="G376" s="148" t="s">
        <v>139</v>
      </c>
      <c r="H376" s="149">
        <v>4.9000000000000004</v>
      </c>
      <c r="I376" s="150"/>
      <c r="J376" s="151">
        <f>ROUND(I376*H376,2)</f>
        <v>0</v>
      </c>
      <c r="K376" s="152"/>
      <c r="L376" s="31"/>
      <c r="M376" s="153" t="s">
        <v>1</v>
      </c>
      <c r="N376" s="154" t="s">
        <v>42</v>
      </c>
      <c r="P376" s="155">
        <f>O376*H376</f>
        <v>0</v>
      </c>
      <c r="Q376" s="155">
        <v>6.9999999999999994E-5</v>
      </c>
      <c r="R376" s="155">
        <f>Q376*H376</f>
        <v>3.4299999999999999E-4</v>
      </c>
      <c r="S376" s="155">
        <v>0</v>
      </c>
      <c r="T376" s="156">
        <f>S376*H376</f>
        <v>0</v>
      </c>
      <c r="AR376" s="157" t="s">
        <v>184</v>
      </c>
      <c r="AT376" s="157" t="s">
        <v>136</v>
      </c>
      <c r="AU376" s="157" t="s">
        <v>141</v>
      </c>
      <c r="AY376" s="16" t="s">
        <v>133</v>
      </c>
      <c r="BE376" s="158">
        <f>IF(N376="základní",J376,0)</f>
        <v>0</v>
      </c>
      <c r="BF376" s="158">
        <f>IF(N376="snížená",J376,0)</f>
        <v>0</v>
      </c>
      <c r="BG376" s="158">
        <f>IF(N376="zákl. přenesená",J376,0)</f>
        <v>0</v>
      </c>
      <c r="BH376" s="158">
        <f>IF(N376="sníž. přenesená",J376,0)</f>
        <v>0</v>
      </c>
      <c r="BI376" s="158">
        <f>IF(N376="nulová",J376,0)</f>
        <v>0</v>
      </c>
      <c r="BJ376" s="16" t="s">
        <v>141</v>
      </c>
      <c r="BK376" s="158">
        <f>ROUND(I376*H376,2)</f>
        <v>0</v>
      </c>
      <c r="BL376" s="16" t="s">
        <v>184</v>
      </c>
      <c r="BM376" s="157" t="s">
        <v>607</v>
      </c>
    </row>
    <row r="377" spans="2:65" s="1" customFormat="1" ht="21.75" customHeight="1">
      <c r="B377" s="144"/>
      <c r="C377" s="145">
        <v>128</v>
      </c>
      <c r="D377" s="145" t="s">
        <v>136</v>
      </c>
      <c r="E377" s="146" t="s">
        <v>608</v>
      </c>
      <c r="F377" s="147" t="s">
        <v>609</v>
      </c>
      <c r="G377" s="148" t="s">
        <v>139</v>
      </c>
      <c r="H377" s="149">
        <v>4.9000000000000004</v>
      </c>
      <c r="I377" s="150"/>
      <c r="J377" s="151">
        <f>ROUND(I377*H377,2)</f>
        <v>0</v>
      </c>
      <c r="K377" s="152"/>
      <c r="L377" s="31"/>
      <c r="M377" s="153" t="s">
        <v>1</v>
      </c>
      <c r="N377" s="154" t="s">
        <v>42</v>
      </c>
      <c r="P377" s="155">
        <f>O377*H377</f>
        <v>0</v>
      </c>
      <c r="Q377" s="155">
        <v>1.3999999999999999E-4</v>
      </c>
      <c r="R377" s="155">
        <f>Q377*H377</f>
        <v>6.8599999999999998E-4</v>
      </c>
      <c r="S377" s="155">
        <v>0</v>
      </c>
      <c r="T377" s="156">
        <f>S377*H377</f>
        <v>0</v>
      </c>
      <c r="AR377" s="157" t="s">
        <v>184</v>
      </c>
      <c r="AT377" s="157" t="s">
        <v>136</v>
      </c>
      <c r="AU377" s="157" t="s">
        <v>141</v>
      </c>
      <c r="AY377" s="16" t="s">
        <v>133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6" t="s">
        <v>141</v>
      </c>
      <c r="BK377" s="158">
        <f>ROUND(I377*H377,2)</f>
        <v>0</v>
      </c>
      <c r="BL377" s="16" t="s">
        <v>184</v>
      </c>
      <c r="BM377" s="157" t="s">
        <v>610</v>
      </c>
    </row>
    <row r="378" spans="2:65" s="13" customFormat="1">
      <c r="B378" s="167"/>
      <c r="D378" s="160" t="s">
        <v>143</v>
      </c>
      <c r="E378" s="168" t="s">
        <v>1</v>
      </c>
      <c r="F378" s="169" t="s">
        <v>611</v>
      </c>
      <c r="H378" s="168" t="s">
        <v>1</v>
      </c>
      <c r="I378" s="170"/>
      <c r="L378" s="167"/>
      <c r="M378" s="171"/>
      <c r="T378" s="172"/>
      <c r="AT378" s="168" t="s">
        <v>143</v>
      </c>
      <c r="AU378" s="168" t="s">
        <v>141</v>
      </c>
      <c r="AV378" s="13" t="s">
        <v>81</v>
      </c>
      <c r="AW378" s="13" t="s">
        <v>33</v>
      </c>
      <c r="AX378" s="13" t="s">
        <v>76</v>
      </c>
      <c r="AY378" s="168" t="s">
        <v>133</v>
      </c>
    </row>
    <row r="379" spans="2:65" s="12" customFormat="1">
      <c r="B379" s="159"/>
      <c r="D379" s="160" t="s">
        <v>143</v>
      </c>
      <c r="E379" s="161" t="s">
        <v>1</v>
      </c>
      <c r="F379" s="162" t="s">
        <v>612</v>
      </c>
      <c r="H379" s="163">
        <v>4.9000000000000004</v>
      </c>
      <c r="I379" s="164"/>
      <c r="L379" s="159"/>
      <c r="M379" s="165"/>
      <c r="T379" s="166"/>
      <c r="AT379" s="161" t="s">
        <v>143</v>
      </c>
      <c r="AU379" s="161" t="s">
        <v>141</v>
      </c>
      <c r="AV379" s="12" t="s">
        <v>141</v>
      </c>
      <c r="AW379" s="12" t="s">
        <v>33</v>
      </c>
      <c r="AX379" s="12" t="s">
        <v>81</v>
      </c>
      <c r="AY379" s="161" t="s">
        <v>133</v>
      </c>
    </row>
    <row r="380" spans="2:65" s="1" customFormat="1" ht="21.75" customHeight="1">
      <c r="B380" s="144"/>
      <c r="C380" s="145">
        <v>129</v>
      </c>
      <c r="D380" s="145" t="s">
        <v>136</v>
      </c>
      <c r="E380" s="146" t="s">
        <v>613</v>
      </c>
      <c r="F380" s="147" t="s">
        <v>614</v>
      </c>
      <c r="G380" s="148" t="s">
        <v>139</v>
      </c>
      <c r="H380" s="149">
        <v>4.9000000000000004</v>
      </c>
      <c r="I380" s="150"/>
      <c r="J380" s="151">
        <f>ROUND(I380*H380,2)</f>
        <v>0</v>
      </c>
      <c r="K380" s="152"/>
      <c r="L380" s="31"/>
      <c r="M380" s="153" t="s">
        <v>1</v>
      </c>
      <c r="N380" s="154" t="s">
        <v>42</v>
      </c>
      <c r="P380" s="155">
        <f>O380*H380</f>
        <v>0</v>
      </c>
      <c r="Q380" s="155">
        <v>1.2E-4</v>
      </c>
      <c r="R380" s="155">
        <f>Q380*H380</f>
        <v>5.8800000000000009E-4</v>
      </c>
      <c r="S380" s="155">
        <v>0</v>
      </c>
      <c r="T380" s="156">
        <f>S380*H380</f>
        <v>0</v>
      </c>
      <c r="AR380" s="157" t="s">
        <v>184</v>
      </c>
      <c r="AT380" s="157" t="s">
        <v>136</v>
      </c>
      <c r="AU380" s="157" t="s">
        <v>141</v>
      </c>
      <c r="AY380" s="16" t="s">
        <v>133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6" t="s">
        <v>141</v>
      </c>
      <c r="BK380" s="158">
        <f>ROUND(I380*H380,2)</f>
        <v>0</v>
      </c>
      <c r="BL380" s="16" t="s">
        <v>184</v>
      </c>
      <c r="BM380" s="157" t="s">
        <v>615</v>
      </c>
    </row>
    <row r="381" spans="2:65" s="11" customFormat="1" ht="22.9" customHeight="1">
      <c r="B381" s="132"/>
      <c r="D381" s="133" t="s">
        <v>75</v>
      </c>
      <c r="E381" s="142" t="s">
        <v>616</v>
      </c>
      <c r="F381" s="142" t="s">
        <v>617</v>
      </c>
      <c r="I381" s="135"/>
      <c r="J381" s="143">
        <f>BK381</f>
        <v>0</v>
      </c>
      <c r="L381" s="132"/>
      <c r="M381" s="137"/>
      <c r="P381" s="138">
        <f>SUM(P382:P398)</f>
        <v>0</v>
      </c>
      <c r="R381" s="138">
        <f>SUM(R382:R398)</f>
        <v>1.2801260000000002E-2</v>
      </c>
      <c r="T381" s="139">
        <f>SUM(T382:T398)</f>
        <v>4.4733000000000001E-4</v>
      </c>
      <c r="AR381" s="133" t="s">
        <v>141</v>
      </c>
      <c r="AT381" s="140" t="s">
        <v>75</v>
      </c>
      <c r="AU381" s="140" t="s">
        <v>81</v>
      </c>
      <c r="AY381" s="133" t="s">
        <v>133</v>
      </c>
      <c r="BK381" s="141">
        <f>SUM(BK382:BK398)</f>
        <v>0</v>
      </c>
    </row>
    <row r="382" spans="2:65" s="1" customFormat="1" ht="21.75" customHeight="1">
      <c r="B382" s="144"/>
      <c r="C382" s="145">
        <v>130</v>
      </c>
      <c r="D382" s="145" t="s">
        <v>136</v>
      </c>
      <c r="E382" s="146" t="s">
        <v>194</v>
      </c>
      <c r="F382" s="147" t="s">
        <v>195</v>
      </c>
      <c r="G382" s="148" t="s">
        <v>139</v>
      </c>
      <c r="H382" s="149">
        <v>30.698</v>
      </c>
      <c r="I382" s="150"/>
      <c r="J382" s="151">
        <f>ROUND(I382*H382,2)</f>
        <v>0</v>
      </c>
      <c r="K382" s="152"/>
      <c r="L382" s="31"/>
      <c r="M382" s="153" t="s">
        <v>1</v>
      </c>
      <c r="N382" s="154" t="s">
        <v>42</v>
      </c>
      <c r="P382" s="155">
        <f>O382*H382</f>
        <v>0</v>
      </c>
      <c r="Q382" s="155">
        <v>0</v>
      </c>
      <c r="R382" s="155">
        <f>Q382*H382</f>
        <v>0</v>
      </c>
      <c r="S382" s="155">
        <v>0</v>
      </c>
      <c r="T382" s="156">
        <f>S382*H382</f>
        <v>0</v>
      </c>
      <c r="AR382" s="157" t="s">
        <v>184</v>
      </c>
      <c r="AT382" s="157" t="s">
        <v>136</v>
      </c>
      <c r="AU382" s="157" t="s">
        <v>141</v>
      </c>
      <c r="AY382" s="16" t="s">
        <v>133</v>
      </c>
      <c r="BE382" s="158">
        <f>IF(N382="základní",J382,0)</f>
        <v>0</v>
      </c>
      <c r="BF382" s="158">
        <f>IF(N382="snížená",J382,0)</f>
        <v>0</v>
      </c>
      <c r="BG382" s="158">
        <f>IF(N382="zákl. přenesená",J382,0)</f>
        <v>0</v>
      </c>
      <c r="BH382" s="158">
        <f>IF(N382="sníž. přenesená",J382,0)</f>
        <v>0</v>
      </c>
      <c r="BI382" s="158">
        <f>IF(N382="nulová",J382,0)</f>
        <v>0</v>
      </c>
      <c r="BJ382" s="16" t="s">
        <v>141</v>
      </c>
      <c r="BK382" s="158">
        <f>ROUND(I382*H382,2)</f>
        <v>0</v>
      </c>
      <c r="BL382" s="16" t="s">
        <v>184</v>
      </c>
      <c r="BM382" s="157" t="s">
        <v>618</v>
      </c>
    </row>
    <row r="383" spans="2:65" s="13" customFormat="1">
      <c r="B383" s="167"/>
      <c r="D383" s="160" t="s">
        <v>143</v>
      </c>
      <c r="E383" s="168" t="s">
        <v>1</v>
      </c>
      <c r="F383" s="169" t="s">
        <v>199</v>
      </c>
      <c r="H383" s="168" t="s">
        <v>1</v>
      </c>
      <c r="I383" s="170"/>
      <c r="L383" s="167"/>
      <c r="M383" s="171"/>
      <c r="T383" s="172"/>
      <c r="AT383" s="168" t="s">
        <v>143</v>
      </c>
      <c r="AU383" s="168" t="s">
        <v>141</v>
      </c>
      <c r="AV383" s="13" t="s">
        <v>81</v>
      </c>
      <c r="AW383" s="13" t="s">
        <v>33</v>
      </c>
      <c r="AX383" s="13" t="s">
        <v>76</v>
      </c>
      <c r="AY383" s="168" t="s">
        <v>133</v>
      </c>
    </row>
    <row r="384" spans="2:65" s="12" customFormat="1">
      <c r="B384" s="159"/>
      <c r="D384" s="160" t="s">
        <v>143</v>
      </c>
      <c r="E384" s="161" t="s">
        <v>1</v>
      </c>
      <c r="F384" s="162" t="s">
        <v>619</v>
      </c>
      <c r="H384" s="163">
        <v>0.88500000000000001</v>
      </c>
      <c r="I384" s="164"/>
      <c r="L384" s="159"/>
      <c r="M384" s="165"/>
      <c r="T384" s="166"/>
      <c r="AT384" s="161" t="s">
        <v>143</v>
      </c>
      <c r="AU384" s="161" t="s">
        <v>141</v>
      </c>
      <c r="AV384" s="12" t="s">
        <v>141</v>
      </c>
      <c r="AW384" s="12" t="s">
        <v>33</v>
      </c>
      <c r="AX384" s="12" t="s">
        <v>76</v>
      </c>
      <c r="AY384" s="161" t="s">
        <v>133</v>
      </c>
    </row>
    <row r="385" spans="2:65" s="12" customFormat="1">
      <c r="B385" s="159"/>
      <c r="D385" s="160" t="s">
        <v>143</v>
      </c>
      <c r="E385" s="161" t="s">
        <v>1</v>
      </c>
      <c r="F385" s="162" t="s">
        <v>246</v>
      </c>
      <c r="H385" s="163">
        <v>4.3630000000000004</v>
      </c>
      <c r="I385" s="164"/>
      <c r="L385" s="159"/>
      <c r="M385" s="165"/>
      <c r="T385" s="166"/>
      <c r="AT385" s="161" t="s">
        <v>143</v>
      </c>
      <c r="AU385" s="161" t="s">
        <v>141</v>
      </c>
      <c r="AV385" s="12" t="s">
        <v>141</v>
      </c>
      <c r="AW385" s="12" t="s">
        <v>33</v>
      </c>
      <c r="AX385" s="12" t="s">
        <v>76</v>
      </c>
      <c r="AY385" s="161" t="s">
        <v>133</v>
      </c>
    </row>
    <row r="386" spans="2:65" s="13" customFormat="1">
      <c r="B386" s="167"/>
      <c r="D386" s="160" t="s">
        <v>143</v>
      </c>
      <c r="E386" s="168" t="s">
        <v>1</v>
      </c>
      <c r="F386" s="169" t="s">
        <v>620</v>
      </c>
      <c r="H386" s="168" t="s">
        <v>1</v>
      </c>
      <c r="I386" s="170"/>
      <c r="L386" s="167"/>
      <c r="M386" s="171"/>
      <c r="T386" s="172"/>
      <c r="AT386" s="168" t="s">
        <v>143</v>
      </c>
      <c r="AU386" s="168" t="s">
        <v>141</v>
      </c>
      <c r="AV386" s="13" t="s">
        <v>81</v>
      </c>
      <c r="AW386" s="13" t="s">
        <v>33</v>
      </c>
      <c r="AX386" s="13" t="s">
        <v>76</v>
      </c>
      <c r="AY386" s="168" t="s">
        <v>133</v>
      </c>
    </row>
    <row r="387" spans="2:65" s="12" customFormat="1">
      <c r="B387" s="159"/>
      <c r="D387" s="160" t="s">
        <v>143</v>
      </c>
      <c r="E387" s="161" t="s">
        <v>1</v>
      </c>
      <c r="F387" s="162" t="s">
        <v>621</v>
      </c>
      <c r="H387" s="163">
        <v>5.0819999999999999</v>
      </c>
      <c r="I387" s="164"/>
      <c r="L387" s="159"/>
      <c r="M387" s="165"/>
      <c r="T387" s="166"/>
      <c r="AT387" s="161" t="s">
        <v>143</v>
      </c>
      <c r="AU387" s="161" t="s">
        <v>141</v>
      </c>
      <c r="AV387" s="12" t="s">
        <v>141</v>
      </c>
      <c r="AW387" s="12" t="s">
        <v>33</v>
      </c>
      <c r="AX387" s="12" t="s">
        <v>76</v>
      </c>
      <c r="AY387" s="161" t="s">
        <v>133</v>
      </c>
    </row>
    <row r="388" spans="2:65" s="12" customFormat="1">
      <c r="B388" s="159"/>
      <c r="D388" s="160" t="s">
        <v>143</v>
      </c>
      <c r="E388" s="161" t="s">
        <v>1</v>
      </c>
      <c r="F388" s="162" t="s">
        <v>622</v>
      </c>
      <c r="H388" s="163">
        <v>2.2679999999999998</v>
      </c>
      <c r="I388" s="164"/>
      <c r="L388" s="159"/>
      <c r="M388" s="165"/>
      <c r="T388" s="166"/>
      <c r="AT388" s="161" t="s">
        <v>143</v>
      </c>
      <c r="AU388" s="161" t="s">
        <v>141</v>
      </c>
      <c r="AV388" s="12" t="s">
        <v>141</v>
      </c>
      <c r="AW388" s="12" t="s">
        <v>33</v>
      </c>
      <c r="AX388" s="12" t="s">
        <v>76</v>
      </c>
      <c r="AY388" s="161" t="s">
        <v>133</v>
      </c>
    </row>
    <row r="389" spans="2:65" s="12" customFormat="1">
      <c r="B389" s="159"/>
      <c r="D389" s="160" t="s">
        <v>143</v>
      </c>
      <c r="E389" s="161" t="s">
        <v>1</v>
      </c>
      <c r="F389" s="162" t="s">
        <v>623</v>
      </c>
      <c r="H389" s="163">
        <v>0.66</v>
      </c>
      <c r="I389" s="164"/>
      <c r="L389" s="159"/>
      <c r="M389" s="165"/>
      <c r="T389" s="166"/>
      <c r="AT389" s="161" t="s">
        <v>143</v>
      </c>
      <c r="AU389" s="161" t="s">
        <v>141</v>
      </c>
      <c r="AV389" s="12" t="s">
        <v>141</v>
      </c>
      <c r="AW389" s="12" t="s">
        <v>33</v>
      </c>
      <c r="AX389" s="12" t="s">
        <v>76</v>
      </c>
      <c r="AY389" s="161" t="s">
        <v>133</v>
      </c>
    </row>
    <row r="390" spans="2:65" s="13" customFormat="1">
      <c r="B390" s="167"/>
      <c r="D390" s="160" t="s">
        <v>143</v>
      </c>
      <c r="E390" s="168" t="s">
        <v>1</v>
      </c>
      <c r="F390" s="169" t="s">
        <v>624</v>
      </c>
      <c r="H390" s="168" t="s">
        <v>1</v>
      </c>
      <c r="I390" s="170"/>
      <c r="L390" s="167"/>
      <c r="M390" s="171"/>
      <c r="T390" s="172"/>
      <c r="AT390" s="168" t="s">
        <v>143</v>
      </c>
      <c r="AU390" s="168" t="s">
        <v>141</v>
      </c>
      <c r="AV390" s="13" t="s">
        <v>81</v>
      </c>
      <c r="AW390" s="13" t="s">
        <v>33</v>
      </c>
      <c r="AX390" s="13" t="s">
        <v>76</v>
      </c>
      <c r="AY390" s="168" t="s">
        <v>133</v>
      </c>
    </row>
    <row r="391" spans="2:65" s="12" customFormat="1">
      <c r="B391" s="159"/>
      <c r="D391" s="160" t="s">
        <v>143</v>
      </c>
      <c r="E391" s="161" t="s">
        <v>1</v>
      </c>
      <c r="F391" s="162" t="s">
        <v>625</v>
      </c>
      <c r="H391" s="163">
        <v>8.84</v>
      </c>
      <c r="I391" s="164"/>
      <c r="L391" s="159"/>
      <c r="M391" s="165"/>
      <c r="T391" s="166"/>
      <c r="AT391" s="161" t="s">
        <v>143</v>
      </c>
      <c r="AU391" s="161" t="s">
        <v>141</v>
      </c>
      <c r="AV391" s="12" t="s">
        <v>141</v>
      </c>
      <c r="AW391" s="12" t="s">
        <v>33</v>
      </c>
      <c r="AX391" s="12" t="s">
        <v>76</v>
      </c>
      <c r="AY391" s="161" t="s">
        <v>133</v>
      </c>
    </row>
    <row r="392" spans="2:65" s="12" customFormat="1">
      <c r="B392" s="159"/>
      <c r="D392" s="160" t="s">
        <v>143</v>
      </c>
      <c r="E392" s="161" t="s">
        <v>1</v>
      </c>
      <c r="F392" s="162" t="s">
        <v>626</v>
      </c>
      <c r="H392" s="163">
        <v>8.6</v>
      </c>
      <c r="I392" s="164"/>
      <c r="L392" s="159"/>
      <c r="M392" s="165"/>
      <c r="T392" s="166"/>
      <c r="AT392" s="161" t="s">
        <v>143</v>
      </c>
      <c r="AU392" s="161" t="s">
        <v>141</v>
      </c>
      <c r="AV392" s="12" t="s">
        <v>141</v>
      </c>
      <c r="AW392" s="12" t="s">
        <v>33</v>
      </c>
      <c r="AX392" s="12" t="s">
        <v>76</v>
      </c>
      <c r="AY392" s="161" t="s">
        <v>133</v>
      </c>
    </row>
    <row r="393" spans="2:65" s="14" customFormat="1">
      <c r="B393" s="184"/>
      <c r="D393" s="160" t="s">
        <v>143</v>
      </c>
      <c r="E393" s="185" t="s">
        <v>1</v>
      </c>
      <c r="F393" s="186" t="s">
        <v>183</v>
      </c>
      <c r="H393" s="187">
        <v>30.698</v>
      </c>
      <c r="I393" s="188"/>
      <c r="L393" s="184"/>
      <c r="M393" s="189"/>
      <c r="T393" s="190"/>
      <c r="AT393" s="185" t="s">
        <v>143</v>
      </c>
      <c r="AU393" s="185" t="s">
        <v>141</v>
      </c>
      <c r="AV393" s="14" t="s">
        <v>140</v>
      </c>
      <c r="AW393" s="14" t="s">
        <v>33</v>
      </c>
      <c r="AX393" s="14" t="s">
        <v>81</v>
      </c>
      <c r="AY393" s="185" t="s">
        <v>133</v>
      </c>
    </row>
    <row r="394" spans="2:65" s="1" customFormat="1" ht="16.5" customHeight="1">
      <c r="B394" s="144"/>
      <c r="C394" s="145">
        <v>131</v>
      </c>
      <c r="D394" s="145" t="s">
        <v>136</v>
      </c>
      <c r="E394" s="146" t="s">
        <v>627</v>
      </c>
      <c r="F394" s="147" t="s">
        <v>628</v>
      </c>
      <c r="G394" s="148" t="s">
        <v>139</v>
      </c>
      <c r="H394" s="149">
        <v>1.4430000000000001</v>
      </c>
      <c r="I394" s="150"/>
      <c r="J394" s="151">
        <f>ROUND(I394*H394,2)</f>
        <v>0</v>
      </c>
      <c r="K394" s="152"/>
      <c r="L394" s="31"/>
      <c r="M394" s="153" t="s">
        <v>1</v>
      </c>
      <c r="N394" s="154" t="s">
        <v>42</v>
      </c>
      <c r="P394" s="155">
        <f>O394*H394</f>
        <v>0</v>
      </c>
      <c r="Q394" s="155">
        <v>1E-3</v>
      </c>
      <c r="R394" s="155">
        <f>Q394*H394</f>
        <v>1.4430000000000001E-3</v>
      </c>
      <c r="S394" s="155">
        <v>3.1E-4</v>
      </c>
      <c r="T394" s="156">
        <f>S394*H394</f>
        <v>4.4733000000000001E-4</v>
      </c>
      <c r="AR394" s="157" t="s">
        <v>184</v>
      </c>
      <c r="AT394" s="157" t="s">
        <v>136</v>
      </c>
      <c r="AU394" s="157" t="s">
        <v>141</v>
      </c>
      <c r="AY394" s="16" t="s">
        <v>133</v>
      </c>
      <c r="BE394" s="158">
        <f>IF(N394="základní",J394,0)</f>
        <v>0</v>
      </c>
      <c r="BF394" s="158">
        <f>IF(N394="snížená",J394,0)</f>
        <v>0</v>
      </c>
      <c r="BG394" s="158">
        <f>IF(N394="zákl. přenesená",J394,0)</f>
        <v>0</v>
      </c>
      <c r="BH394" s="158">
        <f>IF(N394="sníž. přenesená",J394,0)</f>
        <v>0</v>
      </c>
      <c r="BI394" s="158">
        <f>IF(N394="nulová",J394,0)</f>
        <v>0</v>
      </c>
      <c r="BJ394" s="16" t="s">
        <v>141</v>
      </c>
      <c r="BK394" s="158">
        <f>ROUND(I394*H394,2)</f>
        <v>0</v>
      </c>
      <c r="BL394" s="16" t="s">
        <v>184</v>
      </c>
      <c r="BM394" s="157" t="s">
        <v>629</v>
      </c>
    </row>
    <row r="395" spans="2:65" s="13" customFormat="1">
      <c r="B395" s="167"/>
      <c r="D395" s="160" t="s">
        <v>143</v>
      </c>
      <c r="E395" s="168" t="s">
        <v>1</v>
      </c>
      <c r="F395" s="169" t="s">
        <v>630</v>
      </c>
      <c r="H395" s="168" t="s">
        <v>1</v>
      </c>
      <c r="I395" s="170"/>
      <c r="L395" s="167"/>
      <c r="M395" s="171"/>
      <c r="T395" s="172"/>
      <c r="AT395" s="168" t="s">
        <v>143</v>
      </c>
      <c r="AU395" s="168" t="s">
        <v>141</v>
      </c>
      <c r="AV395" s="13" t="s">
        <v>81</v>
      </c>
      <c r="AW395" s="13" t="s">
        <v>33</v>
      </c>
      <c r="AX395" s="13" t="s">
        <v>76</v>
      </c>
      <c r="AY395" s="168" t="s">
        <v>133</v>
      </c>
    </row>
    <row r="396" spans="2:65" s="12" customFormat="1">
      <c r="B396" s="159"/>
      <c r="D396" s="160" t="s">
        <v>143</v>
      </c>
      <c r="E396" s="161" t="s">
        <v>1</v>
      </c>
      <c r="F396" s="162" t="s">
        <v>631</v>
      </c>
      <c r="H396" s="163">
        <v>1.4430000000000001</v>
      </c>
      <c r="I396" s="164"/>
      <c r="L396" s="159"/>
      <c r="M396" s="165"/>
      <c r="T396" s="166"/>
      <c r="AT396" s="161" t="s">
        <v>143</v>
      </c>
      <c r="AU396" s="161" t="s">
        <v>141</v>
      </c>
      <c r="AV396" s="12" t="s">
        <v>141</v>
      </c>
      <c r="AW396" s="12" t="s">
        <v>33</v>
      </c>
      <c r="AX396" s="12" t="s">
        <v>81</v>
      </c>
      <c r="AY396" s="161" t="s">
        <v>133</v>
      </c>
    </row>
    <row r="397" spans="2:65" s="1" customFormat="1" ht="21.75" customHeight="1">
      <c r="B397" s="144"/>
      <c r="C397" s="145">
        <v>132</v>
      </c>
      <c r="D397" s="145" t="s">
        <v>136</v>
      </c>
      <c r="E397" s="146" t="s">
        <v>632</v>
      </c>
      <c r="F397" s="147" t="s">
        <v>633</v>
      </c>
      <c r="G397" s="148" t="s">
        <v>139</v>
      </c>
      <c r="H397" s="149">
        <v>30.698</v>
      </c>
      <c r="I397" s="150"/>
      <c r="J397" s="151">
        <f>ROUND(I397*H397,2)</f>
        <v>0</v>
      </c>
      <c r="K397" s="152"/>
      <c r="L397" s="31"/>
      <c r="M397" s="153" t="s">
        <v>1</v>
      </c>
      <c r="N397" s="154" t="s">
        <v>42</v>
      </c>
      <c r="P397" s="155">
        <f>O397*H397</f>
        <v>0</v>
      </c>
      <c r="Q397" s="155">
        <v>2.1000000000000001E-4</v>
      </c>
      <c r="R397" s="155">
        <f>Q397*H397</f>
        <v>6.4465800000000004E-3</v>
      </c>
      <c r="S397" s="155">
        <v>0</v>
      </c>
      <c r="T397" s="156">
        <f>S397*H397</f>
        <v>0</v>
      </c>
      <c r="AR397" s="157" t="s">
        <v>184</v>
      </c>
      <c r="AT397" s="157" t="s">
        <v>136</v>
      </c>
      <c r="AU397" s="157" t="s">
        <v>141</v>
      </c>
      <c r="AY397" s="16" t="s">
        <v>133</v>
      </c>
      <c r="BE397" s="158">
        <f>IF(N397="základní",J397,0)</f>
        <v>0</v>
      </c>
      <c r="BF397" s="158">
        <f>IF(N397="snížená",J397,0)</f>
        <v>0</v>
      </c>
      <c r="BG397" s="158">
        <f>IF(N397="zákl. přenesená",J397,0)</f>
        <v>0</v>
      </c>
      <c r="BH397" s="158">
        <f>IF(N397="sníž. přenesená",J397,0)</f>
        <v>0</v>
      </c>
      <c r="BI397" s="158">
        <f>IF(N397="nulová",J397,0)</f>
        <v>0</v>
      </c>
      <c r="BJ397" s="16" t="s">
        <v>141</v>
      </c>
      <c r="BK397" s="158">
        <f>ROUND(I397*H397,2)</f>
        <v>0</v>
      </c>
      <c r="BL397" s="16" t="s">
        <v>184</v>
      </c>
      <c r="BM397" s="157" t="s">
        <v>634</v>
      </c>
    </row>
    <row r="398" spans="2:65" s="1" customFormat="1" ht="21.75" customHeight="1">
      <c r="B398" s="144"/>
      <c r="C398" s="145">
        <v>133</v>
      </c>
      <c r="D398" s="145" t="s">
        <v>136</v>
      </c>
      <c r="E398" s="146" t="s">
        <v>635</v>
      </c>
      <c r="F398" s="147" t="s">
        <v>636</v>
      </c>
      <c r="G398" s="148" t="s">
        <v>139</v>
      </c>
      <c r="H398" s="149">
        <v>30.698</v>
      </c>
      <c r="I398" s="150"/>
      <c r="J398" s="151">
        <f>ROUND(I398*H398,2)</f>
        <v>0</v>
      </c>
      <c r="K398" s="152"/>
      <c r="L398" s="31"/>
      <c r="M398" s="153" t="s">
        <v>1</v>
      </c>
      <c r="N398" s="154" t="s">
        <v>42</v>
      </c>
      <c r="P398" s="155">
        <f>O398*H398</f>
        <v>0</v>
      </c>
      <c r="Q398" s="155">
        <v>1.6000000000000001E-4</v>
      </c>
      <c r="R398" s="155">
        <f>Q398*H398</f>
        <v>4.9116800000000007E-3</v>
      </c>
      <c r="S398" s="155">
        <v>0</v>
      </c>
      <c r="T398" s="156">
        <f>S398*H398</f>
        <v>0</v>
      </c>
      <c r="AR398" s="157" t="s">
        <v>184</v>
      </c>
      <c r="AT398" s="157" t="s">
        <v>136</v>
      </c>
      <c r="AU398" s="157" t="s">
        <v>141</v>
      </c>
      <c r="AY398" s="16" t="s">
        <v>133</v>
      </c>
      <c r="BE398" s="158">
        <f>IF(N398="základní",J398,0)</f>
        <v>0</v>
      </c>
      <c r="BF398" s="158">
        <f>IF(N398="snížená",J398,0)</f>
        <v>0</v>
      </c>
      <c r="BG398" s="158">
        <f>IF(N398="zákl. přenesená",J398,0)</f>
        <v>0</v>
      </c>
      <c r="BH398" s="158">
        <f>IF(N398="sníž. přenesená",J398,0)</f>
        <v>0</v>
      </c>
      <c r="BI398" s="158">
        <f>IF(N398="nulová",J398,0)</f>
        <v>0</v>
      </c>
      <c r="BJ398" s="16" t="s">
        <v>141</v>
      </c>
      <c r="BK398" s="158">
        <f>ROUND(I398*H398,2)</f>
        <v>0</v>
      </c>
      <c r="BL398" s="16" t="s">
        <v>184</v>
      </c>
      <c r="BM398" s="157" t="s">
        <v>637</v>
      </c>
    </row>
    <row r="399" spans="2:65" s="11" customFormat="1" ht="25.9" customHeight="1">
      <c r="B399" s="132"/>
      <c r="D399" s="133" t="s">
        <v>75</v>
      </c>
      <c r="E399" s="134" t="s">
        <v>638</v>
      </c>
      <c r="F399" s="134" t="s">
        <v>639</v>
      </c>
      <c r="I399" s="135"/>
      <c r="J399" s="136">
        <f>BK399</f>
        <v>0</v>
      </c>
      <c r="L399" s="132"/>
      <c r="M399" s="137"/>
      <c r="P399" s="138">
        <f>SUM(P400:P421)</f>
        <v>0</v>
      </c>
      <c r="R399" s="138">
        <f>SUM(R400:R421)</f>
        <v>0</v>
      </c>
      <c r="T399" s="139">
        <f>SUM(T400:T421)</f>
        <v>0</v>
      </c>
      <c r="AR399" s="133" t="s">
        <v>140</v>
      </c>
      <c r="AT399" s="140" t="s">
        <v>75</v>
      </c>
      <c r="AU399" s="140" t="s">
        <v>76</v>
      </c>
      <c r="AY399" s="133" t="s">
        <v>133</v>
      </c>
      <c r="BK399" s="141">
        <f>SUM(BK400:BK421)</f>
        <v>0</v>
      </c>
    </row>
    <row r="400" spans="2:65" s="1" customFormat="1" ht="16.5" customHeight="1">
      <c r="B400" s="144"/>
      <c r="C400" s="145">
        <v>134</v>
      </c>
      <c r="D400" s="145" t="s">
        <v>136</v>
      </c>
      <c r="E400" s="146" t="s">
        <v>640</v>
      </c>
      <c r="F400" s="147" t="s">
        <v>641</v>
      </c>
      <c r="G400" s="148" t="s">
        <v>642</v>
      </c>
      <c r="H400" s="149">
        <v>30</v>
      </c>
      <c r="I400" s="150"/>
      <c r="J400" s="151">
        <f>ROUND(I400*H400,2)</f>
        <v>0</v>
      </c>
      <c r="K400" s="152"/>
      <c r="L400" s="31"/>
      <c r="M400" s="153" t="s">
        <v>1</v>
      </c>
      <c r="N400" s="154" t="s">
        <v>42</v>
      </c>
      <c r="P400" s="155">
        <f>O400*H400</f>
        <v>0</v>
      </c>
      <c r="Q400" s="155">
        <v>0</v>
      </c>
      <c r="R400" s="155">
        <f>Q400*H400</f>
        <v>0</v>
      </c>
      <c r="S400" s="155">
        <v>0</v>
      </c>
      <c r="T400" s="156">
        <f>S400*H400</f>
        <v>0</v>
      </c>
      <c r="AR400" s="157" t="s">
        <v>643</v>
      </c>
      <c r="AT400" s="157" t="s">
        <v>136</v>
      </c>
      <c r="AU400" s="157" t="s">
        <v>81</v>
      </c>
      <c r="AY400" s="16" t="s">
        <v>133</v>
      </c>
      <c r="BE400" s="158">
        <f>IF(N400="základní",J400,0)</f>
        <v>0</v>
      </c>
      <c r="BF400" s="158">
        <f>IF(N400="snížená",J400,0)</f>
        <v>0</v>
      </c>
      <c r="BG400" s="158">
        <f>IF(N400="zákl. přenesená",J400,0)</f>
        <v>0</v>
      </c>
      <c r="BH400" s="158">
        <f>IF(N400="sníž. přenesená",J400,0)</f>
        <v>0</v>
      </c>
      <c r="BI400" s="158">
        <f>IF(N400="nulová",J400,0)</f>
        <v>0</v>
      </c>
      <c r="BJ400" s="16" t="s">
        <v>141</v>
      </c>
      <c r="BK400" s="158">
        <f>ROUND(I400*H400,2)</f>
        <v>0</v>
      </c>
      <c r="BL400" s="16" t="s">
        <v>643</v>
      </c>
      <c r="BM400" s="157" t="s">
        <v>644</v>
      </c>
    </row>
    <row r="401" spans="2:65" s="13" customFormat="1" ht="22.5">
      <c r="B401" s="167"/>
      <c r="D401" s="160" t="s">
        <v>143</v>
      </c>
      <c r="E401" s="168" t="s">
        <v>1</v>
      </c>
      <c r="F401" s="169" t="s">
        <v>645</v>
      </c>
      <c r="H401" s="168" t="s">
        <v>1</v>
      </c>
      <c r="I401" s="170"/>
      <c r="L401" s="167"/>
      <c r="M401" s="171"/>
      <c r="T401" s="172"/>
      <c r="AT401" s="168" t="s">
        <v>143</v>
      </c>
      <c r="AU401" s="168" t="s">
        <v>81</v>
      </c>
      <c r="AV401" s="13" t="s">
        <v>81</v>
      </c>
      <c r="AW401" s="13" t="s">
        <v>33</v>
      </c>
      <c r="AX401" s="13" t="s">
        <v>76</v>
      </c>
      <c r="AY401" s="168" t="s">
        <v>133</v>
      </c>
    </row>
    <row r="402" spans="2:65" s="13" customFormat="1">
      <c r="B402" s="167"/>
      <c r="D402" s="160" t="s">
        <v>143</v>
      </c>
      <c r="E402" s="168" t="s">
        <v>1</v>
      </c>
      <c r="F402" s="169" t="s">
        <v>646</v>
      </c>
      <c r="H402" s="168" t="s">
        <v>1</v>
      </c>
      <c r="I402" s="170"/>
      <c r="L402" s="167"/>
      <c r="M402" s="171"/>
      <c r="T402" s="172"/>
      <c r="AT402" s="168" t="s">
        <v>143</v>
      </c>
      <c r="AU402" s="168" t="s">
        <v>81</v>
      </c>
      <c r="AV402" s="13" t="s">
        <v>81</v>
      </c>
      <c r="AW402" s="13" t="s">
        <v>33</v>
      </c>
      <c r="AX402" s="13" t="s">
        <v>76</v>
      </c>
      <c r="AY402" s="168" t="s">
        <v>133</v>
      </c>
    </row>
    <row r="403" spans="2:65" s="12" customFormat="1">
      <c r="B403" s="159"/>
      <c r="D403" s="160" t="s">
        <v>143</v>
      </c>
      <c r="E403" s="161" t="s">
        <v>1</v>
      </c>
      <c r="F403" s="162">
        <v>8</v>
      </c>
      <c r="H403" s="163">
        <v>8</v>
      </c>
      <c r="I403" s="164"/>
      <c r="L403" s="159"/>
      <c r="M403" s="165"/>
      <c r="T403" s="166"/>
      <c r="AT403" s="161" t="s">
        <v>143</v>
      </c>
      <c r="AU403" s="161" t="s">
        <v>81</v>
      </c>
      <c r="AV403" s="12" t="s">
        <v>141</v>
      </c>
      <c r="AW403" s="12" t="s">
        <v>33</v>
      </c>
      <c r="AX403" s="12" t="s">
        <v>76</v>
      </c>
      <c r="AY403" s="161" t="s">
        <v>133</v>
      </c>
    </row>
    <row r="404" spans="2:65" s="13" customFormat="1">
      <c r="B404" s="167"/>
      <c r="D404" s="160" t="s">
        <v>143</v>
      </c>
      <c r="E404" s="168" t="s">
        <v>1</v>
      </c>
      <c r="F404" s="169" t="s">
        <v>647</v>
      </c>
      <c r="H404" s="168" t="s">
        <v>1</v>
      </c>
      <c r="I404" s="170"/>
      <c r="L404" s="167"/>
      <c r="M404" s="171"/>
      <c r="T404" s="172"/>
      <c r="AT404" s="168" t="s">
        <v>143</v>
      </c>
      <c r="AU404" s="168" t="s">
        <v>81</v>
      </c>
      <c r="AV404" s="13" t="s">
        <v>81</v>
      </c>
      <c r="AW404" s="13" t="s">
        <v>33</v>
      </c>
      <c r="AX404" s="13" t="s">
        <v>76</v>
      </c>
      <c r="AY404" s="168" t="s">
        <v>133</v>
      </c>
    </row>
    <row r="405" spans="2:65" s="12" customFormat="1">
      <c r="B405" s="159"/>
      <c r="D405" s="160" t="s">
        <v>143</v>
      </c>
      <c r="E405" s="161" t="s">
        <v>1</v>
      </c>
      <c r="F405" s="162">
        <v>8</v>
      </c>
      <c r="H405" s="163">
        <v>8</v>
      </c>
      <c r="I405" s="164"/>
      <c r="L405" s="159"/>
      <c r="M405" s="165"/>
      <c r="T405" s="166"/>
      <c r="AT405" s="161" t="s">
        <v>143</v>
      </c>
      <c r="AU405" s="161" t="s">
        <v>81</v>
      </c>
      <c r="AV405" s="12" t="s">
        <v>141</v>
      </c>
      <c r="AW405" s="12" t="s">
        <v>33</v>
      </c>
      <c r="AX405" s="12" t="s">
        <v>76</v>
      </c>
      <c r="AY405" s="161" t="s">
        <v>133</v>
      </c>
    </row>
    <row r="406" spans="2:65" s="13" customFormat="1" ht="22.5">
      <c r="B406" s="167"/>
      <c r="D406" s="160" t="s">
        <v>143</v>
      </c>
      <c r="E406" s="168" t="s">
        <v>1</v>
      </c>
      <c r="F406" s="169" t="s">
        <v>648</v>
      </c>
      <c r="H406" s="168" t="s">
        <v>1</v>
      </c>
      <c r="I406" s="170"/>
      <c r="L406" s="167"/>
      <c r="M406" s="171"/>
      <c r="T406" s="172"/>
      <c r="AT406" s="168" t="s">
        <v>143</v>
      </c>
      <c r="AU406" s="168" t="s">
        <v>81</v>
      </c>
      <c r="AV406" s="13" t="s">
        <v>81</v>
      </c>
      <c r="AW406" s="13" t="s">
        <v>33</v>
      </c>
      <c r="AX406" s="13" t="s">
        <v>76</v>
      </c>
      <c r="AY406" s="168" t="s">
        <v>133</v>
      </c>
    </row>
    <row r="407" spans="2:65" s="12" customFormat="1">
      <c r="B407" s="159"/>
      <c r="D407" s="160" t="s">
        <v>143</v>
      </c>
      <c r="E407" s="161" t="s">
        <v>1</v>
      </c>
      <c r="F407" s="162" t="s">
        <v>141</v>
      </c>
      <c r="H407" s="163">
        <v>2</v>
      </c>
      <c r="I407" s="164"/>
      <c r="L407" s="159"/>
      <c r="M407" s="165"/>
      <c r="T407" s="166"/>
      <c r="AT407" s="161" t="s">
        <v>143</v>
      </c>
      <c r="AU407" s="161" t="s">
        <v>81</v>
      </c>
      <c r="AV407" s="12" t="s">
        <v>141</v>
      </c>
      <c r="AW407" s="12" t="s">
        <v>33</v>
      </c>
      <c r="AX407" s="12" t="s">
        <v>76</v>
      </c>
      <c r="AY407" s="161" t="s">
        <v>133</v>
      </c>
    </row>
    <row r="408" spans="2:65" s="13" customFormat="1">
      <c r="B408" s="167"/>
      <c r="D408" s="160" t="s">
        <v>143</v>
      </c>
      <c r="E408" s="168" t="s">
        <v>1</v>
      </c>
      <c r="F408" s="169" t="s">
        <v>649</v>
      </c>
      <c r="H408" s="168" t="s">
        <v>1</v>
      </c>
      <c r="I408" s="170"/>
      <c r="L408" s="167"/>
      <c r="M408" s="171"/>
      <c r="T408" s="172"/>
      <c r="AT408" s="168" t="s">
        <v>143</v>
      </c>
      <c r="AU408" s="168" t="s">
        <v>81</v>
      </c>
      <c r="AV408" s="13" t="s">
        <v>81</v>
      </c>
      <c r="AW408" s="13" t="s">
        <v>33</v>
      </c>
      <c r="AX408" s="13" t="s">
        <v>76</v>
      </c>
      <c r="AY408" s="168" t="s">
        <v>133</v>
      </c>
    </row>
    <row r="409" spans="2:65" s="12" customFormat="1">
      <c r="B409" s="159"/>
      <c r="D409" s="160" t="s">
        <v>143</v>
      </c>
      <c r="E409" s="161" t="s">
        <v>1</v>
      </c>
      <c r="F409" s="162" t="s">
        <v>154</v>
      </c>
      <c r="H409" s="163">
        <v>8</v>
      </c>
      <c r="I409" s="164"/>
      <c r="L409" s="159"/>
      <c r="M409" s="165"/>
      <c r="T409" s="166"/>
      <c r="AT409" s="161" t="s">
        <v>143</v>
      </c>
      <c r="AU409" s="161" t="s">
        <v>81</v>
      </c>
      <c r="AV409" s="12" t="s">
        <v>141</v>
      </c>
      <c r="AW409" s="12" t="s">
        <v>33</v>
      </c>
      <c r="AX409" s="12" t="s">
        <v>76</v>
      </c>
      <c r="AY409" s="161" t="s">
        <v>133</v>
      </c>
    </row>
    <row r="410" spans="2:65" s="13" customFormat="1">
      <c r="B410" s="167"/>
      <c r="D410" s="160" t="s">
        <v>143</v>
      </c>
      <c r="E410" s="168" t="s">
        <v>1</v>
      </c>
      <c r="F410" s="169" t="s">
        <v>650</v>
      </c>
      <c r="H410" s="168" t="s">
        <v>1</v>
      </c>
      <c r="I410" s="170"/>
      <c r="L410" s="167"/>
      <c r="M410" s="171"/>
      <c r="T410" s="172"/>
      <c r="AT410" s="168" t="s">
        <v>143</v>
      </c>
      <c r="AU410" s="168" t="s">
        <v>81</v>
      </c>
      <c r="AV410" s="13" t="s">
        <v>81</v>
      </c>
      <c r="AW410" s="13" t="s">
        <v>33</v>
      </c>
      <c r="AX410" s="13" t="s">
        <v>76</v>
      </c>
      <c r="AY410" s="168" t="s">
        <v>133</v>
      </c>
    </row>
    <row r="411" spans="2:65" s="12" customFormat="1">
      <c r="B411" s="159"/>
      <c r="D411" s="160" t="s">
        <v>143</v>
      </c>
      <c r="E411" s="161" t="s">
        <v>1</v>
      </c>
      <c r="F411" s="162" t="s">
        <v>154</v>
      </c>
      <c r="H411" s="163">
        <v>4</v>
      </c>
      <c r="I411" s="164"/>
      <c r="L411" s="159"/>
      <c r="M411" s="165"/>
      <c r="T411" s="166"/>
      <c r="AT411" s="161" t="s">
        <v>143</v>
      </c>
      <c r="AU411" s="161" t="s">
        <v>81</v>
      </c>
      <c r="AV411" s="12" t="s">
        <v>141</v>
      </c>
      <c r="AW411" s="12" t="s">
        <v>33</v>
      </c>
      <c r="AX411" s="12" t="s">
        <v>76</v>
      </c>
      <c r="AY411" s="161" t="s">
        <v>133</v>
      </c>
    </row>
    <row r="412" spans="2:65" s="14" customFormat="1">
      <c r="B412" s="184"/>
      <c r="D412" s="160" t="s">
        <v>143</v>
      </c>
      <c r="E412" s="185" t="s">
        <v>1</v>
      </c>
      <c r="F412" s="186" t="s">
        <v>183</v>
      </c>
      <c r="H412" s="187">
        <v>30</v>
      </c>
      <c r="I412" s="188"/>
      <c r="L412" s="184"/>
      <c r="M412" s="189"/>
      <c r="T412" s="190"/>
      <c r="AT412" s="185" t="s">
        <v>143</v>
      </c>
      <c r="AU412" s="185" t="s">
        <v>81</v>
      </c>
      <c r="AV412" s="14" t="s">
        <v>140</v>
      </c>
      <c r="AW412" s="14" t="s">
        <v>33</v>
      </c>
      <c r="AX412" s="14" t="s">
        <v>81</v>
      </c>
      <c r="AY412" s="185" t="s">
        <v>133</v>
      </c>
    </row>
    <row r="413" spans="2:65" s="1" customFormat="1" ht="16.5" customHeight="1">
      <c r="B413" s="144"/>
      <c r="C413" s="145">
        <v>135</v>
      </c>
      <c r="D413" s="145" t="s">
        <v>136</v>
      </c>
      <c r="E413" s="146" t="s">
        <v>651</v>
      </c>
      <c r="F413" s="147" t="s">
        <v>652</v>
      </c>
      <c r="G413" s="148" t="s">
        <v>642</v>
      </c>
      <c r="H413" s="149">
        <v>8</v>
      </c>
      <c r="I413" s="150"/>
      <c r="J413" s="151">
        <f>ROUND(I413*H413,2)</f>
        <v>0</v>
      </c>
      <c r="K413" s="152"/>
      <c r="L413" s="31"/>
      <c r="M413" s="153" t="s">
        <v>1</v>
      </c>
      <c r="N413" s="154" t="s">
        <v>42</v>
      </c>
      <c r="P413" s="155">
        <f>O413*H413</f>
        <v>0</v>
      </c>
      <c r="Q413" s="155">
        <v>0</v>
      </c>
      <c r="R413" s="155">
        <f>Q413*H413</f>
        <v>0</v>
      </c>
      <c r="S413" s="155">
        <v>0</v>
      </c>
      <c r="T413" s="156">
        <f>S413*H413</f>
        <v>0</v>
      </c>
      <c r="AR413" s="157" t="s">
        <v>643</v>
      </c>
      <c r="AT413" s="157" t="s">
        <v>136</v>
      </c>
      <c r="AU413" s="157" t="s">
        <v>81</v>
      </c>
      <c r="AY413" s="16" t="s">
        <v>133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6" t="s">
        <v>141</v>
      </c>
      <c r="BK413" s="158">
        <f>ROUND(I413*H413,2)</f>
        <v>0</v>
      </c>
      <c r="BL413" s="16" t="s">
        <v>643</v>
      </c>
      <c r="BM413" s="157" t="s">
        <v>653</v>
      </c>
    </row>
    <row r="414" spans="2:65" s="13" customFormat="1" ht="22.5">
      <c r="B414" s="167"/>
      <c r="D414" s="160" t="s">
        <v>143</v>
      </c>
      <c r="E414" s="168" t="s">
        <v>1</v>
      </c>
      <c r="F414" s="169" t="s">
        <v>654</v>
      </c>
      <c r="H414" s="168" t="s">
        <v>1</v>
      </c>
      <c r="I414" s="170"/>
      <c r="L414" s="167"/>
      <c r="M414" s="171"/>
      <c r="T414" s="172"/>
      <c r="AT414" s="168" t="s">
        <v>143</v>
      </c>
      <c r="AU414" s="168" t="s">
        <v>81</v>
      </c>
      <c r="AV414" s="13" t="s">
        <v>81</v>
      </c>
      <c r="AW414" s="13" t="s">
        <v>33</v>
      </c>
      <c r="AX414" s="13" t="s">
        <v>76</v>
      </c>
      <c r="AY414" s="168" t="s">
        <v>133</v>
      </c>
    </row>
    <row r="415" spans="2:65" s="12" customFormat="1">
      <c r="B415" s="159"/>
      <c r="D415" s="160" t="s">
        <v>143</v>
      </c>
      <c r="E415" s="161" t="s">
        <v>1</v>
      </c>
      <c r="F415" s="162" t="s">
        <v>154</v>
      </c>
      <c r="H415" s="163">
        <v>8</v>
      </c>
      <c r="I415" s="164"/>
      <c r="L415" s="159"/>
      <c r="M415" s="165"/>
      <c r="T415" s="166"/>
      <c r="AT415" s="161" t="s">
        <v>143</v>
      </c>
      <c r="AU415" s="161" t="s">
        <v>81</v>
      </c>
      <c r="AV415" s="12" t="s">
        <v>141</v>
      </c>
      <c r="AW415" s="12" t="s">
        <v>33</v>
      </c>
      <c r="AX415" s="12" t="s">
        <v>81</v>
      </c>
      <c r="AY415" s="161" t="s">
        <v>133</v>
      </c>
    </row>
    <row r="416" spans="2:65" s="1" customFormat="1" ht="16.5" customHeight="1">
      <c r="B416" s="144"/>
      <c r="C416" s="145">
        <v>136</v>
      </c>
      <c r="D416" s="145" t="s">
        <v>136</v>
      </c>
      <c r="E416" s="146" t="s">
        <v>655</v>
      </c>
      <c r="F416" s="147" t="s">
        <v>656</v>
      </c>
      <c r="G416" s="148" t="s">
        <v>642</v>
      </c>
      <c r="H416" s="149">
        <v>4</v>
      </c>
      <c r="I416" s="150"/>
      <c r="J416" s="151">
        <f>ROUND(I416*H416,2)</f>
        <v>0</v>
      </c>
      <c r="K416" s="152"/>
      <c r="L416" s="31"/>
      <c r="M416" s="153" t="s">
        <v>1</v>
      </c>
      <c r="N416" s="154" t="s">
        <v>42</v>
      </c>
      <c r="P416" s="155">
        <f>O416*H416</f>
        <v>0</v>
      </c>
      <c r="Q416" s="155">
        <v>0</v>
      </c>
      <c r="R416" s="155">
        <f>Q416*H416</f>
        <v>0</v>
      </c>
      <c r="S416" s="155">
        <v>0</v>
      </c>
      <c r="T416" s="156">
        <f>S416*H416</f>
        <v>0</v>
      </c>
      <c r="AR416" s="157" t="s">
        <v>643</v>
      </c>
      <c r="AT416" s="157" t="s">
        <v>136</v>
      </c>
      <c r="AU416" s="157" t="s">
        <v>81</v>
      </c>
      <c r="AY416" s="16" t="s">
        <v>133</v>
      </c>
      <c r="BE416" s="158">
        <f>IF(N416="základní",J416,0)</f>
        <v>0</v>
      </c>
      <c r="BF416" s="158">
        <f>IF(N416="snížená",J416,0)</f>
        <v>0</v>
      </c>
      <c r="BG416" s="158">
        <f>IF(N416="zákl. přenesená",J416,0)</f>
        <v>0</v>
      </c>
      <c r="BH416" s="158">
        <f>IF(N416="sníž. přenesená",J416,0)</f>
        <v>0</v>
      </c>
      <c r="BI416" s="158">
        <f>IF(N416="nulová",J416,0)</f>
        <v>0</v>
      </c>
      <c r="BJ416" s="16" t="s">
        <v>141</v>
      </c>
      <c r="BK416" s="158">
        <f>ROUND(I416*H416,2)</f>
        <v>0</v>
      </c>
      <c r="BL416" s="16" t="s">
        <v>643</v>
      </c>
      <c r="BM416" s="157" t="s">
        <v>657</v>
      </c>
    </row>
    <row r="417" spans="2:65" s="13" customFormat="1">
      <c r="B417" s="167"/>
      <c r="D417" s="160" t="s">
        <v>143</v>
      </c>
      <c r="E417" s="168" t="s">
        <v>1</v>
      </c>
      <c r="F417" s="169" t="s">
        <v>658</v>
      </c>
      <c r="H417" s="168" t="s">
        <v>1</v>
      </c>
      <c r="I417" s="170"/>
      <c r="L417" s="167"/>
      <c r="M417" s="171"/>
      <c r="T417" s="172"/>
      <c r="AT417" s="168" t="s">
        <v>143</v>
      </c>
      <c r="AU417" s="168" t="s">
        <v>81</v>
      </c>
      <c r="AV417" s="13" t="s">
        <v>81</v>
      </c>
      <c r="AW417" s="13" t="s">
        <v>33</v>
      </c>
      <c r="AX417" s="13" t="s">
        <v>76</v>
      </c>
      <c r="AY417" s="168" t="s">
        <v>133</v>
      </c>
    </row>
    <row r="418" spans="2:65" s="12" customFormat="1">
      <c r="B418" s="159"/>
      <c r="D418" s="160" t="s">
        <v>143</v>
      </c>
      <c r="E418" s="161" t="s">
        <v>1</v>
      </c>
      <c r="F418" s="162" t="s">
        <v>140</v>
      </c>
      <c r="H418" s="163">
        <v>4</v>
      </c>
      <c r="I418" s="164"/>
      <c r="L418" s="159"/>
      <c r="M418" s="165"/>
      <c r="T418" s="166"/>
      <c r="AT418" s="161" t="s">
        <v>143</v>
      </c>
      <c r="AU418" s="161" t="s">
        <v>81</v>
      </c>
      <c r="AV418" s="12" t="s">
        <v>141</v>
      </c>
      <c r="AW418" s="12" t="s">
        <v>33</v>
      </c>
      <c r="AX418" s="12" t="s">
        <v>81</v>
      </c>
      <c r="AY418" s="161" t="s">
        <v>133</v>
      </c>
    </row>
    <row r="419" spans="2:65" s="1" customFormat="1" ht="16.5" customHeight="1">
      <c r="B419" s="144"/>
      <c r="C419" s="145">
        <v>137</v>
      </c>
      <c r="D419" s="145" t="s">
        <v>136</v>
      </c>
      <c r="E419" s="146" t="s">
        <v>659</v>
      </c>
      <c r="F419" s="147" t="s">
        <v>660</v>
      </c>
      <c r="G419" s="148" t="s">
        <v>642</v>
      </c>
      <c r="H419" s="149">
        <v>4</v>
      </c>
      <c r="I419" s="150"/>
      <c r="J419" s="151">
        <f>ROUND(I419*H419,2)</f>
        <v>0</v>
      </c>
      <c r="K419" s="152"/>
      <c r="L419" s="31"/>
      <c r="M419" s="153" t="s">
        <v>1</v>
      </c>
      <c r="N419" s="154" t="s">
        <v>42</v>
      </c>
      <c r="P419" s="155">
        <f>O419*H419</f>
        <v>0</v>
      </c>
      <c r="Q419" s="155">
        <v>0</v>
      </c>
      <c r="R419" s="155">
        <f>Q419*H419</f>
        <v>0</v>
      </c>
      <c r="S419" s="155">
        <v>0</v>
      </c>
      <c r="T419" s="156">
        <f>S419*H419</f>
        <v>0</v>
      </c>
      <c r="AR419" s="157" t="s">
        <v>643</v>
      </c>
      <c r="AT419" s="157" t="s">
        <v>136</v>
      </c>
      <c r="AU419" s="157" t="s">
        <v>81</v>
      </c>
      <c r="AY419" s="16" t="s">
        <v>133</v>
      </c>
      <c r="BE419" s="158">
        <f>IF(N419="základní",J419,0)</f>
        <v>0</v>
      </c>
      <c r="BF419" s="158">
        <f>IF(N419="snížená",J419,0)</f>
        <v>0</v>
      </c>
      <c r="BG419" s="158">
        <f>IF(N419="zákl. přenesená",J419,0)</f>
        <v>0</v>
      </c>
      <c r="BH419" s="158">
        <f>IF(N419="sníž. přenesená",J419,0)</f>
        <v>0</v>
      </c>
      <c r="BI419" s="158">
        <f>IF(N419="nulová",J419,0)</f>
        <v>0</v>
      </c>
      <c r="BJ419" s="16" t="s">
        <v>141</v>
      </c>
      <c r="BK419" s="158">
        <f>ROUND(I419*H419,2)</f>
        <v>0</v>
      </c>
      <c r="BL419" s="16" t="s">
        <v>643</v>
      </c>
      <c r="BM419" s="157" t="s">
        <v>661</v>
      </c>
    </row>
    <row r="420" spans="2:65" s="13" customFormat="1">
      <c r="B420" s="167"/>
      <c r="D420" s="160" t="s">
        <v>143</v>
      </c>
      <c r="E420" s="168" t="s">
        <v>1</v>
      </c>
      <c r="F420" s="169" t="s">
        <v>680</v>
      </c>
      <c r="H420" s="168" t="s">
        <v>1</v>
      </c>
      <c r="I420" s="170"/>
      <c r="L420" s="167"/>
      <c r="M420" s="171"/>
      <c r="T420" s="172"/>
      <c r="AT420" s="168" t="s">
        <v>143</v>
      </c>
      <c r="AU420" s="168" t="s">
        <v>81</v>
      </c>
      <c r="AV420" s="13" t="s">
        <v>81</v>
      </c>
      <c r="AW420" s="13" t="s">
        <v>33</v>
      </c>
      <c r="AX420" s="13" t="s">
        <v>76</v>
      </c>
      <c r="AY420" s="168" t="s">
        <v>133</v>
      </c>
    </row>
    <row r="421" spans="2:65" s="12" customFormat="1">
      <c r="B421" s="159"/>
      <c r="D421" s="160" t="s">
        <v>143</v>
      </c>
      <c r="E421" s="161" t="s">
        <v>1</v>
      </c>
      <c r="F421" s="162" t="s">
        <v>140</v>
      </c>
      <c r="H421" s="163">
        <v>4</v>
      </c>
      <c r="I421" s="164"/>
      <c r="L421" s="159"/>
      <c r="M421" s="165"/>
      <c r="T421" s="166"/>
      <c r="AT421" s="161" t="s">
        <v>143</v>
      </c>
      <c r="AU421" s="161" t="s">
        <v>81</v>
      </c>
      <c r="AV421" s="12" t="s">
        <v>141</v>
      </c>
      <c r="AW421" s="12" t="s">
        <v>33</v>
      </c>
      <c r="AX421" s="12" t="s">
        <v>81</v>
      </c>
      <c r="AY421" s="161" t="s">
        <v>133</v>
      </c>
    </row>
    <row r="422" spans="2:65" s="11" customFormat="1" ht="25.9" customHeight="1">
      <c r="B422" s="132"/>
      <c r="D422" s="133" t="s">
        <v>75</v>
      </c>
      <c r="E422" s="134" t="s">
        <v>662</v>
      </c>
      <c r="F422" s="134" t="s">
        <v>663</v>
      </c>
      <c r="I422" s="135"/>
      <c r="J422" s="136">
        <f>BK422</f>
        <v>0</v>
      </c>
      <c r="L422" s="132"/>
      <c r="M422" s="137"/>
      <c r="P422" s="138">
        <f>P423+P425</f>
        <v>0</v>
      </c>
      <c r="R422" s="138">
        <f>R423+R425</f>
        <v>0</v>
      </c>
      <c r="T422" s="139">
        <f>T423+T425</f>
        <v>0</v>
      </c>
      <c r="AR422" s="133" t="s">
        <v>147</v>
      </c>
      <c r="AT422" s="140" t="s">
        <v>75</v>
      </c>
      <c r="AU422" s="140" t="s">
        <v>76</v>
      </c>
      <c r="AY422" s="133" t="s">
        <v>133</v>
      </c>
      <c r="BK422" s="141">
        <f>BK423+BK425</f>
        <v>0</v>
      </c>
    </row>
    <row r="423" spans="2:65" s="11" customFormat="1" ht="22.9" customHeight="1">
      <c r="B423" s="132"/>
      <c r="D423" s="133" t="s">
        <v>75</v>
      </c>
      <c r="E423" s="142" t="s">
        <v>664</v>
      </c>
      <c r="F423" s="142" t="s">
        <v>665</v>
      </c>
      <c r="I423" s="135"/>
      <c r="J423" s="143">
        <f>BK423</f>
        <v>0</v>
      </c>
      <c r="L423" s="132"/>
      <c r="M423" s="137"/>
      <c r="P423" s="138">
        <f>P424</f>
        <v>0</v>
      </c>
      <c r="R423" s="138">
        <f>R424</f>
        <v>0</v>
      </c>
      <c r="T423" s="139">
        <f>T424</f>
        <v>0</v>
      </c>
      <c r="AR423" s="133" t="s">
        <v>147</v>
      </c>
      <c r="AT423" s="140" t="s">
        <v>75</v>
      </c>
      <c r="AU423" s="140" t="s">
        <v>81</v>
      </c>
      <c r="AY423" s="133" t="s">
        <v>133</v>
      </c>
      <c r="BK423" s="141">
        <f>BK424</f>
        <v>0</v>
      </c>
    </row>
    <row r="424" spans="2:65" s="1" customFormat="1" ht="16.5" customHeight="1">
      <c r="B424" s="144"/>
      <c r="C424" s="145">
        <v>138</v>
      </c>
      <c r="D424" s="145" t="s">
        <v>136</v>
      </c>
      <c r="E424" s="146" t="s">
        <v>666</v>
      </c>
      <c r="F424" s="147" t="s">
        <v>665</v>
      </c>
      <c r="G424" s="148" t="s">
        <v>328</v>
      </c>
      <c r="H424" s="149">
        <v>1</v>
      </c>
      <c r="I424" s="150"/>
      <c r="J424" s="151">
        <f>ROUND(I424*H424,2)</f>
        <v>0</v>
      </c>
      <c r="K424" s="152"/>
      <c r="L424" s="31"/>
      <c r="M424" s="153" t="s">
        <v>1</v>
      </c>
      <c r="N424" s="154" t="s">
        <v>42</v>
      </c>
      <c r="P424" s="155">
        <f>O424*H424</f>
        <v>0</v>
      </c>
      <c r="Q424" s="155">
        <v>0</v>
      </c>
      <c r="R424" s="155">
        <f>Q424*H424</f>
        <v>0</v>
      </c>
      <c r="S424" s="155">
        <v>0</v>
      </c>
      <c r="T424" s="156">
        <f>S424*H424</f>
        <v>0</v>
      </c>
      <c r="AR424" s="157" t="s">
        <v>667</v>
      </c>
      <c r="AT424" s="157" t="s">
        <v>136</v>
      </c>
      <c r="AU424" s="157" t="s">
        <v>141</v>
      </c>
      <c r="AY424" s="16" t="s">
        <v>133</v>
      </c>
      <c r="BE424" s="158">
        <f>IF(N424="základní",J424,0)</f>
        <v>0</v>
      </c>
      <c r="BF424" s="158">
        <f>IF(N424="snížená",J424,0)</f>
        <v>0</v>
      </c>
      <c r="BG424" s="158">
        <f>IF(N424="zákl. přenesená",J424,0)</f>
        <v>0</v>
      </c>
      <c r="BH424" s="158">
        <f>IF(N424="sníž. přenesená",J424,0)</f>
        <v>0</v>
      </c>
      <c r="BI424" s="158">
        <f>IF(N424="nulová",J424,0)</f>
        <v>0</v>
      </c>
      <c r="BJ424" s="16" t="s">
        <v>141</v>
      </c>
      <c r="BK424" s="158">
        <f>ROUND(I424*H424,2)</f>
        <v>0</v>
      </c>
      <c r="BL424" s="16" t="s">
        <v>667</v>
      </c>
      <c r="BM424" s="157" t="s">
        <v>668</v>
      </c>
    </row>
    <row r="425" spans="2:65" s="11" customFormat="1" ht="22.9" customHeight="1">
      <c r="B425" s="132"/>
      <c r="D425" s="133" t="s">
        <v>75</v>
      </c>
      <c r="E425" s="142" t="s">
        <v>669</v>
      </c>
      <c r="F425" s="142" t="s">
        <v>670</v>
      </c>
      <c r="I425" s="135"/>
      <c r="J425" s="143">
        <f>BK425</f>
        <v>0</v>
      </c>
      <c r="L425" s="132"/>
      <c r="M425" s="137"/>
      <c r="P425" s="138">
        <f>P426</f>
        <v>0</v>
      </c>
      <c r="R425" s="138">
        <f>R426</f>
        <v>0</v>
      </c>
      <c r="T425" s="139">
        <f>T426</f>
        <v>0</v>
      </c>
      <c r="AR425" s="133" t="s">
        <v>147</v>
      </c>
      <c r="AT425" s="140" t="s">
        <v>75</v>
      </c>
      <c r="AU425" s="140" t="s">
        <v>81</v>
      </c>
      <c r="AY425" s="133" t="s">
        <v>133</v>
      </c>
      <c r="BK425" s="141">
        <f>BK426</f>
        <v>0</v>
      </c>
    </row>
    <row r="426" spans="2:65" s="1" customFormat="1" ht="16.5" customHeight="1">
      <c r="B426" s="144"/>
      <c r="C426" s="145">
        <v>139</v>
      </c>
      <c r="D426" s="145" t="s">
        <v>136</v>
      </c>
      <c r="E426" s="146" t="s">
        <v>671</v>
      </c>
      <c r="F426" s="147" t="s">
        <v>670</v>
      </c>
      <c r="G426" s="148" t="s">
        <v>328</v>
      </c>
      <c r="H426" s="149">
        <v>1</v>
      </c>
      <c r="I426" s="150"/>
      <c r="J426" s="151">
        <f>ROUND(I426*H426,2)</f>
        <v>0</v>
      </c>
      <c r="K426" s="152"/>
      <c r="L426" s="31"/>
      <c r="M426" s="191" t="s">
        <v>1</v>
      </c>
      <c r="N426" s="192" t="s">
        <v>42</v>
      </c>
      <c r="O426" s="193"/>
      <c r="P426" s="194">
        <f>O426*H426</f>
        <v>0</v>
      </c>
      <c r="Q426" s="194">
        <v>0</v>
      </c>
      <c r="R426" s="194">
        <f>Q426*H426</f>
        <v>0</v>
      </c>
      <c r="S426" s="194">
        <v>0</v>
      </c>
      <c r="T426" s="195">
        <f>S426*H426</f>
        <v>0</v>
      </c>
      <c r="AR426" s="157" t="s">
        <v>667</v>
      </c>
      <c r="AT426" s="157" t="s">
        <v>136</v>
      </c>
      <c r="AU426" s="157" t="s">
        <v>141</v>
      </c>
      <c r="AY426" s="16" t="s">
        <v>133</v>
      </c>
      <c r="BE426" s="158">
        <f>IF(N426="základní",J426,0)</f>
        <v>0</v>
      </c>
      <c r="BF426" s="158">
        <f>IF(N426="snížená",J426,0)</f>
        <v>0</v>
      </c>
      <c r="BG426" s="158">
        <f>IF(N426="zákl. přenesená",J426,0)</f>
        <v>0</v>
      </c>
      <c r="BH426" s="158">
        <f>IF(N426="sníž. přenesená",J426,0)</f>
        <v>0</v>
      </c>
      <c r="BI426" s="158">
        <f>IF(N426="nulová",J426,0)</f>
        <v>0</v>
      </c>
      <c r="BJ426" s="16" t="s">
        <v>141</v>
      </c>
      <c r="BK426" s="158">
        <f>ROUND(I426*H426,2)</f>
        <v>0</v>
      </c>
      <c r="BL426" s="16" t="s">
        <v>667</v>
      </c>
      <c r="BM426" s="157" t="s">
        <v>672</v>
      </c>
    </row>
    <row r="427" spans="2:65" s="1" customFormat="1" ht="6.95" customHeight="1">
      <c r="B427" s="43"/>
      <c r="C427" s="44"/>
      <c r="D427" s="44"/>
      <c r="E427" s="44"/>
      <c r="F427" s="44"/>
      <c r="G427" s="44"/>
      <c r="H427" s="44"/>
      <c r="I427" s="106"/>
      <c r="J427" s="44"/>
      <c r="K427" s="44"/>
      <c r="L427" s="31"/>
    </row>
  </sheetData>
  <autoFilter ref="C141:K426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1 - Bytová jednotka č. 44</vt:lpstr>
      <vt:lpstr>'1 - Bytová jednotka č. 44'!Názvy_tisku</vt:lpstr>
      <vt:lpstr>'Rekapitulace stavby'!Názvy_tisku</vt:lpstr>
      <vt:lpstr>'1 - Bytová jednotka č. 44'!Oblast_tisku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Špatná Jarmila</cp:lastModifiedBy>
  <cp:lastPrinted>2022-05-30T11:23:17Z</cp:lastPrinted>
  <dcterms:created xsi:type="dcterms:W3CDTF">2020-06-02T04:58:21Z</dcterms:created>
  <dcterms:modified xsi:type="dcterms:W3CDTF">2025-09-29T08:47:20Z</dcterms:modified>
</cp:coreProperties>
</file>