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72_npi/701_OV_mitusova/VZ/01_S_701/DI_04/"/>
    </mc:Choice>
  </mc:AlternateContent>
  <xr:revisionPtr revIDLastSave="0" documentId="13_ncr:1_{3D8FEE44-85B6-BB4C-BD3C-435F946E708F}" xr6:coauthVersionLast="47" xr6:coauthVersionMax="47" xr10:uidLastSave="{00000000-0000-0000-0000-000000000000}"/>
  <bookViews>
    <workbookView xWindow="0" yWindow="680" windowWidth="30240" windowHeight="17700" xr2:uid="{3B55BFAF-2949-E44A-A3C7-71AFEA597F10}"/>
  </bookViews>
  <sheets>
    <sheet name="Stavba" sheetId="3" r:id="rId1"/>
    <sheet name="Stavba př_vědy" sheetId="6" r:id="rId2"/>
    <sheet name="Stavba MMU" sheetId="7" r:id="rId3"/>
  </sheets>
  <externalReferences>
    <externalReference r:id="rId4"/>
  </externalReferences>
  <definedNames>
    <definedName name="a">#REF!</definedName>
    <definedName name="b">#REF!</definedName>
    <definedName name="bb">#REF!</definedName>
    <definedName name="CelkemDPHVypocet" localSheetId="0">Stavba!$H$35</definedName>
    <definedName name="CenaCelkem">Stavba!$G$21</definedName>
    <definedName name="CenaCelkem_d">#REF!</definedName>
    <definedName name="CenaCelkemBezDPH">Stavba!#REF!</definedName>
    <definedName name="CenaCelkemBezDPH_d">#REF!</definedName>
    <definedName name="CenaCelkemVypocet" localSheetId="0">Stavba!$I$35</definedName>
    <definedName name="cisloobjektu">Stavba!$D$3</definedName>
    <definedName name="cisloobjektu_d">#REF!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CisloStavebnihoRozpoctu_d">#REF!</definedName>
    <definedName name="d">#REF!</definedName>
    <definedName name="dadresa">Stavba!$D$12:$G$12</definedName>
    <definedName name="dadresa_d">#REF!</definedName>
    <definedName name="DIČ" localSheetId="0">Stavba!$I$12</definedName>
    <definedName name="dmisto">Stavba!$E$13:$G$13</definedName>
    <definedName name="dmisto_d">#REF!</definedName>
    <definedName name="DPHSni">Stavba!$G$17</definedName>
    <definedName name="DPHsni_d">#REF!</definedName>
    <definedName name="DPHZakl">Stavba!$G$19</definedName>
    <definedName name="DPHZakl_d">#REF!</definedName>
    <definedName name="dpsc" localSheetId="0">Stavba!$D$13</definedName>
    <definedName name="e">#REF!</definedName>
    <definedName name="ee">#REF!</definedName>
    <definedName name="IČO" localSheetId="0">Stavba!$I$11</definedName>
    <definedName name="j">#REF!</definedName>
    <definedName name="jj">#REF!</definedName>
    <definedName name="kk">#REF!</definedName>
    <definedName name="Mena" localSheetId="0">Stavba!$J$21</definedName>
    <definedName name="Mena">#REF!</definedName>
    <definedName name="Mena_d">#REF!</definedName>
    <definedName name="MistoStavby">Stavba!$D$4</definedName>
    <definedName name="MistoStavby_d">#REF!</definedName>
    <definedName name="mm">#REF!</definedName>
    <definedName name="nazevobjektu">Stavba!$E$3</definedName>
    <definedName name="nazevobjektu_d">#REF!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NazevStavebnihoRozpoctu_d">#REF!</definedName>
    <definedName name="oadresa">Stavba!$D$6</definedName>
    <definedName name="oadresa_d">#REF!</definedName>
    <definedName name="Objednatel" localSheetId="0">Stavba!$D$5</definedName>
    <definedName name="Objekt" localSheetId="0">Stavba!$B$30</definedName>
    <definedName name="_xlnm.Print_Area" localSheetId="0">Stavba!$A$1:$J$38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adresa_d">#REF!</definedName>
    <definedName name="pdic">Stavba!$I$9</definedName>
    <definedName name="pdic_d">#REF!</definedName>
    <definedName name="pico">Stavba!$I$8</definedName>
    <definedName name="pico_d">#REF!</definedName>
    <definedName name="pl">#REF!</definedName>
    <definedName name="pmisto">Stavba!$E$10</definedName>
    <definedName name="pmisto_d">#REF!</definedName>
    <definedName name="PocetMJ">#REF!</definedName>
    <definedName name="PoptavkaID">Stavba!$A$1</definedName>
    <definedName name="poptavkaID_d">#REF!</definedName>
    <definedName name="pp">#REF!</definedName>
    <definedName name="pPSC">Stavba!$D$10</definedName>
    <definedName name="pPSC_d">#REF!</definedName>
    <definedName name="Projektant">Stavba!$D$8</definedName>
    <definedName name="Projektant_d">#REF!</definedName>
    <definedName name="q">#REF!</definedName>
    <definedName name="qq">#REF!</definedName>
    <definedName name="SazbaDPH1" localSheetId="0">Stavba!$E$16</definedName>
    <definedName name="SazbaDPH1">'[1]Krycí list'!$C$30</definedName>
    <definedName name="SazbaDPH2" localSheetId="0">Stavba!$E$18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">#REF!</definedName>
    <definedName name="tt">#REF!</definedName>
    <definedName name="ůů">#REF!</definedName>
    <definedName name="Vypracoval">Stavba!$D$14</definedName>
    <definedName name="Vypracoval_d">#REF!</definedName>
    <definedName name="Z_B7E7C763_C459_487D_8ABA_5CFDDFBD5A84_.wvu.Cols" localSheetId="0" hidden="1">Stavba!$A:$A</definedName>
    <definedName name="Z_B7E7C763_C459_487D_8ABA_5CFDDFBD5A84_.wvu.PrintArea" localSheetId="0" hidden="1">Stavba!$B$1:$J$28</definedName>
    <definedName name="ZakladDPHSni">Stavba!$G$16</definedName>
    <definedName name="ZakladDPHSni_d">#REF!</definedName>
    <definedName name="ZakladDPHSniVypocet" localSheetId="0">Stavba!$F$35</definedName>
    <definedName name="ZakladDPHZakl">Stavba!$G$18</definedName>
    <definedName name="ZakladDPHZakl_d">#REF!</definedName>
    <definedName name="ZakladDPHZaklVypocet" localSheetId="0">Stavba!$G$35</definedName>
    <definedName name="ZaObjednatele">Stavba!$G$26</definedName>
    <definedName name="Zaokrouhleni">Stavba!$G$20</definedName>
    <definedName name="Zaokrouhleni_d">#REF!</definedName>
    <definedName name="ZaZhotovitele">Stavba!$D$26</definedName>
    <definedName name="Zhotovitel">Stavba!$D$11:$G$11</definedName>
    <definedName name="Zhotovitel_d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3" l="1"/>
  <c r="G33" i="3"/>
  <c r="V8" i="7"/>
  <c r="G9" i="7"/>
  <c r="G8" i="7" s="1"/>
  <c r="I9" i="7"/>
  <c r="I8" i="7" s="1"/>
  <c r="K9" i="7"/>
  <c r="K8" i="7" s="1"/>
  <c r="O9" i="7"/>
  <c r="Q9" i="7"/>
  <c r="V9" i="7"/>
  <c r="G10" i="7"/>
  <c r="I10" i="7"/>
  <c r="K10" i="7"/>
  <c r="M10" i="7"/>
  <c r="O10" i="7"/>
  <c r="O8" i="7" s="1"/>
  <c r="Q10" i="7"/>
  <c r="Q8" i="7" s="1"/>
  <c r="V10" i="7"/>
  <c r="G11" i="7"/>
  <c r="M11" i="7" s="1"/>
  <c r="I11" i="7"/>
  <c r="K11" i="7"/>
  <c r="O11" i="7"/>
  <c r="Q11" i="7"/>
  <c r="V11" i="7"/>
  <c r="G12" i="7"/>
  <c r="I12" i="7"/>
  <c r="K12" i="7"/>
  <c r="G13" i="7"/>
  <c r="I13" i="7"/>
  <c r="K13" i="7"/>
  <c r="M13" i="7"/>
  <c r="M12" i="7" s="1"/>
  <c r="O13" i="7"/>
  <c r="O12" i="7" s="1"/>
  <c r="Q13" i="7"/>
  <c r="Q12" i="7" s="1"/>
  <c r="V13" i="7"/>
  <c r="V12" i="7" s="1"/>
  <c r="V14" i="7"/>
  <c r="G15" i="7"/>
  <c r="G14" i="7" s="1"/>
  <c r="I15" i="7"/>
  <c r="I14" i="7" s="1"/>
  <c r="K15" i="7"/>
  <c r="K14" i="7" s="1"/>
  <c r="M15" i="7"/>
  <c r="M14" i="7" s="1"/>
  <c r="O15" i="7"/>
  <c r="O14" i="7" s="1"/>
  <c r="Q15" i="7"/>
  <c r="Q14" i="7" s="1"/>
  <c r="V15" i="7"/>
  <c r="G17" i="7"/>
  <c r="M17" i="7" s="1"/>
  <c r="I17" i="7"/>
  <c r="I16" i="7" s="1"/>
  <c r="K17" i="7"/>
  <c r="K16" i="7" s="1"/>
  <c r="O17" i="7"/>
  <c r="Q17" i="7"/>
  <c r="V17" i="7"/>
  <c r="G18" i="7"/>
  <c r="I18" i="7"/>
  <c r="K18" i="7"/>
  <c r="M18" i="7"/>
  <c r="O18" i="7"/>
  <c r="O16" i="7" s="1"/>
  <c r="Q18" i="7"/>
  <c r="V18" i="7"/>
  <c r="G20" i="7"/>
  <c r="M20" i="7" s="1"/>
  <c r="I20" i="7"/>
  <c r="K20" i="7"/>
  <c r="O20" i="7"/>
  <c r="Q20" i="7"/>
  <c r="V20" i="7"/>
  <c r="G22" i="7"/>
  <c r="M22" i="7" s="1"/>
  <c r="I22" i="7"/>
  <c r="K22" i="7"/>
  <c r="O22" i="7"/>
  <c r="Q22" i="7"/>
  <c r="V22" i="7"/>
  <c r="G24" i="7"/>
  <c r="I24" i="7"/>
  <c r="K24" i="7"/>
  <c r="M24" i="7"/>
  <c r="O24" i="7"/>
  <c r="Q24" i="7"/>
  <c r="Q16" i="7" s="1"/>
  <c r="V24" i="7"/>
  <c r="G26" i="7"/>
  <c r="M26" i="7" s="1"/>
  <c r="I26" i="7"/>
  <c r="K26" i="7"/>
  <c r="O26" i="7"/>
  <c r="Q26" i="7"/>
  <c r="V26" i="7"/>
  <c r="G27" i="7"/>
  <c r="M27" i="7" s="1"/>
  <c r="I27" i="7"/>
  <c r="K27" i="7"/>
  <c r="O27" i="7"/>
  <c r="Q27" i="7"/>
  <c r="V27" i="7"/>
  <c r="G29" i="7"/>
  <c r="I29" i="7"/>
  <c r="K29" i="7"/>
  <c r="M29" i="7"/>
  <c r="O29" i="7"/>
  <c r="Q29" i="7"/>
  <c r="V29" i="7"/>
  <c r="V16" i="7" s="1"/>
  <c r="G31" i="7"/>
  <c r="M31" i="7" s="1"/>
  <c r="I31" i="7"/>
  <c r="K31" i="7"/>
  <c r="O31" i="7"/>
  <c r="Q31" i="7"/>
  <c r="V31" i="7"/>
  <c r="G33" i="7"/>
  <c r="I33" i="7"/>
  <c r="K33" i="7"/>
  <c r="M33" i="7"/>
  <c r="O33" i="7"/>
  <c r="Q33" i="7"/>
  <c r="V33" i="7"/>
  <c r="G34" i="7"/>
  <c r="I34" i="7"/>
  <c r="K34" i="7"/>
  <c r="M34" i="7"/>
  <c r="O34" i="7"/>
  <c r="Q34" i="7"/>
  <c r="V34" i="7"/>
  <c r="G36" i="7"/>
  <c r="M36" i="7" s="1"/>
  <c r="I36" i="7"/>
  <c r="K36" i="7"/>
  <c r="O36" i="7"/>
  <c r="Q36" i="7"/>
  <c r="V36" i="7"/>
  <c r="G38" i="7"/>
  <c r="I38" i="7"/>
  <c r="K38" i="7"/>
  <c r="M38" i="7"/>
  <c r="O38" i="7"/>
  <c r="Q38" i="7"/>
  <c r="V38" i="7"/>
  <c r="G40" i="7"/>
  <c r="M40" i="7" s="1"/>
  <c r="I40" i="7"/>
  <c r="K40" i="7"/>
  <c r="O40" i="7"/>
  <c r="Q40" i="7"/>
  <c r="V40" i="7"/>
  <c r="G42" i="7"/>
  <c r="M42" i="7" s="1"/>
  <c r="I42" i="7"/>
  <c r="K42" i="7"/>
  <c r="O42" i="7"/>
  <c r="Q42" i="7"/>
  <c r="V42" i="7"/>
  <c r="O43" i="7"/>
  <c r="Q43" i="7"/>
  <c r="G44" i="7"/>
  <c r="M44" i="7" s="1"/>
  <c r="I44" i="7"/>
  <c r="K44" i="7"/>
  <c r="O44" i="7"/>
  <c r="Q44" i="7"/>
  <c r="V44" i="7"/>
  <c r="V43" i="7" s="1"/>
  <c r="G45" i="7"/>
  <c r="M45" i="7" s="1"/>
  <c r="I45" i="7"/>
  <c r="I43" i="7" s="1"/>
  <c r="K45" i="7"/>
  <c r="K43" i="7" s="1"/>
  <c r="O45" i="7"/>
  <c r="Q45" i="7"/>
  <c r="V45" i="7"/>
  <c r="G46" i="7"/>
  <c r="I46" i="7"/>
  <c r="K46" i="7"/>
  <c r="M46" i="7"/>
  <c r="O46" i="7"/>
  <c r="Q46" i="7"/>
  <c r="V46" i="7"/>
  <c r="G47" i="7"/>
  <c r="M47" i="7" s="1"/>
  <c r="I47" i="7"/>
  <c r="K47" i="7"/>
  <c r="O47" i="7"/>
  <c r="Q47" i="7"/>
  <c r="V47" i="7"/>
  <c r="G48" i="7"/>
  <c r="I48" i="7"/>
  <c r="K48" i="7"/>
  <c r="M48" i="7"/>
  <c r="O48" i="7"/>
  <c r="Q48" i="7"/>
  <c r="V48" i="7"/>
  <c r="G49" i="7"/>
  <c r="I49" i="7"/>
  <c r="K49" i="7"/>
  <c r="M49" i="7"/>
  <c r="O49" i="7"/>
  <c r="Q49" i="7"/>
  <c r="V49" i="7"/>
  <c r="G50" i="7"/>
  <c r="M50" i="7" s="1"/>
  <c r="I50" i="7"/>
  <c r="K50" i="7"/>
  <c r="O50" i="7"/>
  <c r="Q50" i="7"/>
  <c r="V50" i="7"/>
  <c r="O51" i="7"/>
  <c r="G52" i="7"/>
  <c r="M52" i="7" s="1"/>
  <c r="I52" i="7"/>
  <c r="K52" i="7"/>
  <c r="O52" i="7"/>
  <c r="Q52" i="7"/>
  <c r="Q51" i="7" s="1"/>
  <c r="V52" i="7"/>
  <c r="V51" i="7" s="1"/>
  <c r="G53" i="7"/>
  <c r="G51" i="7" s="1"/>
  <c r="I53" i="7"/>
  <c r="I51" i="7" s="1"/>
  <c r="K53" i="7"/>
  <c r="O53" i="7"/>
  <c r="Q53" i="7"/>
  <c r="V53" i="7"/>
  <c r="G55" i="7"/>
  <c r="I55" i="7"/>
  <c r="K55" i="7"/>
  <c r="M55" i="7"/>
  <c r="O55" i="7"/>
  <c r="Q55" i="7"/>
  <c r="V55" i="7"/>
  <c r="G57" i="7"/>
  <c r="M57" i="7" s="1"/>
  <c r="I57" i="7"/>
  <c r="K57" i="7"/>
  <c r="O57" i="7"/>
  <c r="Q57" i="7"/>
  <c r="V57" i="7"/>
  <c r="G59" i="7"/>
  <c r="M59" i="7" s="1"/>
  <c r="I59" i="7"/>
  <c r="K59" i="7"/>
  <c r="K51" i="7" s="1"/>
  <c r="O59" i="7"/>
  <c r="Q59" i="7"/>
  <c r="V59" i="7"/>
  <c r="G61" i="7"/>
  <c r="I61" i="7"/>
  <c r="K61" i="7"/>
  <c r="M61" i="7"/>
  <c r="O61" i="7"/>
  <c r="Q61" i="7"/>
  <c r="V61" i="7"/>
  <c r="G63" i="7"/>
  <c r="G62" i="7" s="1"/>
  <c r="I63" i="7"/>
  <c r="I62" i="7" s="1"/>
  <c r="K63" i="7"/>
  <c r="K62" i="7" s="1"/>
  <c r="M63" i="7"/>
  <c r="M62" i="7" s="1"/>
  <c r="O63" i="7"/>
  <c r="O62" i="7" s="1"/>
  <c r="Q63" i="7"/>
  <c r="Q62" i="7" s="1"/>
  <c r="V63" i="7"/>
  <c r="G64" i="7"/>
  <c r="I64" i="7"/>
  <c r="K64" i="7"/>
  <c r="M64" i="7"/>
  <c r="O64" i="7"/>
  <c r="Q64" i="7"/>
  <c r="V64" i="7"/>
  <c r="V62" i="7" s="1"/>
  <c r="G65" i="7"/>
  <c r="G66" i="7"/>
  <c r="I66" i="7"/>
  <c r="I65" i="7" s="1"/>
  <c r="K66" i="7"/>
  <c r="K65" i="7" s="1"/>
  <c r="M66" i="7"/>
  <c r="M65" i="7" s="1"/>
  <c r="O66" i="7"/>
  <c r="O65" i="7" s="1"/>
  <c r="Q66" i="7"/>
  <c r="Q65" i="7" s="1"/>
  <c r="V66" i="7"/>
  <c r="V65" i="7" s="1"/>
  <c r="O67" i="7"/>
  <c r="Q67" i="7"/>
  <c r="V67" i="7"/>
  <c r="G68" i="7"/>
  <c r="G67" i="7" s="1"/>
  <c r="I68" i="7"/>
  <c r="I67" i="7" s="1"/>
  <c r="K68" i="7"/>
  <c r="K67" i="7" s="1"/>
  <c r="O68" i="7"/>
  <c r="Q68" i="7"/>
  <c r="V68" i="7"/>
  <c r="G70" i="7"/>
  <c r="I70" i="7"/>
  <c r="K70" i="7"/>
  <c r="M70" i="7"/>
  <c r="O70" i="7"/>
  <c r="Q70" i="7"/>
  <c r="G71" i="7"/>
  <c r="M71" i="7" s="1"/>
  <c r="I71" i="7"/>
  <c r="K71" i="7"/>
  <c r="O71" i="7"/>
  <c r="Q71" i="7"/>
  <c r="G73" i="7"/>
  <c r="M73" i="7" s="1"/>
  <c r="I73" i="7"/>
  <c r="K73" i="7"/>
  <c r="O73" i="7"/>
  <c r="Q73" i="7"/>
  <c r="Q72" i="7" s="1"/>
  <c r="V73" i="7"/>
  <c r="V72" i="7" s="1"/>
  <c r="G74" i="7"/>
  <c r="G72" i="7" s="1"/>
  <c r="I74" i="7"/>
  <c r="I72" i="7" s="1"/>
  <c r="K74" i="7"/>
  <c r="O74" i="7"/>
  <c r="Q74" i="7"/>
  <c r="V74" i="7"/>
  <c r="G75" i="7"/>
  <c r="I75" i="7"/>
  <c r="K75" i="7"/>
  <c r="M75" i="7"/>
  <c r="O75" i="7"/>
  <c r="Q75" i="7"/>
  <c r="V75" i="7"/>
  <c r="G76" i="7"/>
  <c r="M76" i="7" s="1"/>
  <c r="I76" i="7"/>
  <c r="K76" i="7"/>
  <c r="O76" i="7"/>
  <c r="Q76" i="7"/>
  <c r="V76" i="7"/>
  <c r="G77" i="7"/>
  <c r="M77" i="7" s="1"/>
  <c r="I77" i="7"/>
  <c r="K77" i="7"/>
  <c r="K72" i="7" s="1"/>
  <c r="O77" i="7"/>
  <c r="Q77" i="7"/>
  <c r="V77" i="7"/>
  <c r="G78" i="7"/>
  <c r="I78" i="7"/>
  <c r="K78" i="7"/>
  <c r="M78" i="7"/>
  <c r="O78" i="7"/>
  <c r="Q78" i="7"/>
  <c r="V78" i="7"/>
  <c r="G79" i="7"/>
  <c r="M79" i="7" s="1"/>
  <c r="I79" i="7"/>
  <c r="K79" i="7"/>
  <c r="O79" i="7"/>
  <c r="Q79" i="7"/>
  <c r="V79" i="7"/>
  <c r="G80" i="7"/>
  <c r="I80" i="7"/>
  <c r="K80" i="7"/>
  <c r="M80" i="7"/>
  <c r="O80" i="7"/>
  <c r="Q80" i="7"/>
  <c r="V80" i="7"/>
  <c r="G81" i="7"/>
  <c r="I81" i="7"/>
  <c r="K81" i="7"/>
  <c r="M81" i="7"/>
  <c r="O81" i="7"/>
  <c r="Q81" i="7"/>
  <c r="G82" i="7"/>
  <c r="M82" i="7" s="1"/>
  <c r="I82" i="7"/>
  <c r="K82" i="7"/>
  <c r="O82" i="7"/>
  <c r="Q82" i="7"/>
  <c r="V82" i="7"/>
  <c r="G83" i="7"/>
  <c r="I83" i="7"/>
  <c r="K83" i="7"/>
  <c r="M83" i="7"/>
  <c r="O83" i="7"/>
  <c r="Q83" i="7"/>
  <c r="V83" i="7"/>
  <c r="BA84" i="7"/>
  <c r="G85" i="7"/>
  <c r="M85" i="7" s="1"/>
  <c r="I85" i="7"/>
  <c r="K85" i="7"/>
  <c r="O85" i="7"/>
  <c r="Q85" i="7"/>
  <c r="V85" i="7"/>
  <c r="G86" i="7"/>
  <c r="M86" i="7" s="1"/>
  <c r="I86" i="7"/>
  <c r="K86" i="7"/>
  <c r="O86" i="7"/>
  <c r="Q86" i="7"/>
  <c r="V86" i="7"/>
  <c r="G87" i="7"/>
  <c r="G88" i="7"/>
  <c r="I88" i="7"/>
  <c r="K88" i="7"/>
  <c r="M88" i="7"/>
  <c r="O88" i="7"/>
  <c r="O72" i="7" s="1"/>
  <c r="Q88" i="7"/>
  <c r="V88" i="7"/>
  <c r="AE90" i="7"/>
  <c r="G8" i="6"/>
  <c r="V8" i="6"/>
  <c r="G9" i="6"/>
  <c r="M9" i="6" s="1"/>
  <c r="M8" i="6" s="1"/>
  <c r="I9" i="6"/>
  <c r="I8" i="6" s="1"/>
  <c r="K9" i="6"/>
  <c r="K8" i="6" s="1"/>
  <c r="O9" i="6"/>
  <c r="O8" i="6" s="1"/>
  <c r="Q9" i="6"/>
  <c r="V9" i="6"/>
  <c r="G11" i="6"/>
  <c r="I11" i="6"/>
  <c r="K11" i="6"/>
  <c r="M11" i="6"/>
  <c r="O11" i="6"/>
  <c r="Q11" i="6"/>
  <c r="Q8" i="6" s="1"/>
  <c r="V11" i="6"/>
  <c r="G12" i="6"/>
  <c r="I12" i="6"/>
  <c r="G13" i="6"/>
  <c r="M13" i="6" s="1"/>
  <c r="I13" i="6"/>
  <c r="K13" i="6"/>
  <c r="K12" i="6" s="1"/>
  <c r="O13" i="6"/>
  <c r="O12" i="6" s="1"/>
  <c r="Q13" i="6"/>
  <c r="Q12" i="6" s="1"/>
  <c r="V13" i="6"/>
  <c r="BA14" i="6"/>
  <c r="G15" i="6"/>
  <c r="I15" i="6"/>
  <c r="K15" i="6"/>
  <c r="M15" i="6"/>
  <c r="O15" i="6"/>
  <c r="Q15" i="6"/>
  <c r="V15" i="6"/>
  <c r="G16" i="6"/>
  <c r="M16" i="6" s="1"/>
  <c r="I16" i="6"/>
  <c r="K16" i="6"/>
  <c r="O16" i="6"/>
  <c r="Q16" i="6"/>
  <c r="V16" i="6"/>
  <c r="V12" i="6" s="1"/>
  <c r="G17" i="6"/>
  <c r="I17" i="6"/>
  <c r="K17" i="6"/>
  <c r="O17" i="6"/>
  <c r="Q17" i="6"/>
  <c r="G18" i="6"/>
  <c r="I18" i="6"/>
  <c r="K18" i="6"/>
  <c r="M18" i="6"/>
  <c r="M17" i="6" s="1"/>
  <c r="O18" i="6"/>
  <c r="Q18" i="6"/>
  <c r="V18" i="6"/>
  <c r="V17" i="6" s="1"/>
  <c r="G19" i="6"/>
  <c r="I19" i="6"/>
  <c r="K19" i="6"/>
  <c r="G20" i="6"/>
  <c r="I20" i="6"/>
  <c r="K20" i="6"/>
  <c r="M20" i="6"/>
  <c r="M19" i="6" s="1"/>
  <c r="O20" i="6"/>
  <c r="O19" i="6" s="1"/>
  <c r="Q20" i="6"/>
  <c r="Q19" i="6" s="1"/>
  <c r="V20" i="6"/>
  <c r="V19" i="6" s="1"/>
  <c r="G21" i="6"/>
  <c r="I21" i="6"/>
  <c r="K21" i="6"/>
  <c r="M21" i="6"/>
  <c r="O21" i="6"/>
  <c r="Q21" i="6"/>
  <c r="V21" i="6"/>
  <c r="I22" i="6"/>
  <c r="K22" i="6"/>
  <c r="G23" i="6"/>
  <c r="I23" i="6"/>
  <c r="K23" i="6"/>
  <c r="M23" i="6"/>
  <c r="O23" i="6"/>
  <c r="O22" i="6" s="1"/>
  <c r="Q23" i="6"/>
  <c r="Q22" i="6" s="1"/>
  <c r="V23" i="6"/>
  <c r="V22" i="6" s="1"/>
  <c r="G24" i="6"/>
  <c r="M24" i="6" s="1"/>
  <c r="M22" i="6" s="1"/>
  <c r="I24" i="6"/>
  <c r="K24" i="6"/>
  <c r="O24" i="6"/>
  <c r="Q24" i="6"/>
  <c r="V24" i="6"/>
  <c r="G25" i="6"/>
  <c r="I25" i="6"/>
  <c r="K25" i="6"/>
  <c r="M25" i="6"/>
  <c r="O25" i="6"/>
  <c r="Q25" i="6"/>
  <c r="V25" i="6"/>
  <c r="G26" i="6"/>
  <c r="I26" i="6"/>
  <c r="K26" i="6"/>
  <c r="M26" i="6"/>
  <c r="O26" i="6"/>
  <c r="Q26" i="6"/>
  <c r="V26" i="6"/>
  <c r="G27" i="6"/>
  <c r="I27" i="6"/>
  <c r="G28" i="6"/>
  <c r="I28" i="6"/>
  <c r="K28" i="6"/>
  <c r="K27" i="6" s="1"/>
  <c r="M28" i="6"/>
  <c r="O28" i="6"/>
  <c r="O27" i="6" s="1"/>
  <c r="Q28" i="6"/>
  <c r="Q27" i="6" s="1"/>
  <c r="V28" i="6"/>
  <c r="G29" i="6"/>
  <c r="I29" i="6"/>
  <c r="K29" i="6"/>
  <c r="M29" i="6"/>
  <c r="O29" i="6"/>
  <c r="Q29" i="6"/>
  <c r="V29" i="6"/>
  <c r="V27" i="6" s="1"/>
  <c r="G30" i="6"/>
  <c r="M30" i="6" s="1"/>
  <c r="I30" i="6"/>
  <c r="K30" i="6"/>
  <c r="O30" i="6"/>
  <c r="Q30" i="6"/>
  <c r="V30" i="6"/>
  <c r="G32" i="6"/>
  <c r="I32" i="6"/>
  <c r="K32" i="6"/>
  <c r="M32" i="6"/>
  <c r="O32" i="6"/>
  <c r="Q32" i="6"/>
  <c r="V32" i="6"/>
  <c r="G34" i="6"/>
  <c r="I34" i="6"/>
  <c r="I31" i="6" s="1"/>
  <c r="K34" i="6"/>
  <c r="K31" i="6" s="1"/>
  <c r="M34" i="6"/>
  <c r="O34" i="6"/>
  <c r="Q34" i="6"/>
  <c r="V34" i="6"/>
  <c r="G35" i="6"/>
  <c r="I35" i="6"/>
  <c r="K35" i="6"/>
  <c r="M35" i="6"/>
  <c r="O35" i="6"/>
  <c r="Q35" i="6"/>
  <c r="V35" i="6"/>
  <c r="G37" i="6"/>
  <c r="M37" i="6" s="1"/>
  <c r="I37" i="6"/>
  <c r="K37" i="6"/>
  <c r="O37" i="6"/>
  <c r="Q37" i="6"/>
  <c r="V37" i="6"/>
  <c r="G38" i="6"/>
  <c r="I38" i="6"/>
  <c r="K38" i="6"/>
  <c r="M38" i="6"/>
  <c r="O38" i="6"/>
  <c r="O31" i="6" s="1"/>
  <c r="Q38" i="6"/>
  <c r="V38" i="6"/>
  <c r="G39" i="6"/>
  <c r="I39" i="6"/>
  <c r="K39" i="6"/>
  <c r="M39" i="6"/>
  <c r="O39" i="6"/>
  <c r="Q39" i="6"/>
  <c r="V39" i="6"/>
  <c r="G40" i="6"/>
  <c r="M40" i="6" s="1"/>
  <c r="I40" i="6"/>
  <c r="K40" i="6"/>
  <c r="O40" i="6"/>
  <c r="Q40" i="6"/>
  <c r="V40" i="6"/>
  <c r="G41" i="6"/>
  <c r="I41" i="6"/>
  <c r="K41" i="6"/>
  <c r="M41" i="6"/>
  <c r="O41" i="6"/>
  <c r="Q41" i="6"/>
  <c r="Q31" i="6" s="1"/>
  <c r="V41" i="6"/>
  <c r="G42" i="6"/>
  <c r="I42" i="6"/>
  <c r="K42" i="6"/>
  <c r="M42" i="6"/>
  <c r="O42" i="6"/>
  <c r="Q42" i="6"/>
  <c r="V42" i="6"/>
  <c r="G43" i="6"/>
  <c r="M43" i="6" s="1"/>
  <c r="I43" i="6"/>
  <c r="K43" i="6"/>
  <c r="O43" i="6"/>
  <c r="Q43" i="6"/>
  <c r="V43" i="6"/>
  <c r="G44" i="6"/>
  <c r="I44" i="6"/>
  <c r="K44" i="6"/>
  <c r="M44" i="6"/>
  <c r="O44" i="6"/>
  <c r="Q44" i="6"/>
  <c r="V44" i="6"/>
  <c r="V31" i="6" s="1"/>
  <c r="G45" i="6"/>
  <c r="I45" i="6"/>
  <c r="K45" i="6"/>
  <c r="M45" i="6"/>
  <c r="O45" i="6"/>
  <c r="Q45" i="6"/>
  <c r="V45" i="6"/>
  <c r="G46" i="6"/>
  <c r="I46" i="6"/>
  <c r="K46" i="6"/>
  <c r="M46" i="6"/>
  <c r="O46" i="6"/>
  <c r="Q46" i="6"/>
  <c r="V46" i="6"/>
  <c r="G47" i="6"/>
  <c r="I47" i="6"/>
  <c r="K47" i="6"/>
  <c r="M47" i="6"/>
  <c r="O47" i="6"/>
  <c r="Q47" i="6"/>
  <c r="G49" i="6"/>
  <c r="M49" i="6" s="1"/>
  <c r="I49" i="6"/>
  <c r="K49" i="6"/>
  <c r="O49" i="6"/>
  <c r="Q49" i="6"/>
  <c r="V49" i="6"/>
  <c r="G51" i="6"/>
  <c r="O51" i="6"/>
  <c r="Q51" i="6"/>
  <c r="G52" i="6"/>
  <c r="I52" i="6"/>
  <c r="K52" i="6"/>
  <c r="M52" i="6"/>
  <c r="O52" i="6"/>
  <c r="Q52" i="6"/>
  <c r="V52" i="6"/>
  <c r="V51" i="6" s="1"/>
  <c r="G53" i="6"/>
  <c r="M53" i="6" s="1"/>
  <c r="M51" i="6" s="1"/>
  <c r="I53" i="6"/>
  <c r="I51" i="6" s="1"/>
  <c r="K53" i="6"/>
  <c r="K51" i="6" s="1"/>
  <c r="O53" i="6"/>
  <c r="Q53" i="6"/>
  <c r="V53" i="6"/>
  <c r="G54" i="6"/>
  <c r="I54" i="6"/>
  <c r="K54" i="6"/>
  <c r="M54" i="6"/>
  <c r="O54" i="6"/>
  <c r="Q54" i="6"/>
  <c r="V54" i="6"/>
  <c r="G56" i="6"/>
  <c r="G57" i="6"/>
  <c r="I57" i="6"/>
  <c r="I56" i="6" s="1"/>
  <c r="K57" i="6"/>
  <c r="K56" i="6" s="1"/>
  <c r="M57" i="6"/>
  <c r="O57" i="6"/>
  <c r="O56" i="6" s="1"/>
  <c r="Q57" i="6"/>
  <c r="V57" i="6"/>
  <c r="G58" i="6"/>
  <c r="I58" i="6"/>
  <c r="K58" i="6"/>
  <c r="M58" i="6"/>
  <c r="O58" i="6"/>
  <c r="Q58" i="6"/>
  <c r="Q56" i="6" s="1"/>
  <c r="V58" i="6"/>
  <c r="V56" i="6" s="1"/>
  <c r="G59" i="6"/>
  <c r="M59" i="6" s="1"/>
  <c r="I59" i="6"/>
  <c r="K59" i="6"/>
  <c r="O59" i="6"/>
  <c r="Q59" i="6"/>
  <c r="V59" i="6"/>
  <c r="G60" i="6"/>
  <c r="I60" i="6"/>
  <c r="K60" i="6"/>
  <c r="M60" i="6"/>
  <c r="O60" i="6"/>
  <c r="Q60" i="6"/>
  <c r="V60" i="6"/>
  <c r="G61" i="6"/>
  <c r="I61" i="6"/>
  <c r="K61" i="6"/>
  <c r="M61" i="6"/>
  <c r="O61" i="6"/>
  <c r="Q61" i="6"/>
  <c r="V61" i="6"/>
  <c r="G62" i="6"/>
  <c r="M62" i="6" s="1"/>
  <c r="I62" i="6"/>
  <c r="K62" i="6"/>
  <c r="O62" i="6"/>
  <c r="Q62" i="6"/>
  <c r="V62" i="6"/>
  <c r="Q63" i="6"/>
  <c r="V63" i="6"/>
  <c r="G64" i="6"/>
  <c r="I64" i="6"/>
  <c r="K64" i="6"/>
  <c r="M64" i="6"/>
  <c r="O64" i="6"/>
  <c r="Q64" i="6"/>
  <c r="V64" i="6"/>
  <c r="G66" i="6"/>
  <c r="I66" i="6"/>
  <c r="I63" i="6" s="1"/>
  <c r="K66" i="6"/>
  <c r="K63" i="6" s="1"/>
  <c r="M66" i="6"/>
  <c r="O66" i="6"/>
  <c r="Q66" i="6"/>
  <c r="V66" i="6"/>
  <c r="G67" i="6"/>
  <c r="I67" i="6"/>
  <c r="K67" i="6"/>
  <c r="M67" i="6"/>
  <c r="O67" i="6"/>
  <c r="Q67" i="6"/>
  <c r="V67" i="6"/>
  <c r="G69" i="6"/>
  <c r="M69" i="6" s="1"/>
  <c r="I69" i="6"/>
  <c r="K69" i="6"/>
  <c r="O69" i="6"/>
  <c r="Q69" i="6"/>
  <c r="V69" i="6"/>
  <c r="G71" i="6"/>
  <c r="I71" i="6"/>
  <c r="K71" i="6"/>
  <c r="M71" i="6"/>
  <c r="O71" i="6"/>
  <c r="O63" i="6" s="1"/>
  <c r="Q71" i="6"/>
  <c r="V71" i="6"/>
  <c r="G73" i="6"/>
  <c r="I73" i="6"/>
  <c r="K73" i="6"/>
  <c r="M73" i="6"/>
  <c r="O73" i="6"/>
  <c r="Q73" i="6"/>
  <c r="V73" i="6"/>
  <c r="G74" i="6"/>
  <c r="G75" i="6"/>
  <c r="I75" i="6"/>
  <c r="K75" i="6"/>
  <c r="K74" i="6" s="1"/>
  <c r="M75" i="6"/>
  <c r="O75" i="6"/>
  <c r="O74" i="6" s="1"/>
  <c r="Q75" i="6"/>
  <c r="Q74" i="6" s="1"/>
  <c r="V75" i="6"/>
  <c r="G76" i="6"/>
  <c r="I76" i="6"/>
  <c r="K76" i="6"/>
  <c r="M76" i="6"/>
  <c r="O76" i="6"/>
  <c r="Q76" i="6"/>
  <c r="V76" i="6"/>
  <c r="V74" i="6" s="1"/>
  <c r="G77" i="6"/>
  <c r="M77" i="6" s="1"/>
  <c r="I77" i="6"/>
  <c r="K77" i="6"/>
  <c r="O77" i="6"/>
  <c r="Q77" i="6"/>
  <c r="V77" i="6"/>
  <c r="G78" i="6"/>
  <c r="I78" i="6"/>
  <c r="K78" i="6"/>
  <c r="M78" i="6"/>
  <c r="O78" i="6"/>
  <c r="Q78" i="6"/>
  <c r="V78" i="6"/>
  <c r="G79" i="6"/>
  <c r="I79" i="6"/>
  <c r="K79" i="6"/>
  <c r="M79" i="6"/>
  <c r="O79" i="6"/>
  <c r="Q79" i="6"/>
  <c r="V79" i="6"/>
  <c r="G80" i="6"/>
  <c r="I80" i="6"/>
  <c r="K80" i="6"/>
  <c r="M80" i="6"/>
  <c r="O80" i="6"/>
  <c r="Q80" i="6"/>
  <c r="V80" i="6"/>
  <c r="BA81" i="6"/>
  <c r="G82" i="6"/>
  <c r="I82" i="6"/>
  <c r="K82" i="6"/>
  <c r="M82" i="6"/>
  <c r="O82" i="6"/>
  <c r="Q82" i="6"/>
  <c r="V82" i="6"/>
  <c r="G83" i="6"/>
  <c r="I83" i="6"/>
  <c r="K83" i="6"/>
  <c r="M83" i="6"/>
  <c r="O83" i="6"/>
  <c r="Q83" i="6"/>
  <c r="V83" i="6"/>
  <c r="G84" i="6"/>
  <c r="I84" i="6"/>
  <c r="K84" i="6"/>
  <c r="M84" i="6"/>
  <c r="O84" i="6"/>
  <c r="Q84" i="6"/>
  <c r="V84" i="6"/>
  <c r="G86" i="6"/>
  <c r="I86" i="6"/>
  <c r="K86" i="6"/>
  <c r="M86" i="6"/>
  <c r="O86" i="6"/>
  <c r="Q86" i="6"/>
  <c r="V86" i="6"/>
  <c r="G87" i="6"/>
  <c r="M87" i="6" s="1"/>
  <c r="I87" i="6"/>
  <c r="K87" i="6"/>
  <c r="O87" i="6"/>
  <c r="Q87" i="6"/>
  <c r="V87" i="6"/>
  <c r="G88" i="6"/>
  <c r="I88" i="6"/>
  <c r="K88" i="6"/>
  <c r="M88" i="6"/>
  <c r="O88" i="6"/>
  <c r="Q88" i="6"/>
  <c r="V88" i="6"/>
  <c r="G89" i="6"/>
  <c r="G90" i="6"/>
  <c r="I90" i="6"/>
  <c r="K90" i="6"/>
  <c r="M90" i="6"/>
  <c r="O90" i="6"/>
  <c r="Q90" i="6"/>
  <c r="V90" i="6"/>
  <c r="G91" i="6"/>
  <c r="M91" i="6" s="1"/>
  <c r="I91" i="6"/>
  <c r="K91" i="6"/>
  <c r="O91" i="6"/>
  <c r="Q91" i="6"/>
  <c r="V91" i="6"/>
  <c r="G92" i="6"/>
  <c r="I92" i="6"/>
  <c r="K92" i="6"/>
  <c r="M92" i="6"/>
  <c r="O92" i="6"/>
  <c r="Q92" i="6"/>
  <c r="V92" i="6"/>
  <c r="G93" i="6"/>
  <c r="I93" i="6"/>
  <c r="K93" i="6"/>
  <c r="M93" i="6"/>
  <c r="O93" i="6"/>
  <c r="Q93" i="6"/>
  <c r="V93" i="6"/>
  <c r="G94" i="6"/>
  <c r="M94" i="6" s="1"/>
  <c r="I94" i="6"/>
  <c r="I74" i="6" s="1"/>
  <c r="K94" i="6"/>
  <c r="O94" i="6"/>
  <c r="Q94" i="6"/>
  <c r="V94" i="6"/>
  <c r="AE96" i="6"/>
  <c r="AF96" i="6"/>
  <c r="M16" i="7" l="1"/>
  <c r="M43" i="7"/>
  <c r="M74" i="7"/>
  <c r="M72" i="7" s="1"/>
  <c r="M68" i="7"/>
  <c r="M67" i="7" s="1"/>
  <c r="M53" i="7"/>
  <c r="M51" i="7" s="1"/>
  <c r="M9" i="7"/>
  <c r="M8" i="7" s="1"/>
  <c r="G43" i="7"/>
  <c r="AF90" i="7"/>
  <c r="G16" i="7"/>
  <c r="G90" i="7" s="1"/>
  <c r="M74" i="6"/>
  <c r="M63" i="6"/>
  <c r="M31" i="6"/>
  <c r="M12" i="6"/>
  <c r="M56" i="6"/>
  <c r="M27" i="6"/>
  <c r="G22" i="6"/>
  <c r="G96" i="6" s="1"/>
  <c r="G63" i="6"/>
  <c r="G31" i="6"/>
  <c r="J16" i="3" l="1"/>
  <c r="E17" i="3"/>
  <c r="J17" i="3"/>
  <c r="J18" i="3"/>
  <c r="E19" i="3"/>
  <c r="J19" i="3"/>
  <c r="J20" i="3"/>
  <c r="F30" i="3"/>
  <c r="G30" i="3"/>
  <c r="C32" i="3"/>
  <c r="F35" i="3"/>
  <c r="H33" i="3" l="1"/>
  <c r="H34" i="3"/>
  <c r="I34" i="3"/>
  <c r="G35" i="3"/>
  <c r="G32" i="3" s="1"/>
  <c r="G18" i="3" s="1"/>
  <c r="G19" i="3" s="1"/>
  <c r="G21" i="3" s="1"/>
  <c r="H35" i="3" l="1"/>
  <c r="H32" i="3" s="1"/>
  <c r="I33" i="3"/>
  <c r="I35" i="3" s="1"/>
  <c r="J31" i="3" l="1"/>
  <c r="I32" i="3"/>
  <c r="J34" i="3"/>
  <c r="J3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94B129F6-5FF8-564A-ABD1-319A14150A42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6FEE27F0-70B0-2544-9573-CCB30B4BAE8E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4F09AB98-DFB2-9043-8289-B59F2C6ACC3C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8F8A0B25-0FE1-C94E-90F9-71C559AE156E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 xr:uid="{0DC30A96-8482-E148-A7B9-BF23E8826EA8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1" shapeId="0" xr:uid="{13E04BF5-D073-FC45-AC7F-B56F98F314B2}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Hrabalík Pavel Ing.</author>
  </authors>
  <commentList>
    <comment ref="S6" authorId="0" shapeId="0" xr:uid="{743CBD73-6E5D-4162-9BD3-7CAEF2D25BC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73D88B0-397A-472B-A0FE-A9AC51F8CD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Hrabalík Pavel Ing.</author>
  </authors>
  <commentList>
    <comment ref="S6" authorId="0" shapeId="0" xr:uid="{1FC63790-AE2B-4E1B-8101-D52E8EB458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844B035-E7B7-4113-B577-79FE24DFEE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<sst xmlns="http://schemas.openxmlformats.org/spreadsheetml/2006/main" count="1213" uniqueCount="315">
  <si>
    <t>Položkový soupis prací a dodávek</t>
  </si>
  <si>
    <t>#TypZaznamu#</t>
  </si>
  <si>
    <t>S:</t>
  </si>
  <si>
    <t>003/2024</t>
  </si>
  <si>
    <t>ZŠ Mitušova</t>
  </si>
  <si>
    <t>STA</t>
  </si>
  <si>
    <t>O:</t>
  </si>
  <si>
    <t>002</t>
  </si>
  <si>
    <t>OBJ</t>
  </si>
  <si>
    <t>R:</t>
  </si>
  <si>
    <t xml:space="preserve">Učebna přírodních věd 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</si>
  <si>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</si>
  <si>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</si>
  <si>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</si>
  <si>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</si>
  <si>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</si>
  <si>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</si>
  <si>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</si>
  <si>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</si>
  <si>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</si>
  <si>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</si>
  <si>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</si>
  <si>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</si>
  <si>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</si>
  <si>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</si>
  <si>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</si>
  <si>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</si>
  <si>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</si>
  <si>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</si>
  <si>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</si>
  <si>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</si>
  <si>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</si>
  <si>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</si>
  <si>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</si>
  <si>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</si>
  <si>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</si>
  <si>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</si>
  <si>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</si>
  <si>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61</t>
  </si>
  <si>
    <t>Úpravy povrchů vnitřní</t>
  </si>
  <si>
    <t>DIL</t>
  </si>
  <si>
    <t>602011141RU3</t>
  </si>
  <si>
    <t xml:space="preserve">Omítka stěn z hotových směsí vrstva štuková, vápenná, 2x nanášená, tloušťka vrstvy 4 mm,  </t>
  </si>
  <si>
    <t>m2</t>
  </si>
  <si>
    <t>801-1</t>
  </si>
  <si>
    <t>RTS 24/ I</t>
  </si>
  <si>
    <t>Práce</t>
  </si>
  <si>
    <t>Běžná</t>
  </si>
  <si>
    <t>POL1_</t>
  </si>
  <si>
    <t>po jednotlivých vrstvách</t>
  </si>
  <si>
    <t>SPI</t>
  </si>
  <si>
    <t>612481211RT2</t>
  </si>
  <si>
    <t>Vyztužení povrchu vnitřních stěn sklotextilní síťovinou s dodávkou síťoviny a stěrkového tmelu</t>
  </si>
  <si>
    <t>64</t>
  </si>
  <si>
    <t>Výplně otvorů</t>
  </si>
  <si>
    <t>64_001</t>
  </si>
  <si>
    <t>kus</t>
  </si>
  <si>
    <t>Vlastní</t>
  </si>
  <si>
    <t>Indiv</t>
  </si>
  <si>
    <t>POL1_1</t>
  </si>
  <si>
    <t>jež jezdí ve vodících lištách, a nahoře se rolují do viditelného boxu. Schránka na roletu je umístěna na okenním rámu bez nutných změn na stávajícím okně.</t>
  </si>
  <si>
    <t>POP</t>
  </si>
  <si>
    <t>64_002</t>
  </si>
  <si>
    <t>Dálkový ovladač, umožňuje ovládání všech oken současně, nebo jednotlivě s možností zastavení, v libovolné výšce</t>
  </si>
  <si>
    <t>64_003</t>
  </si>
  <si>
    <t>Montáž zatemnění ovládaného elektricky, vč. nastavení koncových poloh a seřízení jako celku</t>
  </si>
  <si>
    <t>kpl</t>
  </si>
  <si>
    <t>90</t>
  </si>
  <si>
    <t>Systémové skladby</t>
  </si>
  <si>
    <t>900      RT3</t>
  </si>
  <si>
    <t>HZS, Práce v tarifní třídě 6 (např. tesař)</t>
  </si>
  <si>
    <t>h</t>
  </si>
  <si>
    <t>94</t>
  </si>
  <si>
    <t>Lešení a stavební výtahy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</si>
  <si>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</si>
  <si>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</si>
  <si>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</si>
  <si>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</si>
  <si>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</si>
  <si>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720</t>
  </si>
  <si>
    <t>Zdravotechnická instalace</t>
  </si>
  <si>
    <t>720.013</t>
  </si>
  <si>
    <t>720_001</t>
  </si>
  <si>
    <t>720_002</t>
  </si>
  <si>
    <t>Doplnění kanalizačního potrubí PVC 50mm, vč. pomocného materiálu a příchytek a do mediového tunelu</t>
  </si>
  <si>
    <t>720_003</t>
  </si>
  <si>
    <t>Montážní práce související s vytvořením přípojných míst, v oboru 720 a 725</t>
  </si>
  <si>
    <t>hod</t>
  </si>
  <si>
    <t>725</t>
  </si>
  <si>
    <t>Zařizovací předměty</t>
  </si>
  <si>
    <t>725829301R00</t>
  </si>
  <si>
    <t>Montáž baterií umyvadlové</t>
  </si>
  <si>
    <t>800-721</t>
  </si>
  <si>
    <t>POL1_7</t>
  </si>
  <si>
    <t>725211603T00</t>
  </si>
  <si>
    <t>Umyvadlo keram bez krytu 600 mm</t>
  </si>
  <si>
    <t>soubor</t>
  </si>
  <si>
    <t>55145001R</t>
  </si>
  <si>
    <t>Baterie páková</t>
  </si>
  <si>
    <t>SPCM</t>
  </si>
  <si>
    <t>Specifikace</t>
  </si>
  <si>
    <t>POL3_1</t>
  </si>
  <si>
    <t>776</t>
  </si>
  <si>
    <t>Podlahy povlakové</t>
  </si>
  <si>
    <t>776101121R00</t>
  </si>
  <si>
    <t>Přípravné práce penetrace podkladu</t>
  </si>
  <si>
    <t>800-775</t>
  </si>
  <si>
    <t>položky neobsahují žádný materiál</t>
  </si>
  <si>
    <t>776401800R00</t>
  </si>
  <si>
    <t>Demontáž soklíků nebo lišt pryžových nebo PVC odstranění a uložení na hromady</t>
  </si>
  <si>
    <t>m</t>
  </si>
  <si>
    <t>776421100RU1</t>
  </si>
  <si>
    <t>Lepení soklíků PVC a napojení krytiny na stěnu lepení podlahových soklíků z PVC a vinylu včetně dodávky soklíku</t>
  </si>
  <si>
    <t>VV</t>
  </si>
  <si>
    <t>776511820RT2</t>
  </si>
  <si>
    <t>Odstranění povlakových podlah z nášlapné plochy lepených, s podložkou, z ploch přes 10 do 20 m2</t>
  </si>
  <si>
    <t>776981113RT1</t>
  </si>
  <si>
    <t>Přechodové, krycí a ukončující podlahové profily přechodová lišta, různá výška podlahoviny, eloxovaný hliník, samolepicí profil, výška profilu 8 mm, šířka profilu 35 mm</t>
  </si>
  <si>
    <t>777101101R00</t>
  </si>
  <si>
    <t>Příprava podkladu vysávání podlah průmyslovým vysavačem</t>
  </si>
  <si>
    <t>800-773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</si>
  <si>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</si>
  <si>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</si>
  <si>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</si>
  <si>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</si>
  <si>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776121411</t>
  </si>
  <si>
    <t>Dvousložková penetrace podkladu povlakových podlah</t>
  </si>
  <si>
    <t>776141111</t>
  </si>
  <si>
    <t>Vyrovnání podkladu povlakových podlah stěrkou pevnosti 20 MPa tl 3 mm</t>
  </si>
  <si>
    <t>776991121</t>
  </si>
  <si>
    <t>Základní čištění nově položených podlahovin vysátím a setřením vlhkým mopem</t>
  </si>
  <si>
    <t>776991821</t>
  </si>
  <si>
    <t>Odstranění lepidla ručně z podlah</t>
  </si>
  <si>
    <t>28410101R1</t>
  </si>
  <si>
    <t>PVC min. tloušťka 1,5 mm, povrchová úprava PUR, reakce výrobku na oheň dle EN13501-1,, protikluznost dle ČSN744507</t>
  </si>
  <si>
    <t>998776202R00</t>
  </si>
  <si>
    <t>Přesun hmot pro podlahy povlakové v objektech výšky do 12 m</t>
  </si>
  <si>
    <t>%</t>
  </si>
  <si>
    <t>Přesun hmot</t>
  </si>
  <si>
    <t>POL7_7</t>
  </si>
  <si>
    <t>vodorovně do 50 m</t>
  </si>
  <si>
    <t>781</t>
  </si>
  <si>
    <t>Obklady keramické</t>
  </si>
  <si>
    <t>781475114R00</t>
  </si>
  <si>
    <t>800-771</t>
  </si>
  <si>
    <t>781497111RS2</t>
  </si>
  <si>
    <t xml:space="preserve">Lišty k obkladům profil ukončovací leštěný hliník, uložení do tmele, výška profilu 8 mm,  </t>
  </si>
  <si>
    <t>597813601R</t>
  </si>
  <si>
    <t>Obklad keramický typ: běžný; s glazurou (GL); tl. = 6,5 mm; a = 198 mm; b = 198 mm; povrch: hladký, lesklý; barva: bílá</t>
  </si>
  <si>
    <t>784</t>
  </si>
  <si>
    <t>Malby</t>
  </si>
  <si>
    <t>784402801R00</t>
  </si>
  <si>
    <t>Odstranění maleb oškrabáním, v místnostech do 3,8 m</t>
  </si>
  <si>
    <t>800-784</t>
  </si>
  <si>
    <t>784403801R00</t>
  </si>
  <si>
    <t>Odstranění maleb úplným omytím na sádrové omítce, v místnostech do 3,8 m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</si>
  <si>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</si>
  <si>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</si>
  <si>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</si>
  <si>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</si>
  <si>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784161211</t>
  </si>
  <si>
    <t>Lokální vyrovnání podkladu sádrovou stěrkou plochy do 0,25 m2 v místnostech výšky do 3,80 m</t>
  </si>
  <si>
    <t>784191005</t>
  </si>
  <si>
    <t>Čištění vnitřních ploch dveří nebo vrat po provedení malířských prací</t>
  </si>
  <si>
    <t>D96</t>
  </si>
  <si>
    <t>Přesuny suti a vybouraných hmot</t>
  </si>
  <si>
    <t>979095312R00</t>
  </si>
  <si>
    <t>Naložení a složení suti</t>
  </si>
  <si>
    <t>t</t>
  </si>
  <si>
    <t>POL1_3</t>
  </si>
  <si>
    <t>Odkaz na mn. položky pořadí 48 : 1,74000</t>
  </si>
  <si>
    <t>979081121R00</t>
  </si>
  <si>
    <t>Odvoz suti a vybouraných hmot na skládku příplatek za každý další 1 km</t>
  </si>
  <si>
    <t>801-3</t>
  </si>
  <si>
    <t>997013213T00</t>
  </si>
  <si>
    <t>Doprava suť budova v-12m ručně</t>
  </si>
  <si>
    <t>997013501I10</t>
  </si>
  <si>
    <t>Odvoz suti a vybouraných hmot na skládku nebo meziskládku do 1 km se složením</t>
  </si>
  <si>
    <t>997013831I10</t>
  </si>
  <si>
    <t>Poplatky za uložení stavebního směsného odpadu na skládce ( skládkovné)</t>
  </si>
  <si>
    <t>99900000R</t>
  </si>
  <si>
    <t>Kontejner - přistavení, naložení a odvoz suti vč uložení na skládku</t>
  </si>
  <si>
    <t>POL3_0</t>
  </si>
  <si>
    <t>M21</t>
  </si>
  <si>
    <t>Elektromontáže</t>
  </si>
  <si>
    <t>900      R25</t>
  </si>
  <si>
    <t>Hodinové zúčtovací sazby elektromontér, tarifní třída 8</t>
  </si>
  <si>
    <t>210800106RT1</t>
  </si>
  <si>
    <t>Montáž kabelu CYKY 750 V, 3 x 2,5 mm2, uloženého pod omítkou, včetně dodávky kabelu</t>
  </si>
  <si>
    <t>210800118RT1</t>
  </si>
  <si>
    <t>POL1_9</t>
  </si>
  <si>
    <t>21.001</t>
  </si>
  <si>
    <t>Pomocné práce pro elektroinstalace</t>
  </si>
  <si>
    <t>21.002</t>
  </si>
  <si>
    <t>Pomocný instalační a drobný materiál pro elektroinstalace</t>
  </si>
  <si>
    <t>21.0200</t>
  </si>
  <si>
    <t>Instalace</t>
  </si>
  <si>
    <t>Instalace silového rozvaděče do stěny</t>
  </si>
  <si>
    <t>Krabice s V</t>
  </si>
  <si>
    <t>Instalační krabice odbočná s víčkem, včetně vnitřních svorkovnic</t>
  </si>
  <si>
    <t>Rozvaděč</t>
  </si>
  <si>
    <t>1x Svodič přepětí B+C /4P</t>
  </si>
  <si>
    <t>světla</t>
  </si>
  <si>
    <t>Zásuvka 230V - 1</t>
  </si>
  <si>
    <t>Zásuvka 230V - 3</t>
  </si>
  <si>
    <t>Jistič</t>
  </si>
  <si>
    <t>Jistič 3F 20A, rozměry 2 DIN, jmenovité napětí 230/400V, včetně dodávky kabelu 5 x 6 (6m) do demonstračního stolu</t>
  </si>
  <si>
    <t>Jistič 3F 25A, rozměry 2 DIN, jmenovité napětí 230/400V</t>
  </si>
  <si>
    <t>Podružné práce</t>
  </si>
  <si>
    <t>Pomocné práce, doprava</t>
  </si>
  <si>
    <t>Revize</t>
  </si>
  <si>
    <t>Výchozí revize elektro pro silové rozvody v učebně + pro podružný silový rozvaděč + pro provozní, osvětlení</t>
  </si>
  <si>
    <t>Instalace ostatního drobného instalačního materiálu</t>
  </si>
  <si>
    <t>R-položka</t>
  </si>
  <si>
    <t>POL12_1</t>
  </si>
  <si>
    <t>SUM</t>
  </si>
  <si>
    <t>END</t>
  </si>
  <si>
    <t>001</t>
  </si>
  <si>
    <t>Multimediální učebna</t>
  </si>
  <si>
    <t>3</t>
  </si>
  <si>
    <t>Svislé a kompletní konstrukce</t>
  </si>
  <si>
    <t>202      R00</t>
  </si>
  <si>
    <t>Zednické výpomoci HSV - zapravení drážek v podlaze, ve stěnách, začištění omítek apod.</t>
  </si>
  <si>
    <t xml:space="preserve">hod   </t>
  </si>
  <si>
    <t>POL1_4</t>
  </si>
  <si>
    <t>203      R00</t>
  </si>
  <si>
    <t>Zednické výpomoci HSV - pomocné práce při sekání a bourání, frézování, odnosení stávajícího vybavení</t>
  </si>
  <si>
    <t>3_001</t>
  </si>
  <si>
    <t>Materiál na zapravení drážek v podlahách, SMS, betonový potěr, perlinka R 117 apod.</t>
  </si>
  <si>
    <t>99</t>
  </si>
  <si>
    <t>Staveništní přesun hmot</t>
  </si>
  <si>
    <t>999281108R00</t>
  </si>
  <si>
    <t>Přesun hmot pro opravy a údržbu do výšky 12 m</t>
  </si>
  <si>
    <t>penetrace podkladu</t>
  </si>
  <si>
    <t>Odkaz na mn. položky pořadí 6 : 97,00000</t>
  </si>
  <si>
    <t>Odstranění soklíků a lišt pryžových nebo plastových</t>
  </si>
  <si>
    <t>Lepení podlahových soklíků z PVC a vinylu, včetně dodávky soklíku PVC</t>
  </si>
  <si>
    <t>Odkaz na mn. položky pořadí 11 : 56,00000</t>
  </si>
  <si>
    <t>Odstranění PVC a koberců lepených s podložkou, z ploch 10 - 20 m2</t>
  </si>
  <si>
    <t>776521200RT1</t>
  </si>
  <si>
    <t>Lepení povlakových podlah z dílců PVC a CV (vinyl), pouze položení - PVC ve specifikaci</t>
  </si>
  <si>
    <t>Vybudování vyvýšeného stupínku (podia)
Stupínek o ploše 17,84 m2. Podkladní rošt z hranolů 50x100 cm. OSB deska 25 mm.</t>
  </si>
  <si>
    <t>Příprava podkladu - vysávání podlah prům.vysavačem</t>
  </si>
  <si>
    <t>784191003</t>
  </si>
  <si>
    <t>Čištění vnitřních ploch oken dvojitých nebo zdvojených po provedení malířských prací</t>
  </si>
  <si>
    <t>Penetrace podkladu univerzální Primalex 1x</t>
  </si>
  <si>
    <t>Malba, bílá, bez penetrace, 2 x</t>
  </si>
  <si>
    <t>Odstranění malby oškrábáním v místnosti H do 3,8 m</t>
  </si>
  <si>
    <t>Odstranění maleb omytím v místnosti H do 3,8 m</t>
  </si>
  <si>
    <t>Příplatek k odvozu za každý další 1 km</t>
  </si>
  <si>
    <t>Odkaz na mn. položky pořadí 28 : 1,49000</t>
  </si>
  <si>
    <t>342</t>
  </si>
  <si>
    <t>Stěny a příčky montované lehké</t>
  </si>
  <si>
    <t>342012222RTP</t>
  </si>
  <si>
    <t>HZS, elektromontér v tarifní třídě 8</t>
  </si>
  <si>
    <t>PVC zápustný rozvaděč uzavíratelný, PVC zápustná rozvodnice uzavíratelná 12 modulová, 1x jistič hlav, 6x jistič B16A, 1x proudový chránič, 1x hlavní vypínač</t>
  </si>
  <si>
    <t>21.0100</t>
  </si>
  <si>
    <t>Propojení/napojení učitelského pracoviště na média</t>
  </si>
  <si>
    <t>Cena celkem</t>
  </si>
  <si>
    <t>Název</t>
  </si>
  <si>
    <t>Číslo</t>
  </si>
  <si>
    <t>Celkem za stavbu</t>
  </si>
  <si>
    <t>202</t>
  </si>
  <si>
    <t>201</t>
  </si>
  <si>
    <t>02</t>
  </si>
  <si>
    <t>Stavba</t>
  </si>
  <si>
    <t>DPH celkem</t>
  </si>
  <si>
    <t>#CASTI&gt;&gt;</t>
  </si>
  <si>
    <t>Rekapitulace dílčích částí</t>
  </si>
  <si>
    <t>Za objednatele</t>
  </si>
  <si>
    <t>Za zhotovitele</t>
  </si>
  <si>
    <t>dne</t>
  </si>
  <si>
    <t>v</t>
  </si>
  <si>
    <t>CZK</t>
  </si>
  <si>
    <t>Cena celkem s DPH</t>
  </si>
  <si>
    <t>Zaokrouhlení</t>
  </si>
  <si>
    <t xml:space="preserve">Základní DPH </t>
  </si>
  <si>
    <t>Základ pro základní DPH</t>
  </si>
  <si>
    <t xml:space="preserve">Snížená DPH </t>
  </si>
  <si>
    <t>Základ pro sníženou DPH</t>
  </si>
  <si>
    <t>Rekapitulace daní</t>
  </si>
  <si>
    <t>Vypracoval:</t>
  </si>
  <si>
    <t>DIČ:</t>
  </si>
  <si>
    <t>IČO:</t>
  </si>
  <si>
    <t>Zhotovitel:</t>
  </si>
  <si>
    <t>Projektant:</t>
  </si>
  <si>
    <t>Objednatel:</t>
  </si>
  <si>
    <t>04</t>
  </si>
  <si>
    <t>Stavba:</t>
  </si>
  <si>
    <t>Zjednodušený položkový rozpočet stavby</t>
  </si>
  <si>
    <t>#RTSROZP#</t>
  </si>
  <si>
    <t>ZŠ Mitušova, Ostrava</t>
  </si>
  <si>
    <t>Modernizace odborných učeben na ZŠ Mitušova 16, Ostrava-Hrabůvka</t>
  </si>
  <si>
    <t>Učebna přírodních věd</t>
  </si>
  <si>
    <t>Multimediálni učebna</t>
  </si>
  <si>
    <t>Radomír Střalka, Školská čtvrť 1364, 74401 Frenštát pod Radhoštěm</t>
  </si>
  <si>
    <t>Vypínač 230V/10A, IP 20, vč. zapojení a ukončení</t>
  </si>
  <si>
    <t>21-025</t>
  </si>
  <si>
    <t>Zásuvka 230V/16A trojnásobná,3p, IP 20, včetně přístrojové krabice, vč. zapojení a ukončení vč. rámečků,  výška 130 cm</t>
  </si>
  <si>
    <t>Zásuvka 230V/16A jednonásobná,3p, IP 20, včetně přístrojové krabice, vč. zapojení a ukončení,  výška 130 cm</t>
  </si>
  <si>
    <t>Materiál: Plast, Kov; Barva: Bílá; Patice: Integrovaný LED modul; Počet žárovek: 1; LED je součástí balení; Barva světla: Denní bílá; Teplota chromatičnosti: 4000 K; Příkon zdroje:  40 W; Ekvivalent klasické žárovky: 275 W; Max. příkon zdroje: 40 W; Celkový příkon svítidla: 40 W; Světelný tok celkový: 4000 lm; Funkce: LED technologie; Průměrná životnost zdroje: 30000 h; Úhel vyzařování: 110 °; Počet spínacích cyklů: 15000 ON/OFF; Index podání barev (CRI): 80 Ra; Výška: 30 mm; Šířka: 295 mm; Délka: 1195 mm; Hmotnost: 2,35 kg; Způsob montáže: Přisazené; Stupeň krytí (IP): IP20; Napětí: 230 V; Třída ochrany před úrazem elektrickým proudem: 1.</t>
  </si>
  <si>
    <t>PVC zápustný rozvaděč uzavíratelný, PVC zápustná rozvodnice uzavíratelná 36 modulová, 1x jistič hlav, 7x jistič B16A, 1x jistič B8A, 2x jistič B10A, 2x proudový chránič, 1x hlavní vypínač, 1 s jistič 3 fázový 20A</t>
  </si>
  <si>
    <t>Drobné elektroinstalační práce -  natažení husího krku DN50 z místa, kde bude učitelská katedra do krabice v čelní stěně označena KO 150 krabice. Z této krabice natáhmnout stejný husí krk DN50 do krabičky vedle zásuvek, dle plánku "instalace zásuvek čelní stěna"</t>
  </si>
  <si>
    <t>Elektroinstalace projekce vč. ostatní kabeláže pro</t>
  </si>
  <si>
    <t>Montáž kabelu CYKY 750 V, 5 x 6 mm, včetně dodávky kabelu od hlavní skříně na chodbě do rozvaděče ve třídě</t>
  </si>
  <si>
    <t xml:space="preserve">Dopojení zařizovacího předmětu na stávající vpusť a do mediového tunelu do odpadu, umístěného pod dřezem v pracovním stole učitele. </t>
  </si>
  <si>
    <t>D+M průtokového ohřívače  - Tlakový průtokový ohřívač – učitelské pracoviště
Pro učitelské pracoviště se počítá s instalací tlakového průtokového ohřívače pod dřez. Bude použit kompaktní model s příkonem 3,5 kW, určený pro jednofázové připojení na 230 V.</t>
  </si>
  <si>
    <t>Elektrické dálkově ovládané lamelové vnitřní zatemnění oken. Předokenní rolety jsou složeny z lamel,, rozměr 1600 x 2700 mm, Hliníkový box, lamela hliníková BP41R oboustranně drážkovaná, vodící lišty, AL 53 x 22 mm, článkové bezpečnostní závěsy. Ovládání - elektropohonem. Viditelná část boxu, vodící lišty a spodní dopadová lišta - antracit AL67. Lamela -, AL67 antracit RAL7016</t>
  </si>
  <si>
    <t>Zásuvka 230V/16A trojnásobná,3p, IP 20, včetně přístrojové krabice, vč. zapojení a ukončení vč. Trojrámečku,  výška 130 cm</t>
  </si>
  <si>
    <t>Montáž kabelu CYKY 750 V, 5 x 6 mm, včetně dodávky kabelu</t>
  </si>
  <si>
    <t>Elektrické dálkově ovládané lamelové vnitřní zatemnění oken. Předokenní rolety jsou složeny z lamel,, rozměr 1380x 2550 mm, Hliníkový box, lamela hliníková BP41R oboustranně drážkovaná, vodící lišty, AL 53 x 22 mm, článkové bezpečnostní závěsy. Ovládání - elektropohonem. Viditelná část boxu, vodící lišty a spodní dopadová lišta - antracit AL67. Lamela -, AL67 antracit RAL7016</t>
  </si>
  <si>
    <t xml:space="preserve">Příčka SDK min. tl.100 mm, plech.konstrukce,zvuková izolace; Modrá akustická a protipožární deska, zakončení, hran PRO; třída reakce na oheň A2-s1_ d0_12,5x1250x2000 mm_2,5m2/ks; soubor 45 m, příčka se nachází za tabulí. Příčka obsahuje výztuhy, které zabezpečí stabilitu montáže interaktivního LCD, včetně pojezdu. Včetně demontáže a likvidace stávající dřevěné příčky. </t>
  </si>
  <si>
    <t>Odkaz na mn. položky pořadí 38 :2,60000*1,15</t>
  </si>
  <si>
    <t>D+M  obkladů vnitřních z dlaždic keramických kladených do tmele 200 x 200 mm,  , kladených do flexibilního tmele, včetně potřebných postupů</t>
  </si>
  <si>
    <t>Lepení povlakových podlah z plastů ,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</si>
</sst>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7"/>
      <name val="Arial CE"/>
      <charset val="238"/>
    </font>
    <font>
      <b/>
      <sz val="14"/>
      <name val="Arial CE"/>
      <family val="2"/>
      <charset val="238"/>
    </font>
    <font>
      <b/>
      <sz val="13"/>
      <name val="Arial CE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9"/>
      <color rgb="FF000000"/>
      <name val="Tahoma"/>
      <family val="2"/>
      <charset val="238"/>
    </font>
    <font>
      <sz val="8"/>
      <color theme="1"/>
      <name val="Ariel CE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rgb="FF99CC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0"/>
    <xf numFmtId="9" fontId="1" fillId="0" borderId="0" applyFont="0" applyFill="0" applyBorder="0" applyAlignment="0" applyProtection="0"/>
    <xf numFmtId="0" fontId="2" fillId="0" borderId="0"/>
  </cellStyleXfs>
  <cellXfs count="246">
    <xf numFmtId="0" fontId="0" fillId="0" borderId="0" xfId="0"/>
    <xf numFmtId="4" fontId="7" fillId="4" borderId="9" xfId="0" applyNumberFormat="1" applyFont="1" applyFill="1" applyBorder="1" applyAlignment="1" applyProtection="1">
      <alignment vertical="top" shrinkToFit="1"/>
      <protection locked="0"/>
    </xf>
    <xf numFmtId="4" fontId="7" fillId="4" borderId="12" xfId="0" applyNumberFormat="1" applyFont="1" applyFill="1" applyBorder="1" applyAlignment="1" applyProtection="1">
      <alignment vertical="top" shrinkToFit="1"/>
      <protection locked="0"/>
    </xf>
    <xf numFmtId="0" fontId="12" fillId="0" borderId="0" xfId="1"/>
    <xf numFmtId="0" fontId="12" fillId="0" borderId="0" xfId="1" applyAlignment="1">
      <alignment wrapText="1"/>
    </xf>
    <xf numFmtId="3" fontId="12" fillId="0" borderId="0" xfId="1" applyNumberFormat="1"/>
    <xf numFmtId="4" fontId="12" fillId="0" borderId="0" xfId="1" applyNumberFormat="1"/>
    <xf numFmtId="3" fontId="12" fillId="2" borderId="1" xfId="1" applyNumberFormat="1" applyFill="1" applyBorder="1" applyAlignment="1">
      <alignment vertical="center"/>
    </xf>
    <xf numFmtId="4" fontId="12" fillId="2" borderId="1" xfId="1" applyNumberFormat="1" applyFill="1" applyBorder="1" applyAlignment="1">
      <alignment vertical="center" shrinkToFit="1"/>
    </xf>
    <xf numFmtId="4" fontId="12" fillId="2" borderId="1" xfId="1" applyNumberFormat="1" applyFill="1" applyBorder="1" applyAlignment="1">
      <alignment vertical="center" wrapText="1" shrinkToFit="1"/>
    </xf>
    <xf numFmtId="4" fontId="12" fillId="0" borderId="14" xfId="1" applyNumberFormat="1" applyBorder="1"/>
    <xf numFmtId="3" fontId="12" fillId="0" borderId="1" xfId="1" applyNumberFormat="1" applyBorder="1" applyAlignment="1">
      <alignment vertical="center"/>
    </xf>
    <xf numFmtId="4" fontId="12" fillId="0" borderId="1" xfId="1" applyNumberFormat="1" applyBorder="1" applyAlignment="1">
      <alignment vertical="center" shrinkToFit="1"/>
    </xf>
    <xf numFmtId="4" fontId="12" fillId="0" borderId="1" xfId="1" applyNumberFormat="1" applyBorder="1" applyAlignment="1">
      <alignment vertical="center" wrapText="1" shrinkToFit="1"/>
    </xf>
    <xf numFmtId="4" fontId="12" fillId="0" borderId="4" xfId="1" applyNumberFormat="1" applyBorder="1" applyAlignment="1">
      <alignment horizontal="left" vertical="center"/>
    </xf>
    <xf numFmtId="3" fontId="15" fillId="0" borderId="1" xfId="1" applyNumberFormat="1" applyFont="1" applyBorder="1" applyAlignment="1">
      <alignment vertical="center"/>
    </xf>
    <xf numFmtId="4" fontId="15" fillId="0" borderId="1" xfId="1" applyNumberFormat="1" applyFont="1" applyBorder="1" applyAlignment="1">
      <alignment vertical="center" shrinkToFit="1"/>
    </xf>
    <xf numFmtId="4" fontId="15" fillId="0" borderId="1" xfId="1" applyNumberFormat="1" applyFont="1" applyBorder="1" applyAlignment="1">
      <alignment vertical="center" wrapText="1" shrinkToFit="1"/>
    </xf>
    <xf numFmtId="4" fontId="15" fillId="0" borderId="4" xfId="1" applyNumberFormat="1" applyFont="1" applyBorder="1" applyAlignment="1">
      <alignment vertical="center"/>
    </xf>
    <xf numFmtId="4" fontId="16" fillId="0" borderId="1" xfId="1" applyNumberFormat="1" applyFont="1" applyBorder="1" applyAlignment="1">
      <alignment horizontal="right" vertical="center" shrinkToFit="1"/>
    </xf>
    <xf numFmtId="4" fontId="16" fillId="0" borderId="1" xfId="1" applyNumberFormat="1" applyFont="1" applyBorder="1" applyAlignment="1">
      <alignment horizontal="right" vertical="center" wrapText="1" shrinkToFit="1"/>
    </xf>
    <xf numFmtId="4" fontId="12" fillId="0" borderId="4" xfId="1" applyNumberFormat="1" applyBorder="1" applyAlignment="1">
      <alignment vertical="center"/>
    </xf>
    <xf numFmtId="3" fontId="13" fillId="3" borderId="1" xfId="1" applyNumberFormat="1" applyFont="1" applyFill="1" applyBorder="1" applyAlignment="1">
      <alignment horizontal="center" vertical="center" wrapText="1"/>
    </xf>
    <xf numFmtId="4" fontId="13" fillId="3" borderId="1" xfId="1" applyNumberFormat="1" applyFont="1" applyFill="1" applyBorder="1" applyAlignment="1">
      <alignment horizontal="center" vertical="center" wrapText="1" shrinkToFit="1"/>
    </xf>
    <xf numFmtId="4" fontId="17" fillId="3" borderId="1" xfId="1" applyNumberFormat="1" applyFont="1" applyFill="1" applyBorder="1" applyAlignment="1">
      <alignment horizontal="center" vertical="center" wrapText="1" shrinkToFit="1"/>
    </xf>
    <xf numFmtId="4" fontId="13" fillId="3" borderId="2" xfId="1" applyNumberFormat="1" applyFont="1" applyFill="1" applyBorder="1" applyAlignment="1">
      <alignment vertical="center" wrapText="1"/>
    </xf>
    <xf numFmtId="4" fontId="13" fillId="3" borderId="4" xfId="1" applyNumberFormat="1" applyFont="1" applyFill="1" applyBorder="1" applyAlignment="1">
      <alignment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12" fillId="0" borderId="15" xfId="1" applyBorder="1" applyAlignment="1">
      <alignment horizontal="right"/>
    </xf>
    <xf numFmtId="0" fontId="12" fillId="0" borderId="16" xfId="1" applyBorder="1"/>
    <xf numFmtId="0" fontId="12" fillId="0" borderId="16" xfId="1" applyBorder="1" applyAlignment="1">
      <alignment wrapText="1"/>
    </xf>
    <xf numFmtId="0" fontId="12" fillId="0" borderId="17" xfId="1" applyBorder="1"/>
    <xf numFmtId="0" fontId="12" fillId="0" borderId="18" xfId="1" applyBorder="1" applyAlignment="1">
      <alignment horizontal="right"/>
    </xf>
    <xf numFmtId="0" fontId="12" fillId="0" borderId="0" xfId="1" applyAlignment="1">
      <alignment horizontal="center"/>
    </xf>
    <xf numFmtId="0" fontId="12" fillId="0" borderId="19" xfId="1" applyBorder="1"/>
    <xf numFmtId="0" fontId="15" fillId="0" borderId="0" xfId="1" applyFont="1"/>
    <xf numFmtId="0" fontId="15" fillId="0" borderId="18" xfId="1" applyFont="1" applyBorder="1" applyAlignment="1">
      <alignment horizontal="right"/>
    </xf>
    <xf numFmtId="0" fontId="15" fillId="0" borderId="0" xfId="1" applyFont="1" applyAlignment="1">
      <alignment wrapText="1"/>
    </xf>
    <xf numFmtId="0" fontId="15" fillId="0" borderId="19" xfId="1" applyFont="1" applyBorder="1"/>
    <xf numFmtId="0" fontId="15" fillId="0" borderId="20" xfId="1" applyFont="1" applyBorder="1" applyAlignment="1">
      <alignment vertical="top"/>
    </xf>
    <xf numFmtId="14" fontId="15" fillId="0" borderId="20" xfId="1" applyNumberFormat="1" applyFont="1" applyBorder="1" applyAlignment="1">
      <alignment horizontal="center" vertical="top"/>
    </xf>
    <xf numFmtId="0" fontId="12" fillId="0" borderId="0" xfId="1" applyAlignment="1">
      <alignment horizontal="center" vertical="center"/>
    </xf>
    <xf numFmtId="0" fontId="15" fillId="0" borderId="20" xfId="1" applyFont="1" applyBorder="1" applyAlignment="1">
      <alignment vertical="top" wrapText="1"/>
    </xf>
    <xf numFmtId="0" fontId="12" fillId="0" borderId="0" xfId="1" applyAlignment="1">
      <alignment horizontal="center" vertical="center" wrapText="1"/>
    </xf>
    <xf numFmtId="0" fontId="12" fillId="0" borderId="19" xfId="1" applyBorder="1" applyAlignment="1">
      <alignment horizontal="right"/>
    </xf>
    <xf numFmtId="49" fontId="15" fillId="2" borderId="21" xfId="1" applyNumberFormat="1" applyFont="1" applyFill="1" applyBorder="1" applyAlignment="1">
      <alignment horizontal="left" vertical="center"/>
    </xf>
    <xf numFmtId="0" fontId="12" fillId="2" borderId="22" xfId="1" applyFill="1" applyBorder="1"/>
    <xf numFmtId="0" fontId="12" fillId="2" borderId="22" xfId="1" applyFill="1" applyBorder="1" applyAlignment="1">
      <alignment wrapText="1"/>
    </xf>
    <xf numFmtId="0" fontId="3" fillId="2" borderId="23" xfId="1" applyFont="1" applyFill="1" applyBorder="1" applyAlignment="1">
      <alignment horizontal="left" vertical="center" indent="1"/>
    </xf>
    <xf numFmtId="49" fontId="12" fillId="0" borderId="18" xfId="1" applyNumberFormat="1" applyBorder="1" applyAlignment="1">
      <alignment horizontal="left" vertical="center"/>
    </xf>
    <xf numFmtId="4" fontId="12" fillId="0" borderId="0" xfId="1" applyNumberFormat="1" applyAlignment="1">
      <alignment horizontal="left" vertical="center"/>
    </xf>
    <xf numFmtId="0" fontId="12" fillId="0" borderId="0" xfId="1" applyAlignment="1">
      <alignment horizontal="left" vertical="center" wrapText="1"/>
    </xf>
    <xf numFmtId="1" fontId="12" fillId="0" borderId="0" xfId="1" applyNumberFormat="1" applyAlignment="1">
      <alignment horizontal="left" vertical="center" wrapText="1"/>
    </xf>
    <xf numFmtId="0" fontId="12" fillId="0" borderId="19" xfId="1" applyBorder="1" applyAlignment="1">
      <alignment horizontal="left" vertical="center" indent="1"/>
    </xf>
    <xf numFmtId="49" fontId="12" fillId="0" borderId="24" xfId="1" applyNumberFormat="1" applyBorder="1" applyAlignment="1">
      <alignment horizontal="left" vertical="center"/>
    </xf>
    <xf numFmtId="0" fontId="12" fillId="0" borderId="20" xfId="1" applyBorder="1" applyAlignment="1">
      <alignment horizontal="left" vertical="center" indent="1"/>
    </xf>
    <xf numFmtId="1" fontId="15" fillId="0" borderId="25" xfId="1" applyNumberFormat="1" applyFont="1" applyBorder="1" applyAlignment="1">
      <alignment horizontal="right" vertical="center" wrapText="1"/>
    </xf>
    <xf numFmtId="0" fontId="12" fillId="0" borderId="20" xfId="1" applyBorder="1" applyAlignment="1">
      <alignment wrapText="1"/>
    </xf>
    <xf numFmtId="0" fontId="12" fillId="0" borderId="20" xfId="1" applyBorder="1" applyAlignment="1">
      <alignment horizontal="left" vertical="center" wrapText="1"/>
    </xf>
    <xf numFmtId="0" fontId="12" fillId="0" borderId="26" xfId="1" applyBorder="1" applyAlignment="1">
      <alignment horizontal="left" vertical="center" indent="1"/>
    </xf>
    <xf numFmtId="49" fontId="12" fillId="0" borderId="27" xfId="1" applyNumberFormat="1" applyBorder="1" applyAlignment="1">
      <alignment horizontal="left" vertical="center"/>
    </xf>
    <xf numFmtId="0" fontId="12" fillId="0" borderId="2" xfId="1" applyBorder="1" applyAlignment="1">
      <alignment horizontal="left" vertical="center" indent="1"/>
    </xf>
    <xf numFmtId="1" fontId="15" fillId="0" borderId="4" xfId="1" applyNumberFormat="1" applyFont="1" applyBorder="1" applyAlignment="1">
      <alignment horizontal="right" vertical="center" wrapText="1"/>
    </xf>
    <xf numFmtId="0" fontId="12" fillId="0" borderId="2" xfId="1" applyBorder="1" applyAlignment="1">
      <alignment wrapText="1"/>
    </xf>
    <xf numFmtId="0" fontId="12" fillId="0" borderId="2" xfId="1" applyBorder="1" applyAlignment="1">
      <alignment horizontal="left" vertical="center" wrapText="1"/>
    </xf>
    <xf numFmtId="0" fontId="12" fillId="0" borderId="28" xfId="1" applyBorder="1" applyAlignment="1">
      <alignment horizontal="left" vertical="center" indent="1"/>
    </xf>
    <xf numFmtId="0" fontId="15" fillId="0" borderId="20" xfId="1" applyFont="1" applyBorder="1" applyAlignment="1">
      <alignment vertical="center"/>
    </xf>
    <xf numFmtId="1" fontId="15" fillId="0" borderId="20" xfId="1" applyNumberFormat="1" applyFont="1" applyBorder="1" applyAlignment="1">
      <alignment horizontal="right" vertical="center" wrapText="1"/>
    </xf>
    <xf numFmtId="0" fontId="12" fillId="0" borderId="26" xfId="1" applyBorder="1" applyAlignment="1">
      <alignment horizontal="left" indent="1"/>
    </xf>
    <xf numFmtId="0" fontId="12" fillId="0" borderId="29" xfId="1" applyBorder="1"/>
    <xf numFmtId="0" fontId="15" fillId="0" borderId="6" xfId="1" applyFont="1" applyBorder="1" applyAlignment="1">
      <alignment vertical="center"/>
    </xf>
    <xf numFmtId="0" fontId="12" fillId="0" borderId="6" xfId="1" applyBorder="1" applyAlignment="1">
      <alignment horizontal="right" vertical="center"/>
    </xf>
    <xf numFmtId="0" fontId="15" fillId="0" borderId="6" xfId="1" applyFont="1" applyBorder="1" applyAlignment="1">
      <alignment vertical="center" wrapText="1"/>
    </xf>
    <xf numFmtId="0" fontId="15" fillId="0" borderId="6" xfId="1" applyFont="1" applyBorder="1" applyAlignment="1">
      <alignment horizontal="left" vertical="top"/>
    </xf>
    <xf numFmtId="0" fontId="12" fillId="0" borderId="6" xfId="1" applyBorder="1" applyAlignment="1">
      <alignment vertical="top" wrapText="1"/>
    </xf>
    <xf numFmtId="0" fontId="12" fillId="0" borderId="30" xfId="1" applyBorder="1" applyAlignment="1">
      <alignment horizontal="left" vertical="top" indent="1"/>
    </xf>
    <xf numFmtId="0" fontId="12" fillId="0" borderId="24" xfId="1" applyBorder="1"/>
    <xf numFmtId="0" fontId="12" fillId="0" borderId="20" xfId="1" applyBorder="1" applyAlignment="1">
      <alignment horizontal="right" vertical="center"/>
    </xf>
    <xf numFmtId="0" fontId="15" fillId="0" borderId="20" xfId="1" applyFont="1" applyBorder="1" applyAlignment="1">
      <alignment horizontal="left" vertical="center" wrapText="1"/>
    </xf>
    <xf numFmtId="0" fontId="15" fillId="0" borderId="20" xfId="1" applyFont="1" applyBorder="1" applyAlignment="1">
      <alignment horizontal="right" vertical="center" wrapText="1"/>
    </xf>
    <xf numFmtId="0" fontId="15" fillId="0" borderId="26" xfId="1" applyFont="1" applyBorder="1" applyAlignment="1">
      <alignment horizontal="left" vertical="center" indent="1"/>
    </xf>
    <xf numFmtId="0" fontId="12" fillId="0" borderId="18" xfId="1" applyBorder="1"/>
    <xf numFmtId="0" fontId="15" fillId="0" borderId="0" xfId="1" applyFont="1" applyAlignment="1">
      <alignment horizontal="left" vertical="center"/>
    </xf>
    <xf numFmtId="0" fontId="12" fillId="0" borderId="0" xfId="1" applyAlignment="1">
      <alignment horizontal="right" vertical="center"/>
    </xf>
    <xf numFmtId="0" fontId="15" fillId="0" borderId="0" xfId="1" applyFont="1" applyAlignment="1">
      <alignment vertical="center" wrapText="1"/>
    </xf>
    <xf numFmtId="0" fontId="15" fillId="0" borderId="19" xfId="1" applyFont="1" applyBorder="1" applyAlignment="1">
      <alignment horizontal="left" vertical="center" indent="1"/>
    </xf>
    <xf numFmtId="0" fontId="12" fillId="0" borderId="20" xfId="1" applyBorder="1" applyAlignment="1">
      <alignment horizontal="right"/>
    </xf>
    <xf numFmtId="0" fontId="12" fillId="0" borderId="20" xfId="1" applyBorder="1"/>
    <xf numFmtId="0" fontId="12" fillId="0" borderId="20" xfId="1" applyBorder="1" applyAlignment="1">
      <alignment vertical="center"/>
    </xf>
    <xf numFmtId="0" fontId="12" fillId="0" borderId="20" xfId="1" applyBorder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2" fillId="2" borderId="20" xfId="1" applyFill="1" applyBorder="1" applyAlignment="1">
      <alignment wrapText="1"/>
    </xf>
    <xf numFmtId="0" fontId="12" fillId="2" borderId="26" xfId="1" applyFill="1" applyBorder="1" applyAlignment="1">
      <alignment horizontal="left" vertical="center" indent="1"/>
    </xf>
    <xf numFmtId="0" fontId="12" fillId="2" borderId="0" xfId="1" applyFill="1" applyAlignment="1">
      <alignment wrapText="1"/>
    </xf>
    <xf numFmtId="0" fontId="15" fillId="2" borderId="0" xfId="1" applyFont="1" applyFill="1" applyAlignment="1">
      <alignment horizontal="left" vertical="center" wrapText="1"/>
    </xf>
    <xf numFmtId="0" fontId="12" fillId="2" borderId="19" xfId="1" applyFill="1" applyBorder="1" applyAlignment="1">
      <alignment horizontal="left" vertical="center" indent="1"/>
    </xf>
    <xf numFmtId="14" fontId="16" fillId="0" borderId="0" xfId="1" applyNumberFormat="1" applyFont="1" applyAlignment="1">
      <alignment horizontal="left"/>
    </xf>
    <xf numFmtId="49" fontId="14" fillId="2" borderId="0" xfId="1" applyNumberFormat="1" applyFont="1" applyFill="1" applyAlignment="1">
      <alignment horizontal="left" vertical="center" wrapText="1"/>
    </xf>
    <xf numFmtId="0" fontId="21" fillId="2" borderId="19" xfId="1" applyFont="1" applyFill="1" applyBorder="1" applyAlignment="1">
      <alignment horizontal="left" vertical="center" indent="1"/>
    </xf>
    <xf numFmtId="0" fontId="12" fillId="0" borderId="34" xfId="1" applyBorder="1"/>
    <xf numFmtId="4" fontId="7" fillId="4" borderId="1" xfId="0" applyNumberFormat="1" applyFont="1" applyFill="1" applyBorder="1" applyAlignment="1" applyProtection="1">
      <alignment vertical="top" shrinkToFit="1"/>
      <protection locked="0"/>
    </xf>
    <xf numFmtId="0" fontId="15" fillId="6" borderId="0" xfId="1" applyFont="1" applyFill="1" applyAlignment="1" applyProtection="1">
      <alignment horizontal="left" vertical="center"/>
      <protection locked="0"/>
    </xf>
    <xf numFmtId="0" fontId="15" fillId="6" borderId="20" xfId="1" applyFont="1" applyFill="1" applyBorder="1" applyAlignment="1" applyProtection="1">
      <alignment horizontal="left" vertical="center" wrapText="1"/>
      <protection locked="0"/>
    </xf>
    <xf numFmtId="4" fontId="23" fillId="7" borderId="37" xfId="0" applyNumberFormat="1" applyFont="1" applyFill="1" applyBorder="1" applyAlignment="1" applyProtection="1">
      <alignment horizontal="right" vertical="center" shrinkToFit="1"/>
      <protection locked="0"/>
    </xf>
    <xf numFmtId="4" fontId="20" fillId="0" borderId="6" xfId="1" applyNumberFormat="1" applyFont="1" applyBorder="1" applyAlignment="1">
      <alignment horizontal="right" vertical="center"/>
    </xf>
    <xf numFmtId="0" fontId="12" fillId="0" borderId="20" xfId="1" applyBorder="1" applyAlignment="1">
      <alignment horizontal="right" indent="1"/>
    </xf>
    <xf numFmtId="0" fontId="12" fillId="0" borderId="24" xfId="1" applyBorder="1" applyAlignment="1">
      <alignment horizontal="right" indent="1"/>
    </xf>
    <xf numFmtId="4" fontId="20" fillId="0" borderId="4" xfId="1" applyNumberFormat="1" applyFont="1" applyBorder="1" applyAlignment="1">
      <alignment vertical="center"/>
    </xf>
    <xf numFmtId="4" fontId="20" fillId="0" borderId="2" xfId="1" applyNumberFormat="1" applyFont="1" applyBorder="1" applyAlignment="1">
      <alignment vertical="center"/>
    </xf>
    <xf numFmtId="4" fontId="20" fillId="0" borderId="4" xfId="1" applyNumberFormat="1" applyFont="1" applyBorder="1" applyAlignment="1">
      <alignment horizontal="right" vertical="center"/>
    </xf>
    <xf numFmtId="4" fontId="20" fillId="0" borderId="2" xfId="1" applyNumberFormat="1" applyFont="1" applyBorder="1" applyAlignment="1">
      <alignment horizontal="right" vertical="center"/>
    </xf>
    <xf numFmtId="4" fontId="20" fillId="0" borderId="25" xfId="1" applyNumberFormat="1" applyFont="1" applyBorder="1" applyAlignment="1">
      <alignment horizontal="right" vertical="center"/>
    </xf>
    <xf numFmtId="4" fontId="20" fillId="0" borderId="20" xfId="1" applyNumberFormat="1" applyFont="1" applyBorder="1" applyAlignment="1">
      <alignment horizontal="right" vertical="center"/>
    </xf>
    <xf numFmtId="4" fontId="12" fillId="2" borderId="4" xfId="1" applyNumberFormat="1" applyFill="1" applyBorder="1" applyAlignment="1">
      <alignment vertical="center"/>
    </xf>
    <xf numFmtId="4" fontId="12" fillId="2" borderId="2" xfId="1" applyNumberFormat="1" applyFill="1" applyBorder="1" applyAlignment="1">
      <alignment vertical="center"/>
    </xf>
    <xf numFmtId="4" fontId="12" fillId="2" borderId="3" xfId="1" applyNumberFormat="1" applyFill="1" applyBorder="1" applyAlignment="1">
      <alignment vertical="center"/>
    </xf>
    <xf numFmtId="0" fontId="12" fillId="0" borderId="2" xfId="1" applyBorder="1" applyAlignment="1">
      <alignment vertical="center" wrapText="1"/>
    </xf>
    <xf numFmtId="49" fontId="12" fillId="0" borderId="2" xfId="1" applyNumberFormat="1" applyBorder="1" applyAlignment="1">
      <alignment vertical="center" wrapText="1"/>
    </xf>
    <xf numFmtId="0" fontId="12" fillId="0" borderId="3" xfId="1" applyBorder="1" applyAlignment="1">
      <alignment vertical="center" wrapText="1"/>
    </xf>
    <xf numFmtId="4" fontId="19" fillId="2" borderId="22" xfId="1" applyNumberFormat="1" applyFont="1" applyFill="1" applyBorder="1" applyAlignment="1">
      <alignment horizontal="right" vertical="center"/>
    </xf>
    <xf numFmtId="0" fontId="15" fillId="0" borderId="20" xfId="1" applyFont="1" applyBorder="1" applyAlignment="1">
      <alignment horizontal="center" vertical="center" wrapText="1"/>
    </xf>
    <xf numFmtId="0" fontId="12" fillId="0" borderId="20" xfId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/>
    </xf>
    <xf numFmtId="0" fontId="12" fillId="0" borderId="20" xfId="1" applyBorder="1" applyAlignment="1">
      <alignment horizontal="center" vertical="center"/>
    </xf>
    <xf numFmtId="0" fontId="12" fillId="0" borderId="6" xfId="1" applyBorder="1" applyAlignment="1">
      <alignment horizontal="center" wrapText="1"/>
    </xf>
    <xf numFmtId="4" fontId="12" fillId="0" borderId="2" xfId="1" applyNumberFormat="1" applyBorder="1" applyAlignment="1">
      <alignment vertical="center" wrapText="1"/>
    </xf>
    <xf numFmtId="4" fontId="15" fillId="0" borderId="2" xfId="1" applyNumberFormat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2" fillId="0" borderId="20" xfId="1" applyBorder="1" applyAlignment="1">
      <alignment vertical="center" wrapText="1"/>
    </xf>
    <xf numFmtId="0" fontId="15" fillId="6" borderId="6" xfId="1" applyFont="1" applyFill="1" applyBorder="1" applyAlignment="1" applyProtection="1">
      <alignment horizontal="left" vertical="center"/>
      <protection locked="0"/>
    </xf>
    <xf numFmtId="0" fontId="15" fillId="6" borderId="0" xfId="1" applyFont="1" applyFill="1" applyAlignment="1" applyProtection="1">
      <alignment horizontal="left" vertical="center"/>
      <protection locked="0"/>
    </xf>
    <xf numFmtId="0" fontId="15" fillId="6" borderId="20" xfId="1" applyFont="1" applyFill="1" applyBorder="1" applyAlignment="1" applyProtection="1">
      <alignment horizontal="left" vertical="center"/>
      <protection locked="0"/>
    </xf>
    <xf numFmtId="0" fontId="12" fillId="6" borderId="20" xfId="1" applyFill="1" applyBorder="1" applyAlignment="1" applyProtection="1">
      <alignment horizontal="left" vertical="center"/>
      <protection locked="0"/>
    </xf>
    <xf numFmtId="0" fontId="18" fillId="0" borderId="33" xfId="1" applyFont="1" applyBorder="1" applyAlignment="1">
      <alignment horizontal="center" vertical="center"/>
    </xf>
    <xf numFmtId="0" fontId="18" fillId="0" borderId="3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49" fontId="14" fillId="2" borderId="6" xfId="1" applyNumberFormat="1" applyFont="1" applyFill="1" applyBorder="1" applyAlignment="1">
      <alignment horizontal="left" vertical="center" wrapText="1"/>
    </xf>
    <xf numFmtId="0" fontId="12" fillId="2" borderId="6" xfId="1" applyFill="1" applyBorder="1" applyAlignment="1">
      <alignment wrapText="1"/>
    </xf>
    <xf numFmtId="0" fontId="12" fillId="2" borderId="29" xfId="1" applyFill="1" applyBorder="1" applyAlignment="1">
      <alignment wrapText="1"/>
    </xf>
    <xf numFmtId="0" fontId="15" fillId="2" borderId="0" xfId="1" applyFont="1" applyFill="1" applyAlignment="1">
      <alignment horizontal="left" vertical="center" wrapText="1"/>
    </xf>
    <xf numFmtId="0" fontId="12" fillId="2" borderId="0" xfId="1" applyFill="1" applyAlignment="1">
      <alignment wrapText="1"/>
    </xf>
    <xf numFmtId="0" fontId="12" fillId="2" borderId="18" xfId="1" applyFill="1" applyBorder="1" applyAlignment="1">
      <alignment wrapText="1"/>
    </xf>
    <xf numFmtId="0" fontId="15" fillId="2" borderId="20" xfId="1" applyFont="1" applyFill="1" applyBorder="1" applyAlignment="1">
      <alignment horizontal="left" vertical="center" wrapText="1"/>
    </xf>
    <xf numFmtId="0" fontId="15" fillId="2" borderId="24" xfId="1" applyFont="1" applyFill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12" fillId="0" borderId="6" xfId="1" applyBorder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2" fillId="0" borderId="0" xfId="1" applyAlignment="1">
      <alignment vertical="center" wrapText="1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4" fillId="0" borderId="1" xfId="0" applyFont="1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5" fillId="0" borderId="2" xfId="0" applyNumberFormat="1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0" fillId="0" borderId="0" xfId="0" applyNumberFormat="1" applyProtection="1"/>
    <xf numFmtId="0" fontId="4" fillId="2" borderId="1" xfId="0" applyFont="1" applyFill="1" applyBorder="1" applyAlignment="1" applyProtection="1">
      <alignment vertical="center"/>
    </xf>
    <xf numFmtId="49" fontId="0" fillId="2" borderId="2" xfId="0" applyNumberForma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0" fillId="2" borderId="3" xfId="0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3" borderId="1" xfId="0" applyFill="1" applyBorder="1" applyProtection="1"/>
    <xf numFmtId="49" fontId="0" fillId="3" borderId="1" xfId="0" applyNumberFormat="1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6" fillId="2" borderId="5" xfId="0" applyFont="1" applyFill="1" applyBorder="1" applyAlignment="1" applyProtection="1">
      <alignment vertical="top"/>
    </xf>
    <xf numFmtId="49" fontId="6" fillId="2" borderId="6" xfId="0" applyNumberFormat="1" applyFont="1" applyFill="1" applyBorder="1" applyAlignment="1" applyProtection="1">
      <alignment vertical="top"/>
    </xf>
    <xf numFmtId="49" fontId="6" fillId="2" borderId="6" xfId="0" applyNumberFormat="1" applyFont="1" applyFill="1" applyBorder="1" applyAlignment="1" applyProtection="1">
      <alignment horizontal="left" vertical="top" wrapText="1"/>
    </xf>
    <xf numFmtId="0" fontId="6" fillId="2" borderId="6" xfId="0" applyFont="1" applyFill="1" applyBorder="1" applyAlignment="1" applyProtection="1">
      <alignment horizontal="center" vertical="top" shrinkToFit="1"/>
    </xf>
    <xf numFmtId="164" fontId="6" fillId="2" borderId="6" xfId="0" applyNumberFormat="1" applyFont="1" applyFill="1" applyBorder="1" applyAlignment="1" applyProtection="1">
      <alignment vertical="top" shrinkToFit="1"/>
    </xf>
    <xf numFmtId="4" fontId="6" fillId="2" borderId="6" xfId="0" applyNumberFormat="1" applyFont="1" applyFill="1" applyBorder="1" applyAlignment="1" applyProtection="1">
      <alignment vertical="top" shrinkToFit="1"/>
    </xf>
    <xf numFmtId="4" fontId="6" fillId="2" borderId="7" xfId="0" applyNumberFormat="1" applyFont="1" applyFill="1" applyBorder="1" applyAlignment="1" applyProtection="1">
      <alignment vertical="top" shrinkToFit="1"/>
    </xf>
    <xf numFmtId="4" fontId="6" fillId="2" borderId="0" xfId="0" applyNumberFormat="1" applyFont="1" applyFill="1" applyAlignment="1" applyProtection="1">
      <alignment vertical="top" shrinkToFit="1"/>
    </xf>
    <xf numFmtId="0" fontId="7" fillId="0" borderId="8" xfId="0" applyFont="1" applyBorder="1" applyAlignment="1" applyProtection="1">
      <alignment vertical="top"/>
    </xf>
    <xf numFmtId="49" fontId="7" fillId="0" borderId="9" xfId="0" applyNumberFormat="1" applyFont="1" applyBorder="1" applyAlignment="1" applyProtection="1">
      <alignment vertical="top"/>
    </xf>
    <xf numFmtId="49" fontId="7" fillId="0" borderId="9" xfId="0" applyNumberFormat="1" applyFont="1" applyBorder="1" applyAlignment="1" applyProtection="1">
      <alignment horizontal="left" vertical="top" wrapText="1"/>
    </xf>
    <xf numFmtId="0" fontId="7" fillId="0" borderId="9" xfId="0" applyFont="1" applyBorder="1" applyAlignment="1" applyProtection="1">
      <alignment horizontal="center" vertical="top" shrinkToFit="1"/>
    </xf>
    <xf numFmtId="164" fontId="7" fillId="0" borderId="9" xfId="0" applyNumberFormat="1" applyFont="1" applyBorder="1" applyAlignment="1" applyProtection="1">
      <alignment vertical="top" shrinkToFit="1"/>
    </xf>
    <xf numFmtId="4" fontId="7" fillId="4" borderId="9" xfId="0" applyNumberFormat="1" applyFont="1" applyFill="1" applyBorder="1" applyAlignment="1" applyProtection="1">
      <alignment vertical="top" shrinkToFit="1"/>
    </xf>
    <xf numFmtId="4" fontId="7" fillId="0" borderId="9" xfId="0" applyNumberFormat="1" applyFont="1" applyBorder="1" applyAlignment="1" applyProtection="1">
      <alignment vertical="top" shrinkToFit="1"/>
    </xf>
    <xf numFmtId="4" fontId="7" fillId="0" borderId="10" xfId="0" applyNumberFormat="1" applyFont="1" applyBorder="1" applyAlignment="1" applyProtection="1">
      <alignment vertical="top" shrinkToFit="1"/>
    </xf>
    <xf numFmtId="4" fontId="7" fillId="0" borderId="0" xfId="0" applyNumberFormat="1" applyFont="1" applyAlignment="1" applyProtection="1">
      <alignment vertical="top" shrinkToFit="1"/>
    </xf>
    <xf numFmtId="0" fontId="7" fillId="0" borderId="0" xfId="0" applyFont="1" applyProtection="1"/>
    <xf numFmtId="0" fontId="7" fillId="0" borderId="0" xfId="0" applyFont="1" applyAlignment="1" applyProtection="1">
      <alignment vertical="top"/>
    </xf>
    <xf numFmtId="49" fontId="7" fillId="0" borderId="0" xfId="0" applyNumberFormat="1" applyFont="1" applyAlignment="1" applyProtection="1">
      <alignment vertical="top"/>
    </xf>
    <xf numFmtId="0" fontId="7" fillId="0" borderId="6" xfId="0" applyFont="1" applyBorder="1" applyAlignment="1" applyProtection="1">
      <alignment horizontal="left" vertical="top" wrapText="1"/>
    </xf>
    <xf numFmtId="0" fontId="7" fillId="0" borderId="6" xfId="0" applyFont="1" applyBorder="1" applyAlignment="1" applyProtection="1">
      <alignment vertical="top" wrapText="1"/>
    </xf>
    <xf numFmtId="164" fontId="7" fillId="0" borderId="0" xfId="0" applyNumberFormat="1" applyFont="1" applyAlignment="1" applyProtection="1">
      <alignment vertical="top" shrinkToFit="1"/>
    </xf>
    <xf numFmtId="0" fontId="7" fillId="0" borderId="11" xfId="0" applyFont="1" applyBorder="1" applyAlignment="1" applyProtection="1">
      <alignment vertical="top"/>
    </xf>
    <xf numFmtId="49" fontId="7" fillId="0" borderId="12" xfId="0" applyNumberFormat="1" applyFont="1" applyBorder="1" applyAlignment="1" applyProtection="1">
      <alignment vertical="top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center" vertical="top" shrinkToFit="1"/>
    </xf>
    <xf numFmtId="164" fontId="7" fillId="0" borderId="12" xfId="0" applyNumberFormat="1" applyFont="1" applyBorder="1" applyAlignment="1" applyProtection="1">
      <alignment vertical="top" shrinkToFit="1"/>
    </xf>
    <xf numFmtId="4" fontId="7" fillId="4" borderId="12" xfId="0" applyNumberFormat="1" applyFont="1" applyFill="1" applyBorder="1" applyAlignment="1" applyProtection="1">
      <alignment vertical="top" shrinkToFit="1"/>
    </xf>
    <xf numFmtId="4" fontId="7" fillId="0" borderId="12" xfId="0" applyNumberFormat="1" applyFont="1" applyBorder="1" applyAlignment="1" applyProtection="1">
      <alignment vertical="top" shrinkToFit="1"/>
    </xf>
    <xf numFmtId="4" fontId="7" fillId="0" borderId="13" xfId="0" applyNumberFormat="1" applyFont="1" applyBorder="1" applyAlignment="1" applyProtection="1">
      <alignment vertical="top" shrinkToFit="1"/>
    </xf>
    <xf numFmtId="0" fontId="8" fillId="0" borderId="6" xfId="0" applyFont="1" applyBorder="1" applyAlignment="1" applyProtection="1">
      <alignment horizontal="left" vertical="top" wrapText="1"/>
    </xf>
    <xf numFmtId="0" fontId="8" fillId="0" borderId="6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164" fontId="10" fillId="0" borderId="0" xfId="0" quotePrefix="1" applyNumberFormat="1" applyFont="1" applyAlignment="1" applyProtection="1">
      <alignment horizontal="left" vertical="top" wrapText="1"/>
    </xf>
    <xf numFmtId="164" fontId="10" fillId="0" borderId="0" xfId="0" applyNumberFormat="1" applyFont="1" applyAlignment="1" applyProtection="1">
      <alignment horizontal="center" vertical="top" wrapText="1" shrinkToFit="1"/>
    </xf>
    <xf numFmtId="164" fontId="10" fillId="0" borderId="0" xfId="0" applyNumberFormat="1" applyFont="1" applyAlignment="1" applyProtection="1">
      <alignment vertical="top" wrapText="1" shrinkToFit="1"/>
    </xf>
    <xf numFmtId="49" fontId="23" fillId="0" borderId="38" xfId="0" applyNumberFormat="1" applyFont="1" applyBorder="1" applyAlignment="1" applyProtection="1">
      <alignment horizontal="left" vertical="center"/>
    </xf>
    <xf numFmtId="49" fontId="23" fillId="0" borderId="38" xfId="0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vertical="top"/>
    </xf>
    <xf numFmtId="49" fontId="7" fillId="0" borderId="1" xfId="0" applyNumberFormat="1" applyFont="1" applyBorder="1" applyAlignment="1" applyProtection="1">
      <alignment vertical="top"/>
    </xf>
    <xf numFmtId="49" fontId="7" fillId="0" borderId="1" xfId="0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top" shrinkToFit="1"/>
    </xf>
    <xf numFmtId="4" fontId="7" fillId="4" borderId="1" xfId="0" applyNumberFormat="1" applyFont="1" applyFill="1" applyBorder="1" applyAlignment="1" applyProtection="1">
      <alignment vertical="top" shrinkToFit="1"/>
    </xf>
    <xf numFmtId="4" fontId="7" fillId="0" borderId="1" xfId="0" applyNumberFormat="1" applyFont="1" applyBorder="1" applyAlignment="1" applyProtection="1">
      <alignment vertical="top" shrinkToFit="1"/>
    </xf>
    <xf numFmtId="164" fontId="7" fillId="0" borderId="1" xfId="0" applyNumberFormat="1" applyFont="1" applyBorder="1" applyAlignment="1" applyProtection="1">
      <alignment vertical="top" shrinkToFit="1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vertical="top" wrapText="1"/>
    </xf>
    <xf numFmtId="49" fontId="23" fillId="0" borderId="37" xfId="0" applyNumberFormat="1" applyFont="1" applyBorder="1" applyAlignment="1" applyProtection="1">
      <alignment horizontal="left" vertical="center"/>
    </xf>
    <xf numFmtId="49" fontId="23" fillId="0" borderId="37" xfId="0" applyNumberFormat="1" applyFont="1" applyBorder="1" applyAlignment="1" applyProtection="1">
      <alignment horizontal="left" vertical="center" wrapText="1"/>
    </xf>
    <xf numFmtId="2" fontId="23" fillId="0" borderId="37" xfId="0" applyNumberFormat="1" applyFont="1" applyBorder="1" applyAlignment="1" applyProtection="1">
      <alignment horizontal="right" vertical="center" shrinkToFit="1"/>
    </xf>
    <xf numFmtId="4" fontId="23" fillId="0" borderId="36" xfId="0" applyNumberFormat="1" applyFont="1" applyBorder="1" applyAlignment="1" applyProtection="1">
      <alignment horizontal="right" vertical="center" shrinkToFit="1"/>
    </xf>
    <xf numFmtId="0" fontId="7" fillId="5" borderId="12" xfId="0" applyFont="1" applyFill="1" applyBorder="1" applyAlignment="1" applyProtection="1">
      <alignment horizontal="center" vertical="top" shrinkToFit="1"/>
    </xf>
    <xf numFmtId="164" fontId="7" fillId="5" borderId="12" xfId="0" applyNumberFormat="1" applyFont="1" applyFill="1" applyBorder="1" applyAlignment="1" applyProtection="1">
      <alignment vertical="top" shrinkToFit="1"/>
    </xf>
    <xf numFmtId="4" fontId="7" fillId="5" borderId="12" xfId="0" applyNumberFormat="1" applyFont="1" applyFill="1" applyBorder="1" applyAlignment="1" applyProtection="1">
      <alignment vertical="top" shrinkToFit="1"/>
    </xf>
    <xf numFmtId="49" fontId="7" fillId="0" borderId="35" xfId="0" applyNumberFormat="1" applyFont="1" applyBorder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6" fillId="2" borderId="4" xfId="0" applyFont="1" applyFill="1" applyBorder="1" applyAlignment="1" applyProtection="1">
      <alignment vertical="top"/>
    </xf>
    <xf numFmtId="49" fontId="6" fillId="2" borderId="2" xfId="0" applyNumberFormat="1" applyFont="1" applyFill="1" applyBorder="1" applyAlignment="1" applyProtection="1">
      <alignment vertical="top"/>
    </xf>
    <xf numFmtId="49" fontId="6" fillId="2" borderId="2" xfId="0" applyNumberFormat="1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center" vertical="top"/>
    </xf>
    <xf numFmtId="0" fontId="6" fillId="2" borderId="2" xfId="0" applyFont="1" applyFill="1" applyBorder="1" applyAlignment="1" applyProtection="1">
      <alignment vertical="top"/>
    </xf>
    <xf numFmtId="4" fontId="6" fillId="2" borderId="3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wrapText="1"/>
    </xf>
    <xf numFmtId="49" fontId="0" fillId="2" borderId="2" xfId="0" applyNumberFormat="1" applyFill="1" applyBorder="1" applyAlignment="1" applyProtection="1">
      <alignment vertical="center"/>
    </xf>
    <xf numFmtId="4" fontId="7" fillId="0" borderId="7" xfId="0" applyNumberFormat="1" applyFont="1" applyBorder="1" applyAlignment="1" applyProtection="1">
      <alignment vertical="top" shrinkToFit="1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shrinkToFit="1"/>
    </xf>
  </cellXfs>
  <cellStyles count="4">
    <cellStyle name="Normální" xfId="0" builtinId="0"/>
    <cellStyle name="Normální 2" xfId="1" xr:uid="{F9B3AFED-7339-8E42-A2A2-D463A50DA21F}"/>
    <cellStyle name="Normální 2 2" xfId="3" xr:uid="{5F97E205-B98B-B34A-9D7B-7B55DDB66110}"/>
    <cellStyle name="Procenta 2" xfId="2" xr:uid="{1295E9D3-C47C-CA4C-9151-CA0E67B63A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041C7-1839-0741-A46F-42C5E3CDFA73}">
  <sheetPr>
    <tabColor rgb="FF66FF66"/>
  </sheetPr>
  <dimension ref="A1:O41"/>
  <sheetViews>
    <sheetView showGridLines="0" tabSelected="1" topLeftCell="B1" zoomScale="109" zoomScaleNormal="100" zoomScaleSheetLayoutView="75" workbookViewId="0">
      <selection activeCell="M32" sqref="M32"/>
    </sheetView>
  </sheetViews>
  <sheetFormatPr baseColWidth="10" defaultColWidth="9" defaultRowHeight="13"/>
  <cols>
    <col min="1" max="1" width="8.5" style="3" hidden="1" customWidth="1"/>
    <col min="2" max="2" width="13.5" style="3" customWidth="1"/>
    <col min="3" max="3" width="7.5" style="4" customWidth="1"/>
    <col min="4" max="4" width="13" style="4" customWidth="1"/>
    <col min="5" max="5" width="9.6640625" style="4" customWidth="1"/>
    <col min="6" max="6" width="11.6640625" style="3" customWidth="1"/>
    <col min="7" max="9" width="13" style="3" customWidth="1"/>
    <col min="10" max="10" width="6.5" style="3" customWidth="1"/>
    <col min="11" max="11" width="4.33203125" style="3" customWidth="1"/>
    <col min="12" max="15" width="10.6640625" style="3" customWidth="1"/>
    <col min="16" max="16384" width="9" style="3"/>
  </cols>
  <sheetData>
    <row r="1" spans="1:15" ht="33.75" customHeight="1">
      <c r="A1" s="103" t="s">
        <v>290</v>
      </c>
      <c r="B1" s="137" t="s">
        <v>289</v>
      </c>
      <c r="C1" s="138"/>
      <c r="D1" s="138"/>
      <c r="E1" s="138"/>
      <c r="F1" s="138"/>
      <c r="G1" s="138"/>
      <c r="H1" s="138"/>
      <c r="I1" s="138"/>
      <c r="J1" s="139"/>
    </row>
    <row r="2" spans="1:15" ht="36" customHeight="1">
      <c r="A2" s="37"/>
      <c r="B2" s="102" t="s">
        <v>288</v>
      </c>
      <c r="C2" s="97"/>
      <c r="D2" s="101" t="s">
        <v>287</v>
      </c>
      <c r="E2" s="140" t="s">
        <v>291</v>
      </c>
      <c r="F2" s="141"/>
      <c r="G2" s="141"/>
      <c r="H2" s="141"/>
      <c r="I2" s="141"/>
      <c r="J2" s="142"/>
      <c r="O2" s="100"/>
    </row>
    <row r="3" spans="1:15" ht="27" hidden="1" customHeight="1">
      <c r="A3" s="37"/>
      <c r="B3" s="99"/>
      <c r="C3" s="97"/>
      <c r="D3" s="98"/>
      <c r="E3" s="143"/>
      <c r="F3" s="144"/>
      <c r="G3" s="144"/>
      <c r="H3" s="144"/>
      <c r="I3" s="144"/>
      <c r="J3" s="145"/>
    </row>
    <row r="4" spans="1:15" ht="23.25" customHeight="1">
      <c r="A4" s="37"/>
      <c r="B4" s="96"/>
      <c r="C4" s="95"/>
      <c r="D4" s="94"/>
      <c r="E4" s="146" t="s">
        <v>292</v>
      </c>
      <c r="F4" s="146"/>
      <c r="G4" s="146"/>
      <c r="H4" s="146"/>
      <c r="I4" s="146"/>
      <c r="J4" s="147"/>
    </row>
    <row r="5" spans="1:15" ht="24" customHeight="1">
      <c r="A5" s="37"/>
      <c r="B5" s="56" t="s">
        <v>286</v>
      </c>
      <c r="D5" s="148"/>
      <c r="E5" s="149"/>
      <c r="F5" s="149"/>
      <c r="G5" s="149"/>
      <c r="H5" s="86" t="s">
        <v>283</v>
      </c>
      <c r="I5" s="85"/>
      <c r="J5" s="84"/>
    </row>
    <row r="6" spans="1:15" ht="15.75" customHeight="1">
      <c r="A6" s="37"/>
      <c r="B6" s="88"/>
      <c r="C6" s="87"/>
      <c r="D6" s="150"/>
      <c r="E6" s="151"/>
      <c r="F6" s="151"/>
      <c r="G6" s="151"/>
      <c r="H6" s="86" t="s">
        <v>282</v>
      </c>
      <c r="I6" s="85"/>
      <c r="J6" s="84"/>
    </row>
    <row r="7" spans="1:15" ht="15.75" customHeight="1">
      <c r="A7" s="37"/>
      <c r="B7" s="83"/>
      <c r="C7" s="82"/>
      <c r="D7" s="81"/>
      <c r="E7" s="131"/>
      <c r="F7" s="132"/>
      <c r="G7" s="132"/>
      <c r="H7" s="91"/>
      <c r="I7" s="69"/>
      <c r="J7" s="79"/>
    </row>
    <row r="8" spans="1:15" ht="24" hidden="1" customHeight="1">
      <c r="A8" s="37"/>
      <c r="B8" s="56" t="s">
        <v>285</v>
      </c>
      <c r="D8" s="93"/>
      <c r="H8" s="86" t="s">
        <v>283</v>
      </c>
      <c r="I8" s="85"/>
      <c r="J8" s="84"/>
    </row>
    <row r="9" spans="1:15" ht="15.75" hidden="1" customHeight="1">
      <c r="A9" s="37"/>
      <c r="B9" s="37"/>
      <c r="D9" s="93"/>
      <c r="H9" s="86" t="s">
        <v>282</v>
      </c>
      <c r="I9" s="85"/>
      <c r="J9" s="84"/>
    </row>
    <row r="10" spans="1:15" ht="15.75" hidden="1" customHeight="1">
      <c r="A10" s="37"/>
      <c r="B10" s="71"/>
      <c r="C10" s="82"/>
      <c r="D10" s="81"/>
      <c r="E10" s="92"/>
      <c r="F10" s="91"/>
      <c r="G10" s="90"/>
      <c r="H10" s="90"/>
      <c r="I10" s="89"/>
      <c r="J10" s="79"/>
    </row>
    <row r="11" spans="1:15" ht="24" customHeight="1">
      <c r="A11" s="37"/>
      <c r="B11" s="56" t="s">
        <v>284</v>
      </c>
      <c r="D11" s="133"/>
      <c r="E11" s="133"/>
      <c r="F11" s="133"/>
      <c r="G11" s="133"/>
      <c r="H11" s="86" t="s">
        <v>283</v>
      </c>
      <c r="I11" s="105"/>
      <c r="J11" s="84"/>
    </row>
    <row r="12" spans="1:15" ht="15.75" customHeight="1">
      <c r="A12" s="37"/>
      <c r="B12" s="88"/>
      <c r="C12" s="87"/>
      <c r="D12" s="134"/>
      <c r="E12" s="134"/>
      <c r="F12" s="134"/>
      <c r="G12" s="134"/>
      <c r="H12" s="86" t="s">
        <v>282</v>
      </c>
      <c r="I12" s="105"/>
      <c r="J12" s="84"/>
    </row>
    <row r="13" spans="1:15" ht="15.75" customHeight="1">
      <c r="A13" s="37"/>
      <c r="B13" s="83"/>
      <c r="C13" s="82"/>
      <c r="D13" s="106"/>
      <c r="E13" s="135"/>
      <c r="F13" s="136"/>
      <c r="G13" s="136"/>
      <c r="H13" s="80"/>
      <c r="I13" s="69"/>
      <c r="J13" s="79"/>
    </row>
    <row r="14" spans="1:15" ht="24" customHeight="1">
      <c r="A14" s="37"/>
      <c r="B14" s="78" t="s">
        <v>281</v>
      </c>
      <c r="C14" s="77"/>
      <c r="D14" s="76" t="s">
        <v>295</v>
      </c>
      <c r="E14" s="75"/>
      <c r="F14" s="73"/>
      <c r="G14" s="73"/>
      <c r="H14" s="74"/>
      <c r="I14" s="73"/>
      <c r="J14" s="72"/>
    </row>
    <row r="15" spans="1:15" ht="33" customHeight="1">
      <c r="A15" s="37"/>
      <c r="B15" s="71" t="s">
        <v>280</v>
      </c>
      <c r="C15" s="61"/>
      <c r="D15" s="60"/>
      <c r="E15" s="70"/>
      <c r="F15" s="58"/>
      <c r="G15" s="69"/>
      <c r="H15" s="69"/>
      <c r="I15" s="109" t="s">
        <v>18</v>
      </c>
      <c r="J15" s="110"/>
    </row>
    <row r="16" spans="1:15" ht="23.25" customHeight="1">
      <c r="A16" s="37"/>
      <c r="B16" s="68" t="s">
        <v>279</v>
      </c>
      <c r="C16" s="67"/>
      <c r="D16" s="66"/>
      <c r="E16" s="65">
        <v>15</v>
      </c>
      <c r="F16" s="64" t="s">
        <v>137</v>
      </c>
      <c r="G16" s="111">
        <v>0</v>
      </c>
      <c r="H16" s="112"/>
      <c r="I16" s="112"/>
      <c r="J16" s="63" t="str">
        <f>Mena</f>
        <v>CZK</v>
      </c>
    </row>
    <row r="17" spans="1:10" ht="23.25" customHeight="1">
      <c r="A17" s="37"/>
      <c r="B17" s="68" t="s">
        <v>278</v>
      </c>
      <c r="C17" s="67"/>
      <c r="D17" s="66"/>
      <c r="E17" s="65">
        <f>SazbaDPH1</f>
        <v>15</v>
      </c>
      <c r="F17" s="64" t="s">
        <v>137</v>
      </c>
      <c r="G17" s="113">
        <v>0</v>
      </c>
      <c r="H17" s="114"/>
      <c r="I17" s="114"/>
      <c r="J17" s="63" t="str">
        <f>Mena</f>
        <v>CZK</v>
      </c>
    </row>
    <row r="18" spans="1:10" ht="23.25" customHeight="1">
      <c r="A18" s="37"/>
      <c r="B18" s="68" t="s">
        <v>277</v>
      </c>
      <c r="C18" s="67"/>
      <c r="D18" s="66"/>
      <c r="E18" s="65">
        <v>21</v>
      </c>
      <c r="F18" s="64" t="s">
        <v>137</v>
      </c>
      <c r="G18" s="111">
        <f>G32</f>
        <v>0</v>
      </c>
      <c r="H18" s="112"/>
      <c r="I18" s="112"/>
      <c r="J18" s="63" t="str">
        <f>Mena</f>
        <v>CZK</v>
      </c>
    </row>
    <row r="19" spans="1:10" ht="23.25" customHeight="1">
      <c r="A19" s="37"/>
      <c r="B19" s="62" t="s">
        <v>276</v>
      </c>
      <c r="C19" s="61"/>
      <c r="D19" s="60"/>
      <c r="E19" s="59">
        <f>SazbaDPH2</f>
        <v>21</v>
      </c>
      <c r="F19" s="58" t="s">
        <v>137</v>
      </c>
      <c r="G19" s="115">
        <f>ZakladDPHZakl*E19/100</f>
        <v>0</v>
      </c>
      <c r="H19" s="116"/>
      <c r="I19" s="116"/>
      <c r="J19" s="57" t="str">
        <f>Mena</f>
        <v>CZK</v>
      </c>
    </row>
    <row r="20" spans="1:10" ht="23.25" customHeight="1" thickBot="1">
      <c r="A20" s="37"/>
      <c r="B20" s="56" t="s">
        <v>275</v>
      </c>
      <c r="C20" s="54"/>
      <c r="D20" s="55"/>
      <c r="E20" s="54"/>
      <c r="F20" s="53"/>
      <c r="G20" s="108">
        <v>0</v>
      </c>
      <c r="H20" s="108"/>
      <c r="I20" s="108"/>
      <c r="J20" s="52" t="str">
        <f>Mena</f>
        <v>CZK</v>
      </c>
    </row>
    <row r="21" spans="1:10" ht="27.75" customHeight="1" thickBot="1">
      <c r="A21" s="37"/>
      <c r="B21" s="51" t="s">
        <v>274</v>
      </c>
      <c r="C21" s="50"/>
      <c r="D21" s="50"/>
      <c r="E21" s="50"/>
      <c r="F21" s="49"/>
      <c r="G21" s="123">
        <f>SUM(G16:I20)</f>
        <v>0</v>
      </c>
      <c r="H21" s="123"/>
      <c r="I21" s="123"/>
      <c r="J21" s="48" t="s">
        <v>273</v>
      </c>
    </row>
    <row r="22" spans="1:10" ht="12.75" customHeight="1">
      <c r="A22" s="37"/>
      <c r="B22" s="37"/>
      <c r="J22" s="35"/>
    </row>
    <row r="23" spans="1:10" ht="30" customHeight="1">
      <c r="A23" s="37"/>
      <c r="B23" s="37"/>
      <c r="J23" s="35"/>
    </row>
    <row r="24" spans="1:10" ht="18.75" customHeight="1">
      <c r="A24" s="37"/>
      <c r="B24" s="47"/>
      <c r="C24" s="46" t="s">
        <v>272</v>
      </c>
      <c r="D24" s="45"/>
      <c r="E24" s="45"/>
      <c r="F24" s="44" t="s">
        <v>271</v>
      </c>
      <c r="G24" s="42"/>
      <c r="H24" s="43"/>
      <c r="I24" s="42"/>
      <c r="J24" s="35"/>
    </row>
    <row r="25" spans="1:10" ht="47.25" customHeight="1">
      <c r="A25" s="37"/>
      <c r="B25" s="37"/>
      <c r="J25" s="35"/>
    </row>
    <row r="26" spans="1:10" s="38" customFormat="1" ht="18.75" customHeight="1">
      <c r="A26" s="41"/>
      <c r="B26" s="41"/>
      <c r="C26" s="40"/>
      <c r="D26" s="124"/>
      <c r="E26" s="125"/>
      <c r="G26" s="126"/>
      <c r="H26" s="127"/>
      <c r="I26" s="127"/>
      <c r="J26" s="39"/>
    </row>
    <row r="27" spans="1:10" ht="12.75" customHeight="1">
      <c r="A27" s="37"/>
      <c r="B27" s="37"/>
      <c r="D27" s="128" t="s">
        <v>270</v>
      </c>
      <c r="E27" s="128"/>
      <c r="H27" s="36" t="s">
        <v>269</v>
      </c>
      <c r="J27" s="35"/>
    </row>
    <row r="28" spans="1:10" ht="13.5" customHeight="1" thickBot="1">
      <c r="A28" s="34"/>
      <c r="B28" s="34"/>
      <c r="C28" s="33"/>
      <c r="D28" s="33"/>
      <c r="E28" s="33"/>
      <c r="F28" s="32"/>
      <c r="G28" s="32"/>
      <c r="H28" s="32"/>
      <c r="I28" s="32"/>
      <c r="J28" s="31"/>
    </row>
    <row r="29" spans="1:10" ht="27" customHeight="1">
      <c r="B29" s="30" t="s">
        <v>268</v>
      </c>
      <c r="C29" s="29"/>
      <c r="D29" s="29"/>
      <c r="E29" s="29"/>
      <c r="F29" s="28"/>
      <c r="G29" s="28"/>
      <c r="H29" s="28"/>
      <c r="I29" s="28"/>
      <c r="J29" s="27"/>
    </row>
    <row r="30" spans="1:10" ht="25.5" customHeight="1">
      <c r="A30" s="10" t="s">
        <v>267</v>
      </c>
      <c r="B30" s="26" t="s">
        <v>260</v>
      </c>
      <c r="C30" s="25" t="s">
        <v>259</v>
      </c>
      <c r="D30" s="25"/>
      <c r="E30" s="25"/>
      <c r="F30" s="24" t="str">
        <f>B16</f>
        <v>Základ pro sníženou DPH</v>
      </c>
      <c r="G30" s="24" t="str">
        <f>B18</f>
        <v>Základ pro základní DPH</v>
      </c>
      <c r="H30" s="23" t="s">
        <v>266</v>
      </c>
      <c r="I30" s="23" t="s">
        <v>258</v>
      </c>
      <c r="J30" s="22" t="s">
        <v>137</v>
      </c>
    </row>
    <row r="31" spans="1:10" ht="25.5" hidden="1" customHeight="1">
      <c r="A31" s="10">
        <v>1</v>
      </c>
      <c r="B31" s="21" t="s">
        <v>265</v>
      </c>
      <c r="C31" s="129"/>
      <c r="D31" s="129"/>
      <c r="E31" s="129"/>
      <c r="F31" s="20">
        <v>0</v>
      </c>
      <c r="G31" s="19">
        <v>4716007.8</v>
      </c>
      <c r="H31" s="12">
        <v>990361.66</v>
      </c>
      <c r="I31" s="12">
        <v>5706369.46</v>
      </c>
      <c r="J31" s="11" t="str">
        <f>IF(CenaCelkemVypocet=0,"",I31/CenaCelkemVypocet*100)</f>
        <v/>
      </c>
    </row>
    <row r="32" spans="1:10" ht="25.5" customHeight="1">
      <c r="A32" s="10">
        <v>2</v>
      </c>
      <c r="B32" s="18" t="s">
        <v>264</v>
      </c>
      <c r="C32" s="130" t="str">
        <f>NazevStavebnihoRozpoctu</f>
        <v>Modernizace odborných učeben na ZŠ Mitušova 16, Ostrava-Hrabůvka</v>
      </c>
      <c r="D32" s="130"/>
      <c r="E32" s="130"/>
      <c r="F32" s="17">
        <v>0</v>
      </c>
      <c r="G32" s="16">
        <f>ZakladDPHZaklVypocet</f>
        <v>0</v>
      </c>
      <c r="H32" s="16">
        <f>CelkemDPHVypocet</f>
        <v>0</v>
      </c>
      <c r="I32" s="16">
        <f>CenaCelkemVypocet</f>
        <v>0</v>
      </c>
      <c r="J32" s="15">
        <v>100</v>
      </c>
    </row>
    <row r="33" spans="1:10" ht="25.5" customHeight="1">
      <c r="A33" s="10">
        <v>3</v>
      </c>
      <c r="B33" s="14" t="s">
        <v>263</v>
      </c>
      <c r="C33" s="120" t="s">
        <v>293</v>
      </c>
      <c r="D33" s="120"/>
      <c r="E33" s="120"/>
      <c r="F33" s="13">
        <v>0</v>
      </c>
      <c r="G33" s="12">
        <f>'Stavba př_vědy'!G96</f>
        <v>0</v>
      </c>
      <c r="H33" s="12">
        <f>G33*0.21</f>
        <v>0</v>
      </c>
      <c r="I33" s="12">
        <f>SUM(G33:H33)</f>
        <v>0</v>
      </c>
      <c r="J33" s="11" t="str">
        <f>IF(CenaCelkemVypocet=0,"",I33/CenaCelkemVypocet*100)</f>
        <v/>
      </c>
    </row>
    <row r="34" spans="1:10" ht="25.5" customHeight="1">
      <c r="A34" s="10">
        <v>3</v>
      </c>
      <c r="B34" s="14" t="s">
        <v>262</v>
      </c>
      <c r="C34" s="121" t="s">
        <v>294</v>
      </c>
      <c r="D34" s="120"/>
      <c r="E34" s="122"/>
      <c r="F34" s="13">
        <v>0</v>
      </c>
      <c r="G34" s="12">
        <f>'Stavba MMU'!G90</f>
        <v>0</v>
      </c>
      <c r="H34" s="12">
        <f>G34*0.21</f>
        <v>0</v>
      </c>
      <c r="I34" s="12">
        <f>SUM(G34:H34)</f>
        <v>0</v>
      </c>
      <c r="J34" s="11" t="str">
        <f>IF(CenaCelkemVypocet=0,"",I34/CenaCelkemVypocet*100)</f>
        <v/>
      </c>
    </row>
    <row r="35" spans="1:10" ht="25.5" customHeight="1">
      <c r="A35" s="10"/>
      <c r="B35" s="117" t="s">
        <v>261</v>
      </c>
      <c r="C35" s="118"/>
      <c r="D35" s="118"/>
      <c r="E35" s="119"/>
      <c r="F35" s="9">
        <f>SUMIF(A31:A34,"=1",F31:F34)</f>
        <v>0</v>
      </c>
      <c r="G35" s="8">
        <f>SUM(G33:G34)</f>
        <v>0</v>
      </c>
      <c r="H35" s="8">
        <f>SUM(H33:H34)</f>
        <v>0</v>
      </c>
      <c r="I35" s="8">
        <f>SUM(I33:I34)</f>
        <v>0</v>
      </c>
      <c r="J35" s="7">
        <v>100</v>
      </c>
    </row>
    <row r="39" spans="1:10">
      <c r="F39" s="6"/>
      <c r="G39" s="6"/>
      <c r="H39" s="6"/>
      <c r="I39" s="6"/>
      <c r="J39" s="5"/>
    </row>
    <row r="40" spans="1:10">
      <c r="F40" s="6"/>
      <c r="G40" s="6"/>
      <c r="H40" s="6"/>
      <c r="I40" s="6"/>
      <c r="J40" s="5"/>
    </row>
    <row r="41" spans="1:10">
      <c r="F41" s="6"/>
      <c r="G41" s="6"/>
      <c r="H41" s="6"/>
      <c r="I41" s="6"/>
      <c r="J41" s="5"/>
    </row>
  </sheetData>
  <sheetProtection algorithmName="SHA-512" hashValue="O2xO4OQQcCRB2seq4Gx9XuW1R7PUNdeXE3GNq8ZPEMg0t7ccYVzliLC0Vi47ofUHhfDxGVmintlIlMYgeFt4fw==" saltValue="UytQ9goGe3NFQfHeUOI5sg==" spinCount="100000" sheet="1" objects="1" scenarios="1"/>
  <mergeCells count="25">
    <mergeCell ref="E7:G7"/>
    <mergeCell ref="D11:G11"/>
    <mergeCell ref="D12:G12"/>
    <mergeCell ref="E13:G13"/>
    <mergeCell ref="B1:J1"/>
    <mergeCell ref="E2:J2"/>
    <mergeCell ref="E3:J3"/>
    <mergeCell ref="E4:J4"/>
    <mergeCell ref="D5:G5"/>
    <mergeCell ref="D6:G6"/>
    <mergeCell ref="B35:E35"/>
    <mergeCell ref="C33:E33"/>
    <mergeCell ref="C34:E34"/>
    <mergeCell ref="G21:I21"/>
    <mergeCell ref="D26:E26"/>
    <mergeCell ref="G26:I26"/>
    <mergeCell ref="D27:E27"/>
    <mergeCell ref="C31:E31"/>
    <mergeCell ref="C32:E32"/>
    <mergeCell ref="G20:I20"/>
    <mergeCell ref="I15:J15"/>
    <mergeCell ref="G16:I16"/>
    <mergeCell ref="G17:I17"/>
    <mergeCell ref="G18:I18"/>
    <mergeCell ref="G19:I19"/>
  </mergeCells>
  <pageMargins left="0.39370078740157483" right="0.19685039370078741" top="0.59055118110236227" bottom="0.39370078740157483" header="0" footer="0.19685039370078741"/>
  <pageSetup paperSize="9" scale="92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28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C5C13-7AB6-BE4F-B299-8D0478F9F9B4}">
  <dimension ref="A1:BH4982"/>
  <sheetViews>
    <sheetView topLeftCell="A80" workbookViewId="0">
      <selection activeCell="C4" sqref="C4:G4"/>
    </sheetView>
  </sheetViews>
  <sheetFormatPr baseColWidth="10" defaultColWidth="8.83203125" defaultRowHeight="15" outlineLevelRow="2"/>
  <cols>
    <col min="1" max="1" width="3.5" style="153" customWidth="1"/>
    <col min="2" max="2" width="12.6640625" style="160" customWidth="1"/>
    <col min="3" max="3" width="63.33203125" style="160" customWidth="1"/>
    <col min="4" max="4" width="4.83203125" style="153" customWidth="1"/>
    <col min="5" max="5" width="10.6640625" style="153" customWidth="1"/>
    <col min="6" max="6" width="9.83203125" style="153" customWidth="1"/>
    <col min="7" max="7" width="12.6640625" style="153" customWidth="1"/>
    <col min="8" max="17" width="0" style="153" hidden="1" customWidth="1"/>
    <col min="18" max="18" width="6.83203125" style="153" customWidth="1"/>
    <col min="19" max="19" width="8.83203125" style="153"/>
    <col min="20" max="25" width="0" style="153" hidden="1" customWidth="1"/>
    <col min="26" max="28" width="8.83203125" style="153"/>
    <col min="29" max="29" width="0" style="153" hidden="1" customWidth="1"/>
    <col min="30" max="30" width="8.83203125" style="153"/>
    <col min="31" max="41" width="0" style="153" hidden="1" customWidth="1"/>
    <col min="42" max="52" width="8.83203125" style="153"/>
    <col min="53" max="53" width="98.6640625" style="153" customWidth="1"/>
    <col min="54" max="16384" width="8.83203125" style="153"/>
  </cols>
  <sheetData>
    <row r="1" spans="1:60" ht="16">
      <c r="A1" s="152" t="s">
        <v>0</v>
      </c>
      <c r="B1" s="152"/>
      <c r="C1" s="152"/>
      <c r="D1" s="152"/>
      <c r="E1" s="152"/>
      <c r="F1" s="152"/>
      <c r="G1" s="152"/>
      <c r="AG1" s="153" t="s">
        <v>1</v>
      </c>
    </row>
    <row r="2" spans="1:60">
      <c r="A2" s="154" t="s">
        <v>2</v>
      </c>
      <c r="B2" s="155" t="s">
        <v>3</v>
      </c>
      <c r="C2" s="156" t="s">
        <v>4</v>
      </c>
      <c r="D2" s="157"/>
      <c r="E2" s="157"/>
      <c r="F2" s="157"/>
      <c r="G2" s="158"/>
      <c r="AG2" s="153" t="s">
        <v>5</v>
      </c>
    </row>
    <row r="3" spans="1:60">
      <c r="A3" s="154" t="s">
        <v>6</v>
      </c>
      <c r="B3" s="155" t="s">
        <v>7</v>
      </c>
      <c r="C3" s="159"/>
      <c r="D3" s="157"/>
      <c r="E3" s="157"/>
      <c r="F3" s="157"/>
      <c r="G3" s="158"/>
      <c r="AC3" s="160" t="s">
        <v>5</v>
      </c>
      <c r="AG3" s="153" t="s">
        <v>8</v>
      </c>
    </row>
    <row r="4" spans="1:60">
      <c r="A4" s="161" t="s">
        <v>9</v>
      </c>
      <c r="B4" s="162" t="s">
        <v>7</v>
      </c>
      <c r="C4" s="163" t="s">
        <v>10</v>
      </c>
      <c r="D4" s="164"/>
      <c r="E4" s="164"/>
      <c r="F4" s="164"/>
      <c r="G4" s="165"/>
      <c r="AG4" s="153" t="s">
        <v>11</v>
      </c>
    </row>
    <row r="5" spans="1:60">
      <c r="D5" s="166"/>
    </row>
    <row r="6" spans="1:60" ht="48">
      <c r="A6" s="167" t="s">
        <v>12</v>
      </c>
      <c r="B6" s="168" t="s">
        <v>13</v>
      </c>
      <c r="C6" s="168" t="s">
        <v>14</v>
      </c>
      <c r="D6" s="169" t="s">
        <v>15</v>
      </c>
      <c r="E6" s="167" t="s">
        <v>16</v>
      </c>
      <c r="F6" s="170" t="s">
        <v>17</v>
      </c>
      <c r="G6" s="167" t="s">
        <v>18</v>
      </c>
      <c r="H6" s="171" t="s">
        <v>19</v>
      </c>
      <c r="I6" s="171" t="s">
        <v>20</v>
      </c>
      <c r="J6" s="171" t="s">
        <v>21</v>
      </c>
      <c r="K6" s="171" t="s">
        <v>22</v>
      </c>
      <c r="L6" s="171" t="s">
        <v>23</v>
      </c>
      <c r="M6" s="171" t="s">
        <v>24</v>
      </c>
      <c r="N6" s="171" t="s">
        <v>25</v>
      </c>
      <c r="O6" s="171" t="s">
        <v>26</v>
      </c>
      <c r="P6" s="171" t="s">
        <v>27</v>
      </c>
      <c r="Q6" s="171" t="s">
        <v>28</v>
      </c>
      <c r="R6" s="171" t="s">
        <v>29</v>
      </c>
      <c r="S6" s="171" t="s">
        <v>30</v>
      </c>
      <c r="T6" s="171" t="s">
        <v>31</v>
      </c>
      <c r="U6" s="171" t="s">
        <v>32</v>
      </c>
      <c r="V6" s="171" t="s">
        <v>33</v>
      </c>
      <c r="W6" s="171" t="s">
        <v>34</v>
      </c>
      <c r="X6" s="171" t="s">
        <v>35</v>
      </c>
      <c r="Y6" s="171" t="s">
        <v>36</v>
      </c>
    </row>
    <row r="7" spans="1:60">
      <c r="A7" s="172"/>
      <c r="B7" s="173"/>
      <c r="C7" s="173"/>
      <c r="D7" s="174"/>
      <c r="E7" s="175"/>
      <c r="F7" s="176"/>
      <c r="G7" s="176"/>
      <c r="H7" s="176"/>
      <c r="I7" s="176"/>
      <c r="J7" s="176"/>
      <c r="K7" s="176"/>
      <c r="L7" s="176"/>
      <c r="M7" s="176"/>
      <c r="N7" s="175"/>
      <c r="O7" s="175"/>
      <c r="P7" s="175"/>
      <c r="Q7" s="175"/>
      <c r="R7" s="176"/>
      <c r="S7" s="176"/>
      <c r="T7" s="176"/>
      <c r="U7" s="176"/>
      <c r="V7" s="176"/>
      <c r="W7" s="176"/>
      <c r="X7" s="176"/>
      <c r="Y7" s="176"/>
    </row>
    <row r="8" spans="1:60">
      <c r="A8" s="177" t="s">
        <v>37</v>
      </c>
      <c r="B8" s="178" t="s">
        <v>38</v>
      </c>
      <c r="C8" s="179" t="s">
        <v>39</v>
      </c>
      <c r="D8" s="180"/>
      <c r="E8" s="181"/>
      <c r="F8" s="182"/>
      <c r="G8" s="182">
        <f>SUMIF(AG9:AG11,"&lt;&gt;NOR",G9:G11)</f>
        <v>0</v>
      </c>
      <c r="H8" s="182"/>
      <c r="I8" s="182">
        <f>SUM(I9:I11)</f>
        <v>0</v>
      </c>
      <c r="J8" s="182"/>
      <c r="K8" s="182">
        <f>SUM(K9:K11)</f>
        <v>0</v>
      </c>
      <c r="L8" s="182"/>
      <c r="M8" s="182">
        <f>SUM(M9:M11)</f>
        <v>0</v>
      </c>
      <c r="N8" s="181"/>
      <c r="O8" s="181">
        <f>SUM(O9:O11)</f>
        <v>2.04</v>
      </c>
      <c r="P8" s="181"/>
      <c r="Q8" s="181">
        <f>SUM(Q9:Q11)</f>
        <v>0</v>
      </c>
      <c r="R8" s="182"/>
      <c r="S8" s="182"/>
      <c r="T8" s="183"/>
      <c r="U8" s="184"/>
      <c r="V8" s="184">
        <f>SUM(V9:V11)</f>
        <v>152.58999999999997</v>
      </c>
      <c r="W8" s="184"/>
      <c r="X8" s="184"/>
      <c r="Y8" s="184"/>
      <c r="AG8" s="153" t="s">
        <v>40</v>
      </c>
    </row>
    <row r="9" spans="1:60" outlineLevel="1">
      <c r="A9" s="185">
        <v>1</v>
      </c>
      <c r="B9" s="186" t="s">
        <v>41</v>
      </c>
      <c r="C9" s="187" t="s">
        <v>42</v>
      </c>
      <c r="D9" s="188" t="s">
        <v>43</v>
      </c>
      <c r="E9" s="189">
        <v>192.17</v>
      </c>
      <c r="F9" s="1"/>
      <c r="G9" s="191">
        <f>ROUND(E9*F9,2)</f>
        <v>0</v>
      </c>
      <c r="H9" s="190"/>
      <c r="I9" s="191">
        <f>ROUND(E9*H9,2)</f>
        <v>0</v>
      </c>
      <c r="J9" s="190"/>
      <c r="K9" s="191">
        <f>ROUND(E9*J9,2)</f>
        <v>0</v>
      </c>
      <c r="L9" s="191">
        <v>21</v>
      </c>
      <c r="M9" s="191">
        <f>G9*(1+L9/100)</f>
        <v>0</v>
      </c>
      <c r="N9" s="189">
        <v>6.8999999999999999E-3</v>
      </c>
      <c r="O9" s="189">
        <f>ROUND(E9*N9,2)</f>
        <v>1.33</v>
      </c>
      <c r="P9" s="189">
        <v>0</v>
      </c>
      <c r="Q9" s="189">
        <f>ROUND(E9*P9,2)</f>
        <v>0</v>
      </c>
      <c r="R9" s="191" t="s">
        <v>44</v>
      </c>
      <c r="S9" s="191" t="s">
        <v>45</v>
      </c>
      <c r="T9" s="192" t="s">
        <v>45</v>
      </c>
      <c r="U9" s="193">
        <v>0.432</v>
      </c>
      <c r="V9" s="193">
        <f>ROUND(E9*U9,2)</f>
        <v>83.02</v>
      </c>
      <c r="W9" s="193"/>
      <c r="X9" s="193" t="s">
        <v>46</v>
      </c>
      <c r="Y9" s="193" t="s">
        <v>47</v>
      </c>
      <c r="Z9" s="194"/>
      <c r="AA9" s="194"/>
      <c r="AB9" s="194"/>
      <c r="AC9" s="194"/>
      <c r="AD9" s="194"/>
      <c r="AE9" s="194"/>
      <c r="AF9" s="194"/>
      <c r="AG9" s="194" t="s">
        <v>48</v>
      </c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outlineLevel="2">
      <c r="A10" s="195"/>
      <c r="B10" s="196"/>
      <c r="C10" s="197" t="s">
        <v>49</v>
      </c>
      <c r="D10" s="198"/>
      <c r="E10" s="198"/>
      <c r="F10" s="198"/>
      <c r="G10" s="198"/>
      <c r="H10" s="193"/>
      <c r="I10" s="193"/>
      <c r="J10" s="193"/>
      <c r="K10" s="193"/>
      <c r="L10" s="193"/>
      <c r="M10" s="193"/>
      <c r="N10" s="199"/>
      <c r="O10" s="199"/>
      <c r="P10" s="199"/>
      <c r="Q10" s="199"/>
      <c r="R10" s="193"/>
      <c r="S10" s="193"/>
      <c r="T10" s="193"/>
      <c r="U10" s="193"/>
      <c r="V10" s="193"/>
      <c r="W10" s="193"/>
      <c r="X10" s="193"/>
      <c r="Y10" s="193"/>
      <c r="Z10" s="194"/>
      <c r="AA10" s="194"/>
      <c r="AB10" s="194"/>
      <c r="AC10" s="194"/>
      <c r="AD10" s="194"/>
      <c r="AE10" s="194"/>
      <c r="AF10" s="194"/>
      <c r="AG10" s="194" t="s">
        <v>50</v>
      </c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ht="23.5" customHeight="1" outlineLevel="1">
      <c r="A11" s="200">
        <v>2</v>
      </c>
      <c r="B11" s="201" t="s">
        <v>51</v>
      </c>
      <c r="C11" s="202" t="s">
        <v>52</v>
      </c>
      <c r="D11" s="203" t="s">
        <v>43</v>
      </c>
      <c r="E11" s="204">
        <v>192.17</v>
      </c>
      <c r="F11" s="2"/>
      <c r="G11" s="206">
        <f>ROUND(E11*F11,2)</f>
        <v>0</v>
      </c>
      <c r="H11" s="205"/>
      <c r="I11" s="206">
        <f>ROUND(E11*H11,2)</f>
        <v>0</v>
      </c>
      <c r="J11" s="205"/>
      <c r="K11" s="206">
        <f>ROUND(E11*J11,2)</f>
        <v>0</v>
      </c>
      <c r="L11" s="206">
        <v>21</v>
      </c>
      <c r="M11" s="206">
        <f>G11*(1+L11/100)</f>
        <v>0</v>
      </c>
      <c r="N11" s="204">
        <v>3.6700000000000001E-3</v>
      </c>
      <c r="O11" s="204">
        <f>ROUND(E11*N11,2)</f>
        <v>0.71</v>
      </c>
      <c r="P11" s="204">
        <v>0</v>
      </c>
      <c r="Q11" s="204">
        <f>ROUND(E11*P11,2)</f>
        <v>0</v>
      </c>
      <c r="R11" s="206" t="s">
        <v>44</v>
      </c>
      <c r="S11" s="206" t="s">
        <v>45</v>
      </c>
      <c r="T11" s="207" t="s">
        <v>45</v>
      </c>
      <c r="U11" s="193">
        <v>0.36199999999999999</v>
      </c>
      <c r="V11" s="193">
        <f>ROUND(E11*U11,2)</f>
        <v>69.569999999999993</v>
      </c>
      <c r="W11" s="193"/>
      <c r="X11" s="193" t="s">
        <v>46</v>
      </c>
      <c r="Y11" s="193" t="s">
        <v>47</v>
      </c>
      <c r="Z11" s="194"/>
      <c r="AA11" s="194"/>
      <c r="AB11" s="194"/>
      <c r="AC11" s="194"/>
      <c r="AD11" s="194"/>
      <c r="AE11" s="194"/>
      <c r="AF11" s="194"/>
      <c r="AG11" s="194" t="s">
        <v>48</v>
      </c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>
      <c r="A12" s="177" t="s">
        <v>37</v>
      </c>
      <c r="B12" s="178" t="s">
        <v>53</v>
      </c>
      <c r="C12" s="179" t="s">
        <v>54</v>
      </c>
      <c r="D12" s="180"/>
      <c r="E12" s="181"/>
      <c r="F12" s="182"/>
      <c r="G12" s="182">
        <f>SUMIF(AG13:AG16,"&lt;&gt;NOR",G13:G16)</f>
        <v>0</v>
      </c>
      <c r="H12" s="182"/>
      <c r="I12" s="182">
        <f>SUM(I13:I16)</f>
        <v>0</v>
      </c>
      <c r="J12" s="182"/>
      <c r="K12" s="182">
        <f>SUM(K13:K16)</f>
        <v>0</v>
      </c>
      <c r="L12" s="182"/>
      <c r="M12" s="182">
        <f>SUM(M13:M16)</f>
        <v>0</v>
      </c>
      <c r="N12" s="181"/>
      <c r="O12" s="181">
        <f>SUM(O13:O16)</f>
        <v>0</v>
      </c>
      <c r="P12" s="181"/>
      <c r="Q12" s="181">
        <f>SUM(Q13:Q16)</f>
        <v>0</v>
      </c>
      <c r="R12" s="182"/>
      <c r="S12" s="182"/>
      <c r="T12" s="183"/>
      <c r="U12" s="184"/>
      <c r="V12" s="184">
        <f>SUM(V13:V16)</f>
        <v>0</v>
      </c>
      <c r="W12" s="184"/>
      <c r="X12" s="184"/>
      <c r="Y12" s="184"/>
      <c r="AG12" s="153" t="s">
        <v>40</v>
      </c>
    </row>
    <row r="13" spans="1:60" ht="56.5" customHeight="1" outlineLevel="1">
      <c r="A13" s="185">
        <v>3</v>
      </c>
      <c r="B13" s="186" t="s">
        <v>55</v>
      </c>
      <c r="C13" s="187" t="s">
        <v>307</v>
      </c>
      <c r="D13" s="188" t="s">
        <v>56</v>
      </c>
      <c r="E13" s="189">
        <v>7</v>
      </c>
      <c r="F13" s="2"/>
      <c r="G13" s="191">
        <f>ROUND(E13*F13,2)</f>
        <v>0</v>
      </c>
      <c r="H13" s="191"/>
      <c r="I13" s="191">
        <f>ROUND(E13*H13,2)</f>
        <v>0</v>
      </c>
      <c r="J13" s="191"/>
      <c r="K13" s="191">
        <f>ROUND(E13*J13,2)</f>
        <v>0</v>
      </c>
      <c r="L13" s="191">
        <v>21</v>
      </c>
      <c r="M13" s="191">
        <f>G13*(1+L13/100)</f>
        <v>0</v>
      </c>
      <c r="N13" s="189">
        <v>0</v>
      </c>
      <c r="O13" s="189">
        <f>ROUND(E13*N13,2)</f>
        <v>0</v>
      </c>
      <c r="P13" s="189">
        <v>0</v>
      </c>
      <c r="Q13" s="189">
        <f>ROUND(E13*P13,2)</f>
        <v>0</v>
      </c>
      <c r="R13" s="191"/>
      <c r="S13" s="191" t="s">
        <v>57</v>
      </c>
      <c r="T13" s="192" t="s">
        <v>58</v>
      </c>
      <c r="U13" s="193">
        <v>0</v>
      </c>
      <c r="V13" s="193">
        <f>ROUND(E13*U13,2)</f>
        <v>0</v>
      </c>
      <c r="W13" s="193"/>
      <c r="X13" s="193" t="s">
        <v>46</v>
      </c>
      <c r="Y13" s="193" t="s">
        <v>47</v>
      </c>
      <c r="Z13" s="194"/>
      <c r="AA13" s="194"/>
      <c r="AB13" s="194"/>
      <c r="AC13" s="194"/>
      <c r="AD13" s="194"/>
      <c r="AE13" s="194"/>
      <c r="AF13" s="194"/>
      <c r="AG13" s="194" t="s">
        <v>59</v>
      </c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 outlineLevel="2">
      <c r="A14" s="195"/>
      <c r="B14" s="196"/>
      <c r="C14" s="208" t="s">
        <v>60</v>
      </c>
      <c r="D14" s="209"/>
      <c r="E14" s="209"/>
      <c r="F14" s="209"/>
      <c r="G14" s="209"/>
      <c r="H14" s="193"/>
      <c r="I14" s="193"/>
      <c r="J14" s="193"/>
      <c r="K14" s="193"/>
      <c r="L14" s="193"/>
      <c r="M14" s="193"/>
      <c r="N14" s="199"/>
      <c r="O14" s="199"/>
      <c r="P14" s="199"/>
      <c r="Q14" s="199"/>
      <c r="R14" s="193"/>
      <c r="S14" s="193"/>
      <c r="T14" s="193"/>
      <c r="U14" s="193"/>
      <c r="V14" s="193"/>
      <c r="W14" s="193"/>
      <c r="X14" s="193"/>
      <c r="Y14" s="193"/>
      <c r="Z14" s="194"/>
      <c r="AA14" s="194"/>
      <c r="AB14" s="194"/>
      <c r="AC14" s="194"/>
      <c r="AD14" s="194"/>
      <c r="AE14" s="194"/>
      <c r="AF14" s="194"/>
      <c r="AG14" s="194" t="s">
        <v>61</v>
      </c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210" t="str">
        <f>C14</f>
        <v>jež jezdí ve vodících lištách, a nahoře se rolují do viditelného boxu. Schránka na roletu je umístěna na okenním rámu bez nutných změn na stávajícím okně.</v>
      </c>
      <c r="BB14" s="194"/>
      <c r="BC14" s="194"/>
      <c r="BD14" s="194"/>
      <c r="BE14" s="194"/>
      <c r="BF14" s="194"/>
      <c r="BG14" s="194"/>
      <c r="BH14" s="194"/>
    </row>
    <row r="15" spans="1:60" ht="24" outlineLevel="1">
      <c r="A15" s="200">
        <v>4</v>
      </c>
      <c r="B15" s="201" t="s">
        <v>62</v>
      </c>
      <c r="C15" s="202" t="s">
        <v>63</v>
      </c>
      <c r="D15" s="203" t="s">
        <v>56</v>
      </c>
      <c r="E15" s="204">
        <v>1</v>
      </c>
      <c r="F15" s="2"/>
      <c r="G15" s="206">
        <f>ROUND(E15*F15,2)</f>
        <v>0</v>
      </c>
      <c r="H15" s="205"/>
      <c r="I15" s="206">
        <f>ROUND(E15*H15,2)</f>
        <v>0</v>
      </c>
      <c r="J15" s="205"/>
      <c r="K15" s="206">
        <f>ROUND(E15*J15,2)</f>
        <v>0</v>
      </c>
      <c r="L15" s="206">
        <v>21</v>
      </c>
      <c r="M15" s="206">
        <f>G15*(1+L15/100)</f>
        <v>0</v>
      </c>
      <c r="N15" s="204">
        <v>0</v>
      </c>
      <c r="O15" s="204">
        <f>ROUND(E15*N15,2)</f>
        <v>0</v>
      </c>
      <c r="P15" s="204">
        <v>0</v>
      </c>
      <c r="Q15" s="204">
        <f>ROUND(E15*P15,2)</f>
        <v>0</v>
      </c>
      <c r="R15" s="206"/>
      <c r="S15" s="206" t="s">
        <v>57</v>
      </c>
      <c r="T15" s="207" t="s">
        <v>58</v>
      </c>
      <c r="U15" s="193">
        <v>0</v>
      </c>
      <c r="V15" s="193">
        <f>ROUND(E15*U15,2)</f>
        <v>0</v>
      </c>
      <c r="W15" s="193"/>
      <c r="X15" s="193" t="s">
        <v>46</v>
      </c>
      <c r="Y15" s="193" t="s">
        <v>47</v>
      </c>
      <c r="Z15" s="194"/>
      <c r="AA15" s="194"/>
      <c r="AB15" s="194"/>
      <c r="AC15" s="194"/>
      <c r="AD15" s="194"/>
      <c r="AE15" s="194"/>
      <c r="AF15" s="194"/>
      <c r="AG15" s="194" t="s">
        <v>59</v>
      </c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 outlineLevel="1">
      <c r="A16" s="200">
        <v>5</v>
      </c>
      <c r="B16" s="201" t="s">
        <v>64</v>
      </c>
      <c r="C16" s="202" t="s">
        <v>65</v>
      </c>
      <c r="D16" s="203" t="s">
        <v>66</v>
      </c>
      <c r="E16" s="204">
        <v>7</v>
      </c>
      <c r="F16" s="2"/>
      <c r="G16" s="206">
        <f>ROUND(E16*F16,2)</f>
        <v>0</v>
      </c>
      <c r="H16" s="205"/>
      <c r="I16" s="206">
        <f>ROUND(E16*H16,2)</f>
        <v>0</v>
      </c>
      <c r="J16" s="205"/>
      <c r="K16" s="206">
        <f>ROUND(E16*J16,2)</f>
        <v>0</v>
      </c>
      <c r="L16" s="206">
        <v>21</v>
      </c>
      <c r="M16" s="206">
        <f>G16*(1+L16/100)</f>
        <v>0</v>
      </c>
      <c r="N16" s="204">
        <v>0</v>
      </c>
      <c r="O16" s="204">
        <f>ROUND(E16*N16,2)</f>
        <v>0</v>
      </c>
      <c r="P16" s="204">
        <v>0</v>
      </c>
      <c r="Q16" s="204">
        <f>ROUND(E16*P16,2)</f>
        <v>0</v>
      </c>
      <c r="R16" s="206"/>
      <c r="S16" s="206" t="s">
        <v>57</v>
      </c>
      <c r="T16" s="207" t="s">
        <v>58</v>
      </c>
      <c r="U16" s="193">
        <v>0</v>
      </c>
      <c r="V16" s="193">
        <f>ROUND(E16*U16,2)</f>
        <v>0</v>
      </c>
      <c r="W16" s="193"/>
      <c r="X16" s="193" t="s">
        <v>46</v>
      </c>
      <c r="Y16" s="193" t="s">
        <v>47</v>
      </c>
      <c r="Z16" s="194"/>
      <c r="AA16" s="194"/>
      <c r="AB16" s="194"/>
      <c r="AC16" s="194"/>
      <c r="AD16" s="194"/>
      <c r="AE16" s="194"/>
      <c r="AF16" s="194"/>
      <c r="AG16" s="194" t="s">
        <v>59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</row>
    <row r="17" spans="1:60">
      <c r="A17" s="177" t="s">
        <v>37</v>
      </c>
      <c r="B17" s="178" t="s">
        <v>67</v>
      </c>
      <c r="C17" s="179" t="s">
        <v>68</v>
      </c>
      <c r="D17" s="180"/>
      <c r="E17" s="181"/>
      <c r="F17" s="182"/>
      <c r="G17" s="182">
        <f>SUMIF(AG18:AG18,"&lt;&gt;NOR",G18:G18)</f>
        <v>0</v>
      </c>
      <c r="H17" s="182"/>
      <c r="I17" s="182">
        <f>SUM(I18:I18)</f>
        <v>0</v>
      </c>
      <c r="J17" s="182"/>
      <c r="K17" s="182">
        <f>SUM(K18:K18)</f>
        <v>0</v>
      </c>
      <c r="L17" s="182"/>
      <c r="M17" s="182">
        <f>SUM(M18:M18)</f>
        <v>0</v>
      </c>
      <c r="N17" s="181"/>
      <c r="O17" s="181">
        <f>SUM(O18:O18)</f>
        <v>0</v>
      </c>
      <c r="P17" s="181"/>
      <c r="Q17" s="181">
        <f>SUM(Q18:Q18)</f>
        <v>0</v>
      </c>
      <c r="R17" s="182"/>
      <c r="S17" s="182"/>
      <c r="T17" s="183"/>
      <c r="U17" s="184"/>
      <c r="V17" s="184">
        <f>SUM(V18:V18)</f>
        <v>24</v>
      </c>
      <c r="W17" s="184"/>
      <c r="X17" s="184"/>
      <c r="Y17" s="184"/>
      <c r="AG17" s="153" t="s">
        <v>40</v>
      </c>
    </row>
    <row r="18" spans="1:60" outlineLevel="1">
      <c r="A18" s="200">
        <v>6</v>
      </c>
      <c r="B18" s="201" t="s">
        <v>69</v>
      </c>
      <c r="C18" s="202" t="s">
        <v>70</v>
      </c>
      <c r="D18" s="203" t="s">
        <v>71</v>
      </c>
      <c r="E18" s="204">
        <v>24</v>
      </c>
      <c r="F18" s="2"/>
      <c r="G18" s="206">
        <f>ROUND(E18*F18,2)</f>
        <v>0</v>
      </c>
      <c r="H18" s="205"/>
      <c r="I18" s="206">
        <f>ROUND(E18*H18,2)</f>
        <v>0</v>
      </c>
      <c r="J18" s="205"/>
      <c r="K18" s="206">
        <f>ROUND(E18*J18,2)</f>
        <v>0</v>
      </c>
      <c r="L18" s="206">
        <v>21</v>
      </c>
      <c r="M18" s="206">
        <f>G18*(1+L18/100)</f>
        <v>0</v>
      </c>
      <c r="N18" s="204">
        <v>0</v>
      </c>
      <c r="O18" s="204">
        <f>ROUND(E18*N18,2)</f>
        <v>0</v>
      </c>
      <c r="P18" s="204">
        <v>0</v>
      </c>
      <c r="Q18" s="204">
        <f>ROUND(E18*P18,2)</f>
        <v>0</v>
      </c>
      <c r="R18" s="206"/>
      <c r="S18" s="206" t="s">
        <v>45</v>
      </c>
      <c r="T18" s="207" t="s">
        <v>45</v>
      </c>
      <c r="U18" s="193">
        <v>1</v>
      </c>
      <c r="V18" s="193">
        <f>ROUND(E18*U18,2)</f>
        <v>24</v>
      </c>
      <c r="W18" s="193"/>
      <c r="X18" s="193" t="s">
        <v>46</v>
      </c>
      <c r="Y18" s="193" t="s">
        <v>47</v>
      </c>
      <c r="Z18" s="194"/>
      <c r="AA18" s="194"/>
      <c r="AB18" s="194"/>
      <c r="AC18" s="194"/>
      <c r="AD18" s="194"/>
      <c r="AE18" s="194"/>
      <c r="AF18" s="194"/>
      <c r="AG18" s="194" t="s">
        <v>48</v>
      </c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>
      <c r="A19" s="177" t="s">
        <v>37</v>
      </c>
      <c r="B19" s="178" t="s">
        <v>72</v>
      </c>
      <c r="C19" s="179" t="s">
        <v>73</v>
      </c>
      <c r="D19" s="180"/>
      <c r="E19" s="181"/>
      <c r="F19" s="182"/>
      <c r="G19" s="182">
        <f>SUMIF(AG20:AG21,"&lt;&gt;NOR",G20:G21)</f>
        <v>0</v>
      </c>
      <c r="H19" s="182"/>
      <c r="I19" s="182">
        <f>SUM(I20:I21)</f>
        <v>0</v>
      </c>
      <c r="J19" s="182"/>
      <c r="K19" s="182">
        <f>SUM(K20:K21)</f>
        <v>0</v>
      </c>
      <c r="L19" s="182"/>
      <c r="M19" s="182">
        <f>SUM(M20:M21)</f>
        <v>0</v>
      </c>
      <c r="N19" s="181"/>
      <c r="O19" s="181">
        <f>SUM(O20:O21)</f>
        <v>0.58000000000000007</v>
      </c>
      <c r="P19" s="181"/>
      <c r="Q19" s="181">
        <f>SUM(Q20:Q21)</f>
        <v>0</v>
      </c>
      <c r="R19" s="182"/>
      <c r="S19" s="182"/>
      <c r="T19" s="183"/>
      <c r="U19" s="184"/>
      <c r="V19" s="184">
        <f>SUM(V20:V21)</f>
        <v>80.05</v>
      </c>
      <c r="W19" s="184"/>
      <c r="X19" s="184"/>
      <c r="Y19" s="184"/>
      <c r="AG19" s="153" t="s">
        <v>40</v>
      </c>
    </row>
    <row r="20" spans="1:60" outlineLevel="1">
      <c r="A20" s="200">
        <v>7</v>
      </c>
      <c r="B20" s="201" t="s">
        <v>74</v>
      </c>
      <c r="C20" s="202" t="s">
        <v>75</v>
      </c>
      <c r="D20" s="203" t="s">
        <v>43</v>
      </c>
      <c r="E20" s="204">
        <v>150</v>
      </c>
      <c r="F20" s="2"/>
      <c r="G20" s="206">
        <f>ROUND(E20*F20,2)</f>
        <v>0</v>
      </c>
      <c r="H20" s="205"/>
      <c r="I20" s="206">
        <f>ROUND(E20*H20,2)</f>
        <v>0</v>
      </c>
      <c r="J20" s="205"/>
      <c r="K20" s="206">
        <f>ROUND(E20*J20,2)</f>
        <v>0</v>
      </c>
      <c r="L20" s="206">
        <v>21</v>
      </c>
      <c r="M20" s="206">
        <f>G20*(1+L20/100)</f>
        <v>0</v>
      </c>
      <c r="N20" s="204">
        <v>1.2099999999999999E-3</v>
      </c>
      <c r="O20" s="204">
        <f>ROUND(E20*N20,2)</f>
        <v>0.18</v>
      </c>
      <c r="P20" s="204">
        <v>0</v>
      </c>
      <c r="Q20" s="204">
        <f>ROUND(E20*P20,2)</f>
        <v>0</v>
      </c>
      <c r="R20" s="206" t="s">
        <v>76</v>
      </c>
      <c r="S20" s="206" t="s">
        <v>45</v>
      </c>
      <c r="T20" s="207" t="s">
        <v>45</v>
      </c>
      <c r="U20" s="193">
        <v>0.17699999999999999</v>
      </c>
      <c r="V20" s="193">
        <f>ROUND(E20*U20,2)</f>
        <v>26.55</v>
      </c>
      <c r="W20" s="193"/>
      <c r="X20" s="193" t="s">
        <v>46</v>
      </c>
      <c r="Y20" s="193" t="s">
        <v>47</v>
      </c>
      <c r="Z20" s="194"/>
      <c r="AA20" s="194"/>
      <c r="AB20" s="194"/>
      <c r="AC20" s="194"/>
      <c r="AD20" s="194"/>
      <c r="AE20" s="194"/>
      <c r="AF20" s="194"/>
      <c r="AG20" s="194" t="s">
        <v>48</v>
      </c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outlineLevel="1">
      <c r="A21" s="200">
        <v>8</v>
      </c>
      <c r="B21" s="201" t="s">
        <v>77</v>
      </c>
      <c r="C21" s="202" t="s">
        <v>78</v>
      </c>
      <c r="D21" s="203" t="s">
        <v>43</v>
      </c>
      <c r="E21" s="204">
        <v>250</v>
      </c>
      <c r="F21" s="2"/>
      <c r="G21" s="206">
        <f>ROUND(E21*F21,2)</f>
        <v>0</v>
      </c>
      <c r="H21" s="205"/>
      <c r="I21" s="206">
        <f>ROUND(E21*H21,2)</f>
        <v>0</v>
      </c>
      <c r="J21" s="205"/>
      <c r="K21" s="206">
        <f>ROUND(E21*J21,2)</f>
        <v>0</v>
      </c>
      <c r="L21" s="206">
        <v>21</v>
      </c>
      <c r="M21" s="206">
        <f>G21*(1+L21/100)</f>
        <v>0</v>
      </c>
      <c r="N21" s="204">
        <v>1.58E-3</v>
      </c>
      <c r="O21" s="204">
        <f>ROUND(E21*N21,2)</f>
        <v>0.4</v>
      </c>
      <c r="P21" s="204">
        <v>0</v>
      </c>
      <c r="Q21" s="204">
        <f>ROUND(E21*P21,2)</f>
        <v>0</v>
      </c>
      <c r="R21" s="206" t="s">
        <v>76</v>
      </c>
      <c r="S21" s="206" t="s">
        <v>45</v>
      </c>
      <c r="T21" s="207" t="s">
        <v>45</v>
      </c>
      <c r="U21" s="193">
        <v>0.214</v>
      </c>
      <c r="V21" s="193">
        <f>ROUND(E21*U21,2)</f>
        <v>53.5</v>
      </c>
      <c r="W21" s="193"/>
      <c r="X21" s="193" t="s">
        <v>46</v>
      </c>
      <c r="Y21" s="193" t="s">
        <v>47</v>
      </c>
      <c r="Z21" s="194"/>
      <c r="AA21" s="194"/>
      <c r="AB21" s="194"/>
      <c r="AC21" s="194"/>
      <c r="AD21" s="194"/>
      <c r="AE21" s="194"/>
      <c r="AF21" s="194"/>
      <c r="AG21" s="194" t="s">
        <v>48</v>
      </c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>
      <c r="A22" s="177" t="s">
        <v>37</v>
      </c>
      <c r="B22" s="178" t="s">
        <v>79</v>
      </c>
      <c r="C22" s="179" t="s">
        <v>80</v>
      </c>
      <c r="D22" s="180"/>
      <c r="E22" s="181"/>
      <c r="F22" s="182"/>
      <c r="G22" s="182">
        <f>SUMIF(AG23:AG26,"&lt;&gt;NOR",G23:G26)</f>
        <v>0</v>
      </c>
      <c r="H22" s="182"/>
      <c r="I22" s="182">
        <f>SUM(I23:I26)</f>
        <v>0</v>
      </c>
      <c r="J22" s="182"/>
      <c r="K22" s="182">
        <f>SUM(K23:K26)</f>
        <v>0</v>
      </c>
      <c r="L22" s="182"/>
      <c r="M22" s="182">
        <f>SUM(M23:M26)</f>
        <v>0</v>
      </c>
      <c r="N22" s="181"/>
      <c r="O22" s="181">
        <f>SUM(O23:O26)</f>
        <v>0</v>
      </c>
      <c r="P22" s="181"/>
      <c r="Q22" s="181">
        <f>SUM(Q23:Q26)</f>
        <v>0</v>
      </c>
      <c r="R22" s="182"/>
      <c r="S22" s="182"/>
      <c r="T22" s="183"/>
      <c r="U22" s="184"/>
      <c r="V22" s="184">
        <f>SUM(V23:V26)</f>
        <v>0</v>
      </c>
      <c r="W22" s="184"/>
      <c r="X22" s="184"/>
      <c r="Y22" s="184"/>
      <c r="AG22" s="153" t="s">
        <v>40</v>
      </c>
    </row>
    <row r="23" spans="1:60" ht="36" outlineLevel="1">
      <c r="A23" s="200">
        <v>9</v>
      </c>
      <c r="B23" s="201" t="s">
        <v>81</v>
      </c>
      <c r="C23" s="202" t="s">
        <v>306</v>
      </c>
      <c r="D23" s="203" t="s">
        <v>56</v>
      </c>
      <c r="E23" s="204">
        <v>1</v>
      </c>
      <c r="F23" s="2"/>
      <c r="G23" s="206">
        <f>ROUND(E23*F23,2)</f>
        <v>0</v>
      </c>
      <c r="H23" s="206"/>
      <c r="I23" s="206">
        <f>ROUND(E23*H23,2)</f>
        <v>0</v>
      </c>
      <c r="J23" s="206"/>
      <c r="K23" s="206">
        <f>ROUND(E23*J23,2)</f>
        <v>0</v>
      </c>
      <c r="L23" s="206">
        <v>21</v>
      </c>
      <c r="M23" s="206">
        <f>G23*(1+L23/100)</f>
        <v>0</v>
      </c>
      <c r="N23" s="204">
        <v>0</v>
      </c>
      <c r="O23" s="204">
        <f>ROUND(E23*N23,2)</f>
        <v>0</v>
      </c>
      <c r="P23" s="204">
        <v>0</v>
      </c>
      <c r="Q23" s="204">
        <f>ROUND(E23*P23,2)</f>
        <v>0</v>
      </c>
      <c r="R23" s="206"/>
      <c r="S23" s="206" t="s">
        <v>57</v>
      </c>
      <c r="T23" s="207" t="s">
        <v>58</v>
      </c>
      <c r="U23" s="193">
        <v>0</v>
      </c>
      <c r="V23" s="193">
        <f>ROUND(E23*U23,2)</f>
        <v>0</v>
      </c>
      <c r="W23" s="193"/>
      <c r="X23" s="193" t="s">
        <v>46</v>
      </c>
      <c r="Y23" s="193" t="s">
        <v>47</v>
      </c>
      <c r="Z23" s="194"/>
      <c r="AA23" s="194"/>
      <c r="AB23" s="194"/>
      <c r="AC23" s="194"/>
      <c r="AD23" s="194"/>
      <c r="AE23" s="194"/>
      <c r="AF23" s="194"/>
      <c r="AG23" s="194" t="s">
        <v>48</v>
      </c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ht="24" outlineLevel="1">
      <c r="A24" s="200">
        <v>10</v>
      </c>
      <c r="B24" s="201" t="s">
        <v>82</v>
      </c>
      <c r="C24" s="202" t="s">
        <v>305</v>
      </c>
      <c r="D24" s="203" t="s">
        <v>66</v>
      </c>
      <c r="E24" s="204">
        <v>1</v>
      </c>
      <c r="F24" s="2"/>
      <c r="G24" s="206">
        <f>ROUND(E24*F24,2)</f>
        <v>0</v>
      </c>
      <c r="H24" s="205"/>
      <c r="I24" s="206">
        <f>ROUND(E24*H24,2)</f>
        <v>0</v>
      </c>
      <c r="J24" s="205"/>
      <c r="K24" s="206">
        <f>ROUND(E24*J24,2)</f>
        <v>0</v>
      </c>
      <c r="L24" s="206">
        <v>21</v>
      </c>
      <c r="M24" s="206">
        <f>G24*(1+L24/100)</f>
        <v>0</v>
      </c>
      <c r="N24" s="204">
        <v>0</v>
      </c>
      <c r="O24" s="204">
        <f>ROUND(E24*N24,2)</f>
        <v>0</v>
      </c>
      <c r="P24" s="204">
        <v>0</v>
      </c>
      <c r="Q24" s="204">
        <f>ROUND(E24*P24,2)</f>
        <v>0</v>
      </c>
      <c r="R24" s="206"/>
      <c r="S24" s="206" t="s">
        <v>57</v>
      </c>
      <c r="T24" s="207" t="s">
        <v>58</v>
      </c>
      <c r="U24" s="193">
        <v>0</v>
      </c>
      <c r="V24" s="193">
        <f>ROUND(E24*U24,2)</f>
        <v>0</v>
      </c>
      <c r="W24" s="193"/>
      <c r="X24" s="193" t="s">
        <v>46</v>
      </c>
      <c r="Y24" s="193" t="s">
        <v>47</v>
      </c>
      <c r="Z24" s="194"/>
      <c r="AA24" s="194"/>
      <c r="AB24" s="194"/>
      <c r="AC24" s="194"/>
      <c r="AD24" s="194"/>
      <c r="AE24" s="194"/>
      <c r="AF24" s="194"/>
      <c r="AG24" s="194" t="s">
        <v>59</v>
      </c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outlineLevel="1">
      <c r="A25" s="200">
        <v>11</v>
      </c>
      <c r="B25" s="201" t="s">
        <v>83</v>
      </c>
      <c r="C25" s="202" t="s">
        <v>84</v>
      </c>
      <c r="D25" s="203" t="s">
        <v>66</v>
      </c>
      <c r="E25" s="204">
        <v>1</v>
      </c>
      <c r="F25" s="2"/>
      <c r="G25" s="206">
        <f>ROUND(E25*F25,2)</f>
        <v>0</v>
      </c>
      <c r="H25" s="205"/>
      <c r="I25" s="206">
        <f>ROUND(E25*H25,2)</f>
        <v>0</v>
      </c>
      <c r="J25" s="205"/>
      <c r="K25" s="206">
        <f>ROUND(E25*J25,2)</f>
        <v>0</v>
      </c>
      <c r="L25" s="206">
        <v>21</v>
      </c>
      <c r="M25" s="206">
        <f>G25*(1+L25/100)</f>
        <v>0</v>
      </c>
      <c r="N25" s="204">
        <v>0</v>
      </c>
      <c r="O25" s="204">
        <f>ROUND(E25*N25,2)</f>
        <v>0</v>
      </c>
      <c r="P25" s="204">
        <v>0</v>
      </c>
      <c r="Q25" s="204">
        <f>ROUND(E25*P25,2)</f>
        <v>0</v>
      </c>
      <c r="R25" s="206"/>
      <c r="S25" s="206" t="s">
        <v>57</v>
      </c>
      <c r="T25" s="207" t="s">
        <v>58</v>
      </c>
      <c r="U25" s="193">
        <v>0</v>
      </c>
      <c r="V25" s="193">
        <f>ROUND(E25*U25,2)</f>
        <v>0</v>
      </c>
      <c r="W25" s="193"/>
      <c r="X25" s="193" t="s">
        <v>46</v>
      </c>
      <c r="Y25" s="193" t="s">
        <v>47</v>
      </c>
      <c r="Z25" s="194"/>
      <c r="AA25" s="194"/>
      <c r="AB25" s="194"/>
      <c r="AC25" s="194"/>
      <c r="AD25" s="194"/>
      <c r="AE25" s="194"/>
      <c r="AF25" s="194"/>
      <c r="AG25" s="194" t="s">
        <v>59</v>
      </c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outlineLevel="1">
      <c r="A26" s="200">
        <v>12</v>
      </c>
      <c r="B26" s="201" t="s">
        <v>85</v>
      </c>
      <c r="C26" s="202" t="s">
        <v>86</v>
      </c>
      <c r="D26" s="203" t="s">
        <v>87</v>
      </c>
      <c r="E26" s="204">
        <v>25</v>
      </c>
      <c r="F26" s="2"/>
      <c r="G26" s="206">
        <f>ROUND(E26*F26,2)</f>
        <v>0</v>
      </c>
      <c r="H26" s="205"/>
      <c r="I26" s="206">
        <f>ROUND(E26*H26,2)</f>
        <v>0</v>
      </c>
      <c r="J26" s="205"/>
      <c r="K26" s="206">
        <f>ROUND(E26*J26,2)</f>
        <v>0</v>
      </c>
      <c r="L26" s="206">
        <v>21</v>
      </c>
      <c r="M26" s="206">
        <f>G26*(1+L26/100)</f>
        <v>0</v>
      </c>
      <c r="N26" s="204">
        <v>0</v>
      </c>
      <c r="O26" s="204">
        <f>ROUND(E26*N26,2)</f>
        <v>0</v>
      </c>
      <c r="P26" s="204">
        <v>0</v>
      </c>
      <c r="Q26" s="204">
        <f>ROUND(E26*P26,2)</f>
        <v>0</v>
      </c>
      <c r="R26" s="206"/>
      <c r="S26" s="206" t="s">
        <v>57</v>
      </c>
      <c r="T26" s="207" t="s">
        <v>58</v>
      </c>
      <c r="U26" s="193">
        <v>0</v>
      </c>
      <c r="V26" s="193">
        <f>ROUND(E26*U26,2)</f>
        <v>0</v>
      </c>
      <c r="W26" s="193"/>
      <c r="X26" s="193" t="s">
        <v>46</v>
      </c>
      <c r="Y26" s="193" t="s">
        <v>47</v>
      </c>
      <c r="Z26" s="194"/>
      <c r="AA26" s="194"/>
      <c r="AB26" s="194"/>
      <c r="AC26" s="194"/>
      <c r="AD26" s="194"/>
      <c r="AE26" s="194"/>
      <c r="AF26" s="194"/>
      <c r="AG26" s="194" t="s">
        <v>59</v>
      </c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>
      <c r="A27" s="177" t="s">
        <v>37</v>
      </c>
      <c r="B27" s="178" t="s">
        <v>88</v>
      </c>
      <c r="C27" s="179" t="s">
        <v>89</v>
      </c>
      <c r="D27" s="180"/>
      <c r="E27" s="181"/>
      <c r="F27" s="182"/>
      <c r="G27" s="182">
        <f>SUMIF(AG28:AG30,"&lt;&gt;NOR",G28:G30)</f>
        <v>0</v>
      </c>
      <c r="H27" s="182"/>
      <c r="I27" s="182">
        <f>SUM(I28:I30)</f>
        <v>0</v>
      </c>
      <c r="J27" s="182"/>
      <c r="K27" s="182">
        <f>SUM(K28:K30)</f>
        <v>0</v>
      </c>
      <c r="L27" s="182"/>
      <c r="M27" s="182">
        <f>SUM(M28:M30)</f>
        <v>0</v>
      </c>
      <c r="N27" s="181"/>
      <c r="O27" s="181">
        <f>SUM(O28:O30)</f>
        <v>0.02</v>
      </c>
      <c r="P27" s="181"/>
      <c r="Q27" s="181">
        <f>SUM(Q28:Q30)</f>
        <v>0</v>
      </c>
      <c r="R27" s="182"/>
      <c r="S27" s="182"/>
      <c r="T27" s="183"/>
      <c r="U27" s="184"/>
      <c r="V27" s="184">
        <f>SUM(V28:V30)</f>
        <v>0</v>
      </c>
      <c r="W27" s="184"/>
      <c r="X27" s="184"/>
      <c r="Y27" s="184"/>
      <c r="AG27" s="153" t="s">
        <v>40</v>
      </c>
    </row>
    <row r="28" spans="1:60" outlineLevel="1">
      <c r="A28" s="200">
        <v>13</v>
      </c>
      <c r="B28" s="201" t="s">
        <v>90</v>
      </c>
      <c r="C28" s="202" t="s">
        <v>91</v>
      </c>
      <c r="D28" s="203" t="s">
        <v>56</v>
      </c>
      <c r="E28" s="204">
        <v>1</v>
      </c>
      <c r="F28" s="2"/>
      <c r="G28" s="206">
        <f>ROUND(E28*F28,2)</f>
        <v>0</v>
      </c>
      <c r="H28" s="205"/>
      <c r="I28" s="206">
        <f>ROUND(E28*H28,2)</f>
        <v>0</v>
      </c>
      <c r="J28" s="205"/>
      <c r="K28" s="206">
        <f>ROUND(E28*J28,2)</f>
        <v>0</v>
      </c>
      <c r="L28" s="206">
        <v>21</v>
      </c>
      <c r="M28" s="206">
        <f>G28*(1+L28/100)</f>
        <v>0</v>
      </c>
      <c r="N28" s="204">
        <v>4.0000000000000003E-5</v>
      </c>
      <c r="O28" s="204">
        <f>ROUND(E28*N28,2)</f>
        <v>0</v>
      </c>
      <c r="P28" s="204">
        <v>0</v>
      </c>
      <c r="Q28" s="204">
        <f>ROUND(E28*P28,2)</f>
        <v>0</v>
      </c>
      <c r="R28" s="206" t="s">
        <v>92</v>
      </c>
      <c r="S28" s="206" t="s">
        <v>45</v>
      </c>
      <c r="T28" s="207" t="s">
        <v>58</v>
      </c>
      <c r="U28" s="193">
        <v>0</v>
      </c>
      <c r="V28" s="193">
        <f>ROUND(E28*U28,2)</f>
        <v>0</v>
      </c>
      <c r="W28" s="193"/>
      <c r="X28" s="193" t="s">
        <v>46</v>
      </c>
      <c r="Y28" s="193" t="s">
        <v>47</v>
      </c>
      <c r="Z28" s="194"/>
      <c r="AA28" s="194"/>
      <c r="AB28" s="194"/>
      <c r="AC28" s="194"/>
      <c r="AD28" s="194"/>
      <c r="AE28" s="194"/>
      <c r="AF28" s="194"/>
      <c r="AG28" s="194" t="s">
        <v>93</v>
      </c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outlineLevel="1">
      <c r="A29" s="200">
        <v>14</v>
      </c>
      <c r="B29" s="201" t="s">
        <v>94</v>
      </c>
      <c r="C29" s="202" t="s">
        <v>95</v>
      </c>
      <c r="D29" s="203" t="s">
        <v>96</v>
      </c>
      <c r="E29" s="204">
        <v>1</v>
      </c>
      <c r="F29" s="2"/>
      <c r="G29" s="206">
        <f>ROUND(E29*F29,2)</f>
        <v>0</v>
      </c>
      <c r="H29" s="205"/>
      <c r="I29" s="206">
        <f>ROUND(E29*H29,2)</f>
        <v>0</v>
      </c>
      <c r="J29" s="205"/>
      <c r="K29" s="206">
        <f>ROUND(E29*J29,2)</f>
        <v>0</v>
      </c>
      <c r="L29" s="206">
        <v>21</v>
      </c>
      <c r="M29" s="206">
        <f>G29*(1+L29/100)</f>
        <v>0</v>
      </c>
      <c r="N29" s="204">
        <v>1.8100000000000002E-2</v>
      </c>
      <c r="O29" s="204">
        <f>ROUND(E29*N29,2)</f>
        <v>0.02</v>
      </c>
      <c r="P29" s="204">
        <v>0</v>
      </c>
      <c r="Q29" s="204">
        <f>ROUND(E29*P29,2)</f>
        <v>0</v>
      </c>
      <c r="R29" s="206"/>
      <c r="S29" s="206" t="s">
        <v>57</v>
      </c>
      <c r="T29" s="207" t="s">
        <v>58</v>
      </c>
      <c r="U29" s="193">
        <v>0</v>
      </c>
      <c r="V29" s="193">
        <f>ROUND(E29*U29,2)</f>
        <v>0</v>
      </c>
      <c r="W29" s="193"/>
      <c r="X29" s="193" t="s">
        <v>46</v>
      </c>
      <c r="Y29" s="193" t="s">
        <v>47</v>
      </c>
      <c r="Z29" s="194"/>
      <c r="AA29" s="194"/>
      <c r="AB29" s="194"/>
      <c r="AC29" s="194"/>
      <c r="AD29" s="194"/>
      <c r="AE29" s="194"/>
      <c r="AF29" s="194"/>
      <c r="AG29" s="194" t="s">
        <v>93</v>
      </c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outlineLevel="1">
      <c r="A30" s="200">
        <v>15</v>
      </c>
      <c r="B30" s="201" t="s">
        <v>97</v>
      </c>
      <c r="C30" s="202" t="s">
        <v>98</v>
      </c>
      <c r="D30" s="203" t="s">
        <v>56</v>
      </c>
      <c r="E30" s="204">
        <v>1</v>
      </c>
      <c r="F30" s="2"/>
      <c r="G30" s="206">
        <f>ROUND(E30*F30,2)</f>
        <v>0</v>
      </c>
      <c r="H30" s="205"/>
      <c r="I30" s="206">
        <f>ROUND(E30*H30,2)</f>
        <v>0</v>
      </c>
      <c r="J30" s="205"/>
      <c r="K30" s="206">
        <f>ROUND(E30*J30,2)</f>
        <v>0</v>
      </c>
      <c r="L30" s="206">
        <v>21</v>
      </c>
      <c r="M30" s="206">
        <f>G30*(1+L30/100)</f>
        <v>0</v>
      </c>
      <c r="N30" s="204">
        <v>1E-3</v>
      </c>
      <c r="O30" s="204">
        <f>ROUND(E30*N30,2)</f>
        <v>0</v>
      </c>
      <c r="P30" s="204">
        <v>0</v>
      </c>
      <c r="Q30" s="204">
        <f>ROUND(E30*P30,2)</f>
        <v>0</v>
      </c>
      <c r="R30" s="206" t="s">
        <v>99</v>
      </c>
      <c r="S30" s="206" t="s">
        <v>45</v>
      </c>
      <c r="T30" s="207" t="s">
        <v>58</v>
      </c>
      <c r="U30" s="193">
        <v>0</v>
      </c>
      <c r="V30" s="193">
        <f>ROUND(E30*U30,2)</f>
        <v>0</v>
      </c>
      <c r="W30" s="193"/>
      <c r="X30" s="193" t="s">
        <v>100</v>
      </c>
      <c r="Y30" s="193" t="s">
        <v>47</v>
      </c>
      <c r="Z30" s="194"/>
      <c r="AA30" s="194"/>
      <c r="AB30" s="194"/>
      <c r="AC30" s="194"/>
      <c r="AD30" s="194"/>
      <c r="AE30" s="194"/>
      <c r="AF30" s="194"/>
      <c r="AG30" s="194" t="s">
        <v>101</v>
      </c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>
      <c r="A31" s="177" t="s">
        <v>37</v>
      </c>
      <c r="B31" s="178" t="s">
        <v>102</v>
      </c>
      <c r="C31" s="179" t="s">
        <v>103</v>
      </c>
      <c r="D31" s="180"/>
      <c r="E31" s="181"/>
      <c r="F31" s="182"/>
      <c r="G31" s="182">
        <f>SUMIF(AG32:AG50,"&lt;&gt;NOR",G32:G50)</f>
        <v>0</v>
      </c>
      <c r="H31" s="182"/>
      <c r="I31" s="182">
        <f>SUM(I32:I50)</f>
        <v>0</v>
      </c>
      <c r="J31" s="182"/>
      <c r="K31" s="182">
        <f>SUM(K32:K50)</f>
        <v>0</v>
      </c>
      <c r="L31" s="182"/>
      <c r="M31" s="182">
        <f>SUM(M32:M50)</f>
        <v>0</v>
      </c>
      <c r="N31" s="181"/>
      <c r="O31" s="181">
        <f>SUM(O32:O50)</f>
        <v>0.84000000000000008</v>
      </c>
      <c r="P31" s="181"/>
      <c r="Q31" s="181">
        <f>SUM(Q32:Q50)</f>
        <v>0.09</v>
      </c>
      <c r="R31" s="182"/>
      <c r="S31" s="182"/>
      <c r="T31" s="183"/>
      <c r="U31" s="184"/>
      <c r="V31" s="184">
        <f>SUM(V32:V50)</f>
        <v>0</v>
      </c>
      <c r="W31" s="184"/>
      <c r="X31" s="184"/>
      <c r="Y31" s="184"/>
      <c r="AG31" s="153" t="s">
        <v>40</v>
      </c>
    </row>
    <row r="32" spans="1:60" outlineLevel="1">
      <c r="A32" s="185">
        <v>16</v>
      </c>
      <c r="B32" s="186" t="s">
        <v>104</v>
      </c>
      <c r="C32" s="187" t="s">
        <v>105</v>
      </c>
      <c r="D32" s="188" t="s">
        <v>43</v>
      </c>
      <c r="E32" s="189">
        <v>87.77</v>
      </c>
      <c r="F32" s="1"/>
      <c r="G32" s="191">
        <f>ROUND(E32*F32,2)</f>
        <v>0</v>
      </c>
      <c r="H32" s="190"/>
      <c r="I32" s="191">
        <f>ROUND(E32*H32,2)</f>
        <v>0</v>
      </c>
      <c r="J32" s="190"/>
      <c r="K32" s="191">
        <f>ROUND(E32*J32,2)</f>
        <v>0</v>
      </c>
      <c r="L32" s="191">
        <v>21</v>
      </c>
      <c r="M32" s="191">
        <f>G32*(1+L32/100)</f>
        <v>0</v>
      </c>
      <c r="N32" s="189">
        <v>0</v>
      </c>
      <c r="O32" s="189">
        <f>ROUND(E32*N32,2)</f>
        <v>0</v>
      </c>
      <c r="P32" s="189">
        <v>0</v>
      </c>
      <c r="Q32" s="189">
        <f>ROUND(E32*P32,2)</f>
        <v>0</v>
      </c>
      <c r="R32" s="191" t="s">
        <v>106</v>
      </c>
      <c r="S32" s="191" t="s">
        <v>45</v>
      </c>
      <c r="T32" s="192" t="s">
        <v>58</v>
      </c>
      <c r="U32" s="193">
        <v>0</v>
      </c>
      <c r="V32" s="193">
        <f>ROUND(E32*U32,2)</f>
        <v>0</v>
      </c>
      <c r="W32" s="193"/>
      <c r="X32" s="193" t="s">
        <v>46</v>
      </c>
      <c r="Y32" s="193" t="s">
        <v>47</v>
      </c>
      <c r="Z32" s="194"/>
      <c r="AA32" s="194"/>
      <c r="AB32" s="194"/>
      <c r="AC32" s="194"/>
      <c r="AD32" s="194"/>
      <c r="AE32" s="194"/>
      <c r="AF32" s="194"/>
      <c r="AG32" s="194" t="s">
        <v>93</v>
      </c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outlineLevel="2">
      <c r="A33" s="195"/>
      <c r="B33" s="196"/>
      <c r="C33" s="197" t="s">
        <v>107</v>
      </c>
      <c r="D33" s="198"/>
      <c r="E33" s="198"/>
      <c r="F33" s="198"/>
      <c r="G33" s="198"/>
      <c r="H33" s="193"/>
      <c r="I33" s="193"/>
      <c r="J33" s="193"/>
      <c r="K33" s="193"/>
      <c r="L33" s="193"/>
      <c r="M33" s="193"/>
      <c r="N33" s="199"/>
      <c r="O33" s="199"/>
      <c r="P33" s="199"/>
      <c r="Q33" s="199"/>
      <c r="R33" s="193"/>
      <c r="S33" s="193"/>
      <c r="T33" s="193"/>
      <c r="U33" s="193"/>
      <c r="V33" s="193"/>
      <c r="W33" s="193"/>
      <c r="X33" s="193"/>
      <c r="Y33" s="193"/>
      <c r="Z33" s="194"/>
      <c r="AA33" s="194"/>
      <c r="AB33" s="194"/>
      <c r="AC33" s="194"/>
      <c r="AD33" s="194"/>
      <c r="AE33" s="194"/>
      <c r="AF33" s="194"/>
      <c r="AG33" s="194" t="s">
        <v>50</v>
      </c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outlineLevel="1">
      <c r="A34" s="200">
        <v>17</v>
      </c>
      <c r="B34" s="201" t="s">
        <v>108</v>
      </c>
      <c r="C34" s="202" t="s">
        <v>109</v>
      </c>
      <c r="D34" s="203" t="s">
        <v>110</v>
      </c>
      <c r="E34" s="204">
        <v>45.46</v>
      </c>
      <c r="F34" s="2"/>
      <c r="G34" s="206">
        <f>ROUND(E34*F34,2)</f>
        <v>0</v>
      </c>
      <c r="H34" s="205"/>
      <c r="I34" s="206">
        <f>ROUND(E34*H34,2)</f>
        <v>0</v>
      </c>
      <c r="J34" s="205"/>
      <c r="K34" s="206">
        <f>ROUND(E34*J34,2)</f>
        <v>0</v>
      </c>
      <c r="L34" s="206">
        <v>21</v>
      </c>
      <c r="M34" s="206">
        <f>G34*(1+L34/100)</f>
        <v>0</v>
      </c>
      <c r="N34" s="204">
        <v>0</v>
      </c>
      <c r="O34" s="204">
        <f>ROUND(E34*N34,2)</f>
        <v>0</v>
      </c>
      <c r="P34" s="204">
        <v>0</v>
      </c>
      <c r="Q34" s="204">
        <f>ROUND(E34*P34,2)</f>
        <v>0</v>
      </c>
      <c r="R34" s="206" t="s">
        <v>106</v>
      </c>
      <c r="S34" s="206" t="s">
        <v>45</v>
      </c>
      <c r="T34" s="207" t="s">
        <v>58</v>
      </c>
      <c r="U34" s="193">
        <v>0</v>
      </c>
      <c r="V34" s="193">
        <f>ROUND(E34*U34,2)</f>
        <v>0</v>
      </c>
      <c r="W34" s="193"/>
      <c r="X34" s="193" t="s">
        <v>46</v>
      </c>
      <c r="Y34" s="193" t="s">
        <v>47</v>
      </c>
      <c r="Z34" s="194"/>
      <c r="AA34" s="194"/>
      <c r="AB34" s="194"/>
      <c r="AC34" s="194"/>
      <c r="AD34" s="194"/>
      <c r="AE34" s="194"/>
      <c r="AF34" s="194"/>
      <c r="AG34" s="194" t="s">
        <v>93</v>
      </c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ht="24" outlineLevel="1">
      <c r="A35" s="185">
        <v>18</v>
      </c>
      <c r="B35" s="186" t="s">
        <v>111</v>
      </c>
      <c r="C35" s="187" t="s">
        <v>112</v>
      </c>
      <c r="D35" s="188" t="s">
        <v>110</v>
      </c>
      <c r="E35" s="189">
        <v>45.46</v>
      </c>
      <c r="F35" s="1"/>
      <c r="G35" s="191">
        <f>ROUND(E35*F35,2)</f>
        <v>0</v>
      </c>
      <c r="H35" s="190"/>
      <c r="I35" s="191">
        <f>ROUND(E35*H35,2)</f>
        <v>0</v>
      </c>
      <c r="J35" s="190"/>
      <c r="K35" s="191">
        <f>ROUND(E35*J35,2)</f>
        <v>0</v>
      </c>
      <c r="L35" s="191">
        <v>21</v>
      </c>
      <c r="M35" s="191">
        <f>G35*(1+L35/100)</f>
        <v>0</v>
      </c>
      <c r="N35" s="189">
        <v>8.0000000000000007E-5</v>
      </c>
      <c r="O35" s="189">
        <f>ROUND(E35*N35,2)</f>
        <v>0</v>
      </c>
      <c r="P35" s="189">
        <v>0</v>
      </c>
      <c r="Q35" s="189">
        <f>ROUND(E35*P35,2)</f>
        <v>0</v>
      </c>
      <c r="R35" s="191" t="s">
        <v>106</v>
      </c>
      <c r="S35" s="191" t="s">
        <v>45</v>
      </c>
      <c r="T35" s="192" t="s">
        <v>58</v>
      </c>
      <c r="U35" s="193">
        <v>0</v>
      </c>
      <c r="V35" s="193">
        <f>ROUND(E35*U35,2)</f>
        <v>0</v>
      </c>
      <c r="W35" s="193"/>
      <c r="X35" s="193" t="s">
        <v>46</v>
      </c>
      <c r="Y35" s="193" t="s">
        <v>47</v>
      </c>
      <c r="Z35" s="194"/>
      <c r="AA35" s="194"/>
      <c r="AB35" s="194"/>
      <c r="AC35" s="194"/>
      <c r="AD35" s="194"/>
      <c r="AE35" s="194"/>
      <c r="AF35" s="194"/>
      <c r="AG35" s="194" t="s">
        <v>93</v>
      </c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outlineLevel="2">
      <c r="A36" s="195"/>
      <c r="B36" s="196"/>
      <c r="C36" s="211"/>
      <c r="D36" s="212"/>
      <c r="E36" s="213"/>
      <c r="F36" s="193"/>
      <c r="G36" s="193"/>
      <c r="H36" s="193"/>
      <c r="I36" s="193"/>
      <c r="J36" s="193"/>
      <c r="K36" s="193"/>
      <c r="L36" s="193"/>
      <c r="M36" s="193"/>
      <c r="N36" s="199"/>
      <c r="O36" s="199"/>
      <c r="P36" s="199"/>
      <c r="Q36" s="199"/>
      <c r="R36" s="193"/>
      <c r="S36" s="193"/>
      <c r="T36" s="193"/>
      <c r="U36" s="193"/>
      <c r="V36" s="193"/>
      <c r="W36" s="193"/>
      <c r="X36" s="193"/>
      <c r="Y36" s="193"/>
      <c r="Z36" s="194"/>
      <c r="AA36" s="194"/>
      <c r="AB36" s="194"/>
      <c r="AC36" s="194"/>
      <c r="AD36" s="194"/>
      <c r="AE36" s="194"/>
      <c r="AF36" s="194"/>
      <c r="AG36" s="194" t="s">
        <v>113</v>
      </c>
      <c r="AH36" s="194">
        <v>5</v>
      </c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outlineLevel="1">
      <c r="A37" s="185">
        <v>19</v>
      </c>
      <c r="B37" s="186" t="s">
        <v>114</v>
      </c>
      <c r="C37" s="187" t="s">
        <v>115</v>
      </c>
      <c r="D37" s="188" t="s">
        <v>43</v>
      </c>
      <c r="E37" s="189">
        <v>87.77</v>
      </c>
      <c r="F37" s="1"/>
      <c r="G37" s="191">
        <f>ROUND(E37*F37,2)</f>
        <v>0</v>
      </c>
      <c r="H37" s="190"/>
      <c r="I37" s="191">
        <f>ROUND(E37*H37,2)</f>
        <v>0</v>
      </c>
      <c r="J37" s="190"/>
      <c r="K37" s="191">
        <f>ROUND(E37*J37,2)</f>
        <v>0</v>
      </c>
      <c r="L37" s="191">
        <v>21</v>
      </c>
      <c r="M37" s="191">
        <f>G37*(1+L37/100)</f>
        <v>0</v>
      </c>
      <c r="N37" s="189">
        <v>0</v>
      </c>
      <c r="O37" s="189">
        <f>ROUND(E37*N37,2)</f>
        <v>0</v>
      </c>
      <c r="P37" s="189">
        <v>1E-3</v>
      </c>
      <c r="Q37" s="189">
        <f>ROUND(E37*P37,2)</f>
        <v>0.09</v>
      </c>
      <c r="R37" s="191" t="s">
        <v>106</v>
      </c>
      <c r="S37" s="191" t="s">
        <v>45</v>
      </c>
      <c r="T37" s="192" t="s">
        <v>58</v>
      </c>
      <c r="U37" s="193">
        <v>0</v>
      </c>
      <c r="V37" s="193">
        <f>ROUND(E37*U37,2)</f>
        <v>0</v>
      </c>
      <c r="W37" s="193"/>
      <c r="X37" s="193" t="s">
        <v>46</v>
      </c>
      <c r="Y37" s="193" t="s">
        <v>47</v>
      </c>
      <c r="Z37" s="194"/>
      <c r="AA37" s="194"/>
      <c r="AB37" s="194"/>
      <c r="AC37" s="194"/>
      <c r="AD37" s="194"/>
      <c r="AE37" s="194"/>
      <c r="AF37" s="194"/>
      <c r="AG37" s="194" t="s">
        <v>93</v>
      </c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ht="24" outlineLevel="1">
      <c r="A38" s="200">
        <v>20</v>
      </c>
      <c r="B38" s="201" t="s">
        <v>116</v>
      </c>
      <c r="C38" s="202" t="s">
        <v>117</v>
      </c>
      <c r="D38" s="203" t="s">
        <v>110</v>
      </c>
      <c r="E38" s="204">
        <v>2</v>
      </c>
      <c r="F38" s="2"/>
      <c r="G38" s="206">
        <f>ROUND(E38*F38,2)</f>
        <v>0</v>
      </c>
      <c r="H38" s="205"/>
      <c r="I38" s="206">
        <f>ROUND(E38*H38,2)</f>
        <v>0</v>
      </c>
      <c r="J38" s="205"/>
      <c r="K38" s="206">
        <f>ROUND(E38*J38,2)</f>
        <v>0</v>
      </c>
      <c r="L38" s="206">
        <v>21</v>
      </c>
      <c r="M38" s="206">
        <f>G38*(1+L38/100)</f>
        <v>0</v>
      </c>
      <c r="N38" s="204">
        <v>2.5999999999999998E-4</v>
      </c>
      <c r="O38" s="204">
        <f>ROUND(E38*N38,2)</f>
        <v>0</v>
      </c>
      <c r="P38" s="204">
        <v>0</v>
      </c>
      <c r="Q38" s="204">
        <f>ROUND(E38*P38,2)</f>
        <v>0</v>
      </c>
      <c r="R38" s="206" t="s">
        <v>106</v>
      </c>
      <c r="S38" s="206" t="s">
        <v>45</v>
      </c>
      <c r="T38" s="207" t="s">
        <v>58</v>
      </c>
      <c r="U38" s="193">
        <v>0</v>
      </c>
      <c r="V38" s="193">
        <f>ROUND(E38*U38,2)</f>
        <v>0</v>
      </c>
      <c r="W38" s="193"/>
      <c r="X38" s="193" t="s">
        <v>46</v>
      </c>
      <c r="Y38" s="193" t="s">
        <v>47</v>
      </c>
      <c r="Z38" s="194"/>
      <c r="AA38" s="194"/>
      <c r="AB38" s="194"/>
      <c r="AC38" s="194"/>
      <c r="AD38" s="194"/>
      <c r="AE38" s="194"/>
      <c r="AF38" s="194"/>
      <c r="AG38" s="194" t="s">
        <v>93</v>
      </c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outlineLevel="1">
      <c r="A39" s="185">
        <v>21</v>
      </c>
      <c r="B39" s="186" t="s">
        <v>118</v>
      </c>
      <c r="C39" s="187" t="s">
        <v>119</v>
      </c>
      <c r="D39" s="188" t="s">
        <v>43</v>
      </c>
      <c r="E39" s="189">
        <v>87.77</v>
      </c>
      <c r="F39" s="1"/>
      <c r="G39" s="191">
        <f>ROUND(E39*F39,2)</f>
        <v>0</v>
      </c>
      <c r="H39" s="190"/>
      <c r="I39" s="191">
        <f>ROUND(E39*H39,2)</f>
        <v>0</v>
      </c>
      <c r="J39" s="190"/>
      <c r="K39" s="191">
        <f>ROUND(E39*J39,2)</f>
        <v>0</v>
      </c>
      <c r="L39" s="191">
        <v>21</v>
      </c>
      <c r="M39" s="191">
        <f>G39*(1+L39/100)</f>
        <v>0</v>
      </c>
      <c r="N39" s="189">
        <v>0</v>
      </c>
      <c r="O39" s="189">
        <f>ROUND(E39*N39,2)</f>
        <v>0</v>
      </c>
      <c r="P39" s="189">
        <v>0</v>
      </c>
      <c r="Q39" s="189">
        <f>ROUND(E39*P39,2)</f>
        <v>0</v>
      </c>
      <c r="R39" s="191" t="s">
        <v>120</v>
      </c>
      <c r="S39" s="191" t="s">
        <v>45</v>
      </c>
      <c r="T39" s="192" t="s">
        <v>58</v>
      </c>
      <c r="U39" s="193">
        <v>0</v>
      </c>
      <c r="V39" s="193">
        <f>ROUND(E39*U39,2)</f>
        <v>0</v>
      </c>
      <c r="W39" s="193"/>
      <c r="X39" s="193" t="s">
        <v>46</v>
      </c>
      <c r="Y39" s="193" t="s">
        <v>47</v>
      </c>
      <c r="Z39" s="194"/>
      <c r="AA39" s="194"/>
      <c r="AB39" s="194"/>
      <c r="AC39" s="194"/>
      <c r="AD39" s="194"/>
      <c r="AE39" s="194"/>
      <c r="AF39" s="194"/>
      <c r="AG39" s="194" t="s">
        <v>93</v>
      </c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outlineLevel="1">
      <c r="A40" s="185">
        <v>22</v>
      </c>
      <c r="B40" s="186" t="s">
        <v>121</v>
      </c>
      <c r="C40" s="187" t="s">
        <v>122</v>
      </c>
      <c r="D40" s="188" t="s">
        <v>43</v>
      </c>
      <c r="E40" s="189">
        <v>87.77</v>
      </c>
      <c r="F40" s="1"/>
      <c r="G40" s="191">
        <f>ROUND(E40*F40,2)</f>
        <v>0</v>
      </c>
      <c r="H40" s="190"/>
      <c r="I40" s="191">
        <f>ROUND(E40*H40,2)</f>
        <v>0</v>
      </c>
      <c r="J40" s="190"/>
      <c r="K40" s="191">
        <f>ROUND(E40*J40,2)</f>
        <v>0</v>
      </c>
      <c r="L40" s="191">
        <v>21</v>
      </c>
      <c r="M40" s="191">
        <f>G40*(1+L40/100)</f>
        <v>0</v>
      </c>
      <c r="N40" s="189">
        <v>0</v>
      </c>
      <c r="O40" s="189">
        <f>ROUND(E40*N40,2)</f>
        <v>0</v>
      </c>
      <c r="P40" s="189">
        <v>0</v>
      </c>
      <c r="Q40" s="189">
        <f>ROUND(E40*P40,2)</f>
        <v>0</v>
      </c>
      <c r="R40" s="191"/>
      <c r="S40" s="191" t="s">
        <v>57</v>
      </c>
      <c r="T40" s="192" t="s">
        <v>58</v>
      </c>
      <c r="U40" s="193">
        <v>0</v>
      </c>
      <c r="V40" s="193">
        <f>ROUND(E40*U40,2)</f>
        <v>0</v>
      </c>
      <c r="W40" s="193"/>
      <c r="X40" s="193" t="s">
        <v>46</v>
      </c>
      <c r="Y40" s="193" t="s">
        <v>47</v>
      </c>
      <c r="Z40" s="194"/>
      <c r="AA40" s="194"/>
      <c r="AB40" s="194"/>
      <c r="AC40" s="194"/>
      <c r="AD40" s="194"/>
      <c r="AE40" s="194"/>
      <c r="AF40" s="194"/>
      <c r="AG40" s="194" t="s">
        <v>59</v>
      </c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outlineLevel="1">
      <c r="A41" s="185">
        <v>23</v>
      </c>
      <c r="B41" s="186" t="s">
        <v>123</v>
      </c>
      <c r="C41" s="187" t="s">
        <v>124</v>
      </c>
      <c r="D41" s="188" t="s">
        <v>43</v>
      </c>
      <c r="E41" s="189">
        <v>87.77</v>
      </c>
      <c r="F41" s="1"/>
      <c r="G41" s="191">
        <f>ROUND(E41*F41,2)</f>
        <v>0</v>
      </c>
      <c r="H41" s="190"/>
      <c r="I41" s="191">
        <f>ROUND(E41*H41,2)</f>
        <v>0</v>
      </c>
      <c r="J41" s="190"/>
      <c r="K41" s="191">
        <f>ROUND(E41*J41,2)</f>
        <v>0</v>
      </c>
      <c r="L41" s="191">
        <v>21</v>
      </c>
      <c r="M41" s="191">
        <f>G41*(1+L41/100)</f>
        <v>0</v>
      </c>
      <c r="N41" s="189">
        <v>0</v>
      </c>
      <c r="O41" s="189">
        <f>ROUND(E41*N41,2)</f>
        <v>0</v>
      </c>
      <c r="P41" s="189">
        <v>0</v>
      </c>
      <c r="Q41" s="189">
        <f>ROUND(E41*P41,2)</f>
        <v>0</v>
      </c>
      <c r="R41" s="191"/>
      <c r="S41" s="191" t="s">
        <v>57</v>
      </c>
      <c r="T41" s="192" t="s">
        <v>58</v>
      </c>
      <c r="U41" s="193">
        <v>0</v>
      </c>
      <c r="V41" s="193">
        <f>ROUND(E41*U41,2)</f>
        <v>0</v>
      </c>
      <c r="W41" s="193"/>
      <c r="X41" s="193" t="s">
        <v>46</v>
      </c>
      <c r="Y41" s="193" t="s">
        <v>47</v>
      </c>
      <c r="Z41" s="194"/>
      <c r="AA41" s="194"/>
      <c r="AB41" s="194"/>
      <c r="AC41" s="194"/>
      <c r="AD41" s="194"/>
      <c r="AE41" s="194"/>
      <c r="AF41" s="194"/>
      <c r="AG41" s="194" t="s">
        <v>59</v>
      </c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outlineLevel="1">
      <c r="A42" s="185">
        <v>24</v>
      </c>
      <c r="B42" s="186" t="s">
        <v>125</v>
      </c>
      <c r="C42" s="187" t="s">
        <v>126</v>
      </c>
      <c r="D42" s="188" t="s">
        <v>43</v>
      </c>
      <c r="E42" s="189">
        <v>87.77</v>
      </c>
      <c r="F42" s="1"/>
      <c r="G42" s="191">
        <f>ROUND(E42*F42,2)</f>
        <v>0</v>
      </c>
      <c r="H42" s="190"/>
      <c r="I42" s="191">
        <f>ROUND(E42*H42,2)</f>
        <v>0</v>
      </c>
      <c r="J42" s="190"/>
      <c r="K42" s="191">
        <f>ROUND(E42*J42,2)</f>
        <v>0</v>
      </c>
      <c r="L42" s="191">
        <v>21</v>
      </c>
      <c r="M42" s="191">
        <f>G42*(1+L42/100)</f>
        <v>0</v>
      </c>
      <c r="N42" s="189">
        <v>5.0000000000000001E-4</v>
      </c>
      <c r="O42" s="189">
        <f>ROUND(E42*N42,2)</f>
        <v>0.04</v>
      </c>
      <c r="P42" s="189">
        <v>0</v>
      </c>
      <c r="Q42" s="189">
        <f>ROUND(E42*P42,2)</f>
        <v>0</v>
      </c>
      <c r="R42" s="191"/>
      <c r="S42" s="191" t="s">
        <v>57</v>
      </c>
      <c r="T42" s="192" t="s">
        <v>58</v>
      </c>
      <c r="U42" s="193">
        <v>0</v>
      </c>
      <c r="V42" s="193">
        <f>ROUND(E42*U42,2)</f>
        <v>0</v>
      </c>
      <c r="W42" s="193"/>
      <c r="X42" s="193" t="s">
        <v>46</v>
      </c>
      <c r="Y42" s="193" t="s">
        <v>47</v>
      </c>
      <c r="Z42" s="194"/>
      <c r="AA42" s="194"/>
      <c r="AB42" s="194"/>
      <c r="AC42" s="194"/>
      <c r="AD42" s="194"/>
      <c r="AE42" s="194"/>
      <c r="AF42" s="194"/>
      <c r="AG42" s="194" t="s">
        <v>59</v>
      </c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 outlineLevel="1">
      <c r="A43" s="185">
        <v>25</v>
      </c>
      <c r="B43" s="186" t="s">
        <v>127</v>
      </c>
      <c r="C43" s="187" t="s">
        <v>128</v>
      </c>
      <c r="D43" s="188" t="s">
        <v>43</v>
      </c>
      <c r="E43" s="189">
        <v>87.77</v>
      </c>
      <c r="F43" s="1"/>
      <c r="G43" s="191">
        <f>ROUND(E43*F43,2)</f>
        <v>0</v>
      </c>
      <c r="H43" s="190"/>
      <c r="I43" s="191">
        <f>ROUND(E43*H43,2)</f>
        <v>0</v>
      </c>
      <c r="J43" s="190"/>
      <c r="K43" s="191">
        <f>ROUND(E43*J43,2)</f>
        <v>0</v>
      </c>
      <c r="L43" s="191">
        <v>21</v>
      </c>
      <c r="M43" s="191">
        <f>G43*(1+L43/100)</f>
        <v>0</v>
      </c>
      <c r="N43" s="189">
        <v>4.5500000000000002E-3</v>
      </c>
      <c r="O43" s="189">
        <f>ROUND(E43*N43,2)</f>
        <v>0.4</v>
      </c>
      <c r="P43" s="189">
        <v>0</v>
      </c>
      <c r="Q43" s="189">
        <f>ROUND(E43*P43,2)</f>
        <v>0</v>
      </c>
      <c r="R43" s="191"/>
      <c r="S43" s="191" t="s">
        <v>57</v>
      </c>
      <c r="T43" s="192" t="s">
        <v>58</v>
      </c>
      <c r="U43" s="193">
        <v>0</v>
      </c>
      <c r="V43" s="193">
        <f>ROUND(E43*U43,2)</f>
        <v>0</v>
      </c>
      <c r="W43" s="193"/>
      <c r="X43" s="193" t="s">
        <v>46</v>
      </c>
      <c r="Y43" s="193" t="s">
        <v>47</v>
      </c>
      <c r="Z43" s="194"/>
      <c r="AA43" s="194"/>
      <c r="AB43" s="194"/>
      <c r="AC43" s="194"/>
      <c r="AD43" s="194"/>
      <c r="AE43" s="194"/>
      <c r="AF43" s="194"/>
      <c r="AG43" s="194" t="s">
        <v>59</v>
      </c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</row>
    <row r="44" spans="1:60" outlineLevel="1">
      <c r="A44" s="185">
        <v>26</v>
      </c>
      <c r="B44" s="186" t="s">
        <v>129</v>
      </c>
      <c r="C44" s="187" t="s">
        <v>130</v>
      </c>
      <c r="D44" s="188" t="s">
        <v>43</v>
      </c>
      <c r="E44" s="189">
        <v>87.77</v>
      </c>
      <c r="F44" s="1"/>
      <c r="G44" s="191">
        <f>ROUND(E44*F44,2)</f>
        <v>0</v>
      </c>
      <c r="H44" s="190"/>
      <c r="I44" s="191">
        <f>ROUND(E44*H44,2)</f>
        <v>0</v>
      </c>
      <c r="J44" s="190"/>
      <c r="K44" s="191">
        <f>ROUND(E44*J44,2)</f>
        <v>0</v>
      </c>
      <c r="L44" s="191">
        <v>21</v>
      </c>
      <c r="M44" s="191">
        <f>G44*(1+L44/100)</f>
        <v>0</v>
      </c>
      <c r="N44" s="189">
        <v>0</v>
      </c>
      <c r="O44" s="189">
        <f>ROUND(E44*N44,2)</f>
        <v>0</v>
      </c>
      <c r="P44" s="189">
        <v>0</v>
      </c>
      <c r="Q44" s="189">
        <f>ROUND(E44*P44,2)</f>
        <v>0</v>
      </c>
      <c r="R44" s="191"/>
      <c r="S44" s="191" t="s">
        <v>57</v>
      </c>
      <c r="T44" s="192" t="s">
        <v>58</v>
      </c>
      <c r="U44" s="193">
        <v>0</v>
      </c>
      <c r="V44" s="193">
        <f>ROUND(E44*U44,2)</f>
        <v>0</v>
      </c>
      <c r="W44" s="193"/>
      <c r="X44" s="193" t="s">
        <v>46</v>
      </c>
      <c r="Y44" s="193" t="s">
        <v>47</v>
      </c>
      <c r="Z44" s="194"/>
      <c r="AA44" s="194"/>
      <c r="AB44" s="194"/>
      <c r="AC44" s="194"/>
      <c r="AD44" s="194"/>
      <c r="AE44" s="194"/>
      <c r="AF44" s="194"/>
      <c r="AG44" s="194" t="s">
        <v>59</v>
      </c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outlineLevel="1">
      <c r="A45" s="185">
        <v>27</v>
      </c>
      <c r="B45" s="186" t="s">
        <v>131</v>
      </c>
      <c r="C45" s="187" t="s">
        <v>132</v>
      </c>
      <c r="D45" s="188" t="s">
        <v>43</v>
      </c>
      <c r="E45" s="189">
        <v>87.77</v>
      </c>
      <c r="F45" s="1"/>
      <c r="G45" s="191">
        <f>ROUND(E45*F45,2)</f>
        <v>0</v>
      </c>
      <c r="H45" s="190"/>
      <c r="I45" s="191">
        <f>ROUND(E45*H45,2)</f>
        <v>0</v>
      </c>
      <c r="J45" s="190"/>
      <c r="K45" s="191">
        <f>ROUND(E45*J45,2)</f>
        <v>0</v>
      </c>
      <c r="L45" s="191">
        <v>21</v>
      </c>
      <c r="M45" s="191">
        <f>G45*(1+L45/100)</f>
        <v>0</v>
      </c>
      <c r="N45" s="189">
        <v>0</v>
      </c>
      <c r="O45" s="189">
        <f>ROUND(E45*N45,2)</f>
        <v>0</v>
      </c>
      <c r="P45" s="189">
        <v>0</v>
      </c>
      <c r="Q45" s="189">
        <f>ROUND(E45*P45,2)</f>
        <v>0</v>
      </c>
      <c r="R45" s="191"/>
      <c r="S45" s="191" t="s">
        <v>57</v>
      </c>
      <c r="T45" s="192" t="s">
        <v>58</v>
      </c>
      <c r="U45" s="193">
        <v>0</v>
      </c>
      <c r="V45" s="193">
        <f>ROUND(E45*U45,2)</f>
        <v>0</v>
      </c>
      <c r="W45" s="193"/>
      <c r="X45" s="193" t="s">
        <v>46</v>
      </c>
      <c r="Y45" s="193" t="s">
        <v>47</v>
      </c>
      <c r="Z45" s="194"/>
      <c r="AA45" s="194"/>
      <c r="AB45" s="194"/>
      <c r="AC45" s="194"/>
      <c r="AD45" s="194"/>
      <c r="AE45" s="194"/>
      <c r="AF45" s="194"/>
      <c r="AG45" s="194" t="s">
        <v>59</v>
      </c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ht="24" outlineLevel="1">
      <c r="A46" s="185">
        <v>28</v>
      </c>
      <c r="B46" s="186" t="s">
        <v>133</v>
      </c>
      <c r="C46" s="187" t="s">
        <v>134</v>
      </c>
      <c r="D46" s="188" t="s">
        <v>43</v>
      </c>
      <c r="E46" s="189">
        <v>87.77</v>
      </c>
      <c r="F46" s="1"/>
      <c r="G46" s="191">
        <f>ROUND(E46*F46,2)</f>
        <v>0</v>
      </c>
      <c r="H46" s="190"/>
      <c r="I46" s="191">
        <f>ROUND(E46*H46,2)</f>
        <v>0</v>
      </c>
      <c r="J46" s="190"/>
      <c r="K46" s="191">
        <f>ROUND(E46*J46,2)</f>
        <v>0</v>
      </c>
      <c r="L46" s="191">
        <v>21</v>
      </c>
      <c r="M46" s="191">
        <f>G46*(1+L46/100)</f>
        <v>0</v>
      </c>
      <c r="N46" s="189">
        <v>2.3E-3</v>
      </c>
      <c r="O46" s="189">
        <f>ROUND(E46*N46,2)</f>
        <v>0.2</v>
      </c>
      <c r="P46" s="189">
        <v>0</v>
      </c>
      <c r="Q46" s="189">
        <f>ROUND(E46*P46,2)</f>
        <v>0</v>
      </c>
      <c r="R46" s="191"/>
      <c r="S46" s="191" t="s">
        <v>57</v>
      </c>
      <c r="T46" s="192" t="s">
        <v>58</v>
      </c>
      <c r="U46" s="193">
        <v>0</v>
      </c>
      <c r="V46" s="193">
        <f>ROUND(E46*U46,2)</f>
        <v>0</v>
      </c>
      <c r="W46" s="193"/>
      <c r="X46" s="193" t="s">
        <v>100</v>
      </c>
      <c r="Y46" s="193" t="s">
        <v>47</v>
      </c>
      <c r="Z46" s="194"/>
      <c r="AA46" s="194"/>
      <c r="AB46" s="194"/>
      <c r="AC46" s="194"/>
      <c r="AD46" s="194"/>
      <c r="AE46" s="194"/>
      <c r="AF46" s="194"/>
      <c r="AG46" s="194" t="s">
        <v>101</v>
      </c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outlineLevel="1">
      <c r="A47" s="185">
        <v>29</v>
      </c>
      <c r="B47" s="214" t="s">
        <v>239</v>
      </c>
      <c r="C47" s="215" t="s">
        <v>314</v>
      </c>
      <c r="D47" s="188" t="s">
        <v>43</v>
      </c>
      <c r="E47" s="189">
        <v>87.77</v>
      </c>
      <c r="F47" s="1"/>
      <c r="G47" s="191">
        <f>ROUND(E47*F47,2)</f>
        <v>0</v>
      </c>
      <c r="H47" s="190"/>
      <c r="I47" s="191">
        <f>ROUND(E47*H47,2)</f>
        <v>0</v>
      </c>
      <c r="J47" s="190"/>
      <c r="K47" s="191">
        <f>ROUND(E47*J47,2)</f>
        <v>0</v>
      </c>
      <c r="L47" s="191">
        <v>21</v>
      </c>
      <c r="M47" s="191">
        <f>G47*(1+L47/100)</f>
        <v>0</v>
      </c>
      <c r="N47" s="189">
        <v>2.3E-3</v>
      </c>
      <c r="O47" s="189">
        <f>ROUND(E47*N47,2)</f>
        <v>0.2</v>
      </c>
      <c r="P47" s="189">
        <v>0</v>
      </c>
      <c r="Q47" s="189">
        <f>ROUND(E47*P47,2)</f>
        <v>0</v>
      </c>
      <c r="R47" s="191"/>
      <c r="S47" s="191" t="s">
        <v>57</v>
      </c>
      <c r="T47" s="193"/>
      <c r="U47" s="193"/>
      <c r="V47" s="193"/>
      <c r="W47" s="193"/>
      <c r="X47" s="193"/>
      <c r="Y47" s="193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outlineLevel="2">
      <c r="A48" s="195"/>
      <c r="B48" s="196"/>
      <c r="C48" s="211"/>
      <c r="D48" s="212"/>
      <c r="E48" s="213"/>
      <c r="F48" s="193"/>
      <c r="G48" s="193"/>
      <c r="H48" s="193"/>
      <c r="I48" s="193"/>
      <c r="J48" s="193"/>
      <c r="K48" s="193"/>
      <c r="L48" s="193"/>
      <c r="M48" s="193"/>
      <c r="N48" s="199"/>
      <c r="O48" s="199"/>
      <c r="P48" s="199"/>
      <c r="Q48" s="199"/>
      <c r="R48" s="193"/>
      <c r="S48" s="193"/>
      <c r="T48" s="193"/>
      <c r="U48" s="193"/>
      <c r="V48" s="193"/>
      <c r="W48" s="193"/>
      <c r="X48" s="193"/>
      <c r="Y48" s="193"/>
      <c r="Z48" s="194"/>
      <c r="AA48" s="194"/>
      <c r="AB48" s="194"/>
      <c r="AC48" s="194"/>
      <c r="AD48" s="194"/>
      <c r="AE48" s="194"/>
      <c r="AF48" s="194"/>
      <c r="AG48" s="194" t="s">
        <v>113</v>
      </c>
      <c r="AH48" s="194">
        <v>5</v>
      </c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outlineLevel="1">
      <c r="A49" s="216">
        <v>30</v>
      </c>
      <c r="B49" s="217" t="s">
        <v>135</v>
      </c>
      <c r="C49" s="218" t="s">
        <v>136</v>
      </c>
      <c r="D49" s="219" t="s">
        <v>137</v>
      </c>
      <c r="E49" s="245">
        <v>3916.5</v>
      </c>
      <c r="F49" s="104"/>
      <c r="G49" s="221">
        <f>ROUND(E49*F49,2)</f>
        <v>0</v>
      </c>
      <c r="H49" s="220"/>
      <c r="I49" s="221">
        <f>ROUND(E49*H49,2)</f>
        <v>0</v>
      </c>
      <c r="J49" s="220"/>
      <c r="K49" s="221">
        <f>ROUND(E49*J49,2)</f>
        <v>0</v>
      </c>
      <c r="L49" s="221">
        <v>21</v>
      </c>
      <c r="M49" s="221">
        <f>G49*(1+L49/100)</f>
        <v>0</v>
      </c>
      <c r="N49" s="222">
        <v>0</v>
      </c>
      <c r="O49" s="222">
        <f>ROUND(E49*N49,2)</f>
        <v>0</v>
      </c>
      <c r="P49" s="222">
        <v>0</v>
      </c>
      <c r="Q49" s="222">
        <f>ROUND(E49*P49,2)</f>
        <v>0</v>
      </c>
      <c r="R49" s="221" t="s">
        <v>106</v>
      </c>
      <c r="S49" s="221" t="s">
        <v>45</v>
      </c>
      <c r="T49" s="193" t="s">
        <v>45</v>
      </c>
      <c r="U49" s="193">
        <v>0</v>
      </c>
      <c r="V49" s="193">
        <f>ROUND(E49*U49,2)</f>
        <v>0</v>
      </c>
      <c r="W49" s="193"/>
      <c r="X49" s="193" t="s">
        <v>138</v>
      </c>
      <c r="Y49" s="193" t="s">
        <v>47</v>
      </c>
      <c r="Z49" s="194"/>
      <c r="AA49" s="194"/>
      <c r="AB49" s="194"/>
      <c r="AC49" s="194"/>
      <c r="AD49" s="194"/>
      <c r="AE49" s="194"/>
      <c r="AF49" s="194"/>
      <c r="AG49" s="194" t="s">
        <v>139</v>
      </c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outlineLevel="2">
      <c r="A50" s="195"/>
      <c r="B50" s="196"/>
      <c r="C50" s="223" t="s">
        <v>140</v>
      </c>
      <c r="D50" s="224"/>
      <c r="E50" s="224"/>
      <c r="F50" s="224"/>
      <c r="G50" s="224"/>
      <c r="H50" s="193"/>
      <c r="I50" s="193"/>
      <c r="J50" s="193"/>
      <c r="K50" s="193"/>
      <c r="L50" s="193"/>
      <c r="M50" s="193"/>
      <c r="N50" s="199"/>
      <c r="O50" s="199"/>
      <c r="P50" s="199"/>
      <c r="Q50" s="199"/>
      <c r="R50" s="193"/>
      <c r="S50" s="193"/>
      <c r="T50" s="193"/>
      <c r="U50" s="193"/>
      <c r="V50" s="193"/>
      <c r="W50" s="193"/>
      <c r="X50" s="193"/>
      <c r="Y50" s="193"/>
      <c r="Z50" s="194"/>
      <c r="AA50" s="194"/>
      <c r="AB50" s="194"/>
      <c r="AC50" s="194"/>
      <c r="AD50" s="194"/>
      <c r="AE50" s="194"/>
      <c r="AF50" s="194"/>
      <c r="AG50" s="194" t="s">
        <v>50</v>
      </c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>
      <c r="A51" s="177" t="s">
        <v>37</v>
      </c>
      <c r="B51" s="178" t="s">
        <v>141</v>
      </c>
      <c r="C51" s="179" t="s">
        <v>142</v>
      </c>
      <c r="D51" s="180"/>
      <c r="E51" s="181"/>
      <c r="F51" s="182"/>
      <c r="G51" s="182">
        <f>SUMIF(AG52:AG55,"&lt;&gt;NOR",G52:G55)</f>
        <v>0</v>
      </c>
      <c r="H51" s="182"/>
      <c r="I51" s="182">
        <f>SUM(I52:I55)</f>
        <v>0</v>
      </c>
      <c r="J51" s="182"/>
      <c r="K51" s="182">
        <f>SUM(K52:K55)</f>
        <v>0</v>
      </c>
      <c r="L51" s="182"/>
      <c r="M51" s="182">
        <f>SUM(M52:M55)</f>
        <v>0</v>
      </c>
      <c r="N51" s="181"/>
      <c r="O51" s="181">
        <f>SUM(O52:O55)</f>
        <v>0.05</v>
      </c>
      <c r="P51" s="181"/>
      <c r="Q51" s="181">
        <f>SUM(Q52:Q55)</f>
        <v>0</v>
      </c>
      <c r="R51" s="182"/>
      <c r="S51" s="182"/>
      <c r="T51" s="183"/>
      <c r="U51" s="184"/>
      <c r="V51" s="184">
        <f>SUM(V52:V55)</f>
        <v>0</v>
      </c>
      <c r="W51" s="184"/>
      <c r="X51" s="184"/>
      <c r="Y51" s="184"/>
      <c r="AG51" s="153" t="s">
        <v>40</v>
      </c>
    </row>
    <row r="52" spans="1:60" ht="24" outlineLevel="1">
      <c r="A52" s="200">
        <v>31</v>
      </c>
      <c r="B52" s="201" t="s">
        <v>143</v>
      </c>
      <c r="C52" s="202" t="s">
        <v>313</v>
      </c>
      <c r="D52" s="203" t="s">
        <v>43</v>
      </c>
      <c r="E52" s="204">
        <v>2.6</v>
      </c>
      <c r="F52" s="2"/>
      <c r="G52" s="206">
        <f>ROUND(E52*F52,2)</f>
        <v>0</v>
      </c>
      <c r="H52" s="205"/>
      <c r="I52" s="206">
        <f>ROUND(E52*H52,2)</f>
        <v>0</v>
      </c>
      <c r="J52" s="205"/>
      <c r="K52" s="206">
        <f>ROUND(E52*J52,2)</f>
        <v>0</v>
      </c>
      <c r="L52" s="206">
        <v>21</v>
      </c>
      <c r="M52" s="206">
        <f>G52*(1+L52/100)</f>
        <v>0</v>
      </c>
      <c r="N52" s="204">
        <v>5.0299999999999997E-3</v>
      </c>
      <c r="O52" s="204">
        <f>ROUND(E52*N52,2)</f>
        <v>0.01</v>
      </c>
      <c r="P52" s="204">
        <v>0</v>
      </c>
      <c r="Q52" s="204">
        <f>ROUND(E52*P52,2)</f>
        <v>0</v>
      </c>
      <c r="R52" s="206" t="s">
        <v>144</v>
      </c>
      <c r="S52" s="206" t="s">
        <v>45</v>
      </c>
      <c r="T52" s="207" t="s">
        <v>58</v>
      </c>
      <c r="U52" s="193">
        <v>0</v>
      </c>
      <c r="V52" s="193">
        <f>ROUND(E52*U52,2)</f>
        <v>0</v>
      </c>
      <c r="W52" s="193"/>
      <c r="X52" s="193" t="s">
        <v>46</v>
      </c>
      <c r="Y52" s="193" t="s">
        <v>47</v>
      </c>
      <c r="Z52" s="194"/>
      <c r="AA52" s="194"/>
      <c r="AB52" s="194"/>
      <c r="AC52" s="194"/>
      <c r="AD52" s="194"/>
      <c r="AE52" s="194"/>
      <c r="AF52" s="194"/>
      <c r="AG52" s="194" t="s">
        <v>93</v>
      </c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1">
      <c r="A53" s="200">
        <v>32</v>
      </c>
      <c r="B53" s="201" t="s">
        <v>145</v>
      </c>
      <c r="C53" s="202" t="s">
        <v>146</v>
      </c>
      <c r="D53" s="203" t="s">
        <v>110</v>
      </c>
      <c r="E53" s="204">
        <v>2.6</v>
      </c>
      <c r="F53" s="2"/>
      <c r="G53" s="206">
        <f>ROUND(E53*F53,2)</f>
        <v>0</v>
      </c>
      <c r="H53" s="205"/>
      <c r="I53" s="206">
        <f>ROUND(E53*H53,2)</f>
        <v>0</v>
      </c>
      <c r="J53" s="205"/>
      <c r="K53" s="206">
        <f>ROUND(E53*J53,2)</f>
        <v>0</v>
      </c>
      <c r="L53" s="206">
        <v>21</v>
      </c>
      <c r="M53" s="206">
        <f>G53*(1+L53/100)</f>
        <v>0</v>
      </c>
      <c r="N53" s="204">
        <v>1.2999999999999999E-4</v>
      </c>
      <c r="O53" s="204">
        <f>ROUND(E53*N53,2)</f>
        <v>0</v>
      </c>
      <c r="P53" s="204">
        <v>0</v>
      </c>
      <c r="Q53" s="204">
        <f>ROUND(E53*P53,2)</f>
        <v>0</v>
      </c>
      <c r="R53" s="206" t="s">
        <v>144</v>
      </c>
      <c r="S53" s="206" t="s">
        <v>45</v>
      </c>
      <c r="T53" s="207" t="s">
        <v>58</v>
      </c>
      <c r="U53" s="193">
        <v>0</v>
      </c>
      <c r="V53" s="193">
        <f>ROUND(E53*U53,2)</f>
        <v>0</v>
      </c>
      <c r="W53" s="193"/>
      <c r="X53" s="193" t="s">
        <v>46</v>
      </c>
      <c r="Y53" s="193" t="s">
        <v>47</v>
      </c>
      <c r="Z53" s="194"/>
      <c r="AA53" s="194"/>
      <c r="AB53" s="194"/>
      <c r="AC53" s="194"/>
      <c r="AD53" s="194"/>
      <c r="AE53" s="194"/>
      <c r="AF53" s="194"/>
      <c r="AG53" s="194" t="s">
        <v>93</v>
      </c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ht="24" outlineLevel="1">
      <c r="A54" s="185">
        <v>33</v>
      </c>
      <c r="B54" s="186" t="s">
        <v>147</v>
      </c>
      <c r="C54" s="187" t="s">
        <v>148</v>
      </c>
      <c r="D54" s="188" t="s">
        <v>43</v>
      </c>
      <c r="E54" s="189">
        <v>2.99</v>
      </c>
      <c r="F54" s="1"/>
      <c r="G54" s="191">
        <f>ROUND(E54*F54,2)</f>
        <v>0</v>
      </c>
      <c r="H54" s="190"/>
      <c r="I54" s="191">
        <f>ROUND(E54*H54,2)</f>
        <v>0</v>
      </c>
      <c r="J54" s="190"/>
      <c r="K54" s="191">
        <f>ROUND(E54*J54,2)</f>
        <v>0</v>
      </c>
      <c r="L54" s="191">
        <v>21</v>
      </c>
      <c r="M54" s="191">
        <f>G54*(1+L54/100)</f>
        <v>0</v>
      </c>
      <c r="N54" s="189">
        <v>1.2200000000000001E-2</v>
      </c>
      <c r="O54" s="189">
        <f>ROUND(E54*N54,2)</f>
        <v>0.04</v>
      </c>
      <c r="P54" s="189">
        <v>0</v>
      </c>
      <c r="Q54" s="189">
        <f>ROUND(E54*P54,2)</f>
        <v>0</v>
      </c>
      <c r="R54" s="191" t="s">
        <v>99</v>
      </c>
      <c r="S54" s="191" t="s">
        <v>45</v>
      </c>
      <c r="T54" s="192" t="s">
        <v>58</v>
      </c>
      <c r="U54" s="193">
        <v>0</v>
      </c>
      <c r="V54" s="193">
        <f>ROUND(E54*U54,2)</f>
        <v>0</v>
      </c>
      <c r="W54" s="193"/>
      <c r="X54" s="193" t="s">
        <v>100</v>
      </c>
      <c r="Y54" s="193" t="s">
        <v>47</v>
      </c>
      <c r="Z54" s="194"/>
      <c r="AA54" s="194"/>
      <c r="AB54" s="194"/>
      <c r="AC54" s="194"/>
      <c r="AD54" s="194"/>
      <c r="AE54" s="194"/>
      <c r="AF54" s="194"/>
      <c r="AG54" s="194" t="s">
        <v>101</v>
      </c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2">
      <c r="A55" s="195"/>
      <c r="B55" s="196"/>
      <c r="C55" s="211" t="s">
        <v>312</v>
      </c>
      <c r="D55" s="212"/>
      <c r="E55" s="213">
        <v>11.5</v>
      </c>
      <c r="F55" s="193"/>
      <c r="G55" s="193"/>
      <c r="H55" s="193"/>
      <c r="I55" s="193"/>
      <c r="J55" s="193"/>
      <c r="K55" s="193"/>
      <c r="L55" s="193"/>
      <c r="M55" s="193"/>
      <c r="N55" s="199"/>
      <c r="O55" s="199"/>
      <c r="P55" s="199"/>
      <c r="Q55" s="199"/>
      <c r="R55" s="193"/>
      <c r="S55" s="193"/>
      <c r="T55" s="193"/>
      <c r="U55" s="193"/>
      <c r="V55" s="193"/>
      <c r="W55" s="193"/>
      <c r="X55" s="193"/>
      <c r="Y55" s="193"/>
      <c r="Z55" s="194"/>
      <c r="AA55" s="194"/>
      <c r="AB55" s="194"/>
      <c r="AC55" s="194"/>
      <c r="AD55" s="194"/>
      <c r="AE55" s="194"/>
      <c r="AF55" s="194"/>
      <c r="AG55" s="194" t="s">
        <v>113</v>
      </c>
      <c r="AH55" s="194">
        <v>5</v>
      </c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>
      <c r="A56" s="177" t="s">
        <v>37</v>
      </c>
      <c r="B56" s="178" t="s">
        <v>149</v>
      </c>
      <c r="C56" s="179" t="s">
        <v>150</v>
      </c>
      <c r="D56" s="180"/>
      <c r="E56" s="181"/>
      <c r="F56" s="182"/>
      <c r="G56" s="182">
        <f>SUMIF(AG57:AG62,"&lt;&gt;NOR",G57:G62)</f>
        <v>0</v>
      </c>
      <c r="H56" s="182"/>
      <c r="I56" s="182">
        <f>SUM(I57:I62)</f>
        <v>0</v>
      </c>
      <c r="J56" s="182"/>
      <c r="K56" s="182">
        <f>SUM(K57:K62)</f>
        <v>0</v>
      </c>
      <c r="L56" s="182"/>
      <c r="M56" s="182">
        <f>SUM(M57:M62)</f>
        <v>0</v>
      </c>
      <c r="N56" s="181"/>
      <c r="O56" s="181">
        <f>SUM(O57:O62)</f>
        <v>7.0000000000000007E-2</v>
      </c>
      <c r="P56" s="181"/>
      <c r="Q56" s="181">
        <f>SUM(Q57:Q62)</f>
        <v>0</v>
      </c>
      <c r="R56" s="182"/>
      <c r="S56" s="182"/>
      <c r="T56" s="183"/>
      <c r="U56" s="184"/>
      <c r="V56" s="184">
        <f>SUM(V57:V62)</f>
        <v>0</v>
      </c>
      <c r="W56" s="184"/>
      <c r="X56" s="184"/>
      <c r="Y56" s="184"/>
      <c r="AG56" s="153" t="s">
        <v>40</v>
      </c>
    </row>
    <row r="57" spans="1:60" outlineLevel="1">
      <c r="A57" s="200">
        <v>34</v>
      </c>
      <c r="B57" s="201" t="s">
        <v>151</v>
      </c>
      <c r="C57" s="202" t="s">
        <v>152</v>
      </c>
      <c r="D57" s="203" t="s">
        <v>43</v>
      </c>
      <c r="E57" s="204">
        <v>193.8</v>
      </c>
      <c r="F57" s="2"/>
      <c r="G57" s="206">
        <f>ROUND(E57*F57,2)</f>
        <v>0</v>
      </c>
      <c r="H57" s="205"/>
      <c r="I57" s="206">
        <f>ROUND(E57*H57,2)</f>
        <v>0</v>
      </c>
      <c r="J57" s="205"/>
      <c r="K57" s="206">
        <f>ROUND(E57*J57,2)</f>
        <v>0</v>
      </c>
      <c r="L57" s="206">
        <v>21</v>
      </c>
      <c r="M57" s="206">
        <f>G57*(1+L57/100)</f>
        <v>0</v>
      </c>
      <c r="N57" s="204">
        <v>0</v>
      </c>
      <c r="O57" s="204">
        <f>ROUND(E57*N57,2)</f>
        <v>0</v>
      </c>
      <c r="P57" s="204">
        <v>0</v>
      </c>
      <c r="Q57" s="204">
        <f>ROUND(E57*P57,2)</f>
        <v>0</v>
      </c>
      <c r="R57" s="206" t="s">
        <v>153</v>
      </c>
      <c r="S57" s="206" t="s">
        <v>45</v>
      </c>
      <c r="T57" s="207" t="s">
        <v>58</v>
      </c>
      <c r="U57" s="193">
        <v>0</v>
      </c>
      <c r="V57" s="193">
        <f>ROUND(E57*U57,2)</f>
        <v>0</v>
      </c>
      <c r="W57" s="193"/>
      <c r="X57" s="193" t="s">
        <v>46</v>
      </c>
      <c r="Y57" s="193" t="s">
        <v>47</v>
      </c>
      <c r="Z57" s="194"/>
      <c r="AA57" s="194"/>
      <c r="AB57" s="194"/>
      <c r="AC57" s="194"/>
      <c r="AD57" s="194"/>
      <c r="AE57" s="194"/>
      <c r="AF57" s="194"/>
      <c r="AG57" s="194" t="s">
        <v>93</v>
      </c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1">
      <c r="A58" s="200">
        <v>35</v>
      </c>
      <c r="B58" s="201" t="s">
        <v>154</v>
      </c>
      <c r="C58" s="202" t="s">
        <v>155</v>
      </c>
      <c r="D58" s="203" t="s">
        <v>43</v>
      </c>
      <c r="E58" s="204">
        <v>193.8</v>
      </c>
      <c r="F58" s="2"/>
      <c r="G58" s="206">
        <f>ROUND(E58*F58,2)</f>
        <v>0</v>
      </c>
      <c r="H58" s="205"/>
      <c r="I58" s="206">
        <f>ROUND(E58*H58,2)</f>
        <v>0</v>
      </c>
      <c r="J58" s="205"/>
      <c r="K58" s="206">
        <f>ROUND(E58*J58,2)</f>
        <v>0</v>
      </c>
      <c r="L58" s="206">
        <v>21</v>
      </c>
      <c r="M58" s="206">
        <f>G58*(1+L58/100)</f>
        <v>0</v>
      </c>
      <c r="N58" s="204">
        <v>0</v>
      </c>
      <c r="O58" s="204">
        <f>ROUND(E58*N58,2)</f>
        <v>0</v>
      </c>
      <c r="P58" s="204">
        <v>0</v>
      </c>
      <c r="Q58" s="204">
        <f>ROUND(E58*P58,2)</f>
        <v>0</v>
      </c>
      <c r="R58" s="206" t="s">
        <v>153</v>
      </c>
      <c r="S58" s="206" t="s">
        <v>45</v>
      </c>
      <c r="T58" s="207" t="s">
        <v>58</v>
      </c>
      <c r="U58" s="193">
        <v>0</v>
      </c>
      <c r="V58" s="193">
        <f>ROUND(E58*U58,2)</f>
        <v>0</v>
      </c>
      <c r="W58" s="193"/>
      <c r="X58" s="193" t="s">
        <v>46</v>
      </c>
      <c r="Y58" s="193" t="s">
        <v>47</v>
      </c>
      <c r="Z58" s="194"/>
      <c r="AA58" s="194"/>
      <c r="AB58" s="194"/>
      <c r="AC58" s="194"/>
      <c r="AD58" s="194"/>
      <c r="AE58" s="194"/>
      <c r="AF58" s="194"/>
      <c r="AG58" s="194" t="s">
        <v>93</v>
      </c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1">
      <c r="A59" s="200">
        <v>36</v>
      </c>
      <c r="B59" s="201" t="s">
        <v>156</v>
      </c>
      <c r="C59" s="202" t="s">
        <v>157</v>
      </c>
      <c r="D59" s="203" t="s">
        <v>43</v>
      </c>
      <c r="E59" s="204">
        <v>193.8</v>
      </c>
      <c r="F59" s="2"/>
      <c r="G59" s="206">
        <f>ROUND(E59*F59,2)</f>
        <v>0</v>
      </c>
      <c r="H59" s="205"/>
      <c r="I59" s="206">
        <f>ROUND(E59*H59,2)</f>
        <v>0</v>
      </c>
      <c r="J59" s="205"/>
      <c r="K59" s="206">
        <f>ROUND(E59*J59,2)</f>
        <v>0</v>
      </c>
      <c r="L59" s="206">
        <v>21</v>
      </c>
      <c r="M59" s="206">
        <f>G59*(1+L59/100)</f>
        <v>0</v>
      </c>
      <c r="N59" s="204">
        <v>6.9999999999999994E-5</v>
      </c>
      <c r="O59" s="204">
        <f>ROUND(E59*N59,2)</f>
        <v>0.01</v>
      </c>
      <c r="P59" s="204">
        <v>0</v>
      </c>
      <c r="Q59" s="204">
        <f>ROUND(E59*P59,2)</f>
        <v>0</v>
      </c>
      <c r="R59" s="206" t="s">
        <v>153</v>
      </c>
      <c r="S59" s="206" t="s">
        <v>45</v>
      </c>
      <c r="T59" s="207" t="s">
        <v>58</v>
      </c>
      <c r="U59" s="193">
        <v>0</v>
      </c>
      <c r="V59" s="193">
        <f>ROUND(E59*U59,2)</f>
        <v>0</v>
      </c>
      <c r="W59" s="193"/>
      <c r="X59" s="193" t="s">
        <v>46</v>
      </c>
      <c r="Y59" s="193" t="s">
        <v>47</v>
      </c>
      <c r="Z59" s="194"/>
      <c r="AA59" s="194"/>
      <c r="AB59" s="194"/>
      <c r="AC59" s="194"/>
      <c r="AD59" s="194"/>
      <c r="AE59" s="194"/>
      <c r="AF59" s="194"/>
      <c r="AG59" s="194" t="s">
        <v>93</v>
      </c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1">
      <c r="A60" s="200">
        <v>37</v>
      </c>
      <c r="B60" s="201" t="s">
        <v>158</v>
      </c>
      <c r="C60" s="202" t="s">
        <v>159</v>
      </c>
      <c r="D60" s="203" t="s">
        <v>43</v>
      </c>
      <c r="E60" s="204">
        <v>193.8</v>
      </c>
      <c r="F60" s="2"/>
      <c r="G60" s="206">
        <f>ROUND(E60*F60,2)</f>
        <v>0</v>
      </c>
      <c r="H60" s="205"/>
      <c r="I60" s="206">
        <f>ROUND(E60*H60,2)</f>
        <v>0</v>
      </c>
      <c r="J60" s="205"/>
      <c r="K60" s="206">
        <f>ROUND(E60*J60,2)</f>
        <v>0</v>
      </c>
      <c r="L60" s="206">
        <v>21</v>
      </c>
      <c r="M60" s="206">
        <f>G60*(1+L60/100)</f>
        <v>0</v>
      </c>
      <c r="N60" s="204">
        <v>1.4999999999999999E-4</v>
      </c>
      <c r="O60" s="204">
        <f>ROUND(E60*N60,2)</f>
        <v>0.03</v>
      </c>
      <c r="P60" s="204">
        <v>0</v>
      </c>
      <c r="Q60" s="204">
        <f>ROUND(E60*P60,2)</f>
        <v>0</v>
      </c>
      <c r="R60" s="206" t="s">
        <v>153</v>
      </c>
      <c r="S60" s="206" t="s">
        <v>45</v>
      </c>
      <c r="T60" s="207" t="s">
        <v>58</v>
      </c>
      <c r="U60" s="193">
        <v>0</v>
      </c>
      <c r="V60" s="193">
        <f>ROUND(E60*U60,2)</f>
        <v>0</v>
      </c>
      <c r="W60" s="193"/>
      <c r="X60" s="193" t="s">
        <v>46</v>
      </c>
      <c r="Y60" s="193" t="s">
        <v>47</v>
      </c>
      <c r="Z60" s="194"/>
      <c r="AA60" s="194"/>
      <c r="AB60" s="194"/>
      <c r="AC60" s="194"/>
      <c r="AD60" s="194"/>
      <c r="AE60" s="194"/>
      <c r="AF60" s="194"/>
      <c r="AG60" s="194" t="s">
        <v>93</v>
      </c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1">
      <c r="A61" s="200">
        <v>38</v>
      </c>
      <c r="B61" s="201" t="s">
        <v>160</v>
      </c>
      <c r="C61" s="202" t="s">
        <v>161</v>
      </c>
      <c r="D61" s="203" t="s">
        <v>56</v>
      </c>
      <c r="E61" s="204">
        <v>25</v>
      </c>
      <c r="F61" s="2"/>
      <c r="G61" s="206">
        <f>ROUND(E61*F61,2)</f>
        <v>0</v>
      </c>
      <c r="H61" s="205"/>
      <c r="I61" s="206">
        <f>ROUND(E61*H61,2)</f>
        <v>0</v>
      </c>
      <c r="J61" s="205"/>
      <c r="K61" s="206">
        <f>ROUND(E61*J61,2)</f>
        <v>0</v>
      </c>
      <c r="L61" s="206">
        <v>21</v>
      </c>
      <c r="M61" s="206">
        <f>G61*(1+L61/100)</f>
        <v>0</v>
      </c>
      <c r="N61" s="204">
        <v>1.1999999999999999E-3</v>
      </c>
      <c r="O61" s="204">
        <f>ROUND(E61*N61,2)</f>
        <v>0.03</v>
      </c>
      <c r="P61" s="204">
        <v>0</v>
      </c>
      <c r="Q61" s="204">
        <f>ROUND(E61*P61,2)</f>
        <v>0</v>
      </c>
      <c r="R61" s="206"/>
      <c r="S61" s="206" t="s">
        <v>57</v>
      </c>
      <c r="T61" s="207" t="s">
        <v>58</v>
      </c>
      <c r="U61" s="193">
        <v>0</v>
      </c>
      <c r="V61" s="193">
        <f>ROUND(E61*U61,2)</f>
        <v>0</v>
      </c>
      <c r="W61" s="193"/>
      <c r="X61" s="193" t="s">
        <v>46</v>
      </c>
      <c r="Y61" s="193" t="s">
        <v>47</v>
      </c>
      <c r="Z61" s="194"/>
      <c r="AA61" s="194"/>
      <c r="AB61" s="194"/>
      <c r="AC61" s="194"/>
      <c r="AD61" s="194"/>
      <c r="AE61" s="194"/>
      <c r="AF61" s="194"/>
      <c r="AG61" s="194" t="s">
        <v>59</v>
      </c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 outlineLevel="1">
      <c r="A62" s="200">
        <v>39</v>
      </c>
      <c r="B62" s="201" t="s">
        <v>162</v>
      </c>
      <c r="C62" s="202" t="s">
        <v>163</v>
      </c>
      <c r="D62" s="203" t="s">
        <v>43</v>
      </c>
      <c r="E62" s="204">
        <v>4</v>
      </c>
      <c r="F62" s="2"/>
      <c r="G62" s="206">
        <f>ROUND(E62*F62,2)</f>
        <v>0</v>
      </c>
      <c r="H62" s="205"/>
      <c r="I62" s="206">
        <f>ROUND(E62*H62,2)</f>
        <v>0</v>
      </c>
      <c r="J62" s="205"/>
      <c r="K62" s="206">
        <f>ROUND(E62*J62,2)</f>
        <v>0</v>
      </c>
      <c r="L62" s="206">
        <v>21</v>
      </c>
      <c r="M62" s="206">
        <f>G62*(1+L62/100)</f>
        <v>0</v>
      </c>
      <c r="N62" s="204">
        <v>1.0000000000000001E-5</v>
      </c>
      <c r="O62" s="204">
        <f>ROUND(E62*N62,2)</f>
        <v>0</v>
      </c>
      <c r="P62" s="204">
        <v>0</v>
      </c>
      <c r="Q62" s="204">
        <f>ROUND(E62*P62,2)</f>
        <v>0</v>
      </c>
      <c r="R62" s="206"/>
      <c r="S62" s="206" t="s">
        <v>57</v>
      </c>
      <c r="T62" s="207" t="s">
        <v>58</v>
      </c>
      <c r="U62" s="193">
        <v>0</v>
      </c>
      <c r="V62" s="193">
        <f>ROUND(E62*U62,2)</f>
        <v>0</v>
      </c>
      <c r="W62" s="193"/>
      <c r="X62" s="193" t="s">
        <v>46</v>
      </c>
      <c r="Y62" s="193" t="s">
        <v>47</v>
      </c>
      <c r="Z62" s="194"/>
      <c r="AA62" s="194"/>
      <c r="AB62" s="194"/>
      <c r="AC62" s="194"/>
      <c r="AD62" s="194"/>
      <c r="AE62" s="194"/>
      <c r="AF62" s="194"/>
      <c r="AG62" s="194" t="s">
        <v>59</v>
      </c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94"/>
      <c r="BC62" s="194"/>
      <c r="BD62" s="194"/>
      <c r="BE62" s="194"/>
      <c r="BF62" s="194"/>
      <c r="BG62" s="194"/>
      <c r="BH62" s="194"/>
    </row>
    <row r="63" spans="1:60">
      <c r="A63" s="177" t="s">
        <v>37</v>
      </c>
      <c r="B63" s="178" t="s">
        <v>164</v>
      </c>
      <c r="C63" s="179" t="s">
        <v>165</v>
      </c>
      <c r="D63" s="180"/>
      <c r="E63" s="181"/>
      <c r="F63" s="182"/>
      <c r="G63" s="182">
        <f>SUMIF(AG64:AG73,"&lt;&gt;NOR",G64:G73)</f>
        <v>0</v>
      </c>
      <c r="H63" s="182"/>
      <c r="I63" s="182">
        <f>SUM(I64:I73)</f>
        <v>0</v>
      </c>
      <c r="J63" s="182"/>
      <c r="K63" s="182">
        <f>SUM(K64:K73)</f>
        <v>0</v>
      </c>
      <c r="L63" s="182"/>
      <c r="M63" s="182">
        <f>SUM(M64:M73)</f>
        <v>0</v>
      </c>
      <c r="N63" s="181"/>
      <c r="O63" s="181">
        <f>SUM(O64:O73)</f>
        <v>0</v>
      </c>
      <c r="P63" s="181"/>
      <c r="Q63" s="181">
        <f>SUM(Q64:Q73)</f>
        <v>0</v>
      </c>
      <c r="R63" s="182"/>
      <c r="S63" s="182"/>
      <c r="T63" s="183"/>
      <c r="U63" s="184"/>
      <c r="V63" s="184">
        <f>SUM(V64:V73)</f>
        <v>0</v>
      </c>
      <c r="W63" s="184"/>
      <c r="X63" s="184"/>
      <c r="Y63" s="184"/>
      <c r="AG63" s="153" t="s">
        <v>40</v>
      </c>
    </row>
    <row r="64" spans="1:60" outlineLevel="1">
      <c r="A64" s="185">
        <v>40</v>
      </c>
      <c r="B64" s="186" t="s">
        <v>166</v>
      </c>
      <c r="C64" s="187" t="s">
        <v>167</v>
      </c>
      <c r="D64" s="188" t="s">
        <v>168</v>
      </c>
      <c r="E64" s="189">
        <v>1.74</v>
      </c>
      <c r="F64" s="1"/>
      <c r="G64" s="191">
        <f>ROUND(E64*F64,2)</f>
        <v>0</v>
      </c>
      <c r="H64" s="190"/>
      <c r="I64" s="191">
        <f>ROUND(E64*H64,2)</f>
        <v>0</v>
      </c>
      <c r="J64" s="190"/>
      <c r="K64" s="191">
        <f>ROUND(E64*J64,2)</f>
        <v>0</v>
      </c>
      <c r="L64" s="191">
        <v>21</v>
      </c>
      <c r="M64" s="191">
        <f>G64*(1+L64/100)</f>
        <v>0</v>
      </c>
      <c r="N64" s="189">
        <v>0</v>
      </c>
      <c r="O64" s="189">
        <f>ROUND(E64*N64,2)</f>
        <v>0</v>
      </c>
      <c r="P64" s="189">
        <v>0</v>
      </c>
      <c r="Q64" s="189">
        <f>ROUND(E64*P64,2)</f>
        <v>0</v>
      </c>
      <c r="R64" s="191"/>
      <c r="S64" s="191" t="s">
        <v>45</v>
      </c>
      <c r="T64" s="192" t="s">
        <v>58</v>
      </c>
      <c r="U64" s="193">
        <v>0</v>
      </c>
      <c r="V64" s="193">
        <f>ROUND(E64*U64,2)</f>
        <v>0</v>
      </c>
      <c r="W64" s="193"/>
      <c r="X64" s="193" t="s">
        <v>46</v>
      </c>
      <c r="Y64" s="193" t="s">
        <v>47</v>
      </c>
      <c r="Z64" s="194"/>
      <c r="AA64" s="194"/>
      <c r="AB64" s="194"/>
      <c r="AC64" s="194"/>
      <c r="AD64" s="194"/>
      <c r="AE64" s="194"/>
      <c r="AF64" s="194"/>
      <c r="AG64" s="194" t="s">
        <v>169</v>
      </c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 outlineLevel="2">
      <c r="A65" s="195"/>
      <c r="B65" s="196"/>
      <c r="C65" s="211" t="s">
        <v>170</v>
      </c>
      <c r="D65" s="212"/>
      <c r="E65" s="213">
        <v>1.74</v>
      </c>
      <c r="F65" s="193"/>
      <c r="G65" s="193"/>
      <c r="H65" s="193"/>
      <c r="I65" s="193"/>
      <c r="J65" s="193"/>
      <c r="K65" s="193"/>
      <c r="L65" s="193"/>
      <c r="M65" s="193"/>
      <c r="N65" s="199"/>
      <c r="O65" s="199"/>
      <c r="P65" s="199"/>
      <c r="Q65" s="199"/>
      <c r="R65" s="193"/>
      <c r="S65" s="193"/>
      <c r="T65" s="193"/>
      <c r="U65" s="193"/>
      <c r="V65" s="193"/>
      <c r="W65" s="193"/>
      <c r="X65" s="193"/>
      <c r="Y65" s="193"/>
      <c r="Z65" s="194"/>
      <c r="AA65" s="194"/>
      <c r="AB65" s="194"/>
      <c r="AC65" s="194"/>
      <c r="AD65" s="194"/>
      <c r="AE65" s="194"/>
      <c r="AF65" s="194"/>
      <c r="AG65" s="194" t="s">
        <v>113</v>
      </c>
      <c r="AH65" s="194">
        <v>5</v>
      </c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  <c r="BF65" s="194"/>
      <c r="BG65" s="194"/>
      <c r="BH65" s="194"/>
    </row>
    <row r="66" spans="1:60" outlineLevel="1">
      <c r="A66" s="185">
        <v>41</v>
      </c>
      <c r="B66" s="201" t="s">
        <v>171</v>
      </c>
      <c r="C66" s="202" t="s">
        <v>172</v>
      </c>
      <c r="D66" s="203" t="s">
        <v>168</v>
      </c>
      <c r="E66" s="204">
        <v>1.74</v>
      </c>
      <c r="F66" s="2"/>
      <c r="G66" s="206">
        <f>ROUND(E66*F66,2)</f>
        <v>0</v>
      </c>
      <c r="H66" s="205"/>
      <c r="I66" s="206">
        <f>ROUND(E66*H66,2)</f>
        <v>0</v>
      </c>
      <c r="J66" s="205"/>
      <c r="K66" s="206">
        <f>ROUND(E66*J66,2)</f>
        <v>0</v>
      </c>
      <c r="L66" s="206">
        <v>21</v>
      </c>
      <c r="M66" s="206">
        <f>G66*(1+L66/100)</f>
        <v>0</v>
      </c>
      <c r="N66" s="204">
        <v>0</v>
      </c>
      <c r="O66" s="204">
        <f>ROUND(E66*N66,2)</f>
        <v>0</v>
      </c>
      <c r="P66" s="204">
        <v>0</v>
      </c>
      <c r="Q66" s="204">
        <f>ROUND(E66*P66,2)</f>
        <v>0</v>
      </c>
      <c r="R66" s="206" t="s">
        <v>173</v>
      </c>
      <c r="S66" s="206" t="s">
        <v>45</v>
      </c>
      <c r="T66" s="207" t="s">
        <v>58</v>
      </c>
      <c r="U66" s="193">
        <v>0</v>
      </c>
      <c r="V66" s="193">
        <f>ROUND(E66*U66,2)</f>
        <v>0</v>
      </c>
      <c r="W66" s="193"/>
      <c r="X66" s="193" t="s">
        <v>46</v>
      </c>
      <c r="Y66" s="193" t="s">
        <v>47</v>
      </c>
      <c r="Z66" s="194"/>
      <c r="AA66" s="194"/>
      <c r="AB66" s="194"/>
      <c r="AC66" s="194"/>
      <c r="AD66" s="194"/>
      <c r="AE66" s="194"/>
      <c r="AF66" s="194"/>
      <c r="AG66" s="194" t="s">
        <v>169</v>
      </c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 outlineLevel="1">
      <c r="A67" s="195">
        <v>42</v>
      </c>
      <c r="B67" s="186" t="s">
        <v>174</v>
      </c>
      <c r="C67" s="187" t="s">
        <v>175</v>
      </c>
      <c r="D67" s="188" t="s">
        <v>168</v>
      </c>
      <c r="E67" s="189">
        <v>1.74</v>
      </c>
      <c r="F67" s="1"/>
      <c r="G67" s="191">
        <f>ROUND(E67*F67,2)</f>
        <v>0</v>
      </c>
      <c r="H67" s="190"/>
      <c r="I67" s="191">
        <f>ROUND(E67*H67,2)</f>
        <v>0</v>
      </c>
      <c r="J67" s="190"/>
      <c r="K67" s="191">
        <f>ROUND(E67*J67,2)</f>
        <v>0</v>
      </c>
      <c r="L67" s="191">
        <v>21</v>
      </c>
      <c r="M67" s="191">
        <f>G67*(1+L67/100)</f>
        <v>0</v>
      </c>
      <c r="N67" s="189">
        <v>0</v>
      </c>
      <c r="O67" s="189">
        <f>ROUND(E67*N67,2)</f>
        <v>0</v>
      </c>
      <c r="P67" s="189">
        <v>0</v>
      </c>
      <c r="Q67" s="189">
        <f>ROUND(E67*P67,2)</f>
        <v>0</v>
      </c>
      <c r="R67" s="191"/>
      <c r="S67" s="191" t="s">
        <v>57</v>
      </c>
      <c r="T67" s="192" t="s">
        <v>58</v>
      </c>
      <c r="U67" s="193">
        <v>0</v>
      </c>
      <c r="V67" s="193">
        <f>ROUND(E67*U67,2)</f>
        <v>0</v>
      </c>
      <c r="W67" s="193"/>
      <c r="X67" s="193" t="s">
        <v>46</v>
      </c>
      <c r="Y67" s="193" t="s">
        <v>47</v>
      </c>
      <c r="Z67" s="194"/>
      <c r="AA67" s="194"/>
      <c r="AB67" s="194"/>
      <c r="AC67" s="194"/>
      <c r="AD67" s="194"/>
      <c r="AE67" s="194"/>
      <c r="AF67" s="194"/>
      <c r="AG67" s="194" t="s">
        <v>169</v>
      </c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</row>
    <row r="68" spans="1:60" outlineLevel="2">
      <c r="A68" s="185"/>
      <c r="B68" s="196"/>
      <c r="C68" s="211" t="s">
        <v>170</v>
      </c>
      <c r="D68" s="212"/>
      <c r="E68" s="213">
        <v>1.74</v>
      </c>
      <c r="F68" s="193"/>
      <c r="G68" s="193"/>
      <c r="H68" s="193"/>
      <c r="I68" s="193"/>
      <c r="J68" s="193"/>
      <c r="K68" s="193"/>
      <c r="L68" s="193"/>
      <c r="M68" s="193"/>
      <c r="N68" s="199"/>
      <c r="O68" s="199"/>
      <c r="P68" s="199"/>
      <c r="Q68" s="199"/>
      <c r="R68" s="193"/>
      <c r="S68" s="193"/>
      <c r="T68" s="193"/>
      <c r="U68" s="193"/>
      <c r="V68" s="193"/>
      <c r="W68" s="193"/>
      <c r="X68" s="193"/>
      <c r="Y68" s="193"/>
      <c r="Z68" s="194"/>
      <c r="AA68" s="194"/>
      <c r="AB68" s="194"/>
      <c r="AC68" s="194"/>
      <c r="AD68" s="194"/>
      <c r="AE68" s="194"/>
      <c r="AF68" s="194"/>
      <c r="AG68" s="194" t="s">
        <v>113</v>
      </c>
      <c r="AH68" s="194">
        <v>5</v>
      </c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outlineLevel="1">
      <c r="A69" s="195">
        <v>43</v>
      </c>
      <c r="B69" s="186" t="s">
        <v>176</v>
      </c>
      <c r="C69" s="187" t="s">
        <v>177</v>
      </c>
      <c r="D69" s="188" t="s">
        <v>168</v>
      </c>
      <c r="E69" s="189">
        <v>1.74</v>
      </c>
      <c r="F69" s="1"/>
      <c r="G69" s="191">
        <f>ROUND(E69*F69,2)</f>
        <v>0</v>
      </c>
      <c r="H69" s="190"/>
      <c r="I69" s="191">
        <f>ROUND(E69*H69,2)</f>
        <v>0</v>
      </c>
      <c r="J69" s="190"/>
      <c r="K69" s="191">
        <f>ROUND(E69*J69,2)</f>
        <v>0</v>
      </c>
      <c r="L69" s="191">
        <v>21</v>
      </c>
      <c r="M69" s="191">
        <f>G69*(1+L69/100)</f>
        <v>0</v>
      </c>
      <c r="N69" s="189">
        <v>0</v>
      </c>
      <c r="O69" s="189">
        <f>ROUND(E69*N69,2)</f>
        <v>0</v>
      </c>
      <c r="P69" s="189">
        <v>0</v>
      </c>
      <c r="Q69" s="189">
        <f>ROUND(E69*P69,2)</f>
        <v>0</v>
      </c>
      <c r="R69" s="191"/>
      <c r="S69" s="191" t="s">
        <v>57</v>
      </c>
      <c r="T69" s="192" t="s">
        <v>58</v>
      </c>
      <c r="U69" s="193">
        <v>0</v>
      </c>
      <c r="V69" s="193">
        <f>ROUND(E69*U69,2)</f>
        <v>0</v>
      </c>
      <c r="W69" s="193"/>
      <c r="X69" s="193" t="s">
        <v>46</v>
      </c>
      <c r="Y69" s="193" t="s">
        <v>47</v>
      </c>
      <c r="Z69" s="194"/>
      <c r="AA69" s="194"/>
      <c r="AB69" s="194"/>
      <c r="AC69" s="194"/>
      <c r="AD69" s="194"/>
      <c r="AE69" s="194"/>
      <c r="AF69" s="194"/>
      <c r="AG69" s="194" t="s">
        <v>169</v>
      </c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outlineLevel="2">
      <c r="A70" s="185"/>
      <c r="B70" s="196"/>
      <c r="C70" s="211" t="s">
        <v>170</v>
      </c>
      <c r="D70" s="212"/>
      <c r="E70" s="213">
        <v>1.74</v>
      </c>
      <c r="F70" s="193"/>
      <c r="G70" s="193"/>
      <c r="H70" s="193"/>
      <c r="I70" s="193"/>
      <c r="J70" s="193"/>
      <c r="K70" s="193"/>
      <c r="L70" s="193"/>
      <c r="M70" s="193"/>
      <c r="N70" s="199"/>
      <c r="O70" s="199"/>
      <c r="P70" s="199"/>
      <c r="Q70" s="199"/>
      <c r="R70" s="193"/>
      <c r="S70" s="193"/>
      <c r="T70" s="193"/>
      <c r="U70" s="193"/>
      <c r="V70" s="193"/>
      <c r="W70" s="193"/>
      <c r="X70" s="193"/>
      <c r="Y70" s="193"/>
      <c r="Z70" s="194"/>
      <c r="AA70" s="194"/>
      <c r="AB70" s="194"/>
      <c r="AC70" s="194"/>
      <c r="AD70" s="194"/>
      <c r="AE70" s="194"/>
      <c r="AF70" s="194"/>
      <c r="AG70" s="194" t="s">
        <v>113</v>
      </c>
      <c r="AH70" s="194">
        <v>5</v>
      </c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 outlineLevel="1">
      <c r="A71" s="195">
        <v>44</v>
      </c>
      <c r="B71" s="186" t="s">
        <v>178</v>
      </c>
      <c r="C71" s="187" t="s">
        <v>179</v>
      </c>
      <c r="D71" s="188" t="s">
        <v>168</v>
      </c>
      <c r="E71" s="189">
        <v>1.74</v>
      </c>
      <c r="F71" s="1"/>
      <c r="G71" s="191">
        <f>ROUND(E71*F71,2)</f>
        <v>0</v>
      </c>
      <c r="H71" s="190"/>
      <c r="I71" s="191">
        <f>ROUND(E71*H71,2)</f>
        <v>0</v>
      </c>
      <c r="J71" s="190"/>
      <c r="K71" s="191">
        <f>ROUND(E71*J71,2)</f>
        <v>0</v>
      </c>
      <c r="L71" s="191">
        <v>21</v>
      </c>
      <c r="M71" s="191">
        <f>G71*(1+L71/100)</f>
        <v>0</v>
      </c>
      <c r="N71" s="189">
        <v>0</v>
      </c>
      <c r="O71" s="189">
        <f>ROUND(E71*N71,2)</f>
        <v>0</v>
      </c>
      <c r="P71" s="189">
        <v>0</v>
      </c>
      <c r="Q71" s="189">
        <f>ROUND(E71*P71,2)</f>
        <v>0</v>
      </c>
      <c r="R71" s="191"/>
      <c r="S71" s="191" t="s">
        <v>57</v>
      </c>
      <c r="T71" s="192" t="s">
        <v>58</v>
      </c>
      <c r="U71" s="193">
        <v>0</v>
      </c>
      <c r="V71" s="193">
        <f>ROUND(E71*U71,2)</f>
        <v>0</v>
      </c>
      <c r="W71" s="193"/>
      <c r="X71" s="193" t="s">
        <v>46</v>
      </c>
      <c r="Y71" s="193" t="s">
        <v>47</v>
      </c>
      <c r="Z71" s="194"/>
      <c r="AA71" s="194"/>
      <c r="AB71" s="194"/>
      <c r="AC71" s="194"/>
      <c r="AD71" s="194"/>
      <c r="AE71" s="194"/>
      <c r="AF71" s="194"/>
      <c r="AG71" s="194" t="s">
        <v>169</v>
      </c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</row>
    <row r="72" spans="1:60" outlineLevel="2">
      <c r="A72" s="185"/>
      <c r="B72" s="196"/>
      <c r="C72" s="211" t="s">
        <v>170</v>
      </c>
      <c r="D72" s="212"/>
      <c r="E72" s="213">
        <v>1.74</v>
      </c>
      <c r="F72" s="193"/>
      <c r="G72" s="193"/>
      <c r="H72" s="193"/>
      <c r="I72" s="193"/>
      <c r="J72" s="193"/>
      <c r="K72" s="193"/>
      <c r="L72" s="193"/>
      <c r="M72" s="193"/>
      <c r="N72" s="199"/>
      <c r="O72" s="199"/>
      <c r="P72" s="199"/>
      <c r="Q72" s="199"/>
      <c r="R72" s="193"/>
      <c r="S72" s="193"/>
      <c r="T72" s="193"/>
      <c r="U72" s="193"/>
      <c r="V72" s="193"/>
      <c r="W72" s="193"/>
      <c r="X72" s="193"/>
      <c r="Y72" s="193"/>
      <c r="Z72" s="194"/>
      <c r="AA72" s="194"/>
      <c r="AB72" s="194"/>
      <c r="AC72" s="194"/>
      <c r="AD72" s="194"/>
      <c r="AE72" s="194"/>
      <c r="AF72" s="194"/>
      <c r="AG72" s="194" t="s">
        <v>113</v>
      </c>
      <c r="AH72" s="194">
        <v>5</v>
      </c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</row>
    <row r="73" spans="1:60" outlineLevel="1">
      <c r="A73" s="195">
        <v>45</v>
      </c>
      <c r="B73" s="201" t="s">
        <v>180</v>
      </c>
      <c r="C73" s="202" t="s">
        <v>181</v>
      </c>
      <c r="D73" s="203" t="s">
        <v>56</v>
      </c>
      <c r="E73" s="204">
        <v>1</v>
      </c>
      <c r="F73" s="2"/>
      <c r="G73" s="206">
        <f>ROUND(E73*F73,2)</f>
        <v>0</v>
      </c>
      <c r="H73" s="205"/>
      <c r="I73" s="206">
        <f>ROUND(E73*H73,2)</f>
        <v>0</v>
      </c>
      <c r="J73" s="205"/>
      <c r="K73" s="206">
        <f>ROUND(E73*J73,2)</f>
        <v>0</v>
      </c>
      <c r="L73" s="206">
        <v>21</v>
      </c>
      <c r="M73" s="206">
        <f>G73*(1+L73/100)</f>
        <v>0</v>
      </c>
      <c r="N73" s="204">
        <v>0</v>
      </c>
      <c r="O73" s="204">
        <f>ROUND(E73*N73,2)</f>
        <v>0</v>
      </c>
      <c r="P73" s="204">
        <v>0</v>
      </c>
      <c r="Q73" s="204">
        <f>ROUND(E73*P73,2)</f>
        <v>0</v>
      </c>
      <c r="R73" s="206"/>
      <c r="S73" s="206" t="s">
        <v>57</v>
      </c>
      <c r="T73" s="207" t="s">
        <v>58</v>
      </c>
      <c r="U73" s="193">
        <v>0</v>
      </c>
      <c r="V73" s="193">
        <f>ROUND(E73*U73,2)</f>
        <v>0</v>
      </c>
      <c r="W73" s="193"/>
      <c r="X73" s="193" t="s">
        <v>100</v>
      </c>
      <c r="Y73" s="193" t="s">
        <v>47</v>
      </c>
      <c r="Z73" s="194"/>
      <c r="AA73" s="194"/>
      <c r="AB73" s="194"/>
      <c r="AC73" s="194"/>
      <c r="AD73" s="194"/>
      <c r="AE73" s="194"/>
      <c r="AF73" s="194"/>
      <c r="AG73" s="194" t="s">
        <v>182</v>
      </c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>
      <c r="A74" s="177" t="s">
        <v>37</v>
      </c>
      <c r="B74" s="178" t="s">
        <v>183</v>
      </c>
      <c r="C74" s="179" t="s">
        <v>184</v>
      </c>
      <c r="D74" s="180"/>
      <c r="E74" s="181"/>
      <c r="F74" s="182"/>
      <c r="G74" s="182">
        <f>SUMIF(AG75:AG94,"&lt;&gt;NOR",G75:G94)</f>
        <v>0</v>
      </c>
      <c r="H74" s="182"/>
      <c r="I74" s="182">
        <f>SUM(I75:I94)</f>
        <v>0</v>
      </c>
      <c r="J74" s="182"/>
      <c r="K74" s="182">
        <f>SUM(K75:K94)</f>
        <v>0</v>
      </c>
      <c r="L74" s="182"/>
      <c r="M74" s="182">
        <f>SUM(M75:M94)</f>
        <v>0</v>
      </c>
      <c r="N74" s="181"/>
      <c r="O74" s="181">
        <f>SUM(O75:O94)</f>
        <v>0.05</v>
      </c>
      <c r="P74" s="181"/>
      <c r="Q74" s="181">
        <f>SUM(Q75:Q94)</f>
        <v>0</v>
      </c>
      <c r="R74" s="182"/>
      <c r="S74" s="182"/>
      <c r="T74" s="183"/>
      <c r="U74" s="184"/>
      <c r="V74" s="184">
        <f>SUM(V75:V94)</f>
        <v>13.41</v>
      </c>
      <c r="W74" s="184"/>
      <c r="X74" s="184"/>
      <c r="Y74" s="184"/>
      <c r="AG74" s="153" t="s">
        <v>40</v>
      </c>
    </row>
    <row r="75" spans="1:60" outlineLevel="1">
      <c r="A75" s="200">
        <v>46</v>
      </c>
      <c r="B75" s="201" t="s">
        <v>185</v>
      </c>
      <c r="C75" s="202" t="s">
        <v>186</v>
      </c>
      <c r="D75" s="203" t="s">
        <v>71</v>
      </c>
      <c r="E75" s="204">
        <v>135</v>
      </c>
      <c r="F75" s="2"/>
      <c r="G75" s="206">
        <f>ROUND(E75*F75,2)</f>
        <v>0</v>
      </c>
      <c r="H75" s="205"/>
      <c r="I75" s="206">
        <f>ROUND(E75*H75,2)</f>
        <v>0</v>
      </c>
      <c r="J75" s="205"/>
      <c r="K75" s="206">
        <f>ROUND(E75*J75,2)</f>
        <v>0</v>
      </c>
      <c r="L75" s="206">
        <v>21</v>
      </c>
      <c r="M75" s="206">
        <f>G75*(1+L75/100)</f>
        <v>0</v>
      </c>
      <c r="N75" s="204">
        <v>0</v>
      </c>
      <c r="O75" s="204">
        <f>ROUND(E75*N75,2)</f>
        <v>0</v>
      </c>
      <c r="P75" s="204">
        <v>0</v>
      </c>
      <c r="Q75" s="204">
        <f>ROUND(E75*P75,2)</f>
        <v>0</v>
      </c>
      <c r="R75" s="206" t="s">
        <v>44</v>
      </c>
      <c r="S75" s="206" t="s">
        <v>45</v>
      </c>
      <c r="T75" s="207" t="s">
        <v>58</v>
      </c>
      <c r="U75" s="193">
        <v>0</v>
      </c>
      <c r="V75" s="193">
        <f>ROUND(E75*U75,2)</f>
        <v>0</v>
      </c>
      <c r="W75" s="193"/>
      <c r="X75" s="193" t="s">
        <v>46</v>
      </c>
      <c r="Y75" s="193" t="s">
        <v>47</v>
      </c>
      <c r="Z75" s="194"/>
      <c r="AA75" s="194"/>
      <c r="AB75" s="194"/>
      <c r="AC75" s="194"/>
      <c r="AD75" s="194"/>
      <c r="AE75" s="194"/>
      <c r="AF75" s="194"/>
      <c r="AG75" s="194" t="s">
        <v>59</v>
      </c>
      <c r="AH75" s="194"/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1">
      <c r="A76" s="200">
        <v>47</v>
      </c>
      <c r="B76" s="201" t="s">
        <v>187</v>
      </c>
      <c r="C76" s="202" t="s">
        <v>188</v>
      </c>
      <c r="D76" s="203" t="s">
        <v>110</v>
      </c>
      <c r="E76" s="204">
        <v>160</v>
      </c>
      <c r="F76" s="2"/>
      <c r="G76" s="206">
        <f>ROUND(E76*F76,2)</f>
        <v>0</v>
      </c>
      <c r="H76" s="205"/>
      <c r="I76" s="206">
        <f>ROUND(E76*H76,2)</f>
        <v>0</v>
      </c>
      <c r="J76" s="205"/>
      <c r="K76" s="206">
        <f>ROUND(E76*J76,2)</f>
        <v>0</v>
      </c>
      <c r="L76" s="206">
        <v>21</v>
      </c>
      <c r="M76" s="206">
        <f>G76*(1+L76/100)</f>
        <v>0</v>
      </c>
      <c r="N76" s="204">
        <v>2.1000000000000001E-4</v>
      </c>
      <c r="O76" s="204">
        <f>ROUND(E76*N76,2)</f>
        <v>0.03</v>
      </c>
      <c r="P76" s="204">
        <v>0</v>
      </c>
      <c r="Q76" s="204">
        <f>ROUND(E76*P76,2)</f>
        <v>0</v>
      </c>
      <c r="R76" s="206" t="s">
        <v>183</v>
      </c>
      <c r="S76" s="206" t="s">
        <v>45</v>
      </c>
      <c r="T76" s="207" t="s">
        <v>45</v>
      </c>
      <c r="U76" s="193">
        <v>7.0000000000000007E-2</v>
      </c>
      <c r="V76" s="193">
        <f>ROUND(E76*U76,2)</f>
        <v>11.2</v>
      </c>
      <c r="W76" s="193"/>
      <c r="X76" s="193" t="s">
        <v>46</v>
      </c>
      <c r="Y76" s="193" t="s">
        <v>47</v>
      </c>
      <c r="Z76" s="194"/>
      <c r="AA76" s="194"/>
      <c r="AB76" s="194"/>
      <c r="AC76" s="194"/>
      <c r="AD76" s="194"/>
      <c r="AE76" s="194"/>
      <c r="AF76" s="194"/>
      <c r="AG76" s="194" t="s">
        <v>48</v>
      </c>
      <c r="AH76" s="194"/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ht="24" outlineLevel="1">
      <c r="A77" s="200">
        <v>48</v>
      </c>
      <c r="B77" s="201" t="s">
        <v>189</v>
      </c>
      <c r="C77" s="202" t="s">
        <v>304</v>
      </c>
      <c r="D77" s="203" t="s">
        <v>110</v>
      </c>
      <c r="E77" s="204">
        <v>30</v>
      </c>
      <c r="F77" s="2"/>
      <c r="G77" s="206">
        <f>ROUND(E77*F77,2)</f>
        <v>0</v>
      </c>
      <c r="H77" s="206"/>
      <c r="I77" s="206">
        <f>ROUND(E77*H77,2)</f>
        <v>0</v>
      </c>
      <c r="J77" s="206"/>
      <c r="K77" s="206">
        <f>ROUND(E77*J77,2)</f>
        <v>0</v>
      </c>
      <c r="L77" s="206">
        <v>21</v>
      </c>
      <c r="M77" s="206">
        <f>G77*(1+L77/100)</f>
        <v>0</v>
      </c>
      <c r="N77" s="204">
        <v>5.5999999999999995E-4</v>
      </c>
      <c r="O77" s="204">
        <f>ROUND(E77*N77,2)</f>
        <v>0.02</v>
      </c>
      <c r="P77" s="204">
        <v>0</v>
      </c>
      <c r="Q77" s="204">
        <f>ROUND(E77*P77,2)</f>
        <v>0</v>
      </c>
      <c r="R77" s="206" t="s">
        <v>183</v>
      </c>
      <c r="S77" s="206" t="s">
        <v>45</v>
      </c>
      <c r="T77" s="207" t="s">
        <v>45</v>
      </c>
      <c r="U77" s="193">
        <v>7.3679999999999995E-2</v>
      </c>
      <c r="V77" s="193">
        <f>ROUND(E77*U77,2)</f>
        <v>2.21</v>
      </c>
      <c r="W77" s="193"/>
      <c r="X77" s="193" t="s">
        <v>46</v>
      </c>
      <c r="Y77" s="193" t="s">
        <v>47</v>
      </c>
      <c r="Z77" s="194"/>
      <c r="AA77" s="194"/>
      <c r="AB77" s="194"/>
      <c r="AC77" s="194"/>
      <c r="AD77" s="194"/>
      <c r="AE77" s="194"/>
      <c r="AF77" s="194"/>
      <c r="AG77" s="194" t="s">
        <v>190</v>
      </c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outlineLevel="1">
      <c r="A78" s="200">
        <v>49</v>
      </c>
      <c r="B78" s="201" t="s">
        <v>191</v>
      </c>
      <c r="C78" s="202" t="s">
        <v>192</v>
      </c>
      <c r="D78" s="203" t="s">
        <v>87</v>
      </c>
      <c r="E78" s="204">
        <v>105</v>
      </c>
      <c r="F78" s="2"/>
      <c r="G78" s="206">
        <f>ROUND(E78*F78,2)</f>
        <v>0</v>
      </c>
      <c r="H78" s="205"/>
      <c r="I78" s="206">
        <f>ROUND(E78*H78,2)</f>
        <v>0</v>
      </c>
      <c r="J78" s="205"/>
      <c r="K78" s="206">
        <f>ROUND(E78*J78,2)</f>
        <v>0</v>
      </c>
      <c r="L78" s="206">
        <v>21</v>
      </c>
      <c r="M78" s="206">
        <f>G78*(1+L78/100)</f>
        <v>0</v>
      </c>
      <c r="N78" s="204">
        <v>0</v>
      </c>
      <c r="O78" s="204">
        <f>ROUND(E78*N78,2)</f>
        <v>0</v>
      </c>
      <c r="P78" s="204">
        <v>0</v>
      </c>
      <c r="Q78" s="204">
        <f>ROUND(E78*P78,2)</f>
        <v>0</v>
      </c>
      <c r="R78" s="206"/>
      <c r="S78" s="206" t="s">
        <v>57</v>
      </c>
      <c r="T78" s="207" t="s">
        <v>58</v>
      </c>
      <c r="U78" s="193">
        <v>0</v>
      </c>
      <c r="V78" s="193">
        <f>ROUND(E78*U78,2)</f>
        <v>0</v>
      </c>
      <c r="W78" s="193"/>
      <c r="X78" s="193" t="s">
        <v>46</v>
      </c>
      <c r="Y78" s="193" t="s">
        <v>47</v>
      </c>
      <c r="Z78" s="194"/>
      <c r="AA78" s="194"/>
      <c r="AB78" s="194"/>
      <c r="AC78" s="194"/>
      <c r="AD78" s="194"/>
      <c r="AE78" s="194"/>
      <c r="AF78" s="194"/>
      <c r="AG78" s="194" t="s">
        <v>59</v>
      </c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1">
      <c r="A79" s="200">
        <v>50</v>
      </c>
      <c r="B79" s="201" t="s">
        <v>193</v>
      </c>
      <c r="C79" s="202" t="s">
        <v>194</v>
      </c>
      <c r="D79" s="203" t="s">
        <v>66</v>
      </c>
      <c r="E79" s="204">
        <v>4</v>
      </c>
      <c r="F79" s="2"/>
      <c r="G79" s="206">
        <f>ROUND(E79*F79,2)</f>
        <v>0</v>
      </c>
      <c r="H79" s="205"/>
      <c r="I79" s="206">
        <f>ROUND(E79*H79,2)</f>
        <v>0</v>
      </c>
      <c r="J79" s="205"/>
      <c r="K79" s="206">
        <f>ROUND(E79*J79,2)</f>
        <v>0</v>
      </c>
      <c r="L79" s="206">
        <v>21</v>
      </c>
      <c r="M79" s="206">
        <f>G79*(1+L79/100)</f>
        <v>0</v>
      </c>
      <c r="N79" s="204">
        <v>0</v>
      </c>
      <c r="O79" s="204">
        <f>ROUND(E79*N79,2)</f>
        <v>0</v>
      </c>
      <c r="P79" s="204">
        <v>0</v>
      </c>
      <c r="Q79" s="204">
        <f>ROUND(E79*P79,2)</f>
        <v>0</v>
      </c>
      <c r="R79" s="206"/>
      <c r="S79" s="206" t="s">
        <v>57</v>
      </c>
      <c r="T79" s="207" t="s">
        <v>58</v>
      </c>
      <c r="U79" s="193">
        <v>0</v>
      </c>
      <c r="V79" s="193">
        <f>ROUND(E79*U79,2)</f>
        <v>0</v>
      </c>
      <c r="W79" s="193"/>
      <c r="X79" s="193" t="s">
        <v>46</v>
      </c>
      <c r="Y79" s="193" t="s">
        <v>47</v>
      </c>
      <c r="Z79" s="194"/>
      <c r="AA79" s="194"/>
      <c r="AB79" s="194"/>
      <c r="AC79" s="194"/>
      <c r="AD79" s="194"/>
      <c r="AE79" s="194"/>
      <c r="AF79" s="194"/>
      <c r="AG79" s="194" t="s">
        <v>59</v>
      </c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1">
      <c r="A80" s="200">
        <v>51</v>
      </c>
      <c r="B80" s="186" t="s">
        <v>195</v>
      </c>
      <c r="C80" s="187" t="s">
        <v>303</v>
      </c>
      <c r="D80" s="188" t="s">
        <v>96</v>
      </c>
      <c r="E80" s="189">
        <v>1</v>
      </c>
      <c r="F80" s="1"/>
      <c r="G80" s="191">
        <f>ROUND(E80*F80,2)</f>
        <v>0</v>
      </c>
      <c r="H80" s="190"/>
      <c r="I80" s="191">
        <f>ROUND(E80*H80,2)</f>
        <v>0</v>
      </c>
      <c r="J80" s="190"/>
      <c r="K80" s="191">
        <f>ROUND(E80*J80,2)</f>
        <v>0</v>
      </c>
      <c r="L80" s="191">
        <v>21</v>
      </c>
      <c r="M80" s="191">
        <f>G80*(1+L80/100)</f>
        <v>0</v>
      </c>
      <c r="N80" s="189">
        <v>0</v>
      </c>
      <c r="O80" s="189">
        <f>ROUND(E80*N80,2)</f>
        <v>0</v>
      </c>
      <c r="P80" s="189">
        <v>0</v>
      </c>
      <c r="Q80" s="189">
        <f>ROUND(E80*P80,2)</f>
        <v>0</v>
      </c>
      <c r="R80" s="191"/>
      <c r="S80" s="191" t="s">
        <v>57</v>
      </c>
      <c r="T80" s="192" t="s">
        <v>58</v>
      </c>
      <c r="U80" s="193">
        <v>0</v>
      </c>
      <c r="V80" s="193">
        <f>ROUND(E80*U80,2)</f>
        <v>0</v>
      </c>
      <c r="W80" s="193"/>
      <c r="X80" s="193" t="s">
        <v>46</v>
      </c>
      <c r="Y80" s="193" t="s">
        <v>47</v>
      </c>
      <c r="Z80" s="194"/>
      <c r="AA80" s="194"/>
      <c r="AB80" s="194"/>
      <c r="AC80" s="194"/>
      <c r="AD80" s="194"/>
      <c r="AE80" s="194"/>
      <c r="AF80" s="194"/>
      <c r="AG80" s="194" t="s">
        <v>48</v>
      </c>
      <c r="AH80" s="194"/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ht="21.5" customHeight="1" outlineLevel="2">
      <c r="A81" s="200"/>
      <c r="B81" s="196"/>
      <c r="C81" s="208" t="s">
        <v>302</v>
      </c>
      <c r="D81" s="209"/>
      <c r="E81" s="209"/>
      <c r="F81" s="209"/>
      <c r="G81" s="209"/>
      <c r="H81" s="193"/>
      <c r="I81" s="193"/>
      <c r="J81" s="193"/>
      <c r="K81" s="193"/>
      <c r="L81" s="193"/>
      <c r="M81" s="193"/>
      <c r="N81" s="199"/>
      <c r="O81" s="199"/>
      <c r="P81" s="199"/>
      <c r="Q81" s="199"/>
      <c r="R81" s="193"/>
      <c r="S81" s="193"/>
      <c r="T81" s="193"/>
      <c r="U81" s="193"/>
      <c r="V81" s="193"/>
      <c r="W81" s="193"/>
      <c r="X81" s="193"/>
      <c r="Y81" s="193"/>
      <c r="Z81" s="194"/>
      <c r="AA81" s="194"/>
      <c r="AB81" s="194"/>
      <c r="AC81" s="194"/>
      <c r="AD81" s="194"/>
      <c r="AE81" s="194"/>
      <c r="AF81" s="194"/>
      <c r="AG81" s="194" t="s">
        <v>61</v>
      </c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210" t="str">
        <f>C81</f>
        <v>Drobné elektroinstalační práce -  natažení husího krku DN50 z místa, kde bude učitelská katedra do krabice v čelní stěně označena KO 150 krabice. Z této krabice natáhmnout stejný husí krk DN50 do krabičky vedle zásuvek, dle plánku "instalace zásuvek čelní stěna"</v>
      </c>
      <c r="BB81" s="194"/>
      <c r="BC81" s="194"/>
      <c r="BD81" s="194"/>
      <c r="BE81" s="194"/>
      <c r="BF81" s="194"/>
      <c r="BG81" s="194"/>
      <c r="BH81" s="194"/>
    </row>
    <row r="82" spans="1:60" outlineLevel="1">
      <c r="A82" s="200">
        <v>52</v>
      </c>
      <c r="B82" s="201" t="s">
        <v>196</v>
      </c>
      <c r="C82" s="202" t="s">
        <v>197</v>
      </c>
      <c r="D82" s="203" t="s">
        <v>56</v>
      </c>
      <c r="E82" s="204">
        <v>1</v>
      </c>
      <c r="F82" s="2"/>
      <c r="G82" s="206">
        <f>ROUND(E82*F82,2)</f>
        <v>0</v>
      </c>
      <c r="H82" s="206"/>
      <c r="I82" s="206">
        <f>ROUND(E82*H82,2)</f>
        <v>0</v>
      </c>
      <c r="J82" s="206"/>
      <c r="K82" s="206">
        <f>ROUND(E82*J82,2)</f>
        <v>0</v>
      </c>
      <c r="L82" s="206">
        <v>21</v>
      </c>
      <c r="M82" s="206">
        <f>G82*(1+L82/100)</f>
        <v>0</v>
      </c>
      <c r="N82" s="204">
        <v>0</v>
      </c>
      <c r="O82" s="204">
        <f>ROUND(E82*N82,2)</f>
        <v>0</v>
      </c>
      <c r="P82" s="204">
        <v>0</v>
      </c>
      <c r="Q82" s="204">
        <f>ROUND(E82*P82,2)</f>
        <v>0</v>
      </c>
      <c r="R82" s="206"/>
      <c r="S82" s="206" t="s">
        <v>57</v>
      </c>
      <c r="T82" s="207" t="s">
        <v>58</v>
      </c>
      <c r="U82" s="193">
        <v>0</v>
      </c>
      <c r="V82" s="193">
        <f>ROUND(E82*U82,2)</f>
        <v>0</v>
      </c>
      <c r="W82" s="193"/>
      <c r="X82" s="193" t="s">
        <v>46</v>
      </c>
      <c r="Y82" s="193" t="s">
        <v>47</v>
      </c>
      <c r="Z82" s="194"/>
      <c r="AA82" s="194"/>
      <c r="AB82" s="194"/>
      <c r="AC82" s="194"/>
      <c r="AD82" s="194"/>
      <c r="AE82" s="194"/>
      <c r="AF82" s="194"/>
      <c r="AG82" s="194" t="s">
        <v>59</v>
      </c>
      <c r="AH82" s="194"/>
      <c r="AI82" s="194"/>
      <c r="AJ82" s="194"/>
      <c r="AK82" s="194"/>
      <c r="AL82" s="194"/>
      <c r="AM82" s="194"/>
      <c r="AN82" s="194"/>
      <c r="AO82" s="194"/>
      <c r="AP82" s="194"/>
      <c r="AQ82" s="194"/>
      <c r="AR82" s="194"/>
      <c r="AS82" s="194"/>
      <c r="AT82" s="194"/>
      <c r="AU82" s="194"/>
      <c r="AV82" s="194"/>
      <c r="AW82" s="194"/>
      <c r="AX82" s="194"/>
      <c r="AY82" s="194"/>
      <c r="AZ82" s="194"/>
      <c r="BA82" s="194"/>
      <c r="BB82" s="194"/>
      <c r="BC82" s="194"/>
      <c r="BD82" s="194"/>
      <c r="BE82" s="194"/>
      <c r="BF82" s="194"/>
      <c r="BG82" s="194"/>
      <c r="BH82" s="194"/>
    </row>
    <row r="83" spans="1:60" outlineLevel="1">
      <c r="A83" s="200">
        <v>53</v>
      </c>
      <c r="B83" s="201" t="s">
        <v>198</v>
      </c>
      <c r="C83" s="202" t="s">
        <v>199</v>
      </c>
      <c r="D83" s="203" t="s">
        <v>56</v>
      </c>
      <c r="E83" s="204">
        <v>15</v>
      </c>
      <c r="F83" s="2"/>
      <c r="G83" s="206">
        <f>ROUND(E83*F83,2)</f>
        <v>0</v>
      </c>
      <c r="H83" s="205"/>
      <c r="I83" s="206">
        <f>ROUND(E83*H83,2)</f>
        <v>0</v>
      </c>
      <c r="J83" s="205"/>
      <c r="K83" s="206">
        <f>ROUND(E83*J83,2)</f>
        <v>0</v>
      </c>
      <c r="L83" s="206">
        <v>21</v>
      </c>
      <c r="M83" s="206">
        <f>G83*(1+L83/100)</f>
        <v>0</v>
      </c>
      <c r="N83" s="204">
        <v>0</v>
      </c>
      <c r="O83" s="204">
        <f>ROUND(E83*N83,2)</f>
        <v>0</v>
      </c>
      <c r="P83" s="204">
        <v>0</v>
      </c>
      <c r="Q83" s="204">
        <f>ROUND(E83*P83,2)</f>
        <v>0</v>
      </c>
      <c r="R83" s="206"/>
      <c r="S83" s="206" t="s">
        <v>57</v>
      </c>
      <c r="T83" s="207" t="s">
        <v>58</v>
      </c>
      <c r="U83" s="193">
        <v>0</v>
      </c>
      <c r="V83" s="193">
        <f>ROUND(E83*U83,2)</f>
        <v>0</v>
      </c>
      <c r="W83" s="193"/>
      <c r="X83" s="193" t="s">
        <v>46</v>
      </c>
      <c r="Y83" s="193" t="s">
        <v>47</v>
      </c>
      <c r="Z83" s="194"/>
      <c r="AA83" s="194"/>
      <c r="AB83" s="194"/>
      <c r="AC83" s="194"/>
      <c r="AD83" s="194"/>
      <c r="AE83" s="194"/>
      <c r="AF83" s="194"/>
      <c r="AG83" s="194" t="s">
        <v>48</v>
      </c>
      <c r="AH83" s="194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ht="24" outlineLevel="1">
      <c r="A84" s="200">
        <v>54</v>
      </c>
      <c r="B84" s="186" t="s">
        <v>200</v>
      </c>
      <c r="C84" s="187" t="s">
        <v>301</v>
      </c>
      <c r="D84" s="188" t="s">
        <v>66</v>
      </c>
      <c r="E84" s="189">
        <v>1</v>
      </c>
      <c r="F84" s="1"/>
      <c r="G84" s="191">
        <f>ROUND(E84*F84,2)</f>
        <v>0</v>
      </c>
      <c r="H84" s="190"/>
      <c r="I84" s="191">
        <f>ROUND(E84*H84,2)</f>
        <v>0</v>
      </c>
      <c r="J84" s="190"/>
      <c r="K84" s="191">
        <f>ROUND(E84*J84,2)</f>
        <v>0</v>
      </c>
      <c r="L84" s="191">
        <v>21</v>
      </c>
      <c r="M84" s="191">
        <f>G84*(1+L84/100)</f>
        <v>0</v>
      </c>
      <c r="N84" s="189">
        <v>0</v>
      </c>
      <c r="O84" s="189">
        <f>ROUND(E84*N84,2)</f>
        <v>0</v>
      </c>
      <c r="P84" s="189">
        <v>0</v>
      </c>
      <c r="Q84" s="189">
        <f>ROUND(E84*P84,2)</f>
        <v>0</v>
      </c>
      <c r="R84" s="191"/>
      <c r="S84" s="191" t="s">
        <v>57</v>
      </c>
      <c r="T84" s="192" t="s">
        <v>58</v>
      </c>
      <c r="U84" s="193">
        <v>0</v>
      </c>
      <c r="V84" s="193">
        <f>ROUND(E84*U84,2)</f>
        <v>0</v>
      </c>
      <c r="W84" s="193"/>
      <c r="X84" s="193" t="s">
        <v>46</v>
      </c>
      <c r="Y84" s="193" t="s">
        <v>47</v>
      </c>
      <c r="Z84" s="194"/>
      <c r="AA84" s="194"/>
      <c r="AB84" s="194"/>
      <c r="AC84" s="194"/>
      <c r="AD84" s="194"/>
      <c r="AE84" s="194"/>
      <c r="AF84" s="194"/>
      <c r="AG84" s="194" t="s">
        <v>59</v>
      </c>
      <c r="AH84" s="194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194"/>
      <c r="BB84" s="194"/>
      <c r="BC84" s="194"/>
      <c r="BD84" s="194"/>
      <c r="BE84" s="194"/>
      <c r="BF84" s="194"/>
      <c r="BG84" s="194"/>
      <c r="BH84" s="194"/>
    </row>
    <row r="85" spans="1:60" outlineLevel="2">
      <c r="A85" s="200"/>
      <c r="B85" s="196"/>
      <c r="C85" s="208" t="s">
        <v>201</v>
      </c>
      <c r="D85" s="209"/>
      <c r="E85" s="209"/>
      <c r="F85" s="209"/>
      <c r="G85" s="209"/>
      <c r="H85" s="193"/>
      <c r="I85" s="193"/>
      <c r="J85" s="193"/>
      <c r="K85" s="193"/>
      <c r="L85" s="193"/>
      <c r="M85" s="193"/>
      <c r="N85" s="199"/>
      <c r="O85" s="199"/>
      <c r="P85" s="199"/>
      <c r="Q85" s="199"/>
      <c r="R85" s="193"/>
      <c r="S85" s="193"/>
      <c r="T85" s="193"/>
      <c r="U85" s="193"/>
      <c r="V85" s="193"/>
      <c r="W85" s="193"/>
      <c r="X85" s="193"/>
      <c r="Y85" s="193"/>
      <c r="Z85" s="194"/>
      <c r="AA85" s="194"/>
      <c r="AB85" s="194"/>
      <c r="AC85" s="194"/>
      <c r="AD85" s="194"/>
      <c r="AE85" s="194"/>
      <c r="AF85" s="194"/>
      <c r="AG85" s="194" t="s">
        <v>61</v>
      </c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ht="84" outlineLevel="1">
      <c r="A86" s="200">
        <v>55</v>
      </c>
      <c r="B86" s="201" t="s">
        <v>202</v>
      </c>
      <c r="C86" s="202" t="s">
        <v>300</v>
      </c>
      <c r="D86" s="203" t="s">
        <v>56</v>
      </c>
      <c r="E86" s="204">
        <v>17</v>
      </c>
      <c r="F86" s="1"/>
      <c r="G86" s="206">
        <f>ROUND(E86*F86,2)</f>
        <v>0</v>
      </c>
      <c r="H86" s="206"/>
      <c r="I86" s="206">
        <f>ROUND(E86*H86,2)</f>
        <v>0</v>
      </c>
      <c r="J86" s="206"/>
      <c r="K86" s="206">
        <f>ROUND(E86*J86,2)</f>
        <v>0</v>
      </c>
      <c r="L86" s="206">
        <v>21</v>
      </c>
      <c r="M86" s="206">
        <f>G86*(1+L86/100)</f>
        <v>0</v>
      </c>
      <c r="N86" s="204">
        <v>0</v>
      </c>
      <c r="O86" s="204">
        <f>ROUND(E86*N86,2)</f>
        <v>0</v>
      </c>
      <c r="P86" s="204">
        <v>0</v>
      </c>
      <c r="Q86" s="204">
        <f>ROUND(E86*P86,2)</f>
        <v>0</v>
      </c>
      <c r="R86" s="206"/>
      <c r="S86" s="206" t="s">
        <v>57</v>
      </c>
      <c r="T86" s="207" t="s">
        <v>58</v>
      </c>
      <c r="U86" s="193">
        <v>0</v>
      </c>
      <c r="V86" s="193">
        <f>ROUND(E86*U86,2)</f>
        <v>0</v>
      </c>
      <c r="W86" s="193"/>
      <c r="X86" s="193" t="s">
        <v>46</v>
      </c>
      <c r="Y86" s="193" t="s">
        <v>47</v>
      </c>
      <c r="Z86" s="194"/>
      <c r="AA86" s="194"/>
      <c r="AB86" s="194"/>
      <c r="AC86" s="194"/>
      <c r="AD86" s="194"/>
      <c r="AE86" s="194"/>
      <c r="AF86" s="194"/>
      <c r="AG86" s="194" t="s">
        <v>59</v>
      </c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ht="27" customHeight="1" outlineLevel="1">
      <c r="A87" s="200">
        <v>56</v>
      </c>
      <c r="B87" s="201" t="s">
        <v>203</v>
      </c>
      <c r="C87" s="202" t="s">
        <v>299</v>
      </c>
      <c r="D87" s="203" t="s">
        <v>56</v>
      </c>
      <c r="E87" s="204">
        <v>4</v>
      </c>
      <c r="F87" s="1"/>
      <c r="G87" s="206">
        <f>ROUND(E87*F87,2)</f>
        <v>0</v>
      </c>
      <c r="H87" s="205"/>
      <c r="I87" s="206">
        <f>ROUND(E87*H87,2)</f>
        <v>0</v>
      </c>
      <c r="J87" s="205"/>
      <c r="K87" s="206">
        <f>ROUND(E87*J87,2)</f>
        <v>0</v>
      </c>
      <c r="L87" s="206">
        <v>21</v>
      </c>
      <c r="M87" s="206">
        <f>G87*(1+L87/100)</f>
        <v>0</v>
      </c>
      <c r="N87" s="204">
        <v>0</v>
      </c>
      <c r="O87" s="204">
        <f>ROUND(E87*N87,2)</f>
        <v>0</v>
      </c>
      <c r="P87" s="204">
        <v>0</v>
      </c>
      <c r="Q87" s="204">
        <f>ROUND(E87*P87,2)</f>
        <v>0</v>
      </c>
      <c r="R87" s="206"/>
      <c r="S87" s="206" t="s">
        <v>57</v>
      </c>
      <c r="T87" s="207" t="s">
        <v>58</v>
      </c>
      <c r="U87" s="193">
        <v>0</v>
      </c>
      <c r="V87" s="193">
        <f>ROUND(E87*U87,2)</f>
        <v>0</v>
      </c>
      <c r="W87" s="193"/>
      <c r="X87" s="193" t="s">
        <v>46</v>
      </c>
      <c r="Y87" s="193" t="s">
        <v>47</v>
      </c>
      <c r="Z87" s="194"/>
      <c r="AA87" s="194"/>
      <c r="AB87" s="194"/>
      <c r="AC87" s="194"/>
      <c r="AD87" s="194"/>
      <c r="AE87" s="194"/>
      <c r="AF87" s="194"/>
      <c r="AG87" s="194" t="s">
        <v>48</v>
      </c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ht="20.5" customHeight="1" outlineLevel="1">
      <c r="A88" s="200">
        <v>57</v>
      </c>
      <c r="B88" s="201" t="s">
        <v>204</v>
      </c>
      <c r="C88" s="202" t="s">
        <v>298</v>
      </c>
      <c r="D88" s="203" t="s">
        <v>56</v>
      </c>
      <c r="E88" s="204">
        <v>7</v>
      </c>
      <c r="F88" s="1"/>
      <c r="G88" s="206">
        <f>ROUND(E88*F88,2)</f>
        <v>0</v>
      </c>
      <c r="H88" s="205"/>
      <c r="I88" s="206">
        <f>ROUND(E88*H88,2)</f>
        <v>0</v>
      </c>
      <c r="J88" s="205"/>
      <c r="K88" s="206">
        <f>ROUND(E88*J88,2)</f>
        <v>0</v>
      </c>
      <c r="L88" s="206">
        <v>21</v>
      </c>
      <c r="M88" s="206">
        <f>G88*(1+L88/100)</f>
        <v>0</v>
      </c>
      <c r="N88" s="204">
        <v>0</v>
      </c>
      <c r="O88" s="204">
        <f>ROUND(E88*N88,2)</f>
        <v>0</v>
      </c>
      <c r="P88" s="204">
        <v>0</v>
      </c>
      <c r="Q88" s="204">
        <f>ROUND(E88*P88,2)</f>
        <v>0</v>
      </c>
      <c r="R88" s="206"/>
      <c r="S88" s="206" t="s">
        <v>57</v>
      </c>
      <c r="T88" s="207" t="s">
        <v>58</v>
      </c>
      <c r="U88" s="193">
        <v>0</v>
      </c>
      <c r="V88" s="193">
        <f>ROUND(E88*U88,2)</f>
        <v>0</v>
      </c>
      <c r="W88" s="193"/>
      <c r="X88" s="193" t="s">
        <v>46</v>
      </c>
      <c r="Y88" s="193" t="s">
        <v>47</v>
      </c>
      <c r="Z88" s="194"/>
      <c r="AA88" s="194"/>
      <c r="AB88" s="194"/>
      <c r="AC88" s="194"/>
      <c r="AD88" s="194"/>
      <c r="AE88" s="194"/>
      <c r="AF88" s="194"/>
      <c r="AG88" s="194" t="s">
        <v>48</v>
      </c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 ht="20.5" customHeight="1" outlineLevel="1">
      <c r="A89" s="200">
        <v>58</v>
      </c>
      <c r="B89" s="225" t="s">
        <v>297</v>
      </c>
      <c r="C89" s="226" t="s">
        <v>296</v>
      </c>
      <c r="D89" s="203" t="s">
        <v>56</v>
      </c>
      <c r="E89" s="227">
        <v>2</v>
      </c>
      <c r="F89" s="107"/>
      <c r="G89" s="228">
        <f>E89*F89</f>
        <v>0</v>
      </c>
      <c r="H89" s="205"/>
      <c r="I89" s="206"/>
      <c r="J89" s="205"/>
      <c r="K89" s="206"/>
      <c r="L89" s="206"/>
      <c r="M89" s="206"/>
      <c r="N89" s="204"/>
      <c r="O89" s="204"/>
      <c r="P89" s="204"/>
      <c r="Q89" s="204"/>
      <c r="R89" s="206"/>
      <c r="S89" s="206" t="s">
        <v>57</v>
      </c>
      <c r="T89" s="207"/>
      <c r="U89" s="193"/>
      <c r="V89" s="193"/>
      <c r="W89" s="193"/>
      <c r="X89" s="193"/>
      <c r="Y89" s="193"/>
      <c r="Z89" s="194"/>
      <c r="AA89" s="194"/>
      <c r="AB89" s="194"/>
      <c r="AC89" s="194"/>
      <c r="AD89" s="194"/>
      <c r="AE89" s="194"/>
      <c r="AF89" s="194"/>
      <c r="AG89" s="194"/>
      <c r="AH89" s="194"/>
      <c r="AI89" s="194"/>
      <c r="AJ89" s="194"/>
      <c r="AK89" s="194"/>
      <c r="AL89" s="194"/>
      <c r="AM89" s="194"/>
      <c r="AN89" s="194"/>
      <c r="AO89" s="194"/>
      <c r="AP89" s="194"/>
      <c r="AQ89" s="194"/>
      <c r="AR89" s="194"/>
      <c r="AS89" s="194"/>
      <c r="AT89" s="194"/>
      <c r="AU89" s="194"/>
      <c r="AV89" s="194"/>
      <c r="AW89" s="194"/>
      <c r="AX89" s="194"/>
      <c r="AY89" s="194"/>
      <c r="AZ89" s="194"/>
      <c r="BA89" s="194"/>
      <c r="BB89" s="194"/>
      <c r="BC89" s="194"/>
      <c r="BD89" s="194"/>
      <c r="BE89" s="194"/>
      <c r="BF89" s="194"/>
      <c r="BG89" s="194"/>
      <c r="BH89" s="194"/>
    </row>
    <row r="90" spans="1:60" ht="29" customHeight="1" outlineLevel="1">
      <c r="A90" s="200">
        <v>59</v>
      </c>
      <c r="B90" s="201" t="s">
        <v>205</v>
      </c>
      <c r="C90" s="202" t="s">
        <v>206</v>
      </c>
      <c r="D90" s="229" t="s">
        <v>56</v>
      </c>
      <c r="E90" s="230">
        <v>1</v>
      </c>
      <c r="F90" s="1"/>
      <c r="G90" s="231">
        <f>ROUND(E90*F90,2)</f>
        <v>0</v>
      </c>
      <c r="H90" s="231"/>
      <c r="I90" s="231">
        <f>ROUND(E90*H90,2)</f>
        <v>0</v>
      </c>
      <c r="J90" s="231"/>
      <c r="K90" s="231">
        <f>ROUND(E90*J90,2)</f>
        <v>0</v>
      </c>
      <c r="L90" s="231">
        <v>21</v>
      </c>
      <c r="M90" s="231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1"/>
      <c r="S90" s="231" t="s">
        <v>57</v>
      </c>
      <c r="T90" s="207" t="s">
        <v>58</v>
      </c>
      <c r="U90" s="193">
        <v>0</v>
      </c>
      <c r="V90" s="193">
        <f>ROUND(E90*U90,2)</f>
        <v>0</v>
      </c>
      <c r="W90" s="193"/>
      <c r="X90" s="193" t="s">
        <v>46</v>
      </c>
      <c r="Y90" s="193" t="s">
        <v>47</v>
      </c>
      <c r="Z90" s="194"/>
      <c r="AA90" s="194"/>
      <c r="AB90" s="194"/>
      <c r="AC90" s="194"/>
      <c r="AD90" s="194"/>
      <c r="AE90" s="194"/>
      <c r="AF90" s="194"/>
      <c r="AG90" s="194" t="s">
        <v>48</v>
      </c>
      <c r="AH90" s="194"/>
      <c r="AI90" s="194"/>
      <c r="AJ90" s="194"/>
      <c r="AK90" s="194"/>
      <c r="AL90" s="194"/>
      <c r="AM90" s="194"/>
      <c r="AN90" s="194"/>
      <c r="AO90" s="194"/>
      <c r="AP90" s="194"/>
      <c r="AQ90" s="194"/>
      <c r="AR90" s="194"/>
      <c r="AS90" s="194"/>
      <c r="AT90" s="194"/>
      <c r="AU90" s="194"/>
      <c r="AV90" s="194"/>
      <c r="AW90" s="194"/>
      <c r="AX90" s="194"/>
      <c r="AY90" s="194"/>
      <c r="AZ90" s="194"/>
      <c r="BA90" s="194"/>
      <c r="BB90" s="194"/>
      <c r="BC90" s="194"/>
      <c r="BD90" s="194"/>
      <c r="BE90" s="194"/>
      <c r="BF90" s="194"/>
      <c r="BG90" s="194"/>
      <c r="BH90" s="194"/>
    </row>
    <row r="91" spans="1:60" outlineLevel="1">
      <c r="A91" s="200">
        <v>60</v>
      </c>
      <c r="B91" s="201" t="s">
        <v>205</v>
      </c>
      <c r="C91" s="202" t="s">
        <v>207</v>
      </c>
      <c r="D91" s="203" t="s">
        <v>56</v>
      </c>
      <c r="E91" s="204">
        <v>1</v>
      </c>
      <c r="F91" s="1"/>
      <c r="G91" s="206">
        <f>ROUND(E91*F91,2)</f>
        <v>0</v>
      </c>
      <c r="H91" s="205"/>
      <c r="I91" s="206">
        <f>ROUND(E91*H91,2)</f>
        <v>0</v>
      </c>
      <c r="J91" s="205"/>
      <c r="K91" s="206">
        <f>ROUND(E91*J91,2)</f>
        <v>0</v>
      </c>
      <c r="L91" s="206">
        <v>21</v>
      </c>
      <c r="M91" s="206">
        <f>G91*(1+L91/100)</f>
        <v>0</v>
      </c>
      <c r="N91" s="204">
        <v>0</v>
      </c>
      <c r="O91" s="204">
        <f>ROUND(E91*N91,2)</f>
        <v>0</v>
      </c>
      <c r="P91" s="204">
        <v>0</v>
      </c>
      <c r="Q91" s="204">
        <f>ROUND(E91*P91,2)</f>
        <v>0</v>
      </c>
      <c r="R91" s="206"/>
      <c r="S91" s="206" t="s">
        <v>57</v>
      </c>
      <c r="T91" s="207" t="s">
        <v>58</v>
      </c>
      <c r="U91" s="193">
        <v>0</v>
      </c>
      <c r="V91" s="193">
        <f>ROUND(E91*U91,2)</f>
        <v>0</v>
      </c>
      <c r="W91" s="193"/>
      <c r="X91" s="193" t="s">
        <v>100</v>
      </c>
      <c r="Y91" s="193" t="s">
        <v>47</v>
      </c>
      <c r="Z91" s="194"/>
      <c r="AA91" s="194"/>
      <c r="AB91" s="194"/>
      <c r="AC91" s="194"/>
      <c r="AD91" s="194"/>
      <c r="AE91" s="194"/>
      <c r="AF91" s="194"/>
      <c r="AG91" s="194" t="s">
        <v>101</v>
      </c>
      <c r="AH91" s="194"/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194"/>
      <c r="BE91" s="194"/>
      <c r="BF91" s="194"/>
      <c r="BG91" s="194"/>
      <c r="BH91" s="194"/>
    </row>
    <row r="92" spans="1:60" outlineLevel="1">
      <c r="A92" s="200">
        <v>61</v>
      </c>
      <c r="B92" s="201" t="s">
        <v>208</v>
      </c>
      <c r="C92" s="202" t="s">
        <v>209</v>
      </c>
      <c r="D92" s="203" t="s">
        <v>96</v>
      </c>
      <c r="E92" s="204">
        <v>1</v>
      </c>
      <c r="F92" s="2"/>
      <c r="G92" s="206">
        <f>ROUND(E92*F92,2)</f>
        <v>0</v>
      </c>
      <c r="H92" s="205"/>
      <c r="I92" s="206">
        <f>ROUND(E92*H92,2)</f>
        <v>0</v>
      </c>
      <c r="J92" s="205"/>
      <c r="K92" s="206">
        <f>ROUND(E92*J92,2)</f>
        <v>0</v>
      </c>
      <c r="L92" s="206">
        <v>21</v>
      </c>
      <c r="M92" s="206">
        <f>G92*(1+L92/100)</f>
        <v>0</v>
      </c>
      <c r="N92" s="204">
        <v>0</v>
      </c>
      <c r="O92" s="204">
        <f>ROUND(E92*N92,2)</f>
        <v>0</v>
      </c>
      <c r="P92" s="204">
        <v>0</v>
      </c>
      <c r="Q92" s="204">
        <f>ROUND(E92*P92,2)</f>
        <v>0</v>
      </c>
      <c r="R92" s="206"/>
      <c r="S92" s="206" t="s">
        <v>57</v>
      </c>
      <c r="T92" s="207" t="s">
        <v>58</v>
      </c>
      <c r="U92" s="193">
        <v>0</v>
      </c>
      <c r="V92" s="193">
        <f>ROUND(E92*U92,2)</f>
        <v>0</v>
      </c>
      <c r="W92" s="193"/>
      <c r="X92" s="193" t="s">
        <v>100</v>
      </c>
      <c r="Y92" s="193" t="s">
        <v>47</v>
      </c>
      <c r="Z92" s="194"/>
      <c r="AA92" s="194"/>
      <c r="AB92" s="194"/>
      <c r="AC92" s="194"/>
      <c r="AD92" s="194"/>
      <c r="AE92" s="194"/>
      <c r="AF92" s="194"/>
      <c r="AG92" s="194" t="s">
        <v>182</v>
      </c>
      <c r="AH92" s="194"/>
      <c r="AI92" s="194"/>
      <c r="AJ92" s="194"/>
      <c r="AK92" s="194"/>
      <c r="AL92" s="194"/>
      <c r="AM92" s="194"/>
      <c r="AN92" s="194"/>
      <c r="AO92" s="194"/>
      <c r="AP92" s="194"/>
      <c r="AQ92" s="194"/>
      <c r="AR92" s="194"/>
      <c r="AS92" s="194"/>
      <c r="AT92" s="194"/>
      <c r="AU92" s="194"/>
      <c r="AV92" s="194"/>
      <c r="AW92" s="194"/>
      <c r="AX92" s="194"/>
      <c r="AY92" s="194"/>
      <c r="AZ92" s="194"/>
      <c r="BA92" s="194"/>
      <c r="BB92" s="194"/>
      <c r="BC92" s="194"/>
      <c r="BD92" s="194"/>
      <c r="BE92" s="194"/>
      <c r="BF92" s="194"/>
      <c r="BG92" s="194"/>
      <c r="BH92" s="194"/>
    </row>
    <row r="93" spans="1:60" outlineLevel="1">
      <c r="A93" s="200">
        <v>62</v>
      </c>
      <c r="B93" s="201" t="s">
        <v>210</v>
      </c>
      <c r="C93" s="202" t="s">
        <v>211</v>
      </c>
      <c r="D93" s="203" t="s">
        <v>56</v>
      </c>
      <c r="E93" s="204">
        <v>1</v>
      </c>
      <c r="F93" s="2"/>
      <c r="G93" s="206">
        <f>ROUND(E93*F93,2)</f>
        <v>0</v>
      </c>
      <c r="H93" s="205"/>
      <c r="I93" s="206">
        <f>ROUND(E93*H93,2)</f>
        <v>0</v>
      </c>
      <c r="J93" s="205"/>
      <c r="K93" s="206">
        <f>ROUND(E93*J93,2)</f>
        <v>0</v>
      </c>
      <c r="L93" s="206">
        <v>21</v>
      </c>
      <c r="M93" s="206">
        <f>G93*(1+L93/100)</f>
        <v>0</v>
      </c>
      <c r="N93" s="204">
        <v>0</v>
      </c>
      <c r="O93" s="204">
        <f>ROUND(E93*N93,2)</f>
        <v>0</v>
      </c>
      <c r="P93" s="204">
        <v>0</v>
      </c>
      <c r="Q93" s="204">
        <f>ROUND(E93*P93,2)</f>
        <v>0</v>
      </c>
      <c r="R93" s="206"/>
      <c r="S93" s="206" t="s">
        <v>57</v>
      </c>
      <c r="T93" s="207" t="s">
        <v>58</v>
      </c>
      <c r="U93" s="193">
        <v>0</v>
      </c>
      <c r="V93" s="193">
        <f>ROUND(E93*U93,2)</f>
        <v>0</v>
      </c>
      <c r="W93" s="193"/>
      <c r="X93" s="193" t="s">
        <v>100</v>
      </c>
      <c r="Y93" s="193" t="s">
        <v>47</v>
      </c>
      <c r="Z93" s="194"/>
      <c r="AA93" s="194"/>
      <c r="AB93" s="194"/>
      <c r="AC93" s="194"/>
      <c r="AD93" s="194"/>
      <c r="AE93" s="194"/>
      <c r="AF93" s="194"/>
      <c r="AG93" s="194" t="s">
        <v>182</v>
      </c>
      <c r="AH93" s="194"/>
      <c r="AI93" s="194"/>
      <c r="AJ93" s="194"/>
      <c r="AK93" s="194"/>
      <c r="AL93" s="194"/>
      <c r="AM93" s="194"/>
      <c r="AN93" s="194"/>
      <c r="AO93" s="194"/>
      <c r="AP93" s="194"/>
      <c r="AQ93" s="194"/>
      <c r="AR93" s="194"/>
      <c r="AS93" s="194"/>
      <c r="AT93" s="194"/>
      <c r="AU93" s="194"/>
      <c r="AV93" s="194"/>
      <c r="AW93" s="194"/>
      <c r="AX93" s="194"/>
      <c r="AY93" s="194"/>
      <c r="AZ93" s="194"/>
      <c r="BA93" s="194"/>
      <c r="BB93" s="194"/>
      <c r="BC93" s="194"/>
      <c r="BD93" s="194"/>
      <c r="BE93" s="194"/>
      <c r="BF93" s="194"/>
      <c r="BG93" s="194"/>
      <c r="BH93" s="194"/>
    </row>
    <row r="94" spans="1:60" ht="18" customHeight="1" outlineLevel="1">
      <c r="A94" s="200">
        <v>63</v>
      </c>
      <c r="B94" s="232" t="s">
        <v>196</v>
      </c>
      <c r="C94" s="187" t="s">
        <v>212</v>
      </c>
      <c r="D94" s="188" t="s">
        <v>96</v>
      </c>
      <c r="E94" s="189">
        <v>4</v>
      </c>
      <c r="F94" s="1"/>
      <c r="G94" s="191">
        <f>ROUND(E94*F94,2)</f>
        <v>0</v>
      </c>
      <c r="H94" s="190"/>
      <c r="I94" s="191">
        <f>ROUND(E94*H94,2)</f>
        <v>0</v>
      </c>
      <c r="J94" s="190"/>
      <c r="K94" s="191">
        <f>ROUND(E94*J94,2)</f>
        <v>0</v>
      </c>
      <c r="L94" s="191">
        <v>21</v>
      </c>
      <c r="M94" s="191">
        <f>G94*(1+L94/100)</f>
        <v>0</v>
      </c>
      <c r="N94" s="189">
        <v>0</v>
      </c>
      <c r="O94" s="189">
        <f>ROUND(E94*N94,2)</f>
        <v>0</v>
      </c>
      <c r="P94" s="189">
        <v>0</v>
      </c>
      <c r="Q94" s="189">
        <f>ROUND(E94*P94,2)</f>
        <v>0</v>
      </c>
      <c r="R94" s="191"/>
      <c r="S94" s="191" t="s">
        <v>57</v>
      </c>
      <c r="T94" s="192" t="s">
        <v>58</v>
      </c>
      <c r="U94" s="193">
        <v>0</v>
      </c>
      <c r="V94" s="193">
        <f>ROUND(E94*U94,2)</f>
        <v>0</v>
      </c>
      <c r="W94" s="193"/>
      <c r="X94" s="193" t="s">
        <v>213</v>
      </c>
      <c r="Y94" s="193" t="s">
        <v>47</v>
      </c>
      <c r="Z94" s="194"/>
      <c r="AA94" s="194"/>
      <c r="AB94" s="194"/>
      <c r="AC94" s="194"/>
      <c r="AD94" s="194"/>
      <c r="AE94" s="194"/>
      <c r="AF94" s="194"/>
      <c r="AG94" s="194" t="s">
        <v>214</v>
      </c>
      <c r="AH94" s="194"/>
      <c r="AI94" s="194"/>
      <c r="AJ94" s="194"/>
      <c r="AK94" s="194"/>
      <c r="AL94" s="194"/>
      <c r="AM94" s="194"/>
      <c r="AN94" s="194"/>
      <c r="AO94" s="194"/>
      <c r="AP94" s="194"/>
      <c r="AQ94" s="194"/>
      <c r="AR94" s="194"/>
      <c r="AS94" s="194"/>
      <c r="AT94" s="194"/>
      <c r="AU94" s="194"/>
      <c r="AV94" s="194"/>
      <c r="AW94" s="194"/>
      <c r="AX94" s="194"/>
      <c r="AY94" s="194"/>
      <c r="AZ94" s="194"/>
      <c r="BA94" s="194"/>
      <c r="BB94" s="194"/>
      <c r="BC94" s="194"/>
      <c r="BD94" s="194"/>
      <c r="BE94" s="194"/>
      <c r="BF94" s="194"/>
      <c r="BG94" s="194"/>
      <c r="BH94" s="194"/>
    </row>
    <row r="95" spans="1:60">
      <c r="A95" s="172"/>
      <c r="B95" s="173"/>
      <c r="C95" s="233"/>
      <c r="D95" s="174"/>
      <c r="E95" s="172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AE95" s="153">
        <v>12</v>
      </c>
      <c r="AF95" s="153">
        <v>21</v>
      </c>
      <c r="AG95" s="153" t="s">
        <v>23</v>
      </c>
    </row>
    <row r="96" spans="1:60">
      <c r="A96" s="234"/>
      <c r="B96" s="235" t="s">
        <v>18</v>
      </c>
      <c r="C96" s="236"/>
      <c r="D96" s="237"/>
      <c r="E96" s="238"/>
      <c r="F96" s="238"/>
      <c r="G96" s="239">
        <f>G8+G12+G17+G19+G22+G27+G31+G51+G56+G63+G74</f>
        <v>0</v>
      </c>
      <c r="H96" s="172"/>
      <c r="I96" s="172"/>
      <c r="J96" s="172"/>
      <c r="K96" s="172"/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AE96" s="153">
        <f>SUMIF(L7:L94,AE95,G7:G94)</f>
        <v>0</v>
      </c>
      <c r="AF96" s="153">
        <f>SUMIF(L7:L94,AF95,G7:G94)</f>
        <v>0</v>
      </c>
      <c r="AG96" s="153" t="s">
        <v>215</v>
      </c>
    </row>
    <row r="97" spans="3:33">
      <c r="C97" s="240"/>
      <c r="D97" s="166"/>
      <c r="AG97" s="153" t="s">
        <v>216</v>
      </c>
    </row>
    <row r="98" spans="3:33">
      <c r="D98" s="166"/>
    </row>
    <row r="99" spans="3:33">
      <c r="D99" s="166"/>
    </row>
    <row r="100" spans="3:33">
      <c r="D100" s="166"/>
    </row>
    <row r="101" spans="3:33">
      <c r="D101" s="166"/>
    </row>
    <row r="102" spans="3:33">
      <c r="D102" s="166"/>
    </row>
    <row r="103" spans="3:33">
      <c r="D103" s="166"/>
    </row>
    <row r="104" spans="3:33">
      <c r="D104" s="166"/>
    </row>
    <row r="105" spans="3:33">
      <c r="D105" s="166"/>
    </row>
    <row r="106" spans="3:33">
      <c r="D106" s="166"/>
    </row>
    <row r="107" spans="3:33">
      <c r="D107" s="166"/>
    </row>
    <row r="108" spans="3:33">
      <c r="D108" s="166"/>
    </row>
    <row r="109" spans="3:33">
      <c r="D109" s="166"/>
    </row>
    <row r="110" spans="3:33">
      <c r="D110" s="166"/>
    </row>
    <row r="111" spans="3:33">
      <c r="D111" s="166"/>
    </row>
    <row r="112" spans="3:33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</sheetData>
  <sheetProtection algorithmName="SHA-512" hashValue="0853tdu75wEwPFtVsskQsHDEBWnOYfgzqdYi6nueRLb/JPtfU/poPOn/qns4J3WTxI/YYYNGLeUIiZlcwKuD6Q==" saltValue="P13Sd1jQ6woBmBrGbMJb1Q==" spinCount="100000" sheet="1" objects="1" scenarios="1"/>
  <mergeCells count="10">
    <mergeCell ref="C33:G33"/>
    <mergeCell ref="C50:G50"/>
    <mergeCell ref="C81:G81"/>
    <mergeCell ref="C85:G85"/>
    <mergeCell ref="A1:G1"/>
    <mergeCell ref="C2:G2"/>
    <mergeCell ref="C3:G3"/>
    <mergeCell ref="C4:G4"/>
    <mergeCell ref="C10:G10"/>
    <mergeCell ref="C14:G14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330AE-065A-ED48-8462-6F6971A50865}">
  <dimension ref="A1:BH4982"/>
  <sheetViews>
    <sheetView topLeftCell="A40" workbookViewId="0">
      <selection activeCell="C4" sqref="C4:G4"/>
    </sheetView>
  </sheetViews>
  <sheetFormatPr baseColWidth="10" defaultColWidth="8.83203125" defaultRowHeight="15" outlineLevelRow="2"/>
  <cols>
    <col min="1" max="1" width="3.5" style="153" customWidth="1"/>
    <col min="2" max="2" width="12.6640625" style="160" customWidth="1"/>
    <col min="3" max="3" width="63.33203125" style="160" customWidth="1"/>
    <col min="4" max="4" width="4.83203125" style="153" customWidth="1"/>
    <col min="5" max="5" width="10.6640625" style="153" customWidth="1"/>
    <col min="6" max="6" width="9.83203125" style="153" customWidth="1"/>
    <col min="7" max="7" width="12.6640625" style="153" customWidth="1"/>
    <col min="8" max="17" width="0" style="153" hidden="1" customWidth="1"/>
    <col min="18" max="18" width="6.83203125" style="153" customWidth="1"/>
    <col min="19" max="19" width="8.83203125" style="153"/>
    <col min="20" max="25" width="0" style="153" hidden="1" customWidth="1"/>
    <col min="26" max="28" width="8.83203125" style="153"/>
    <col min="29" max="29" width="0" style="153" hidden="1" customWidth="1"/>
    <col min="30" max="30" width="8.83203125" style="153"/>
    <col min="31" max="41" width="0" style="153" hidden="1" customWidth="1"/>
    <col min="42" max="52" width="8.83203125" style="153"/>
    <col min="53" max="53" width="98.6640625" style="153" customWidth="1"/>
    <col min="54" max="16384" width="8.83203125" style="153"/>
  </cols>
  <sheetData>
    <row r="1" spans="1:60" ht="16">
      <c r="A1" s="152" t="s">
        <v>0</v>
      </c>
      <c r="B1" s="152"/>
      <c r="C1" s="152"/>
      <c r="D1" s="152"/>
      <c r="E1" s="152"/>
      <c r="F1" s="152"/>
      <c r="G1" s="152"/>
      <c r="AG1" s="153" t="s">
        <v>1</v>
      </c>
    </row>
    <row r="2" spans="1:60">
      <c r="A2" s="154" t="s">
        <v>2</v>
      </c>
      <c r="B2" s="155" t="s">
        <v>3</v>
      </c>
      <c r="C2" s="156" t="s">
        <v>4</v>
      </c>
      <c r="D2" s="157"/>
      <c r="E2" s="157"/>
      <c r="F2" s="157"/>
      <c r="G2" s="158"/>
      <c r="AG2" s="153" t="s">
        <v>5</v>
      </c>
    </row>
    <row r="3" spans="1:60">
      <c r="A3" s="154" t="s">
        <v>6</v>
      </c>
      <c r="B3" s="155" t="s">
        <v>217</v>
      </c>
      <c r="C3" s="159"/>
      <c r="D3" s="157"/>
      <c r="E3" s="157"/>
      <c r="F3" s="157"/>
      <c r="G3" s="158"/>
      <c r="AC3" s="160" t="s">
        <v>5</v>
      </c>
      <c r="AG3" s="153" t="s">
        <v>8</v>
      </c>
    </row>
    <row r="4" spans="1:60">
      <c r="A4" s="161" t="s">
        <v>9</v>
      </c>
      <c r="B4" s="162" t="s">
        <v>217</v>
      </c>
      <c r="C4" s="241" t="s">
        <v>218</v>
      </c>
      <c r="D4" s="164"/>
      <c r="E4" s="164"/>
      <c r="F4" s="164"/>
      <c r="G4" s="165"/>
      <c r="AG4" s="153" t="s">
        <v>11</v>
      </c>
    </row>
    <row r="5" spans="1:60">
      <c r="D5" s="166"/>
    </row>
    <row r="6" spans="1:60" ht="48">
      <c r="A6" s="167" t="s">
        <v>12</v>
      </c>
      <c r="B6" s="168" t="s">
        <v>13</v>
      </c>
      <c r="C6" s="168" t="s">
        <v>14</v>
      </c>
      <c r="D6" s="169" t="s">
        <v>15</v>
      </c>
      <c r="E6" s="167" t="s">
        <v>16</v>
      </c>
      <c r="F6" s="170" t="s">
        <v>17</v>
      </c>
      <c r="G6" s="167" t="s">
        <v>18</v>
      </c>
      <c r="H6" s="171" t="s">
        <v>19</v>
      </c>
      <c r="I6" s="171" t="s">
        <v>20</v>
      </c>
      <c r="J6" s="171" t="s">
        <v>21</v>
      </c>
      <c r="K6" s="171" t="s">
        <v>22</v>
      </c>
      <c r="L6" s="171" t="s">
        <v>23</v>
      </c>
      <c r="M6" s="171" t="s">
        <v>24</v>
      </c>
      <c r="N6" s="171" t="s">
        <v>25</v>
      </c>
      <c r="O6" s="171" t="s">
        <v>26</v>
      </c>
      <c r="P6" s="171" t="s">
        <v>27</v>
      </c>
      <c r="Q6" s="171" t="s">
        <v>28</v>
      </c>
      <c r="R6" s="171" t="s">
        <v>29</v>
      </c>
      <c r="S6" s="171" t="s">
        <v>30</v>
      </c>
      <c r="T6" s="171" t="s">
        <v>31</v>
      </c>
      <c r="U6" s="171" t="s">
        <v>32</v>
      </c>
      <c r="V6" s="171" t="s">
        <v>33</v>
      </c>
      <c r="W6" s="171" t="s">
        <v>34</v>
      </c>
      <c r="X6" s="171" t="s">
        <v>35</v>
      </c>
      <c r="Y6" s="171" t="s">
        <v>36</v>
      </c>
    </row>
    <row r="7" spans="1:60">
      <c r="A7" s="172"/>
      <c r="B7" s="173"/>
      <c r="C7" s="173"/>
      <c r="D7" s="174"/>
      <c r="E7" s="175"/>
      <c r="F7" s="176"/>
      <c r="G7" s="176"/>
      <c r="H7" s="176"/>
      <c r="I7" s="176"/>
      <c r="J7" s="176"/>
      <c r="K7" s="176"/>
      <c r="L7" s="176"/>
      <c r="M7" s="176"/>
      <c r="N7" s="175"/>
      <c r="O7" s="175"/>
      <c r="P7" s="175"/>
      <c r="Q7" s="175"/>
      <c r="R7" s="176"/>
      <c r="S7" s="176"/>
      <c r="T7" s="176"/>
      <c r="U7" s="176"/>
      <c r="V7" s="176"/>
      <c r="W7" s="176"/>
      <c r="X7" s="176"/>
      <c r="Y7" s="176"/>
    </row>
    <row r="8" spans="1:60">
      <c r="A8" s="177" t="s">
        <v>37</v>
      </c>
      <c r="B8" s="178" t="s">
        <v>219</v>
      </c>
      <c r="C8" s="179" t="s">
        <v>220</v>
      </c>
      <c r="D8" s="180"/>
      <c r="E8" s="181"/>
      <c r="F8" s="182"/>
      <c r="G8" s="182">
        <f>SUMIF(AG9:AG11,"&lt;&gt;NOR",G9:G11)</f>
        <v>0</v>
      </c>
      <c r="H8" s="182"/>
      <c r="I8" s="182">
        <f>SUM(I9:I11)</f>
        <v>0</v>
      </c>
      <c r="J8" s="182"/>
      <c r="K8" s="182">
        <f>SUM(K9:K11)</f>
        <v>0</v>
      </c>
      <c r="L8" s="182"/>
      <c r="M8" s="182">
        <f>SUM(M9:M11)</f>
        <v>0</v>
      </c>
      <c r="N8" s="181"/>
      <c r="O8" s="181">
        <f>SUM(O9:O11)</f>
        <v>0</v>
      </c>
      <c r="P8" s="181"/>
      <c r="Q8" s="181">
        <f>SUM(Q9:Q11)</f>
        <v>0</v>
      </c>
      <c r="R8" s="182"/>
      <c r="S8" s="182"/>
      <c r="T8" s="183"/>
      <c r="U8" s="184"/>
      <c r="V8" s="184">
        <f>SUM(V9:V11)</f>
        <v>0</v>
      </c>
      <c r="W8" s="184"/>
      <c r="X8" s="184"/>
      <c r="Y8" s="184"/>
      <c r="AG8" s="153" t="s">
        <v>40</v>
      </c>
    </row>
    <row r="9" spans="1:60" outlineLevel="1">
      <c r="A9" s="200">
        <v>1</v>
      </c>
      <c r="B9" s="201" t="s">
        <v>221</v>
      </c>
      <c r="C9" s="202" t="s">
        <v>222</v>
      </c>
      <c r="D9" s="203" t="s">
        <v>223</v>
      </c>
      <c r="E9" s="204">
        <v>92</v>
      </c>
      <c r="F9" s="2"/>
      <c r="G9" s="206">
        <f>ROUND(E9*F9,2)</f>
        <v>0</v>
      </c>
      <c r="H9" s="205"/>
      <c r="I9" s="206">
        <f>ROUND(E9*H9,2)</f>
        <v>0</v>
      </c>
      <c r="J9" s="205"/>
      <c r="K9" s="206">
        <f>ROUND(E9*J9,2)</f>
        <v>0</v>
      </c>
      <c r="L9" s="206">
        <v>21</v>
      </c>
      <c r="M9" s="206">
        <f>G9*(1+L9/100)</f>
        <v>0</v>
      </c>
      <c r="N9" s="204">
        <v>0</v>
      </c>
      <c r="O9" s="204">
        <f>ROUND(E9*N9,2)</f>
        <v>0</v>
      </c>
      <c r="P9" s="204">
        <v>0</v>
      </c>
      <c r="Q9" s="204">
        <f>ROUND(E9*P9,2)</f>
        <v>0</v>
      </c>
      <c r="R9" s="206"/>
      <c r="S9" s="206" t="s">
        <v>57</v>
      </c>
      <c r="T9" s="207" t="s">
        <v>58</v>
      </c>
      <c r="U9" s="193">
        <v>0</v>
      </c>
      <c r="V9" s="193">
        <f>ROUND(E9*U9,2)</f>
        <v>0</v>
      </c>
      <c r="W9" s="193"/>
      <c r="X9" s="193" t="s">
        <v>46</v>
      </c>
      <c r="Y9" s="193" t="s">
        <v>47</v>
      </c>
      <c r="Z9" s="194"/>
      <c r="AA9" s="194"/>
      <c r="AB9" s="194"/>
      <c r="AC9" s="194"/>
      <c r="AD9" s="194"/>
      <c r="AE9" s="194"/>
      <c r="AF9" s="194"/>
      <c r="AG9" s="194" t="s">
        <v>224</v>
      </c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outlineLevel="1">
      <c r="A10" s="200">
        <v>2</v>
      </c>
      <c r="B10" s="201" t="s">
        <v>225</v>
      </c>
      <c r="C10" s="202" t="s">
        <v>226</v>
      </c>
      <c r="D10" s="203" t="s">
        <v>223</v>
      </c>
      <c r="E10" s="204">
        <v>92</v>
      </c>
      <c r="F10" s="2"/>
      <c r="G10" s="206">
        <f>ROUND(E10*F10,2)</f>
        <v>0</v>
      </c>
      <c r="H10" s="205"/>
      <c r="I10" s="206">
        <f>ROUND(E10*H10,2)</f>
        <v>0</v>
      </c>
      <c r="J10" s="205"/>
      <c r="K10" s="206">
        <f>ROUND(E10*J10,2)</f>
        <v>0</v>
      </c>
      <c r="L10" s="206">
        <v>21</v>
      </c>
      <c r="M10" s="206">
        <f>G10*(1+L10/100)</f>
        <v>0</v>
      </c>
      <c r="N10" s="204">
        <v>0</v>
      </c>
      <c r="O10" s="204">
        <f>ROUND(E10*N10,2)</f>
        <v>0</v>
      </c>
      <c r="P10" s="204">
        <v>0</v>
      </c>
      <c r="Q10" s="204">
        <f>ROUND(E10*P10,2)</f>
        <v>0</v>
      </c>
      <c r="R10" s="206"/>
      <c r="S10" s="206" t="s">
        <v>57</v>
      </c>
      <c r="T10" s="207" t="s">
        <v>58</v>
      </c>
      <c r="U10" s="193">
        <v>0</v>
      </c>
      <c r="V10" s="193">
        <f>ROUND(E10*U10,2)</f>
        <v>0</v>
      </c>
      <c r="W10" s="193"/>
      <c r="X10" s="193" t="s">
        <v>46</v>
      </c>
      <c r="Y10" s="193" t="s">
        <v>47</v>
      </c>
      <c r="Z10" s="194"/>
      <c r="AA10" s="194"/>
      <c r="AB10" s="194"/>
      <c r="AC10" s="194"/>
      <c r="AD10" s="194"/>
      <c r="AE10" s="194"/>
      <c r="AF10" s="194"/>
      <c r="AG10" s="194" t="s">
        <v>224</v>
      </c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outlineLevel="1">
      <c r="A11" s="200">
        <v>3</v>
      </c>
      <c r="B11" s="201" t="s">
        <v>227</v>
      </c>
      <c r="C11" s="202" t="s">
        <v>228</v>
      </c>
      <c r="D11" s="203" t="s">
        <v>66</v>
      </c>
      <c r="E11" s="204">
        <v>1</v>
      </c>
      <c r="F11" s="2"/>
      <c r="G11" s="206">
        <f>ROUND(E11*F11,2)</f>
        <v>0</v>
      </c>
      <c r="H11" s="205"/>
      <c r="I11" s="206">
        <f>ROUND(E11*H11,2)</f>
        <v>0</v>
      </c>
      <c r="J11" s="205"/>
      <c r="K11" s="206">
        <f>ROUND(E11*J11,2)</f>
        <v>0</v>
      </c>
      <c r="L11" s="206">
        <v>21</v>
      </c>
      <c r="M11" s="206">
        <f>G11*(1+L11/100)</f>
        <v>0</v>
      </c>
      <c r="N11" s="204">
        <v>0</v>
      </c>
      <c r="O11" s="204">
        <f>ROUND(E11*N11,2)</f>
        <v>0</v>
      </c>
      <c r="P11" s="204">
        <v>0</v>
      </c>
      <c r="Q11" s="204">
        <f>ROUND(E11*P11,2)</f>
        <v>0</v>
      </c>
      <c r="R11" s="206"/>
      <c r="S11" s="206" t="s">
        <v>57</v>
      </c>
      <c r="T11" s="207" t="s">
        <v>58</v>
      </c>
      <c r="U11" s="193">
        <v>0</v>
      </c>
      <c r="V11" s="193">
        <f>ROUND(E11*U11,2)</f>
        <v>0</v>
      </c>
      <c r="W11" s="193"/>
      <c r="X11" s="193" t="s">
        <v>46</v>
      </c>
      <c r="Y11" s="193" t="s">
        <v>47</v>
      </c>
      <c r="Z11" s="194"/>
      <c r="AA11" s="194"/>
      <c r="AB11" s="194"/>
      <c r="AC11" s="194"/>
      <c r="AD11" s="194"/>
      <c r="AE11" s="194"/>
      <c r="AF11" s="194"/>
      <c r="AG11" s="194" t="s">
        <v>59</v>
      </c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>
      <c r="A12" s="177" t="s">
        <v>37</v>
      </c>
      <c r="B12" s="178" t="s">
        <v>67</v>
      </c>
      <c r="C12" s="179" t="s">
        <v>68</v>
      </c>
      <c r="D12" s="180"/>
      <c r="E12" s="181"/>
      <c r="F12" s="182"/>
      <c r="G12" s="182">
        <f>SUMIF(AG13:AG13,"&lt;&gt;NOR",G13:G13)</f>
        <v>0</v>
      </c>
      <c r="H12" s="182"/>
      <c r="I12" s="182">
        <f>SUM(I13:I13)</f>
        <v>0</v>
      </c>
      <c r="J12" s="182"/>
      <c r="K12" s="182">
        <f>SUM(K13:K13)</f>
        <v>0</v>
      </c>
      <c r="L12" s="182"/>
      <c r="M12" s="182">
        <f>SUM(M13:M13)</f>
        <v>0</v>
      </c>
      <c r="N12" s="181"/>
      <c r="O12" s="181">
        <f>SUM(O13:O13)</f>
        <v>0</v>
      </c>
      <c r="P12" s="181"/>
      <c r="Q12" s="181">
        <f>SUM(Q13:Q13)</f>
        <v>0</v>
      </c>
      <c r="R12" s="182"/>
      <c r="S12" s="182"/>
      <c r="T12" s="183"/>
      <c r="U12" s="184"/>
      <c r="V12" s="184">
        <f>SUM(V13:V13)</f>
        <v>17</v>
      </c>
      <c r="W12" s="184"/>
      <c r="X12" s="184"/>
      <c r="Y12" s="184"/>
      <c r="AG12" s="153" t="s">
        <v>40</v>
      </c>
    </row>
    <row r="13" spans="1:60" outlineLevel="1">
      <c r="A13" s="200">
        <v>4</v>
      </c>
      <c r="B13" s="201" t="s">
        <v>69</v>
      </c>
      <c r="C13" s="202" t="s">
        <v>70</v>
      </c>
      <c r="D13" s="203" t="s">
        <v>71</v>
      </c>
      <c r="E13" s="204">
        <v>17</v>
      </c>
      <c r="F13" s="2"/>
      <c r="G13" s="206">
        <f>ROUND(E13*F13,2)</f>
        <v>0</v>
      </c>
      <c r="H13" s="205"/>
      <c r="I13" s="206">
        <f>ROUND(E13*H13,2)</f>
        <v>0</v>
      </c>
      <c r="J13" s="205"/>
      <c r="K13" s="206">
        <f>ROUND(E13*J13,2)</f>
        <v>0</v>
      </c>
      <c r="L13" s="206">
        <v>21</v>
      </c>
      <c r="M13" s="206">
        <f>G13*(1+L13/100)</f>
        <v>0</v>
      </c>
      <c r="N13" s="204">
        <v>0</v>
      </c>
      <c r="O13" s="204">
        <f>ROUND(E13*N13,2)</f>
        <v>0</v>
      </c>
      <c r="P13" s="204">
        <v>0</v>
      </c>
      <c r="Q13" s="204">
        <f>ROUND(E13*P13,2)</f>
        <v>0</v>
      </c>
      <c r="R13" s="206"/>
      <c r="S13" s="206" t="s">
        <v>45</v>
      </c>
      <c r="T13" s="207" t="s">
        <v>45</v>
      </c>
      <c r="U13" s="193">
        <v>1</v>
      </c>
      <c r="V13" s="193">
        <f>ROUND(E13*U13,2)</f>
        <v>17</v>
      </c>
      <c r="W13" s="193"/>
      <c r="X13" s="193" t="s">
        <v>46</v>
      </c>
      <c r="Y13" s="193" t="s">
        <v>47</v>
      </c>
      <c r="Z13" s="194"/>
      <c r="AA13" s="194"/>
      <c r="AB13" s="194"/>
      <c r="AC13" s="194"/>
      <c r="AD13" s="194"/>
      <c r="AE13" s="194"/>
      <c r="AF13" s="194"/>
      <c r="AG13" s="194" t="s">
        <v>48</v>
      </c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>
      <c r="A14" s="177" t="s">
        <v>37</v>
      </c>
      <c r="B14" s="178" t="s">
        <v>229</v>
      </c>
      <c r="C14" s="179" t="s">
        <v>230</v>
      </c>
      <c r="D14" s="180"/>
      <c r="E14" s="181"/>
      <c r="F14" s="182"/>
      <c r="G14" s="182">
        <f>SUMIF(AG15:AG15,"&lt;&gt;NOR",G15:G15)</f>
        <v>0</v>
      </c>
      <c r="H14" s="182"/>
      <c r="I14" s="182">
        <f>SUM(I15:I15)</f>
        <v>0</v>
      </c>
      <c r="J14" s="182"/>
      <c r="K14" s="182">
        <f>SUM(K15:K15)</f>
        <v>0</v>
      </c>
      <c r="L14" s="182"/>
      <c r="M14" s="182">
        <f>SUM(M15:M15)</f>
        <v>0</v>
      </c>
      <c r="N14" s="181"/>
      <c r="O14" s="181">
        <f>SUM(O15:O15)</f>
        <v>0</v>
      </c>
      <c r="P14" s="181"/>
      <c r="Q14" s="181">
        <f>SUM(Q15:Q15)</f>
        <v>0</v>
      </c>
      <c r="R14" s="182"/>
      <c r="S14" s="182"/>
      <c r="T14" s="183"/>
      <c r="U14" s="184"/>
      <c r="V14" s="184">
        <f>SUM(V15:V15)</f>
        <v>0</v>
      </c>
      <c r="W14" s="184"/>
      <c r="X14" s="184"/>
      <c r="Y14" s="184"/>
      <c r="AG14" s="153" t="s">
        <v>40</v>
      </c>
    </row>
    <row r="15" spans="1:60" outlineLevel="1">
      <c r="A15" s="200">
        <v>5</v>
      </c>
      <c r="B15" s="201" t="s">
        <v>231</v>
      </c>
      <c r="C15" s="202" t="s">
        <v>232</v>
      </c>
      <c r="D15" s="203" t="s">
        <v>168</v>
      </c>
      <c r="E15" s="204">
        <v>1.85</v>
      </c>
      <c r="F15" s="2"/>
      <c r="G15" s="206">
        <f>ROUND(E15*F15,2)</f>
        <v>0</v>
      </c>
      <c r="H15" s="205"/>
      <c r="I15" s="206">
        <f>ROUND(E15*H15,2)</f>
        <v>0</v>
      </c>
      <c r="J15" s="205"/>
      <c r="K15" s="206">
        <f>ROUND(E15*J15,2)</f>
        <v>0</v>
      </c>
      <c r="L15" s="206">
        <v>21</v>
      </c>
      <c r="M15" s="206">
        <f>G15*(1+L15/100)</f>
        <v>0</v>
      </c>
      <c r="N15" s="204">
        <v>0</v>
      </c>
      <c r="O15" s="204">
        <f>ROUND(E15*N15,2)</f>
        <v>0</v>
      </c>
      <c r="P15" s="204">
        <v>0</v>
      </c>
      <c r="Q15" s="204">
        <f>ROUND(E15*P15,2)</f>
        <v>0</v>
      </c>
      <c r="R15" s="206"/>
      <c r="S15" s="206" t="s">
        <v>45</v>
      </c>
      <c r="T15" s="207" t="s">
        <v>58</v>
      </c>
      <c r="U15" s="193">
        <v>0</v>
      </c>
      <c r="V15" s="193">
        <f>ROUND(E15*U15,2)</f>
        <v>0</v>
      </c>
      <c r="W15" s="193"/>
      <c r="X15" s="193" t="s">
        <v>46</v>
      </c>
      <c r="Y15" s="193" t="s">
        <v>47</v>
      </c>
      <c r="Z15" s="194"/>
      <c r="AA15" s="194"/>
      <c r="AB15" s="194"/>
      <c r="AC15" s="194"/>
      <c r="AD15" s="194"/>
      <c r="AE15" s="194"/>
      <c r="AF15" s="194"/>
      <c r="AG15" s="194" t="s">
        <v>59</v>
      </c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>
      <c r="A16" s="177" t="s">
        <v>37</v>
      </c>
      <c r="B16" s="178" t="s">
        <v>102</v>
      </c>
      <c r="C16" s="179" t="s">
        <v>103</v>
      </c>
      <c r="D16" s="180"/>
      <c r="E16" s="181"/>
      <c r="F16" s="182"/>
      <c r="G16" s="182">
        <f>SUMIF(AG17:AG42,"&lt;&gt;NOR",G17:G42)</f>
        <v>0</v>
      </c>
      <c r="H16" s="182"/>
      <c r="I16" s="182">
        <f>SUM(I17:I42)</f>
        <v>0</v>
      </c>
      <c r="J16" s="182"/>
      <c r="K16" s="182">
        <f>SUM(K17:K42)</f>
        <v>0</v>
      </c>
      <c r="L16" s="182"/>
      <c r="M16" s="182">
        <f>SUM(M17:M42)</f>
        <v>0</v>
      </c>
      <c r="N16" s="181"/>
      <c r="O16" s="181">
        <f>SUM(O17:O42)</f>
        <v>0.37</v>
      </c>
      <c r="P16" s="181"/>
      <c r="Q16" s="181">
        <f>SUM(Q17:Q42)</f>
        <v>0.05</v>
      </c>
      <c r="R16" s="182"/>
      <c r="S16" s="182"/>
      <c r="T16" s="183"/>
      <c r="U16" s="184"/>
      <c r="V16" s="184">
        <f>SUM(V17:V42)</f>
        <v>0</v>
      </c>
      <c r="W16" s="184"/>
      <c r="X16" s="184"/>
      <c r="Y16" s="184"/>
      <c r="AG16" s="153" t="s">
        <v>40</v>
      </c>
    </row>
    <row r="17" spans="1:60" outlineLevel="1">
      <c r="A17" s="200">
        <v>6</v>
      </c>
      <c r="B17" s="201" t="s">
        <v>104</v>
      </c>
      <c r="C17" s="202" t="s">
        <v>233</v>
      </c>
      <c r="D17" s="203" t="s">
        <v>43</v>
      </c>
      <c r="E17" s="204">
        <v>47.91</v>
      </c>
      <c r="F17" s="2"/>
      <c r="G17" s="206">
        <f>ROUND(E17*F17,2)</f>
        <v>0</v>
      </c>
      <c r="H17" s="205"/>
      <c r="I17" s="206">
        <f>ROUND(E17*H17,2)</f>
        <v>0</v>
      </c>
      <c r="J17" s="205"/>
      <c r="K17" s="206">
        <f>ROUND(E17*J17,2)</f>
        <v>0</v>
      </c>
      <c r="L17" s="206">
        <v>21</v>
      </c>
      <c r="M17" s="206">
        <f>G17*(1+L17/100)</f>
        <v>0</v>
      </c>
      <c r="N17" s="204">
        <v>0</v>
      </c>
      <c r="O17" s="204">
        <f>ROUND(E17*N17,2)</f>
        <v>0</v>
      </c>
      <c r="P17" s="204">
        <v>0</v>
      </c>
      <c r="Q17" s="204">
        <f>ROUND(E17*P17,2)</f>
        <v>0</v>
      </c>
      <c r="R17" s="206"/>
      <c r="S17" s="206" t="s">
        <v>45</v>
      </c>
      <c r="T17" s="207" t="s">
        <v>58</v>
      </c>
      <c r="U17" s="193">
        <v>0</v>
      </c>
      <c r="V17" s="193">
        <f>ROUND(E17*U17,2)</f>
        <v>0</v>
      </c>
      <c r="W17" s="193"/>
      <c r="X17" s="193" t="s">
        <v>46</v>
      </c>
      <c r="Y17" s="193" t="s">
        <v>47</v>
      </c>
      <c r="Z17" s="194"/>
      <c r="AA17" s="194"/>
      <c r="AB17" s="194"/>
      <c r="AC17" s="194"/>
      <c r="AD17" s="194"/>
      <c r="AE17" s="194"/>
      <c r="AF17" s="194"/>
      <c r="AG17" s="194" t="s">
        <v>93</v>
      </c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</row>
    <row r="18" spans="1:60" outlineLevel="1">
      <c r="A18" s="185">
        <v>7</v>
      </c>
      <c r="B18" s="186" t="s">
        <v>121</v>
      </c>
      <c r="C18" s="187" t="s">
        <v>122</v>
      </c>
      <c r="D18" s="188" t="s">
        <v>43</v>
      </c>
      <c r="E18" s="204">
        <v>47.91</v>
      </c>
      <c r="F18" s="1"/>
      <c r="G18" s="191">
        <f>ROUND(E18*F18,2)</f>
        <v>0</v>
      </c>
      <c r="H18" s="190"/>
      <c r="I18" s="191">
        <f>ROUND(E18*H18,2)</f>
        <v>0</v>
      </c>
      <c r="J18" s="190"/>
      <c r="K18" s="191">
        <f>ROUND(E18*J18,2)</f>
        <v>0</v>
      </c>
      <c r="L18" s="191">
        <v>21</v>
      </c>
      <c r="M18" s="191">
        <f>G18*(1+L18/100)</f>
        <v>0</v>
      </c>
      <c r="N18" s="189">
        <v>0</v>
      </c>
      <c r="O18" s="189">
        <f>ROUND(E18*N18,2)</f>
        <v>0</v>
      </c>
      <c r="P18" s="189">
        <v>0</v>
      </c>
      <c r="Q18" s="189">
        <f>ROUND(E18*P18,2)</f>
        <v>0</v>
      </c>
      <c r="R18" s="191"/>
      <c r="S18" s="191" t="s">
        <v>57</v>
      </c>
      <c r="T18" s="192" t="s">
        <v>58</v>
      </c>
      <c r="U18" s="193">
        <v>0</v>
      </c>
      <c r="V18" s="193">
        <f>ROUND(E18*U18,2)</f>
        <v>0</v>
      </c>
      <c r="W18" s="193"/>
      <c r="X18" s="193" t="s">
        <v>46</v>
      </c>
      <c r="Y18" s="193" t="s">
        <v>47</v>
      </c>
      <c r="Z18" s="194"/>
      <c r="AA18" s="194"/>
      <c r="AB18" s="194"/>
      <c r="AC18" s="194"/>
      <c r="AD18" s="194"/>
      <c r="AE18" s="194"/>
      <c r="AF18" s="194"/>
      <c r="AG18" s="194" t="s">
        <v>59</v>
      </c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 outlineLevel="2">
      <c r="A19" s="195"/>
      <c r="B19" s="196"/>
      <c r="C19" s="211" t="s">
        <v>234</v>
      </c>
      <c r="D19" s="212"/>
      <c r="E19" s="204">
        <v>47.91</v>
      </c>
      <c r="F19" s="193"/>
      <c r="G19" s="193"/>
      <c r="H19" s="193"/>
      <c r="I19" s="193"/>
      <c r="J19" s="193"/>
      <c r="K19" s="193"/>
      <c r="L19" s="193"/>
      <c r="M19" s="193"/>
      <c r="N19" s="199"/>
      <c r="O19" s="199"/>
      <c r="P19" s="199"/>
      <c r="Q19" s="199"/>
      <c r="R19" s="193"/>
      <c r="S19" s="193"/>
      <c r="T19" s="193"/>
      <c r="U19" s="193"/>
      <c r="V19" s="193"/>
      <c r="W19" s="193"/>
      <c r="X19" s="193"/>
      <c r="Y19" s="193"/>
      <c r="Z19" s="194"/>
      <c r="AA19" s="194"/>
      <c r="AB19" s="194"/>
      <c r="AC19" s="194"/>
      <c r="AD19" s="194"/>
      <c r="AE19" s="194"/>
      <c r="AF19" s="194"/>
      <c r="AG19" s="194" t="s">
        <v>113</v>
      </c>
      <c r="AH19" s="194">
        <v>5</v>
      </c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</row>
    <row r="20" spans="1:60" outlineLevel="1">
      <c r="A20" s="185">
        <v>8</v>
      </c>
      <c r="B20" s="186" t="s">
        <v>123</v>
      </c>
      <c r="C20" s="187" t="s">
        <v>124</v>
      </c>
      <c r="D20" s="188" t="s">
        <v>43</v>
      </c>
      <c r="E20" s="204">
        <v>47.91</v>
      </c>
      <c r="F20" s="1"/>
      <c r="G20" s="191">
        <f>ROUND(E20*F20,2)</f>
        <v>0</v>
      </c>
      <c r="H20" s="190"/>
      <c r="I20" s="191">
        <f>ROUND(E20*H20,2)</f>
        <v>0</v>
      </c>
      <c r="J20" s="190"/>
      <c r="K20" s="191">
        <f>ROUND(E20*J20,2)</f>
        <v>0</v>
      </c>
      <c r="L20" s="191">
        <v>21</v>
      </c>
      <c r="M20" s="191">
        <f>G20*(1+L20/100)</f>
        <v>0</v>
      </c>
      <c r="N20" s="189">
        <v>0</v>
      </c>
      <c r="O20" s="189">
        <f>ROUND(E20*N20,2)</f>
        <v>0</v>
      </c>
      <c r="P20" s="189">
        <v>0</v>
      </c>
      <c r="Q20" s="189">
        <f>ROUND(E20*P20,2)</f>
        <v>0</v>
      </c>
      <c r="R20" s="191"/>
      <c r="S20" s="191" t="s">
        <v>57</v>
      </c>
      <c r="T20" s="192" t="s">
        <v>58</v>
      </c>
      <c r="U20" s="193">
        <v>0</v>
      </c>
      <c r="V20" s="193">
        <f>ROUND(E20*U20,2)</f>
        <v>0</v>
      </c>
      <c r="W20" s="193"/>
      <c r="X20" s="193" t="s">
        <v>46</v>
      </c>
      <c r="Y20" s="193" t="s">
        <v>47</v>
      </c>
      <c r="Z20" s="194"/>
      <c r="AA20" s="194"/>
      <c r="AB20" s="194"/>
      <c r="AC20" s="194"/>
      <c r="AD20" s="194"/>
      <c r="AE20" s="194"/>
      <c r="AF20" s="194"/>
      <c r="AG20" s="194" t="s">
        <v>59</v>
      </c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outlineLevel="2">
      <c r="A21" s="195"/>
      <c r="B21" s="196"/>
      <c r="C21" s="211" t="s">
        <v>234</v>
      </c>
      <c r="D21" s="212"/>
      <c r="E21" s="204">
        <v>47.91</v>
      </c>
      <c r="F21" s="193"/>
      <c r="G21" s="193"/>
      <c r="H21" s="193"/>
      <c r="I21" s="193"/>
      <c r="J21" s="193"/>
      <c r="K21" s="193"/>
      <c r="L21" s="193"/>
      <c r="M21" s="193"/>
      <c r="N21" s="199"/>
      <c r="O21" s="199"/>
      <c r="P21" s="199"/>
      <c r="Q21" s="199"/>
      <c r="R21" s="193"/>
      <c r="S21" s="193"/>
      <c r="T21" s="193"/>
      <c r="U21" s="193"/>
      <c r="V21" s="193"/>
      <c r="W21" s="193"/>
      <c r="X21" s="193"/>
      <c r="Y21" s="193"/>
      <c r="Z21" s="194"/>
      <c r="AA21" s="194"/>
      <c r="AB21" s="194"/>
      <c r="AC21" s="194"/>
      <c r="AD21" s="194"/>
      <c r="AE21" s="194"/>
      <c r="AF21" s="194"/>
      <c r="AG21" s="194" t="s">
        <v>113</v>
      </c>
      <c r="AH21" s="194">
        <v>5</v>
      </c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 outlineLevel="1">
      <c r="A22" s="185">
        <v>9</v>
      </c>
      <c r="B22" s="186" t="s">
        <v>125</v>
      </c>
      <c r="C22" s="187" t="s">
        <v>126</v>
      </c>
      <c r="D22" s="188" t="s">
        <v>43</v>
      </c>
      <c r="E22" s="204">
        <v>47.91</v>
      </c>
      <c r="F22" s="1"/>
      <c r="G22" s="191">
        <f>ROUND(E22*F22,2)</f>
        <v>0</v>
      </c>
      <c r="H22" s="190"/>
      <c r="I22" s="191">
        <f>ROUND(E22*H22,2)</f>
        <v>0</v>
      </c>
      <c r="J22" s="190"/>
      <c r="K22" s="191">
        <f>ROUND(E22*J22,2)</f>
        <v>0</v>
      </c>
      <c r="L22" s="191">
        <v>21</v>
      </c>
      <c r="M22" s="191">
        <f>G22*(1+L22/100)</f>
        <v>0</v>
      </c>
      <c r="N22" s="189">
        <v>5.0000000000000001E-4</v>
      </c>
      <c r="O22" s="189">
        <f>ROUND(E22*N22,2)</f>
        <v>0.02</v>
      </c>
      <c r="P22" s="189">
        <v>0</v>
      </c>
      <c r="Q22" s="189">
        <f>ROUND(E22*P22,2)</f>
        <v>0</v>
      </c>
      <c r="R22" s="191"/>
      <c r="S22" s="191" t="s">
        <v>57</v>
      </c>
      <c r="T22" s="192" t="s">
        <v>58</v>
      </c>
      <c r="U22" s="193">
        <v>0</v>
      </c>
      <c r="V22" s="193">
        <f>ROUND(E22*U22,2)</f>
        <v>0</v>
      </c>
      <c r="W22" s="193"/>
      <c r="X22" s="193" t="s">
        <v>46</v>
      </c>
      <c r="Y22" s="193" t="s">
        <v>47</v>
      </c>
      <c r="Z22" s="194"/>
      <c r="AA22" s="194"/>
      <c r="AB22" s="194"/>
      <c r="AC22" s="194"/>
      <c r="AD22" s="194"/>
      <c r="AE22" s="194"/>
      <c r="AF22" s="194"/>
      <c r="AG22" s="194" t="s">
        <v>59</v>
      </c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</row>
    <row r="23" spans="1:60" outlineLevel="2">
      <c r="A23" s="195"/>
      <c r="B23" s="196"/>
      <c r="C23" s="211" t="s">
        <v>234</v>
      </c>
      <c r="D23" s="212"/>
      <c r="E23" s="204">
        <v>47.91</v>
      </c>
      <c r="F23" s="193"/>
      <c r="G23" s="193"/>
      <c r="H23" s="193"/>
      <c r="I23" s="193"/>
      <c r="J23" s="193"/>
      <c r="K23" s="193"/>
      <c r="L23" s="193"/>
      <c r="M23" s="193"/>
      <c r="N23" s="199"/>
      <c r="O23" s="199"/>
      <c r="P23" s="199"/>
      <c r="Q23" s="199"/>
      <c r="R23" s="193"/>
      <c r="S23" s="193"/>
      <c r="T23" s="193"/>
      <c r="U23" s="193"/>
      <c r="V23" s="193"/>
      <c r="W23" s="193"/>
      <c r="X23" s="193"/>
      <c r="Y23" s="193"/>
      <c r="Z23" s="194"/>
      <c r="AA23" s="194"/>
      <c r="AB23" s="194"/>
      <c r="AC23" s="194"/>
      <c r="AD23" s="194"/>
      <c r="AE23" s="194"/>
      <c r="AF23" s="194"/>
      <c r="AG23" s="194" t="s">
        <v>113</v>
      </c>
      <c r="AH23" s="194">
        <v>5</v>
      </c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outlineLevel="1">
      <c r="A24" s="185">
        <v>10</v>
      </c>
      <c r="B24" s="186" t="s">
        <v>127</v>
      </c>
      <c r="C24" s="187" t="s">
        <v>128</v>
      </c>
      <c r="D24" s="188" t="s">
        <v>43</v>
      </c>
      <c r="E24" s="204">
        <v>47.91</v>
      </c>
      <c r="F24" s="1"/>
      <c r="G24" s="191">
        <f>ROUND(E24*F24,2)</f>
        <v>0</v>
      </c>
      <c r="H24" s="190"/>
      <c r="I24" s="191">
        <f>ROUND(E24*H24,2)</f>
        <v>0</v>
      </c>
      <c r="J24" s="190"/>
      <c r="K24" s="191">
        <f>ROUND(E24*J24,2)</f>
        <v>0</v>
      </c>
      <c r="L24" s="191">
        <v>21</v>
      </c>
      <c r="M24" s="191">
        <f>G24*(1+L24/100)</f>
        <v>0</v>
      </c>
      <c r="N24" s="189">
        <v>4.5500000000000002E-3</v>
      </c>
      <c r="O24" s="189">
        <f>ROUND(E24*N24,2)</f>
        <v>0.22</v>
      </c>
      <c r="P24" s="189">
        <v>0</v>
      </c>
      <c r="Q24" s="189">
        <f>ROUND(E24*P24,2)</f>
        <v>0</v>
      </c>
      <c r="R24" s="191"/>
      <c r="S24" s="191" t="s">
        <v>57</v>
      </c>
      <c r="T24" s="192" t="s">
        <v>58</v>
      </c>
      <c r="U24" s="193">
        <v>0</v>
      </c>
      <c r="V24" s="193">
        <f>ROUND(E24*U24,2)</f>
        <v>0</v>
      </c>
      <c r="W24" s="193"/>
      <c r="X24" s="193" t="s">
        <v>46</v>
      </c>
      <c r="Y24" s="193" t="s">
        <v>47</v>
      </c>
      <c r="Z24" s="194"/>
      <c r="AA24" s="194"/>
      <c r="AB24" s="194"/>
      <c r="AC24" s="194"/>
      <c r="AD24" s="194"/>
      <c r="AE24" s="194"/>
      <c r="AF24" s="194"/>
      <c r="AG24" s="194" t="s">
        <v>59</v>
      </c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outlineLevel="2">
      <c r="A25" s="195"/>
      <c r="B25" s="196"/>
      <c r="C25" s="211" t="s">
        <v>234</v>
      </c>
      <c r="D25" s="212"/>
      <c r="E25" s="204">
        <v>47.91</v>
      </c>
      <c r="F25" s="193"/>
      <c r="G25" s="193"/>
      <c r="H25" s="193"/>
      <c r="I25" s="193"/>
      <c r="J25" s="193"/>
      <c r="K25" s="193"/>
      <c r="L25" s="193"/>
      <c r="M25" s="193"/>
      <c r="N25" s="199"/>
      <c r="O25" s="199"/>
      <c r="P25" s="199"/>
      <c r="Q25" s="199"/>
      <c r="R25" s="193"/>
      <c r="S25" s="193"/>
      <c r="T25" s="193"/>
      <c r="U25" s="193"/>
      <c r="V25" s="193"/>
      <c r="W25" s="193"/>
      <c r="X25" s="193"/>
      <c r="Y25" s="193"/>
      <c r="Z25" s="194"/>
      <c r="AA25" s="194"/>
      <c r="AB25" s="194"/>
      <c r="AC25" s="194"/>
      <c r="AD25" s="194"/>
      <c r="AE25" s="194"/>
      <c r="AF25" s="194"/>
      <c r="AG25" s="194" t="s">
        <v>113</v>
      </c>
      <c r="AH25" s="194">
        <v>5</v>
      </c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outlineLevel="1">
      <c r="A26" s="200">
        <v>11</v>
      </c>
      <c r="B26" s="201" t="s">
        <v>108</v>
      </c>
      <c r="C26" s="202" t="s">
        <v>235</v>
      </c>
      <c r="D26" s="203" t="s">
        <v>110</v>
      </c>
      <c r="E26" s="204">
        <v>27.7</v>
      </c>
      <c r="F26" s="2"/>
      <c r="G26" s="206">
        <f>ROUND(E26*F26,2)</f>
        <v>0</v>
      </c>
      <c r="H26" s="205"/>
      <c r="I26" s="206">
        <f>ROUND(E26*H26,2)</f>
        <v>0</v>
      </c>
      <c r="J26" s="205"/>
      <c r="K26" s="206">
        <f>ROUND(E26*J26,2)</f>
        <v>0</v>
      </c>
      <c r="L26" s="206">
        <v>21</v>
      </c>
      <c r="M26" s="206">
        <f>G26*(1+L26/100)</f>
        <v>0</v>
      </c>
      <c r="N26" s="204">
        <v>0</v>
      </c>
      <c r="O26" s="204">
        <f>ROUND(E26*N26,2)</f>
        <v>0</v>
      </c>
      <c r="P26" s="204">
        <v>0</v>
      </c>
      <c r="Q26" s="204">
        <f>ROUND(E26*P26,2)</f>
        <v>0</v>
      </c>
      <c r="R26" s="206"/>
      <c r="S26" s="206" t="s">
        <v>45</v>
      </c>
      <c r="T26" s="207" t="s">
        <v>58</v>
      </c>
      <c r="U26" s="193">
        <v>0</v>
      </c>
      <c r="V26" s="193">
        <f>ROUND(E26*U26,2)</f>
        <v>0</v>
      </c>
      <c r="W26" s="193"/>
      <c r="X26" s="193" t="s">
        <v>46</v>
      </c>
      <c r="Y26" s="193" t="s">
        <v>47</v>
      </c>
      <c r="Z26" s="194"/>
      <c r="AA26" s="194"/>
      <c r="AB26" s="194"/>
      <c r="AC26" s="194"/>
      <c r="AD26" s="194"/>
      <c r="AE26" s="194"/>
      <c r="AF26" s="194"/>
      <c r="AG26" s="194" t="s">
        <v>93</v>
      </c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 outlineLevel="1">
      <c r="A27" s="185">
        <v>12</v>
      </c>
      <c r="B27" s="186" t="s">
        <v>111</v>
      </c>
      <c r="C27" s="187" t="s">
        <v>236</v>
      </c>
      <c r="D27" s="188" t="s">
        <v>110</v>
      </c>
      <c r="E27" s="204">
        <v>46.9</v>
      </c>
      <c r="F27" s="1"/>
      <c r="G27" s="191">
        <f>ROUND(E27*F27,2)</f>
        <v>0</v>
      </c>
      <c r="H27" s="190"/>
      <c r="I27" s="191">
        <f>ROUND(E27*H27,2)</f>
        <v>0</v>
      </c>
      <c r="J27" s="190"/>
      <c r="K27" s="191">
        <f>ROUND(E27*J27,2)</f>
        <v>0</v>
      </c>
      <c r="L27" s="191">
        <v>21</v>
      </c>
      <c r="M27" s="191">
        <f>G27*(1+L27/100)</f>
        <v>0</v>
      </c>
      <c r="N27" s="189">
        <v>8.0000000000000007E-5</v>
      </c>
      <c r="O27" s="189">
        <f>ROUND(E27*N27,2)</f>
        <v>0</v>
      </c>
      <c r="P27" s="189">
        <v>0</v>
      </c>
      <c r="Q27" s="189">
        <f>ROUND(E27*P27,2)</f>
        <v>0</v>
      </c>
      <c r="R27" s="191"/>
      <c r="S27" s="191" t="s">
        <v>45</v>
      </c>
      <c r="T27" s="192" t="s">
        <v>58</v>
      </c>
      <c r="U27" s="193">
        <v>0</v>
      </c>
      <c r="V27" s="193">
        <f>ROUND(E27*U27,2)</f>
        <v>0</v>
      </c>
      <c r="W27" s="193"/>
      <c r="X27" s="193" t="s">
        <v>46</v>
      </c>
      <c r="Y27" s="193" t="s">
        <v>47</v>
      </c>
      <c r="Z27" s="194"/>
      <c r="AA27" s="194"/>
      <c r="AB27" s="194"/>
      <c r="AC27" s="194"/>
      <c r="AD27" s="194"/>
      <c r="AE27" s="194"/>
      <c r="AF27" s="194"/>
      <c r="AG27" s="194" t="s">
        <v>93</v>
      </c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</row>
    <row r="28" spans="1:60" outlineLevel="2">
      <c r="A28" s="195"/>
      <c r="B28" s="196"/>
      <c r="C28" s="211" t="s">
        <v>237</v>
      </c>
      <c r="D28" s="212"/>
      <c r="E28" s="204">
        <v>46.9</v>
      </c>
      <c r="F28" s="193"/>
      <c r="G28" s="193"/>
      <c r="H28" s="193"/>
      <c r="I28" s="193"/>
      <c r="J28" s="193"/>
      <c r="K28" s="193"/>
      <c r="L28" s="193"/>
      <c r="M28" s="193"/>
      <c r="N28" s="199"/>
      <c r="O28" s="199"/>
      <c r="P28" s="199"/>
      <c r="Q28" s="199"/>
      <c r="R28" s="193"/>
      <c r="S28" s="193"/>
      <c r="T28" s="193"/>
      <c r="U28" s="193"/>
      <c r="V28" s="193"/>
      <c r="W28" s="193"/>
      <c r="X28" s="193"/>
      <c r="Y28" s="193"/>
      <c r="Z28" s="194"/>
      <c r="AA28" s="194"/>
      <c r="AB28" s="194"/>
      <c r="AC28" s="194"/>
      <c r="AD28" s="194"/>
      <c r="AE28" s="194"/>
      <c r="AF28" s="194"/>
      <c r="AG28" s="194" t="s">
        <v>113</v>
      </c>
      <c r="AH28" s="194">
        <v>5</v>
      </c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outlineLevel="1">
      <c r="A29" s="185">
        <v>13</v>
      </c>
      <c r="B29" s="186" t="s">
        <v>114</v>
      </c>
      <c r="C29" s="187" t="s">
        <v>238</v>
      </c>
      <c r="D29" s="188" t="s">
        <v>43</v>
      </c>
      <c r="E29" s="204">
        <v>47.91</v>
      </c>
      <c r="F29" s="1"/>
      <c r="G29" s="191">
        <f>ROUND(E29*F29,2)</f>
        <v>0</v>
      </c>
      <c r="H29" s="190"/>
      <c r="I29" s="191">
        <f>ROUND(E29*H29,2)</f>
        <v>0</v>
      </c>
      <c r="J29" s="190"/>
      <c r="K29" s="191">
        <f>ROUND(E29*J29,2)</f>
        <v>0</v>
      </c>
      <c r="L29" s="191">
        <v>21</v>
      </c>
      <c r="M29" s="191">
        <f>G29*(1+L29/100)</f>
        <v>0</v>
      </c>
      <c r="N29" s="189">
        <v>0</v>
      </c>
      <c r="O29" s="189">
        <f>ROUND(E29*N29,2)</f>
        <v>0</v>
      </c>
      <c r="P29" s="189">
        <v>1E-3</v>
      </c>
      <c r="Q29" s="189">
        <f>ROUND(E29*P29,2)</f>
        <v>0.05</v>
      </c>
      <c r="R29" s="191"/>
      <c r="S29" s="191" t="s">
        <v>45</v>
      </c>
      <c r="T29" s="192" t="s">
        <v>58</v>
      </c>
      <c r="U29" s="193">
        <v>0</v>
      </c>
      <c r="V29" s="193">
        <f>ROUND(E29*U29,2)</f>
        <v>0</v>
      </c>
      <c r="W29" s="193"/>
      <c r="X29" s="193" t="s">
        <v>46</v>
      </c>
      <c r="Y29" s="193" t="s">
        <v>47</v>
      </c>
      <c r="Z29" s="194"/>
      <c r="AA29" s="194"/>
      <c r="AB29" s="194"/>
      <c r="AC29" s="194"/>
      <c r="AD29" s="194"/>
      <c r="AE29" s="194"/>
      <c r="AF29" s="194"/>
      <c r="AG29" s="194" t="s">
        <v>93</v>
      </c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outlineLevel="2">
      <c r="A30" s="195"/>
      <c r="B30" s="196"/>
      <c r="C30" s="211" t="s">
        <v>234</v>
      </c>
      <c r="D30" s="212"/>
      <c r="E30" s="204">
        <v>47.91</v>
      </c>
      <c r="F30" s="193"/>
      <c r="G30" s="193"/>
      <c r="H30" s="193"/>
      <c r="I30" s="193"/>
      <c r="J30" s="193"/>
      <c r="K30" s="193"/>
      <c r="L30" s="193"/>
      <c r="M30" s="193"/>
      <c r="N30" s="199"/>
      <c r="O30" s="199"/>
      <c r="P30" s="199"/>
      <c r="Q30" s="199"/>
      <c r="R30" s="193"/>
      <c r="S30" s="193"/>
      <c r="T30" s="193"/>
      <c r="U30" s="193"/>
      <c r="V30" s="193"/>
      <c r="W30" s="193"/>
      <c r="X30" s="193"/>
      <c r="Y30" s="193"/>
      <c r="Z30" s="194"/>
      <c r="AA30" s="194"/>
      <c r="AB30" s="194"/>
      <c r="AC30" s="194"/>
      <c r="AD30" s="194"/>
      <c r="AE30" s="194"/>
      <c r="AF30" s="194"/>
      <c r="AG30" s="194" t="s">
        <v>113</v>
      </c>
      <c r="AH30" s="194">
        <v>5</v>
      </c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 outlineLevel="1">
      <c r="A31" s="185">
        <v>14</v>
      </c>
      <c r="B31" s="186" t="s">
        <v>239</v>
      </c>
      <c r="C31" s="187" t="s">
        <v>240</v>
      </c>
      <c r="D31" s="188" t="s">
        <v>43</v>
      </c>
      <c r="E31" s="204">
        <v>49.1</v>
      </c>
      <c r="F31" s="1"/>
      <c r="G31" s="191">
        <f>ROUND(E31*F31,2)</f>
        <v>0</v>
      </c>
      <c r="H31" s="190"/>
      <c r="I31" s="191">
        <f>ROUND(E31*H31,2)</f>
        <v>0</v>
      </c>
      <c r="J31" s="190"/>
      <c r="K31" s="191">
        <f>ROUND(E31*J31,2)</f>
        <v>0</v>
      </c>
      <c r="L31" s="191">
        <v>21</v>
      </c>
      <c r="M31" s="191">
        <f>G31*(1+L31/100)</f>
        <v>0</v>
      </c>
      <c r="N31" s="189">
        <v>3.3E-4</v>
      </c>
      <c r="O31" s="189">
        <f>ROUND(E31*N31,2)</f>
        <v>0.02</v>
      </c>
      <c r="P31" s="189">
        <v>0</v>
      </c>
      <c r="Q31" s="189">
        <f>ROUND(E31*P31,2)</f>
        <v>0</v>
      </c>
      <c r="R31" s="191"/>
      <c r="S31" s="191" t="s">
        <v>45</v>
      </c>
      <c r="T31" s="192" t="s">
        <v>58</v>
      </c>
      <c r="U31" s="193">
        <v>0</v>
      </c>
      <c r="V31" s="193">
        <f>ROUND(E31*U31,2)</f>
        <v>0</v>
      </c>
      <c r="W31" s="193"/>
      <c r="X31" s="193" t="s">
        <v>46</v>
      </c>
      <c r="Y31" s="193" t="s">
        <v>47</v>
      </c>
      <c r="Z31" s="194"/>
      <c r="AA31" s="194"/>
      <c r="AB31" s="194"/>
      <c r="AC31" s="194"/>
      <c r="AD31" s="194"/>
      <c r="AE31" s="194"/>
      <c r="AF31" s="194"/>
      <c r="AG31" s="194" t="s">
        <v>93</v>
      </c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</row>
    <row r="32" spans="1:60" outlineLevel="2">
      <c r="A32" s="195"/>
      <c r="B32" s="196"/>
      <c r="C32" s="211" t="s">
        <v>234</v>
      </c>
      <c r="D32" s="212"/>
      <c r="E32" s="204">
        <v>49.1</v>
      </c>
      <c r="F32" s="193"/>
      <c r="G32" s="193"/>
      <c r="H32" s="193"/>
      <c r="I32" s="193"/>
      <c r="J32" s="193"/>
      <c r="K32" s="193"/>
      <c r="L32" s="193"/>
      <c r="M32" s="193"/>
      <c r="N32" s="199"/>
      <c r="O32" s="199"/>
      <c r="P32" s="199"/>
      <c r="Q32" s="199"/>
      <c r="R32" s="193"/>
      <c r="S32" s="193"/>
      <c r="T32" s="193"/>
      <c r="U32" s="193"/>
      <c r="V32" s="193"/>
      <c r="W32" s="193"/>
      <c r="X32" s="193"/>
      <c r="Y32" s="193"/>
      <c r="Z32" s="194"/>
      <c r="AA32" s="194"/>
      <c r="AB32" s="194"/>
      <c r="AC32" s="194"/>
      <c r="AD32" s="194"/>
      <c r="AE32" s="194"/>
      <c r="AF32" s="194"/>
      <c r="AG32" s="194" t="s">
        <v>113</v>
      </c>
      <c r="AH32" s="194">
        <v>5</v>
      </c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ht="24" outlineLevel="1">
      <c r="A33" s="200">
        <v>15</v>
      </c>
      <c r="B33" s="201" t="s">
        <v>116</v>
      </c>
      <c r="C33" s="202" t="s">
        <v>241</v>
      </c>
      <c r="D33" s="203" t="s">
        <v>66</v>
      </c>
      <c r="E33" s="204">
        <v>1</v>
      </c>
      <c r="F33" s="2"/>
      <c r="G33" s="206">
        <f>ROUND(E33*F33,2)</f>
        <v>0</v>
      </c>
      <c r="H33" s="205"/>
      <c r="I33" s="206">
        <f>ROUND(E33*H33,2)</f>
        <v>0</v>
      </c>
      <c r="J33" s="205"/>
      <c r="K33" s="206">
        <f>ROUND(E33*J33,2)</f>
        <v>0</v>
      </c>
      <c r="L33" s="206">
        <v>21</v>
      </c>
      <c r="M33" s="206">
        <f>G33*(1+L33/100)</f>
        <v>0</v>
      </c>
      <c r="N33" s="204">
        <v>2.5999999999999998E-4</v>
      </c>
      <c r="O33" s="204">
        <f>ROUND(E33*N33,2)</f>
        <v>0</v>
      </c>
      <c r="P33" s="204">
        <v>0</v>
      </c>
      <c r="Q33" s="204">
        <f>ROUND(E33*P33,2)</f>
        <v>0</v>
      </c>
      <c r="R33" s="206"/>
      <c r="S33" s="206" t="s">
        <v>45</v>
      </c>
      <c r="T33" s="207" t="s">
        <v>58</v>
      </c>
      <c r="U33" s="193">
        <v>0</v>
      </c>
      <c r="V33" s="193">
        <f>ROUND(E33*U33,2)</f>
        <v>0</v>
      </c>
      <c r="W33" s="193"/>
      <c r="X33" s="193" t="s">
        <v>46</v>
      </c>
      <c r="Y33" s="193" t="s">
        <v>47</v>
      </c>
      <c r="Z33" s="194"/>
      <c r="AA33" s="194"/>
      <c r="AB33" s="194"/>
      <c r="AC33" s="194"/>
      <c r="AD33" s="194"/>
      <c r="AE33" s="194"/>
      <c r="AF33" s="194"/>
      <c r="AG33" s="194" t="s">
        <v>93</v>
      </c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outlineLevel="1">
      <c r="A34" s="185">
        <v>16</v>
      </c>
      <c r="B34" s="186" t="s">
        <v>129</v>
      </c>
      <c r="C34" s="187" t="s">
        <v>130</v>
      </c>
      <c r="D34" s="188" t="s">
        <v>43</v>
      </c>
      <c r="E34" s="189">
        <v>47.91</v>
      </c>
      <c r="F34" s="1"/>
      <c r="G34" s="191">
        <f>ROUND(E34*F34,2)</f>
        <v>0</v>
      </c>
      <c r="H34" s="190"/>
      <c r="I34" s="191">
        <f>ROUND(E34*H34,2)</f>
        <v>0</v>
      </c>
      <c r="J34" s="190"/>
      <c r="K34" s="191">
        <f>ROUND(E34*J34,2)</f>
        <v>0</v>
      </c>
      <c r="L34" s="191">
        <v>21</v>
      </c>
      <c r="M34" s="191">
        <f>G34*(1+L34/100)</f>
        <v>0</v>
      </c>
      <c r="N34" s="189">
        <v>0</v>
      </c>
      <c r="O34" s="189">
        <f>ROUND(E34*N34,2)</f>
        <v>0</v>
      </c>
      <c r="P34" s="189">
        <v>0</v>
      </c>
      <c r="Q34" s="189">
        <f>ROUND(E34*P34,2)</f>
        <v>0</v>
      </c>
      <c r="R34" s="191"/>
      <c r="S34" s="191" t="s">
        <v>57</v>
      </c>
      <c r="T34" s="192" t="s">
        <v>58</v>
      </c>
      <c r="U34" s="193">
        <v>0</v>
      </c>
      <c r="V34" s="193">
        <f>ROUND(E34*U34,2)</f>
        <v>0</v>
      </c>
      <c r="W34" s="193"/>
      <c r="X34" s="193" t="s">
        <v>46</v>
      </c>
      <c r="Y34" s="193" t="s">
        <v>47</v>
      </c>
      <c r="Z34" s="194"/>
      <c r="AA34" s="194"/>
      <c r="AB34" s="194"/>
      <c r="AC34" s="194"/>
      <c r="AD34" s="194"/>
      <c r="AE34" s="194"/>
      <c r="AF34" s="194"/>
      <c r="AG34" s="194" t="s">
        <v>59</v>
      </c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outlineLevel="2">
      <c r="A35" s="195"/>
      <c r="B35" s="196"/>
      <c r="C35" s="211" t="s">
        <v>234</v>
      </c>
      <c r="D35" s="212"/>
      <c r="E35" s="189">
        <v>47.91</v>
      </c>
      <c r="F35" s="193"/>
      <c r="G35" s="193"/>
      <c r="H35" s="193"/>
      <c r="I35" s="193"/>
      <c r="J35" s="193"/>
      <c r="K35" s="193"/>
      <c r="L35" s="193"/>
      <c r="M35" s="193"/>
      <c r="N35" s="199"/>
      <c r="O35" s="199"/>
      <c r="P35" s="199"/>
      <c r="Q35" s="199"/>
      <c r="R35" s="193"/>
      <c r="S35" s="193"/>
      <c r="T35" s="193"/>
      <c r="U35" s="193"/>
      <c r="V35" s="193"/>
      <c r="W35" s="193"/>
      <c r="X35" s="193"/>
      <c r="Y35" s="193"/>
      <c r="Z35" s="194"/>
      <c r="AA35" s="194"/>
      <c r="AB35" s="194"/>
      <c r="AC35" s="194"/>
      <c r="AD35" s="194"/>
      <c r="AE35" s="194"/>
      <c r="AF35" s="194"/>
      <c r="AG35" s="194" t="s">
        <v>113</v>
      </c>
      <c r="AH35" s="194">
        <v>5</v>
      </c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outlineLevel="1">
      <c r="A36" s="185">
        <v>17</v>
      </c>
      <c r="B36" s="186" t="s">
        <v>131</v>
      </c>
      <c r="C36" s="187" t="s">
        <v>132</v>
      </c>
      <c r="D36" s="188" t="s">
        <v>43</v>
      </c>
      <c r="E36" s="189">
        <v>47.91</v>
      </c>
      <c r="F36" s="1"/>
      <c r="G36" s="191">
        <f>ROUND(E36*F36,2)</f>
        <v>0</v>
      </c>
      <c r="H36" s="190"/>
      <c r="I36" s="191">
        <f>ROUND(E36*H36,2)</f>
        <v>0</v>
      </c>
      <c r="J36" s="190"/>
      <c r="K36" s="191">
        <f>ROUND(E36*J36,2)</f>
        <v>0</v>
      </c>
      <c r="L36" s="191">
        <v>21</v>
      </c>
      <c r="M36" s="191">
        <f>G36*(1+L36/100)</f>
        <v>0</v>
      </c>
      <c r="N36" s="189">
        <v>0</v>
      </c>
      <c r="O36" s="189">
        <f>ROUND(E36*N36,2)</f>
        <v>0</v>
      </c>
      <c r="P36" s="189">
        <v>0</v>
      </c>
      <c r="Q36" s="189">
        <f>ROUND(E36*P36,2)</f>
        <v>0</v>
      </c>
      <c r="R36" s="191"/>
      <c r="S36" s="191" t="s">
        <v>57</v>
      </c>
      <c r="T36" s="192" t="s">
        <v>58</v>
      </c>
      <c r="U36" s="193">
        <v>0</v>
      </c>
      <c r="V36" s="193">
        <f>ROUND(E36*U36,2)</f>
        <v>0</v>
      </c>
      <c r="W36" s="193"/>
      <c r="X36" s="193" t="s">
        <v>46</v>
      </c>
      <c r="Y36" s="193" t="s">
        <v>47</v>
      </c>
      <c r="Z36" s="194"/>
      <c r="AA36" s="194"/>
      <c r="AB36" s="194"/>
      <c r="AC36" s="194"/>
      <c r="AD36" s="194"/>
      <c r="AE36" s="194"/>
      <c r="AF36" s="194"/>
      <c r="AG36" s="194" t="s">
        <v>59</v>
      </c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outlineLevel="2">
      <c r="A37" s="195"/>
      <c r="B37" s="196"/>
      <c r="C37" s="211" t="s">
        <v>234</v>
      </c>
      <c r="D37" s="212"/>
      <c r="E37" s="189">
        <v>47.91</v>
      </c>
      <c r="F37" s="193"/>
      <c r="G37" s="193"/>
      <c r="H37" s="193"/>
      <c r="I37" s="193"/>
      <c r="J37" s="193"/>
      <c r="K37" s="193"/>
      <c r="L37" s="193"/>
      <c r="M37" s="193"/>
      <c r="N37" s="199"/>
      <c r="O37" s="199"/>
      <c r="P37" s="199"/>
      <c r="Q37" s="199"/>
      <c r="R37" s="193"/>
      <c r="S37" s="193"/>
      <c r="T37" s="193"/>
      <c r="U37" s="193"/>
      <c r="V37" s="193"/>
      <c r="W37" s="193"/>
      <c r="X37" s="193"/>
      <c r="Y37" s="193"/>
      <c r="Z37" s="194"/>
      <c r="AA37" s="194"/>
      <c r="AB37" s="194"/>
      <c r="AC37" s="194"/>
      <c r="AD37" s="194"/>
      <c r="AE37" s="194"/>
      <c r="AF37" s="194"/>
      <c r="AG37" s="194" t="s">
        <v>113</v>
      </c>
      <c r="AH37" s="194">
        <v>5</v>
      </c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outlineLevel="1">
      <c r="A38" s="185">
        <v>18</v>
      </c>
      <c r="B38" s="186" t="s">
        <v>118</v>
      </c>
      <c r="C38" s="187" t="s">
        <v>242</v>
      </c>
      <c r="D38" s="188" t="s">
        <v>43</v>
      </c>
      <c r="E38" s="189">
        <v>47.91</v>
      </c>
      <c r="F38" s="1"/>
      <c r="G38" s="191">
        <f>ROUND(E38*F38,2)</f>
        <v>0</v>
      </c>
      <c r="H38" s="190"/>
      <c r="I38" s="191">
        <f>ROUND(E38*H38,2)</f>
        <v>0</v>
      </c>
      <c r="J38" s="190"/>
      <c r="K38" s="191">
        <f>ROUND(E38*J38,2)</f>
        <v>0</v>
      </c>
      <c r="L38" s="191">
        <v>21</v>
      </c>
      <c r="M38" s="191">
        <f>G38*(1+L38/100)</f>
        <v>0</v>
      </c>
      <c r="N38" s="189">
        <v>0</v>
      </c>
      <c r="O38" s="189">
        <f>ROUND(E38*N38,2)</f>
        <v>0</v>
      </c>
      <c r="P38" s="189">
        <v>0</v>
      </c>
      <c r="Q38" s="189">
        <f>ROUND(E38*P38,2)</f>
        <v>0</v>
      </c>
      <c r="R38" s="191"/>
      <c r="S38" s="191" t="s">
        <v>45</v>
      </c>
      <c r="T38" s="192" t="s">
        <v>58</v>
      </c>
      <c r="U38" s="193">
        <v>0</v>
      </c>
      <c r="V38" s="193">
        <f>ROUND(E38*U38,2)</f>
        <v>0</v>
      </c>
      <c r="W38" s="193"/>
      <c r="X38" s="193" t="s">
        <v>46</v>
      </c>
      <c r="Y38" s="193" t="s">
        <v>47</v>
      </c>
      <c r="Z38" s="194"/>
      <c r="AA38" s="194"/>
      <c r="AB38" s="194"/>
      <c r="AC38" s="194"/>
      <c r="AD38" s="194"/>
      <c r="AE38" s="194"/>
      <c r="AF38" s="194"/>
      <c r="AG38" s="194" t="s">
        <v>93</v>
      </c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outlineLevel="2">
      <c r="A39" s="195"/>
      <c r="B39" s="196"/>
      <c r="C39" s="211" t="s">
        <v>234</v>
      </c>
      <c r="D39" s="212"/>
      <c r="E39" s="189">
        <v>47.91</v>
      </c>
      <c r="F39" s="193"/>
      <c r="G39" s="193"/>
      <c r="H39" s="193"/>
      <c r="I39" s="193"/>
      <c r="J39" s="193"/>
      <c r="K39" s="193"/>
      <c r="L39" s="193"/>
      <c r="M39" s="193"/>
      <c r="N39" s="199"/>
      <c r="O39" s="199"/>
      <c r="P39" s="199"/>
      <c r="Q39" s="199"/>
      <c r="R39" s="193"/>
      <c r="S39" s="193"/>
      <c r="T39" s="193"/>
      <c r="U39" s="193"/>
      <c r="V39" s="193"/>
      <c r="W39" s="193"/>
      <c r="X39" s="193"/>
      <c r="Y39" s="193"/>
      <c r="Z39" s="194"/>
      <c r="AA39" s="194"/>
      <c r="AB39" s="194"/>
      <c r="AC39" s="194"/>
      <c r="AD39" s="194"/>
      <c r="AE39" s="194"/>
      <c r="AF39" s="194"/>
      <c r="AG39" s="194" t="s">
        <v>113</v>
      </c>
      <c r="AH39" s="194">
        <v>5</v>
      </c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ht="24" outlineLevel="1">
      <c r="A40" s="185">
        <v>19</v>
      </c>
      <c r="B40" s="186" t="s">
        <v>133</v>
      </c>
      <c r="C40" s="187" t="s">
        <v>134</v>
      </c>
      <c r="D40" s="188" t="s">
        <v>43</v>
      </c>
      <c r="E40" s="189">
        <v>49.1</v>
      </c>
      <c r="F40" s="1"/>
      <c r="G40" s="191">
        <f>ROUND(E40*F40,2)</f>
        <v>0</v>
      </c>
      <c r="H40" s="190"/>
      <c r="I40" s="191">
        <f>ROUND(E40*H40,2)</f>
        <v>0</v>
      </c>
      <c r="J40" s="190"/>
      <c r="K40" s="191">
        <f>ROUND(E40*J40,2)</f>
        <v>0</v>
      </c>
      <c r="L40" s="191">
        <v>21</v>
      </c>
      <c r="M40" s="191">
        <f>G40*(1+L40/100)</f>
        <v>0</v>
      </c>
      <c r="N40" s="189">
        <v>2.3E-3</v>
      </c>
      <c r="O40" s="189">
        <f>ROUND(E40*N40,2)</f>
        <v>0.11</v>
      </c>
      <c r="P40" s="189">
        <v>0</v>
      </c>
      <c r="Q40" s="189">
        <f>ROUND(E40*P40,2)</f>
        <v>0</v>
      </c>
      <c r="R40" s="191"/>
      <c r="S40" s="191" t="s">
        <v>57</v>
      </c>
      <c r="T40" s="192" t="s">
        <v>58</v>
      </c>
      <c r="U40" s="193">
        <v>0</v>
      </c>
      <c r="V40" s="193">
        <f>ROUND(E40*U40,2)</f>
        <v>0</v>
      </c>
      <c r="W40" s="193"/>
      <c r="X40" s="193" t="s">
        <v>100</v>
      </c>
      <c r="Y40" s="193" t="s">
        <v>47</v>
      </c>
      <c r="Z40" s="194"/>
      <c r="AA40" s="194"/>
      <c r="AB40" s="194"/>
      <c r="AC40" s="194"/>
      <c r="AD40" s="194"/>
      <c r="AE40" s="194"/>
      <c r="AF40" s="194"/>
      <c r="AG40" s="194" t="s">
        <v>101</v>
      </c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outlineLevel="2">
      <c r="A41" s="195"/>
      <c r="B41" s="196"/>
      <c r="C41" s="211"/>
      <c r="D41" s="212"/>
      <c r="E41" s="213"/>
      <c r="F41" s="193"/>
      <c r="G41" s="193"/>
      <c r="H41" s="193"/>
      <c r="I41" s="193"/>
      <c r="J41" s="193"/>
      <c r="K41" s="193"/>
      <c r="L41" s="193"/>
      <c r="M41" s="193"/>
      <c r="N41" s="199"/>
      <c r="O41" s="199"/>
      <c r="P41" s="199"/>
      <c r="Q41" s="199"/>
      <c r="R41" s="193"/>
      <c r="S41" s="193"/>
      <c r="T41" s="193"/>
      <c r="U41" s="193"/>
      <c r="V41" s="193"/>
      <c r="W41" s="193"/>
      <c r="X41" s="193"/>
      <c r="Y41" s="193"/>
      <c r="Z41" s="194"/>
      <c r="AA41" s="194"/>
      <c r="AB41" s="194"/>
      <c r="AC41" s="194"/>
      <c r="AD41" s="194"/>
      <c r="AE41" s="194"/>
      <c r="AF41" s="194"/>
      <c r="AG41" s="194" t="s">
        <v>113</v>
      </c>
      <c r="AH41" s="194">
        <v>5</v>
      </c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outlineLevel="1">
      <c r="A42" s="216">
        <v>20</v>
      </c>
      <c r="B42" s="217" t="s">
        <v>135</v>
      </c>
      <c r="C42" s="218" t="s">
        <v>136</v>
      </c>
      <c r="D42" s="219" t="s">
        <v>137</v>
      </c>
      <c r="E42" s="222">
        <v>1990.41</v>
      </c>
      <c r="F42" s="1"/>
      <c r="G42" s="221">
        <f>ROUND(E42*F42,2)</f>
        <v>0</v>
      </c>
      <c r="H42" s="221"/>
      <c r="I42" s="221">
        <f>ROUND(E42*H42,2)</f>
        <v>0</v>
      </c>
      <c r="J42" s="221"/>
      <c r="K42" s="221">
        <f>ROUND(E42*J42,2)</f>
        <v>0</v>
      </c>
      <c r="L42" s="221">
        <v>21</v>
      </c>
      <c r="M42" s="221">
        <f>G42*(1+L42/100)</f>
        <v>0</v>
      </c>
      <c r="N42" s="222">
        <v>0</v>
      </c>
      <c r="O42" s="222">
        <f>ROUND(E42*N42,2)</f>
        <v>0</v>
      </c>
      <c r="P42" s="222">
        <v>0</v>
      </c>
      <c r="Q42" s="222">
        <f>ROUND(E42*P42,2)</f>
        <v>0</v>
      </c>
      <c r="R42" s="221"/>
      <c r="S42" s="221" t="s">
        <v>45</v>
      </c>
      <c r="T42" s="193" t="s">
        <v>45</v>
      </c>
      <c r="U42" s="193">
        <v>0</v>
      </c>
      <c r="V42" s="193">
        <f>ROUND(E42*U42,2)</f>
        <v>0</v>
      </c>
      <c r="W42" s="193"/>
      <c r="X42" s="193" t="s">
        <v>138</v>
      </c>
      <c r="Y42" s="193" t="s">
        <v>47</v>
      </c>
      <c r="Z42" s="194"/>
      <c r="AA42" s="194"/>
      <c r="AB42" s="194"/>
      <c r="AC42" s="194"/>
      <c r="AD42" s="194"/>
      <c r="AE42" s="194"/>
      <c r="AF42" s="194"/>
      <c r="AG42" s="194" t="s">
        <v>139</v>
      </c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>
      <c r="A43" s="177" t="s">
        <v>37</v>
      </c>
      <c r="B43" s="178" t="s">
        <v>149</v>
      </c>
      <c r="C43" s="179" t="s">
        <v>150</v>
      </c>
      <c r="D43" s="180"/>
      <c r="E43" s="181"/>
      <c r="F43" s="182"/>
      <c r="G43" s="182">
        <f>SUMIF(AG44:AG50,"&lt;&gt;NOR",G44:G50)</f>
        <v>0</v>
      </c>
      <c r="H43" s="182"/>
      <c r="I43" s="182">
        <f>SUM(I44:I50)</f>
        <v>0</v>
      </c>
      <c r="J43" s="182"/>
      <c r="K43" s="182">
        <f>SUM(K44:K50)</f>
        <v>0</v>
      </c>
      <c r="L43" s="182"/>
      <c r="M43" s="182">
        <f>SUM(M44:M50)</f>
        <v>0</v>
      </c>
      <c r="N43" s="181"/>
      <c r="O43" s="181">
        <f>SUM(O44:O50)</f>
        <v>0.06</v>
      </c>
      <c r="P43" s="181"/>
      <c r="Q43" s="181">
        <f>SUM(Q44:Q50)</f>
        <v>0</v>
      </c>
      <c r="R43" s="182"/>
      <c r="S43" s="182"/>
      <c r="T43" s="183"/>
      <c r="U43" s="184"/>
      <c r="V43" s="184">
        <f>SUM(V44:V50)</f>
        <v>0</v>
      </c>
      <c r="W43" s="184"/>
      <c r="X43" s="184"/>
      <c r="Y43" s="184"/>
      <c r="AG43" s="153" t="s">
        <v>40</v>
      </c>
    </row>
    <row r="44" spans="1:60" outlineLevel="1">
      <c r="A44" s="200">
        <v>21</v>
      </c>
      <c r="B44" s="201" t="s">
        <v>160</v>
      </c>
      <c r="C44" s="202" t="s">
        <v>161</v>
      </c>
      <c r="D44" s="203" t="s">
        <v>56</v>
      </c>
      <c r="E44" s="204">
        <v>25</v>
      </c>
      <c r="F44" s="2"/>
      <c r="G44" s="206">
        <f>ROUND(E44*F44,2)</f>
        <v>0</v>
      </c>
      <c r="H44" s="205"/>
      <c r="I44" s="206">
        <f>ROUND(E44*H44,2)</f>
        <v>0</v>
      </c>
      <c r="J44" s="205"/>
      <c r="K44" s="206">
        <f>ROUND(E44*J44,2)</f>
        <v>0</v>
      </c>
      <c r="L44" s="206">
        <v>21</v>
      </c>
      <c r="M44" s="206">
        <f>G44*(1+L44/100)</f>
        <v>0</v>
      </c>
      <c r="N44" s="204">
        <v>1.1999999999999999E-3</v>
      </c>
      <c r="O44" s="204">
        <f>ROUND(E44*N44,2)</f>
        <v>0.03</v>
      </c>
      <c r="P44" s="204">
        <v>0</v>
      </c>
      <c r="Q44" s="204">
        <f>ROUND(E44*P44,2)</f>
        <v>0</v>
      </c>
      <c r="R44" s="206"/>
      <c r="S44" s="206" t="s">
        <v>57</v>
      </c>
      <c r="T44" s="207" t="s">
        <v>58</v>
      </c>
      <c r="U44" s="193">
        <v>0</v>
      </c>
      <c r="V44" s="193">
        <f>ROUND(E44*U44,2)</f>
        <v>0</v>
      </c>
      <c r="W44" s="193"/>
      <c r="X44" s="193" t="s">
        <v>46</v>
      </c>
      <c r="Y44" s="193" t="s">
        <v>47</v>
      </c>
      <c r="Z44" s="194"/>
      <c r="AA44" s="194"/>
      <c r="AB44" s="194"/>
      <c r="AC44" s="194"/>
      <c r="AD44" s="194"/>
      <c r="AE44" s="194"/>
      <c r="AF44" s="194"/>
      <c r="AG44" s="194" t="s">
        <v>59</v>
      </c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outlineLevel="1">
      <c r="A45" s="200">
        <v>22</v>
      </c>
      <c r="B45" s="201" t="s">
        <v>243</v>
      </c>
      <c r="C45" s="202" t="s">
        <v>244</v>
      </c>
      <c r="D45" s="203" t="s">
        <v>43</v>
      </c>
      <c r="E45" s="204">
        <v>15</v>
      </c>
      <c r="F45" s="2"/>
      <c r="G45" s="206">
        <f>ROUND(E45*F45,2)</f>
        <v>0</v>
      </c>
      <c r="H45" s="205"/>
      <c r="I45" s="206">
        <f>ROUND(E45*H45,2)</f>
        <v>0</v>
      </c>
      <c r="J45" s="205"/>
      <c r="K45" s="206">
        <f>ROUND(E45*J45,2)</f>
        <v>0</v>
      </c>
      <c r="L45" s="206">
        <v>21</v>
      </c>
      <c r="M45" s="206">
        <f>G45*(1+L45/100)</f>
        <v>0</v>
      </c>
      <c r="N45" s="204">
        <v>2.0000000000000002E-5</v>
      </c>
      <c r="O45" s="204">
        <f>ROUND(E45*N45,2)</f>
        <v>0</v>
      </c>
      <c r="P45" s="204">
        <v>0</v>
      </c>
      <c r="Q45" s="204">
        <f>ROUND(E45*P45,2)</f>
        <v>0</v>
      </c>
      <c r="R45" s="206"/>
      <c r="S45" s="206" t="s">
        <v>57</v>
      </c>
      <c r="T45" s="207" t="s">
        <v>58</v>
      </c>
      <c r="U45" s="193">
        <v>0</v>
      </c>
      <c r="V45" s="193">
        <f>ROUND(E45*U45,2)</f>
        <v>0</v>
      </c>
      <c r="W45" s="193"/>
      <c r="X45" s="193" t="s">
        <v>46</v>
      </c>
      <c r="Y45" s="193" t="s">
        <v>47</v>
      </c>
      <c r="Z45" s="194"/>
      <c r="AA45" s="194"/>
      <c r="AB45" s="194"/>
      <c r="AC45" s="194"/>
      <c r="AD45" s="194"/>
      <c r="AE45" s="194"/>
      <c r="AF45" s="194"/>
      <c r="AG45" s="194" t="s">
        <v>59</v>
      </c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outlineLevel="1">
      <c r="A46" s="200">
        <v>23</v>
      </c>
      <c r="B46" s="201" t="s">
        <v>162</v>
      </c>
      <c r="C46" s="202" t="s">
        <v>163</v>
      </c>
      <c r="D46" s="203" t="s">
        <v>43</v>
      </c>
      <c r="E46" s="204">
        <v>4</v>
      </c>
      <c r="F46" s="2"/>
      <c r="G46" s="206">
        <f>ROUND(E46*F46,2)</f>
        <v>0</v>
      </c>
      <c r="H46" s="205"/>
      <c r="I46" s="206">
        <f>ROUND(E46*H46,2)</f>
        <v>0</v>
      </c>
      <c r="J46" s="205"/>
      <c r="K46" s="206">
        <f>ROUND(E46*J46,2)</f>
        <v>0</v>
      </c>
      <c r="L46" s="206">
        <v>21</v>
      </c>
      <c r="M46" s="206">
        <f>G46*(1+L46/100)</f>
        <v>0</v>
      </c>
      <c r="N46" s="204">
        <v>1.0000000000000001E-5</v>
      </c>
      <c r="O46" s="204">
        <f>ROUND(E46*N46,2)</f>
        <v>0</v>
      </c>
      <c r="P46" s="204">
        <v>0</v>
      </c>
      <c r="Q46" s="204">
        <f>ROUND(E46*P46,2)</f>
        <v>0</v>
      </c>
      <c r="R46" s="206"/>
      <c r="S46" s="206" t="s">
        <v>57</v>
      </c>
      <c r="T46" s="207" t="s">
        <v>58</v>
      </c>
      <c r="U46" s="193">
        <v>0</v>
      </c>
      <c r="V46" s="193">
        <f>ROUND(E46*U46,2)</f>
        <v>0</v>
      </c>
      <c r="W46" s="193"/>
      <c r="X46" s="193" t="s">
        <v>46</v>
      </c>
      <c r="Y46" s="193" t="s">
        <v>47</v>
      </c>
      <c r="Z46" s="194"/>
      <c r="AA46" s="194"/>
      <c r="AB46" s="194"/>
      <c r="AC46" s="194"/>
      <c r="AD46" s="194"/>
      <c r="AE46" s="194"/>
      <c r="AF46" s="194"/>
      <c r="AG46" s="194" t="s">
        <v>59</v>
      </c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outlineLevel="1">
      <c r="A47" s="200">
        <v>24</v>
      </c>
      <c r="B47" s="201" t="s">
        <v>156</v>
      </c>
      <c r="C47" s="202" t="s">
        <v>245</v>
      </c>
      <c r="D47" s="203" t="s">
        <v>43</v>
      </c>
      <c r="E47" s="204">
        <v>139.30000000000001</v>
      </c>
      <c r="F47" s="2"/>
      <c r="G47" s="206">
        <f>ROUND(E47*F47,2)</f>
        <v>0</v>
      </c>
      <c r="H47" s="205"/>
      <c r="I47" s="206">
        <f>ROUND(E47*H47,2)</f>
        <v>0</v>
      </c>
      <c r="J47" s="205"/>
      <c r="K47" s="206">
        <f>ROUND(E47*J47,2)</f>
        <v>0</v>
      </c>
      <c r="L47" s="206">
        <v>21</v>
      </c>
      <c r="M47" s="206">
        <f>G47*(1+L47/100)</f>
        <v>0</v>
      </c>
      <c r="N47" s="204">
        <v>6.9999999999999994E-5</v>
      </c>
      <c r="O47" s="204">
        <f>ROUND(E47*N47,2)</f>
        <v>0.01</v>
      </c>
      <c r="P47" s="204">
        <v>0</v>
      </c>
      <c r="Q47" s="204">
        <f>ROUND(E47*P47,2)</f>
        <v>0</v>
      </c>
      <c r="R47" s="206"/>
      <c r="S47" s="206" t="s">
        <v>45</v>
      </c>
      <c r="T47" s="207" t="s">
        <v>58</v>
      </c>
      <c r="U47" s="193">
        <v>0</v>
      </c>
      <c r="V47" s="193">
        <f>ROUND(E47*U47,2)</f>
        <v>0</v>
      </c>
      <c r="W47" s="193"/>
      <c r="X47" s="193" t="s">
        <v>46</v>
      </c>
      <c r="Y47" s="193" t="s">
        <v>47</v>
      </c>
      <c r="Z47" s="194"/>
      <c r="AA47" s="194"/>
      <c r="AB47" s="194"/>
      <c r="AC47" s="194"/>
      <c r="AD47" s="194"/>
      <c r="AE47" s="194"/>
      <c r="AF47" s="194"/>
      <c r="AG47" s="194" t="s">
        <v>93</v>
      </c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outlineLevel="1">
      <c r="A48" s="200">
        <v>25</v>
      </c>
      <c r="B48" s="201" t="s">
        <v>158</v>
      </c>
      <c r="C48" s="202" t="s">
        <v>246</v>
      </c>
      <c r="D48" s="203" t="s">
        <v>43</v>
      </c>
      <c r="E48" s="204">
        <v>139.30000000000001</v>
      </c>
      <c r="F48" s="2"/>
      <c r="G48" s="206">
        <f>ROUND(E48*F48,2)</f>
        <v>0</v>
      </c>
      <c r="H48" s="205"/>
      <c r="I48" s="206">
        <f>ROUND(E48*H48,2)</f>
        <v>0</v>
      </c>
      <c r="J48" s="205"/>
      <c r="K48" s="206">
        <f>ROUND(E48*J48,2)</f>
        <v>0</v>
      </c>
      <c r="L48" s="206">
        <v>21</v>
      </c>
      <c r="M48" s="206">
        <f>G48*(1+L48/100)</f>
        <v>0</v>
      </c>
      <c r="N48" s="204">
        <v>1.4999999999999999E-4</v>
      </c>
      <c r="O48" s="204">
        <f>ROUND(E48*N48,2)</f>
        <v>0.02</v>
      </c>
      <c r="P48" s="204">
        <v>0</v>
      </c>
      <c r="Q48" s="204">
        <f>ROUND(E48*P48,2)</f>
        <v>0</v>
      </c>
      <c r="R48" s="206"/>
      <c r="S48" s="206" t="s">
        <v>45</v>
      </c>
      <c r="T48" s="207" t="s">
        <v>58</v>
      </c>
      <c r="U48" s="193">
        <v>0</v>
      </c>
      <c r="V48" s="193">
        <f>ROUND(E48*U48,2)</f>
        <v>0</v>
      </c>
      <c r="W48" s="193"/>
      <c r="X48" s="193" t="s">
        <v>46</v>
      </c>
      <c r="Y48" s="193" t="s">
        <v>47</v>
      </c>
      <c r="Z48" s="194"/>
      <c r="AA48" s="194"/>
      <c r="AB48" s="194"/>
      <c r="AC48" s="194"/>
      <c r="AD48" s="194"/>
      <c r="AE48" s="194"/>
      <c r="AF48" s="194"/>
      <c r="AG48" s="194" t="s">
        <v>93</v>
      </c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outlineLevel="1">
      <c r="A49" s="200">
        <v>26</v>
      </c>
      <c r="B49" s="201" t="s">
        <v>151</v>
      </c>
      <c r="C49" s="202" t="s">
        <v>247</v>
      </c>
      <c r="D49" s="203" t="s">
        <v>43</v>
      </c>
      <c r="E49" s="204">
        <v>139.30000000000001</v>
      </c>
      <c r="F49" s="2"/>
      <c r="G49" s="206">
        <f>ROUND(E49*F49,2)</f>
        <v>0</v>
      </c>
      <c r="H49" s="205"/>
      <c r="I49" s="206">
        <f>ROUND(E49*H49,2)</f>
        <v>0</v>
      </c>
      <c r="J49" s="205"/>
      <c r="K49" s="206">
        <f>ROUND(E49*J49,2)</f>
        <v>0</v>
      </c>
      <c r="L49" s="206">
        <v>21</v>
      </c>
      <c r="M49" s="206">
        <f>G49*(1+L49/100)</f>
        <v>0</v>
      </c>
      <c r="N49" s="204">
        <v>0</v>
      </c>
      <c r="O49" s="204">
        <f>ROUND(E49*N49,2)</f>
        <v>0</v>
      </c>
      <c r="P49" s="204">
        <v>0</v>
      </c>
      <c r="Q49" s="204">
        <f>ROUND(E49*P49,2)</f>
        <v>0</v>
      </c>
      <c r="R49" s="206"/>
      <c r="S49" s="206" t="s">
        <v>45</v>
      </c>
      <c r="T49" s="207" t="s">
        <v>58</v>
      </c>
      <c r="U49" s="193">
        <v>0</v>
      </c>
      <c r="V49" s="193">
        <f>ROUND(E49*U49,2)</f>
        <v>0</v>
      </c>
      <c r="W49" s="193"/>
      <c r="X49" s="193" t="s">
        <v>46</v>
      </c>
      <c r="Y49" s="193" t="s">
        <v>47</v>
      </c>
      <c r="Z49" s="194"/>
      <c r="AA49" s="194"/>
      <c r="AB49" s="194"/>
      <c r="AC49" s="194"/>
      <c r="AD49" s="194"/>
      <c r="AE49" s="194"/>
      <c r="AF49" s="194"/>
      <c r="AG49" s="194" t="s">
        <v>93</v>
      </c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outlineLevel="1">
      <c r="A50" s="200">
        <v>27</v>
      </c>
      <c r="B50" s="201" t="s">
        <v>154</v>
      </c>
      <c r="C50" s="202" t="s">
        <v>248</v>
      </c>
      <c r="D50" s="203" t="s">
        <v>43</v>
      </c>
      <c r="E50" s="204">
        <v>139.30000000000001</v>
      </c>
      <c r="F50" s="2"/>
      <c r="G50" s="206">
        <f>ROUND(E50*F50,2)</f>
        <v>0</v>
      </c>
      <c r="H50" s="205"/>
      <c r="I50" s="206">
        <f>ROUND(E50*H50,2)</f>
        <v>0</v>
      </c>
      <c r="J50" s="205"/>
      <c r="K50" s="206">
        <f>ROUND(E50*J50,2)</f>
        <v>0</v>
      </c>
      <c r="L50" s="206">
        <v>21</v>
      </c>
      <c r="M50" s="206">
        <f>G50*(1+L50/100)</f>
        <v>0</v>
      </c>
      <c r="N50" s="204">
        <v>0</v>
      </c>
      <c r="O50" s="204">
        <f>ROUND(E50*N50,2)</f>
        <v>0</v>
      </c>
      <c r="P50" s="204">
        <v>0</v>
      </c>
      <c r="Q50" s="204">
        <f>ROUND(E50*P50,2)</f>
        <v>0</v>
      </c>
      <c r="R50" s="206"/>
      <c r="S50" s="206" t="s">
        <v>45</v>
      </c>
      <c r="T50" s="207" t="s">
        <v>58</v>
      </c>
      <c r="U50" s="193">
        <v>0</v>
      </c>
      <c r="V50" s="193">
        <f>ROUND(E50*U50,2)</f>
        <v>0</v>
      </c>
      <c r="W50" s="193"/>
      <c r="X50" s="193" t="s">
        <v>46</v>
      </c>
      <c r="Y50" s="193" t="s">
        <v>47</v>
      </c>
      <c r="Z50" s="194"/>
      <c r="AA50" s="194"/>
      <c r="AB50" s="194"/>
      <c r="AC50" s="194"/>
      <c r="AD50" s="194"/>
      <c r="AE50" s="194"/>
      <c r="AF50" s="194"/>
      <c r="AG50" s="194" t="s">
        <v>93</v>
      </c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>
      <c r="A51" s="177" t="s">
        <v>37</v>
      </c>
      <c r="B51" s="178" t="s">
        <v>164</v>
      </c>
      <c r="C51" s="179" t="s">
        <v>165</v>
      </c>
      <c r="D51" s="180"/>
      <c r="E51" s="181"/>
      <c r="F51" s="182"/>
      <c r="G51" s="182">
        <f>SUMIF(AG52:AG61,"&lt;&gt;NOR",G52:G61)</f>
        <v>0</v>
      </c>
      <c r="H51" s="182"/>
      <c r="I51" s="182">
        <f>SUM(I52:I61)</f>
        <v>0</v>
      </c>
      <c r="J51" s="182"/>
      <c r="K51" s="182">
        <f>SUM(K52:K61)</f>
        <v>0</v>
      </c>
      <c r="L51" s="182"/>
      <c r="M51" s="182">
        <f>SUM(M52:M61)</f>
        <v>0</v>
      </c>
      <c r="N51" s="181"/>
      <c r="O51" s="181">
        <f>SUM(O52:O61)</f>
        <v>0</v>
      </c>
      <c r="P51" s="181"/>
      <c r="Q51" s="181">
        <f>SUM(Q52:Q61)</f>
        <v>0</v>
      </c>
      <c r="R51" s="182"/>
      <c r="S51" s="182"/>
      <c r="T51" s="183"/>
      <c r="U51" s="184"/>
      <c r="V51" s="184">
        <f>SUM(V52:V61)</f>
        <v>0</v>
      </c>
      <c r="W51" s="184"/>
      <c r="X51" s="184"/>
      <c r="Y51" s="184"/>
      <c r="AG51" s="153" t="s">
        <v>40</v>
      </c>
    </row>
    <row r="52" spans="1:60" outlineLevel="1">
      <c r="A52" s="200">
        <v>28</v>
      </c>
      <c r="B52" s="201" t="s">
        <v>171</v>
      </c>
      <c r="C52" s="202" t="s">
        <v>249</v>
      </c>
      <c r="D52" s="203" t="s">
        <v>168</v>
      </c>
      <c r="E52" s="204">
        <v>1.49</v>
      </c>
      <c r="F52" s="2"/>
      <c r="G52" s="206">
        <f>ROUND(E52*F52,2)</f>
        <v>0</v>
      </c>
      <c r="H52" s="205"/>
      <c r="I52" s="206">
        <f>ROUND(E52*H52,2)</f>
        <v>0</v>
      </c>
      <c r="J52" s="205"/>
      <c r="K52" s="206">
        <f>ROUND(E52*J52,2)</f>
        <v>0</v>
      </c>
      <c r="L52" s="206">
        <v>21</v>
      </c>
      <c r="M52" s="206">
        <f>G52*(1+L52/100)</f>
        <v>0</v>
      </c>
      <c r="N52" s="204">
        <v>0</v>
      </c>
      <c r="O52" s="204">
        <f>ROUND(E52*N52,2)</f>
        <v>0</v>
      </c>
      <c r="P52" s="204">
        <v>0</v>
      </c>
      <c r="Q52" s="204">
        <f>ROUND(E52*P52,2)</f>
        <v>0</v>
      </c>
      <c r="R52" s="206"/>
      <c r="S52" s="206" t="s">
        <v>45</v>
      </c>
      <c r="T52" s="207" t="s">
        <v>58</v>
      </c>
      <c r="U52" s="193">
        <v>0</v>
      </c>
      <c r="V52" s="193">
        <f>ROUND(E52*U52,2)</f>
        <v>0</v>
      </c>
      <c r="W52" s="193"/>
      <c r="X52" s="193" t="s">
        <v>46</v>
      </c>
      <c r="Y52" s="193" t="s">
        <v>47</v>
      </c>
      <c r="Z52" s="194"/>
      <c r="AA52" s="194"/>
      <c r="AB52" s="194"/>
      <c r="AC52" s="194"/>
      <c r="AD52" s="194"/>
      <c r="AE52" s="194"/>
      <c r="AF52" s="194"/>
      <c r="AG52" s="194" t="s">
        <v>169</v>
      </c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1">
      <c r="A53" s="185">
        <v>29</v>
      </c>
      <c r="B53" s="186" t="s">
        <v>166</v>
      </c>
      <c r="C53" s="187" t="s">
        <v>167</v>
      </c>
      <c r="D53" s="188" t="s">
        <v>168</v>
      </c>
      <c r="E53" s="189">
        <v>1.49</v>
      </c>
      <c r="F53" s="1"/>
      <c r="G53" s="191">
        <f>ROUND(E53*F53,2)</f>
        <v>0</v>
      </c>
      <c r="H53" s="190"/>
      <c r="I53" s="191">
        <f>ROUND(E53*H53,2)</f>
        <v>0</v>
      </c>
      <c r="J53" s="190"/>
      <c r="K53" s="191">
        <f>ROUND(E53*J53,2)</f>
        <v>0</v>
      </c>
      <c r="L53" s="191">
        <v>21</v>
      </c>
      <c r="M53" s="191">
        <f>G53*(1+L53/100)</f>
        <v>0</v>
      </c>
      <c r="N53" s="189">
        <v>0</v>
      </c>
      <c r="O53" s="189">
        <f>ROUND(E53*N53,2)</f>
        <v>0</v>
      </c>
      <c r="P53" s="189">
        <v>0</v>
      </c>
      <c r="Q53" s="189">
        <f>ROUND(E53*P53,2)</f>
        <v>0</v>
      </c>
      <c r="R53" s="191"/>
      <c r="S53" s="191" t="s">
        <v>45</v>
      </c>
      <c r="T53" s="192" t="s">
        <v>58</v>
      </c>
      <c r="U53" s="193">
        <v>0</v>
      </c>
      <c r="V53" s="193">
        <f>ROUND(E53*U53,2)</f>
        <v>0</v>
      </c>
      <c r="W53" s="193"/>
      <c r="X53" s="193" t="s">
        <v>46</v>
      </c>
      <c r="Y53" s="193" t="s">
        <v>47</v>
      </c>
      <c r="Z53" s="194"/>
      <c r="AA53" s="194"/>
      <c r="AB53" s="194"/>
      <c r="AC53" s="194"/>
      <c r="AD53" s="194"/>
      <c r="AE53" s="194"/>
      <c r="AF53" s="194"/>
      <c r="AG53" s="194" t="s">
        <v>169</v>
      </c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2">
      <c r="A54" s="195"/>
      <c r="B54" s="196"/>
      <c r="C54" s="211" t="s">
        <v>250</v>
      </c>
      <c r="D54" s="212"/>
      <c r="E54" s="213">
        <v>1.49</v>
      </c>
      <c r="F54" s="193"/>
      <c r="G54" s="193"/>
      <c r="H54" s="193"/>
      <c r="I54" s="193"/>
      <c r="J54" s="193"/>
      <c r="K54" s="193"/>
      <c r="L54" s="193"/>
      <c r="M54" s="193"/>
      <c r="N54" s="199"/>
      <c r="O54" s="199"/>
      <c r="P54" s="199"/>
      <c r="Q54" s="199"/>
      <c r="R54" s="193"/>
      <c r="S54" s="193"/>
      <c r="T54" s="193"/>
      <c r="U54" s="193"/>
      <c r="V54" s="193"/>
      <c r="W54" s="193"/>
      <c r="X54" s="193"/>
      <c r="Y54" s="193"/>
      <c r="Z54" s="194"/>
      <c r="AA54" s="194"/>
      <c r="AB54" s="194"/>
      <c r="AC54" s="194"/>
      <c r="AD54" s="194"/>
      <c r="AE54" s="194"/>
      <c r="AF54" s="194"/>
      <c r="AG54" s="194" t="s">
        <v>113</v>
      </c>
      <c r="AH54" s="194">
        <v>5</v>
      </c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1">
      <c r="A55" s="185">
        <v>30</v>
      </c>
      <c r="B55" s="186" t="s">
        <v>174</v>
      </c>
      <c r="C55" s="187" t="s">
        <v>175</v>
      </c>
      <c r="D55" s="188" t="s">
        <v>168</v>
      </c>
      <c r="E55" s="189">
        <v>1.49</v>
      </c>
      <c r="F55" s="1"/>
      <c r="G55" s="191">
        <f>ROUND(E55*F55,2)</f>
        <v>0</v>
      </c>
      <c r="H55" s="190"/>
      <c r="I55" s="191">
        <f>ROUND(E55*H55,2)</f>
        <v>0</v>
      </c>
      <c r="J55" s="190"/>
      <c r="K55" s="191">
        <f>ROUND(E55*J55,2)</f>
        <v>0</v>
      </c>
      <c r="L55" s="191">
        <v>21</v>
      </c>
      <c r="M55" s="191">
        <f>G55*(1+L55/100)</f>
        <v>0</v>
      </c>
      <c r="N55" s="189">
        <v>0</v>
      </c>
      <c r="O55" s="189">
        <f>ROUND(E55*N55,2)</f>
        <v>0</v>
      </c>
      <c r="P55" s="189">
        <v>0</v>
      </c>
      <c r="Q55" s="189">
        <f>ROUND(E55*P55,2)</f>
        <v>0</v>
      </c>
      <c r="R55" s="191"/>
      <c r="S55" s="191" t="s">
        <v>57</v>
      </c>
      <c r="T55" s="192" t="s">
        <v>58</v>
      </c>
      <c r="U55" s="193">
        <v>0</v>
      </c>
      <c r="V55" s="193">
        <f>ROUND(E55*U55,2)</f>
        <v>0</v>
      </c>
      <c r="W55" s="193"/>
      <c r="X55" s="193" t="s">
        <v>46</v>
      </c>
      <c r="Y55" s="193" t="s">
        <v>47</v>
      </c>
      <c r="Z55" s="194"/>
      <c r="AA55" s="194"/>
      <c r="AB55" s="194"/>
      <c r="AC55" s="194"/>
      <c r="AD55" s="194"/>
      <c r="AE55" s="194"/>
      <c r="AF55" s="194"/>
      <c r="AG55" s="194" t="s">
        <v>169</v>
      </c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2">
      <c r="A56" s="195"/>
      <c r="B56" s="196"/>
      <c r="C56" s="211" t="s">
        <v>250</v>
      </c>
      <c r="D56" s="212"/>
      <c r="E56" s="213">
        <v>1.49</v>
      </c>
      <c r="F56" s="193"/>
      <c r="G56" s="193"/>
      <c r="H56" s="193"/>
      <c r="I56" s="193"/>
      <c r="J56" s="193"/>
      <c r="K56" s="193"/>
      <c r="L56" s="193"/>
      <c r="M56" s="193"/>
      <c r="N56" s="199"/>
      <c r="O56" s="199"/>
      <c r="P56" s="199"/>
      <c r="Q56" s="199"/>
      <c r="R56" s="193"/>
      <c r="S56" s="193"/>
      <c r="T56" s="193"/>
      <c r="U56" s="193"/>
      <c r="V56" s="193"/>
      <c r="W56" s="193"/>
      <c r="X56" s="193"/>
      <c r="Y56" s="193"/>
      <c r="Z56" s="194"/>
      <c r="AA56" s="194"/>
      <c r="AB56" s="194"/>
      <c r="AC56" s="194"/>
      <c r="AD56" s="194"/>
      <c r="AE56" s="194"/>
      <c r="AF56" s="194"/>
      <c r="AG56" s="194" t="s">
        <v>113</v>
      </c>
      <c r="AH56" s="194">
        <v>5</v>
      </c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1">
      <c r="A57" s="185">
        <v>31</v>
      </c>
      <c r="B57" s="186" t="s">
        <v>176</v>
      </c>
      <c r="C57" s="187" t="s">
        <v>177</v>
      </c>
      <c r="D57" s="188" t="s">
        <v>168</v>
      </c>
      <c r="E57" s="189">
        <v>1.49</v>
      </c>
      <c r="F57" s="1"/>
      <c r="G57" s="191">
        <f>ROUND(E57*F57,2)</f>
        <v>0</v>
      </c>
      <c r="H57" s="190"/>
      <c r="I57" s="191">
        <f>ROUND(E57*H57,2)</f>
        <v>0</v>
      </c>
      <c r="J57" s="190"/>
      <c r="K57" s="191">
        <f>ROUND(E57*J57,2)</f>
        <v>0</v>
      </c>
      <c r="L57" s="191">
        <v>21</v>
      </c>
      <c r="M57" s="191">
        <f>G57*(1+L57/100)</f>
        <v>0</v>
      </c>
      <c r="N57" s="189">
        <v>0</v>
      </c>
      <c r="O57" s="189">
        <f>ROUND(E57*N57,2)</f>
        <v>0</v>
      </c>
      <c r="P57" s="189">
        <v>0</v>
      </c>
      <c r="Q57" s="189">
        <f>ROUND(E57*P57,2)</f>
        <v>0</v>
      </c>
      <c r="R57" s="191"/>
      <c r="S57" s="191" t="s">
        <v>57</v>
      </c>
      <c r="T57" s="192" t="s">
        <v>58</v>
      </c>
      <c r="U57" s="193">
        <v>0</v>
      </c>
      <c r="V57" s="193">
        <f>ROUND(E57*U57,2)</f>
        <v>0</v>
      </c>
      <c r="W57" s="193"/>
      <c r="X57" s="193" t="s">
        <v>46</v>
      </c>
      <c r="Y57" s="193" t="s">
        <v>47</v>
      </c>
      <c r="Z57" s="194"/>
      <c r="AA57" s="194"/>
      <c r="AB57" s="194"/>
      <c r="AC57" s="194"/>
      <c r="AD57" s="194"/>
      <c r="AE57" s="194"/>
      <c r="AF57" s="194"/>
      <c r="AG57" s="194" t="s">
        <v>169</v>
      </c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2">
      <c r="A58" s="195"/>
      <c r="B58" s="196"/>
      <c r="C58" s="211" t="s">
        <v>250</v>
      </c>
      <c r="D58" s="212"/>
      <c r="E58" s="213">
        <v>1.49</v>
      </c>
      <c r="F58" s="193"/>
      <c r="G58" s="193"/>
      <c r="H58" s="193"/>
      <c r="I58" s="193"/>
      <c r="J58" s="193"/>
      <c r="K58" s="193"/>
      <c r="L58" s="193"/>
      <c r="M58" s="193"/>
      <c r="N58" s="199"/>
      <c r="O58" s="199"/>
      <c r="P58" s="199"/>
      <c r="Q58" s="199"/>
      <c r="R58" s="193"/>
      <c r="S58" s="193"/>
      <c r="T58" s="193"/>
      <c r="U58" s="193"/>
      <c r="V58" s="193"/>
      <c r="W58" s="193"/>
      <c r="X58" s="193"/>
      <c r="Y58" s="193"/>
      <c r="Z58" s="194"/>
      <c r="AA58" s="194"/>
      <c r="AB58" s="194"/>
      <c r="AC58" s="194"/>
      <c r="AD58" s="194"/>
      <c r="AE58" s="194"/>
      <c r="AF58" s="194"/>
      <c r="AG58" s="194" t="s">
        <v>113</v>
      </c>
      <c r="AH58" s="194">
        <v>5</v>
      </c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1">
      <c r="A59" s="185">
        <v>32</v>
      </c>
      <c r="B59" s="186" t="s">
        <v>178</v>
      </c>
      <c r="C59" s="187" t="s">
        <v>179</v>
      </c>
      <c r="D59" s="188" t="s">
        <v>168</v>
      </c>
      <c r="E59" s="189">
        <v>1.49</v>
      </c>
      <c r="F59" s="1"/>
      <c r="G59" s="191">
        <f>ROUND(E59*F59,2)</f>
        <v>0</v>
      </c>
      <c r="H59" s="190"/>
      <c r="I59" s="191">
        <f>ROUND(E59*H59,2)</f>
        <v>0</v>
      </c>
      <c r="J59" s="190"/>
      <c r="K59" s="191">
        <f>ROUND(E59*J59,2)</f>
        <v>0</v>
      </c>
      <c r="L59" s="191">
        <v>21</v>
      </c>
      <c r="M59" s="191">
        <f>G59*(1+L59/100)</f>
        <v>0</v>
      </c>
      <c r="N59" s="189">
        <v>0</v>
      </c>
      <c r="O59" s="189">
        <f>ROUND(E59*N59,2)</f>
        <v>0</v>
      </c>
      <c r="P59" s="189">
        <v>0</v>
      </c>
      <c r="Q59" s="189">
        <f>ROUND(E59*P59,2)</f>
        <v>0</v>
      </c>
      <c r="R59" s="191"/>
      <c r="S59" s="191" t="s">
        <v>57</v>
      </c>
      <c r="T59" s="192" t="s">
        <v>58</v>
      </c>
      <c r="U59" s="193">
        <v>0</v>
      </c>
      <c r="V59" s="193">
        <f>ROUND(E59*U59,2)</f>
        <v>0</v>
      </c>
      <c r="W59" s="193"/>
      <c r="X59" s="193" t="s">
        <v>46</v>
      </c>
      <c r="Y59" s="193" t="s">
        <v>47</v>
      </c>
      <c r="Z59" s="194"/>
      <c r="AA59" s="194"/>
      <c r="AB59" s="194"/>
      <c r="AC59" s="194"/>
      <c r="AD59" s="194"/>
      <c r="AE59" s="194"/>
      <c r="AF59" s="194"/>
      <c r="AG59" s="194" t="s">
        <v>169</v>
      </c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2">
      <c r="A60" s="195"/>
      <c r="B60" s="196"/>
      <c r="C60" s="211" t="s">
        <v>250</v>
      </c>
      <c r="D60" s="212"/>
      <c r="E60" s="213">
        <v>1.49</v>
      </c>
      <c r="F60" s="193"/>
      <c r="G60" s="193"/>
      <c r="H60" s="193"/>
      <c r="I60" s="193"/>
      <c r="J60" s="193"/>
      <c r="K60" s="193"/>
      <c r="L60" s="193"/>
      <c r="M60" s="193"/>
      <c r="N60" s="199"/>
      <c r="O60" s="199"/>
      <c r="P60" s="199"/>
      <c r="Q60" s="199"/>
      <c r="R60" s="193"/>
      <c r="S60" s="193"/>
      <c r="T60" s="193"/>
      <c r="U60" s="193"/>
      <c r="V60" s="193"/>
      <c r="W60" s="193"/>
      <c r="X60" s="193"/>
      <c r="Y60" s="193"/>
      <c r="Z60" s="194"/>
      <c r="AA60" s="194"/>
      <c r="AB60" s="194"/>
      <c r="AC60" s="194"/>
      <c r="AD60" s="194"/>
      <c r="AE60" s="194"/>
      <c r="AF60" s="194"/>
      <c r="AG60" s="194" t="s">
        <v>113</v>
      </c>
      <c r="AH60" s="194">
        <v>5</v>
      </c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1">
      <c r="A61" s="200">
        <v>33</v>
      </c>
      <c r="B61" s="201" t="s">
        <v>180</v>
      </c>
      <c r="C61" s="202" t="s">
        <v>181</v>
      </c>
      <c r="D61" s="203" t="s">
        <v>56</v>
      </c>
      <c r="E61" s="204">
        <v>1</v>
      </c>
      <c r="F61" s="2"/>
      <c r="G61" s="206">
        <f>ROUND(E61*F61,2)</f>
        <v>0</v>
      </c>
      <c r="H61" s="205"/>
      <c r="I61" s="206">
        <f>ROUND(E61*H61,2)</f>
        <v>0</v>
      </c>
      <c r="J61" s="205"/>
      <c r="K61" s="206">
        <f>ROUND(E61*J61,2)</f>
        <v>0</v>
      </c>
      <c r="L61" s="206">
        <v>21</v>
      </c>
      <c r="M61" s="206">
        <f>G61*(1+L61/100)</f>
        <v>0</v>
      </c>
      <c r="N61" s="204">
        <v>0</v>
      </c>
      <c r="O61" s="204">
        <f>ROUND(E61*N61,2)</f>
        <v>0</v>
      </c>
      <c r="P61" s="204">
        <v>0</v>
      </c>
      <c r="Q61" s="204">
        <f>ROUND(E61*P61,2)</f>
        <v>0</v>
      </c>
      <c r="R61" s="206"/>
      <c r="S61" s="206" t="s">
        <v>57</v>
      </c>
      <c r="T61" s="207" t="s">
        <v>58</v>
      </c>
      <c r="U61" s="193">
        <v>0</v>
      </c>
      <c r="V61" s="193">
        <f>ROUND(E61*U61,2)</f>
        <v>0</v>
      </c>
      <c r="W61" s="193"/>
      <c r="X61" s="193" t="s">
        <v>100</v>
      </c>
      <c r="Y61" s="193" t="s">
        <v>47</v>
      </c>
      <c r="Z61" s="194"/>
      <c r="AA61" s="194"/>
      <c r="AB61" s="194"/>
      <c r="AC61" s="194"/>
      <c r="AD61" s="194"/>
      <c r="AE61" s="194"/>
      <c r="AF61" s="194"/>
      <c r="AG61" s="194" t="s">
        <v>182</v>
      </c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>
      <c r="A62" s="177" t="s">
        <v>37</v>
      </c>
      <c r="B62" s="178" t="s">
        <v>72</v>
      </c>
      <c r="C62" s="179" t="s">
        <v>73</v>
      </c>
      <c r="D62" s="180"/>
      <c r="E62" s="181"/>
      <c r="F62" s="182"/>
      <c r="G62" s="182">
        <f>SUMIF(AG63:AG64,"&lt;&gt;NOR",G63:G64)</f>
        <v>0</v>
      </c>
      <c r="H62" s="182"/>
      <c r="I62" s="182">
        <f>SUM(I63:I64)</f>
        <v>0</v>
      </c>
      <c r="J62" s="182"/>
      <c r="K62" s="182">
        <f>SUM(K63:K64)</f>
        <v>0</v>
      </c>
      <c r="L62" s="182"/>
      <c r="M62" s="182">
        <f>SUM(M63:M64)</f>
        <v>0</v>
      </c>
      <c r="N62" s="181"/>
      <c r="O62" s="181">
        <f>SUM(O63:O64)</f>
        <v>0.2</v>
      </c>
      <c r="P62" s="181"/>
      <c r="Q62" s="181">
        <f>SUM(Q63:Q64)</f>
        <v>0</v>
      </c>
      <c r="R62" s="182"/>
      <c r="S62" s="182"/>
      <c r="T62" s="183"/>
      <c r="U62" s="184"/>
      <c r="V62" s="184">
        <f>SUM(V63:V64)</f>
        <v>27.97</v>
      </c>
      <c r="W62" s="184"/>
      <c r="X62" s="184"/>
      <c r="Y62" s="184"/>
      <c r="AG62" s="153" t="s">
        <v>40</v>
      </c>
    </row>
    <row r="63" spans="1:60" outlineLevel="1">
      <c r="A63" s="200">
        <v>34</v>
      </c>
      <c r="B63" s="201" t="s">
        <v>77</v>
      </c>
      <c r="C63" s="202" t="s">
        <v>78</v>
      </c>
      <c r="D63" s="203" t="s">
        <v>43</v>
      </c>
      <c r="E63" s="204">
        <v>110</v>
      </c>
      <c r="F63" s="2"/>
      <c r="G63" s="206">
        <f>ROUND(E63*F63,2)</f>
        <v>0</v>
      </c>
      <c r="H63" s="205"/>
      <c r="I63" s="206">
        <f>ROUND(E63*H63,2)</f>
        <v>0</v>
      </c>
      <c r="J63" s="205"/>
      <c r="K63" s="206">
        <f>ROUND(E63*J63,2)</f>
        <v>0</v>
      </c>
      <c r="L63" s="206">
        <v>21</v>
      </c>
      <c r="M63" s="206">
        <f>G63*(1+L63/100)</f>
        <v>0</v>
      </c>
      <c r="N63" s="204">
        <v>1.58E-3</v>
      </c>
      <c r="O63" s="204">
        <f>ROUND(E63*N63,2)</f>
        <v>0.17</v>
      </c>
      <c r="P63" s="204">
        <v>0</v>
      </c>
      <c r="Q63" s="204">
        <f>ROUND(E63*P63,2)</f>
        <v>0</v>
      </c>
      <c r="R63" s="206" t="s">
        <v>76</v>
      </c>
      <c r="S63" s="206" t="s">
        <v>45</v>
      </c>
      <c r="T63" s="207" t="s">
        <v>45</v>
      </c>
      <c r="U63" s="193">
        <v>0.214</v>
      </c>
      <c r="V63" s="193">
        <f>ROUND(E63*U63,2)</f>
        <v>23.54</v>
      </c>
      <c r="W63" s="193"/>
      <c r="X63" s="193" t="s">
        <v>46</v>
      </c>
      <c r="Y63" s="193" t="s">
        <v>47</v>
      </c>
      <c r="Z63" s="194"/>
      <c r="AA63" s="194"/>
      <c r="AB63" s="194"/>
      <c r="AC63" s="194"/>
      <c r="AD63" s="194"/>
      <c r="AE63" s="194"/>
      <c r="AF63" s="194"/>
      <c r="AG63" s="194" t="s">
        <v>48</v>
      </c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 outlineLevel="1">
      <c r="A64" s="200">
        <v>35</v>
      </c>
      <c r="B64" s="201" t="s">
        <v>74</v>
      </c>
      <c r="C64" s="202" t="s">
        <v>75</v>
      </c>
      <c r="D64" s="203" t="s">
        <v>43</v>
      </c>
      <c r="E64" s="204">
        <v>25</v>
      </c>
      <c r="F64" s="2"/>
      <c r="G64" s="206">
        <f>ROUND(E64*F64,2)</f>
        <v>0</v>
      </c>
      <c r="H64" s="205"/>
      <c r="I64" s="206">
        <f>ROUND(E64*H64,2)</f>
        <v>0</v>
      </c>
      <c r="J64" s="205"/>
      <c r="K64" s="206">
        <f>ROUND(E64*J64,2)</f>
        <v>0</v>
      </c>
      <c r="L64" s="206">
        <v>21</v>
      </c>
      <c r="M64" s="206">
        <f>G64*(1+L64/100)</f>
        <v>0</v>
      </c>
      <c r="N64" s="204">
        <v>1.2099999999999999E-3</v>
      </c>
      <c r="O64" s="204">
        <f>ROUND(E64*N64,2)</f>
        <v>0.03</v>
      </c>
      <c r="P64" s="204">
        <v>0</v>
      </c>
      <c r="Q64" s="204">
        <f>ROUND(E64*P64,2)</f>
        <v>0</v>
      </c>
      <c r="R64" s="206" t="s">
        <v>76</v>
      </c>
      <c r="S64" s="206" t="s">
        <v>45</v>
      </c>
      <c r="T64" s="207" t="s">
        <v>45</v>
      </c>
      <c r="U64" s="193">
        <v>0.17699999999999999</v>
      </c>
      <c r="V64" s="193">
        <f>ROUND(E64*U64,2)</f>
        <v>4.43</v>
      </c>
      <c r="W64" s="193"/>
      <c r="X64" s="193" t="s">
        <v>46</v>
      </c>
      <c r="Y64" s="193" t="s">
        <v>47</v>
      </c>
      <c r="Z64" s="194"/>
      <c r="AA64" s="194"/>
      <c r="AB64" s="194"/>
      <c r="AC64" s="194"/>
      <c r="AD64" s="194"/>
      <c r="AE64" s="194"/>
      <c r="AF64" s="194"/>
      <c r="AG64" s="194" t="s">
        <v>48</v>
      </c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>
      <c r="A65" s="177" t="s">
        <v>37</v>
      </c>
      <c r="B65" s="178" t="s">
        <v>251</v>
      </c>
      <c r="C65" s="179" t="s">
        <v>252</v>
      </c>
      <c r="D65" s="180"/>
      <c r="E65" s="181"/>
      <c r="F65" s="182"/>
      <c r="G65" s="182">
        <f>SUMIF(AG66:AG66,"&lt;&gt;NOR",G66:G66)</f>
        <v>0</v>
      </c>
      <c r="H65" s="182"/>
      <c r="I65" s="182">
        <f>SUM(I66:I66)</f>
        <v>0</v>
      </c>
      <c r="J65" s="182"/>
      <c r="K65" s="182">
        <f>SUM(K66:K66)</f>
        <v>0</v>
      </c>
      <c r="L65" s="182"/>
      <c r="M65" s="182">
        <f>SUM(M66:M66)</f>
        <v>0</v>
      </c>
      <c r="N65" s="181"/>
      <c r="O65" s="181">
        <f>SUM(O66:O66)</f>
        <v>0.03</v>
      </c>
      <c r="P65" s="181"/>
      <c r="Q65" s="181">
        <f>SUM(Q66:Q66)</f>
        <v>0</v>
      </c>
      <c r="R65" s="182"/>
      <c r="S65" s="182"/>
      <c r="T65" s="183"/>
      <c r="U65" s="184"/>
      <c r="V65" s="184">
        <f>SUM(V66:V66)</f>
        <v>0.99</v>
      </c>
      <c r="W65" s="184"/>
      <c r="X65" s="184"/>
      <c r="Y65" s="184"/>
      <c r="AG65" s="153" t="s">
        <v>40</v>
      </c>
    </row>
    <row r="66" spans="1:60" ht="48" outlineLevel="1">
      <c r="A66" s="200">
        <v>36</v>
      </c>
      <c r="B66" s="201" t="s">
        <v>253</v>
      </c>
      <c r="C66" s="202" t="s">
        <v>311</v>
      </c>
      <c r="D66" s="203" t="s">
        <v>66</v>
      </c>
      <c r="E66" s="204">
        <v>1</v>
      </c>
      <c r="F66" s="1"/>
      <c r="G66" s="206">
        <f>ROUND(E66*F66,2)</f>
        <v>0</v>
      </c>
      <c r="H66" s="206"/>
      <c r="I66" s="206">
        <f>ROUND(E66*H66,2)</f>
        <v>0</v>
      </c>
      <c r="J66" s="206"/>
      <c r="K66" s="206">
        <f>ROUND(E66*J66,2)</f>
        <v>0</v>
      </c>
      <c r="L66" s="206">
        <v>21</v>
      </c>
      <c r="M66" s="206">
        <f>G66*(1+L66/100)</f>
        <v>0</v>
      </c>
      <c r="N66" s="204">
        <v>2.64E-2</v>
      </c>
      <c r="O66" s="204">
        <f>ROUND(E66*N66,2)</f>
        <v>0.03</v>
      </c>
      <c r="P66" s="204">
        <v>0</v>
      </c>
      <c r="Q66" s="204">
        <f>ROUND(E66*P66,2)</f>
        <v>0</v>
      </c>
      <c r="R66" s="206"/>
      <c r="S66" s="206" t="s">
        <v>57</v>
      </c>
      <c r="T66" s="207" t="s">
        <v>58</v>
      </c>
      <c r="U66" s="193">
        <v>0.99</v>
      </c>
      <c r="V66" s="193">
        <f>ROUND(E66*U66,2)</f>
        <v>0.99</v>
      </c>
      <c r="W66" s="193"/>
      <c r="X66" s="193" t="s">
        <v>46</v>
      </c>
      <c r="Y66" s="193" t="s">
        <v>47</v>
      </c>
      <c r="Z66" s="194"/>
      <c r="AA66" s="194"/>
      <c r="AB66" s="194"/>
      <c r="AC66" s="194"/>
      <c r="AD66" s="194"/>
      <c r="AE66" s="194"/>
      <c r="AF66" s="194"/>
      <c r="AG66" s="194" t="s">
        <v>48</v>
      </c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>
      <c r="A67" s="177" t="s">
        <v>37</v>
      </c>
      <c r="B67" s="178" t="s">
        <v>53</v>
      </c>
      <c r="C67" s="179" t="s">
        <v>54</v>
      </c>
      <c r="D67" s="180"/>
      <c r="E67" s="181"/>
      <c r="F67" s="182"/>
      <c r="G67" s="182">
        <f>G68+G70+G71</f>
        <v>0</v>
      </c>
      <c r="H67" s="182"/>
      <c r="I67" s="182">
        <f>SUM(I68:I68)</f>
        <v>0</v>
      </c>
      <c r="J67" s="182"/>
      <c r="K67" s="182">
        <f>SUM(K68:K68)</f>
        <v>0</v>
      </c>
      <c r="L67" s="182"/>
      <c r="M67" s="182">
        <f>SUM(M68:M68)</f>
        <v>0</v>
      </c>
      <c r="N67" s="181"/>
      <c r="O67" s="181">
        <f>SUM(O68:O68)</f>
        <v>0</v>
      </c>
      <c r="P67" s="181"/>
      <c r="Q67" s="181">
        <f>SUM(Q68:Q68)</f>
        <v>0</v>
      </c>
      <c r="R67" s="182"/>
      <c r="S67" s="182"/>
      <c r="T67" s="183"/>
      <c r="U67" s="184"/>
      <c r="V67" s="184">
        <f>SUM(V68:V68)</f>
        <v>0</v>
      </c>
      <c r="W67" s="184"/>
      <c r="X67" s="184"/>
      <c r="Y67" s="184"/>
      <c r="AG67" s="153" t="s">
        <v>40</v>
      </c>
    </row>
    <row r="68" spans="1:60" ht="62.5" customHeight="1" outlineLevel="1">
      <c r="A68" s="216">
        <v>37</v>
      </c>
      <c r="B68" s="217" t="s">
        <v>62</v>
      </c>
      <c r="C68" s="218" t="s">
        <v>310</v>
      </c>
      <c r="D68" s="219" t="s">
        <v>66</v>
      </c>
      <c r="E68" s="222">
        <v>4</v>
      </c>
      <c r="F68" s="104"/>
      <c r="G68" s="221">
        <f>ROUND(E68*F68,2)</f>
        <v>0</v>
      </c>
      <c r="H68" s="220"/>
      <c r="I68" s="221">
        <f>ROUND(E68*H68,2)</f>
        <v>0</v>
      </c>
      <c r="J68" s="220"/>
      <c r="K68" s="221">
        <f>ROUND(E68*J68,2)</f>
        <v>0</v>
      </c>
      <c r="L68" s="221">
        <v>21</v>
      </c>
      <c r="M68" s="221">
        <f>G68*(1+L68/100)</f>
        <v>0</v>
      </c>
      <c r="N68" s="222">
        <v>0</v>
      </c>
      <c r="O68" s="222">
        <f>ROUND(E68*N68,2)</f>
        <v>0</v>
      </c>
      <c r="P68" s="222">
        <v>0</v>
      </c>
      <c r="Q68" s="222">
        <f>ROUND(E68*P68,2)</f>
        <v>0</v>
      </c>
      <c r="R68" s="221"/>
      <c r="S68" s="221" t="s">
        <v>57</v>
      </c>
      <c r="T68" s="242" t="s">
        <v>58</v>
      </c>
      <c r="U68" s="193">
        <v>0</v>
      </c>
      <c r="V68" s="193">
        <f>ROUND(E68*U68,2)</f>
        <v>0</v>
      </c>
      <c r="W68" s="193"/>
      <c r="X68" s="193" t="s">
        <v>46</v>
      </c>
      <c r="Y68" s="193" t="s">
        <v>47</v>
      </c>
      <c r="Z68" s="194"/>
      <c r="AA68" s="194"/>
      <c r="AB68" s="194"/>
      <c r="AC68" s="194"/>
      <c r="AD68" s="194"/>
      <c r="AE68" s="194"/>
      <c r="AF68" s="194"/>
      <c r="AG68" s="194" t="s">
        <v>48</v>
      </c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ht="24" customHeight="1" outlineLevel="1">
      <c r="A69" s="195"/>
      <c r="B69" s="196"/>
      <c r="C69" s="243" t="s">
        <v>60</v>
      </c>
      <c r="D69" s="244"/>
      <c r="E69" s="244"/>
      <c r="F69" s="244"/>
      <c r="G69" s="244"/>
      <c r="H69" s="193"/>
      <c r="I69" s="193"/>
      <c r="J69" s="193"/>
      <c r="K69" s="193"/>
      <c r="L69" s="193"/>
      <c r="M69" s="193"/>
      <c r="N69" s="199"/>
      <c r="O69" s="199"/>
      <c r="P69" s="199"/>
      <c r="Q69" s="199"/>
      <c r="R69" s="193"/>
      <c r="S69" s="193"/>
      <c r="T69" s="242"/>
      <c r="U69" s="193"/>
      <c r="V69" s="193"/>
      <c r="W69" s="193"/>
      <c r="X69" s="193"/>
      <c r="Y69" s="193"/>
      <c r="Z69" s="194"/>
      <c r="AA69" s="194"/>
      <c r="AB69" s="194"/>
      <c r="AC69" s="194"/>
      <c r="AD69" s="194"/>
      <c r="AE69" s="194"/>
      <c r="AF69" s="194"/>
      <c r="AG69" s="194"/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ht="24" outlineLevel="1">
      <c r="A70" s="200">
        <v>38</v>
      </c>
      <c r="B70" s="201" t="s">
        <v>62</v>
      </c>
      <c r="C70" s="202" t="s">
        <v>63</v>
      </c>
      <c r="D70" s="203" t="s">
        <v>56</v>
      </c>
      <c r="E70" s="204">
        <v>1</v>
      </c>
      <c r="F70" s="2"/>
      <c r="G70" s="206">
        <f>ROUND(E70*F70,2)</f>
        <v>0</v>
      </c>
      <c r="H70" s="205"/>
      <c r="I70" s="206">
        <f>ROUND(E70*H70,2)</f>
        <v>0</v>
      </c>
      <c r="J70" s="205"/>
      <c r="K70" s="206">
        <f>ROUND(E70*J70,2)</f>
        <v>0</v>
      </c>
      <c r="L70" s="206">
        <v>21</v>
      </c>
      <c r="M70" s="206">
        <f>G70*(1+L70/100)</f>
        <v>0</v>
      </c>
      <c r="N70" s="204">
        <v>0</v>
      </c>
      <c r="O70" s="204">
        <f>ROUND(E70*N70,2)</f>
        <v>0</v>
      </c>
      <c r="P70" s="204">
        <v>0</v>
      </c>
      <c r="Q70" s="204">
        <f>ROUND(E70*P70,2)</f>
        <v>0</v>
      </c>
      <c r="R70" s="206"/>
      <c r="S70" s="206" t="s">
        <v>57</v>
      </c>
      <c r="T70" s="242"/>
      <c r="U70" s="193"/>
      <c r="V70" s="193"/>
      <c r="W70" s="193"/>
      <c r="X70" s="193"/>
      <c r="Y70" s="193"/>
      <c r="Z70" s="194"/>
      <c r="AA70" s="194"/>
      <c r="AB70" s="194"/>
      <c r="AC70" s="194"/>
      <c r="AD70" s="194"/>
      <c r="AE70" s="194"/>
      <c r="AF70" s="194"/>
      <c r="AG70" s="194"/>
      <c r="AH70" s="194"/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 outlineLevel="1">
      <c r="A71" s="200">
        <v>39</v>
      </c>
      <c r="B71" s="201" t="s">
        <v>64</v>
      </c>
      <c r="C71" s="202" t="s">
        <v>65</v>
      </c>
      <c r="D71" s="203" t="s">
        <v>66</v>
      </c>
      <c r="E71" s="204">
        <v>4</v>
      </c>
      <c r="F71" s="2"/>
      <c r="G71" s="206">
        <f>ROUND(E71*F71,2)</f>
        <v>0</v>
      </c>
      <c r="H71" s="205"/>
      <c r="I71" s="206">
        <f>ROUND(E71*H71,2)</f>
        <v>0</v>
      </c>
      <c r="J71" s="205"/>
      <c r="K71" s="206">
        <f>ROUND(E71*J71,2)</f>
        <v>0</v>
      </c>
      <c r="L71" s="206">
        <v>21</v>
      </c>
      <c r="M71" s="206">
        <f>G71*(1+L71/100)</f>
        <v>0</v>
      </c>
      <c r="N71" s="204">
        <v>0</v>
      </c>
      <c r="O71" s="204">
        <f>ROUND(E71*N71,2)</f>
        <v>0</v>
      </c>
      <c r="P71" s="204">
        <v>0</v>
      </c>
      <c r="Q71" s="204">
        <f>ROUND(E71*P71,2)</f>
        <v>0</v>
      </c>
      <c r="R71" s="206"/>
      <c r="S71" s="206" t="s">
        <v>57</v>
      </c>
      <c r="T71" s="242"/>
      <c r="U71" s="193"/>
      <c r="V71" s="193"/>
      <c r="W71" s="193"/>
      <c r="X71" s="193"/>
      <c r="Y71" s="193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</row>
    <row r="72" spans="1:60">
      <c r="A72" s="177" t="s">
        <v>37</v>
      </c>
      <c r="B72" s="178" t="s">
        <v>183</v>
      </c>
      <c r="C72" s="179" t="s">
        <v>184</v>
      </c>
      <c r="D72" s="180"/>
      <c r="E72" s="181"/>
      <c r="F72" s="182"/>
      <c r="G72" s="182">
        <f>SUMIF(AG73:AG88,"&lt;&gt;NOR",G73:G88)</f>
        <v>0</v>
      </c>
      <c r="H72" s="182"/>
      <c r="I72" s="182">
        <f>SUM(I73:I88)</f>
        <v>0</v>
      </c>
      <c r="J72" s="182"/>
      <c r="K72" s="182">
        <f>SUM(K73:K88)</f>
        <v>0</v>
      </c>
      <c r="L72" s="182"/>
      <c r="M72" s="182">
        <f>SUM(M73:M88)</f>
        <v>0</v>
      </c>
      <c r="N72" s="181"/>
      <c r="O72" s="181">
        <f>SUM(O73:O88)</f>
        <v>0.01</v>
      </c>
      <c r="P72" s="181"/>
      <c r="Q72" s="181">
        <f>SUM(Q73:Q88)</f>
        <v>0</v>
      </c>
      <c r="R72" s="182"/>
      <c r="S72" s="182"/>
      <c r="T72" s="183"/>
      <c r="U72" s="184"/>
      <c r="V72" s="184">
        <f>SUM(V73:V88)</f>
        <v>1.47</v>
      </c>
      <c r="W72" s="184"/>
      <c r="X72" s="184"/>
      <c r="Y72" s="184"/>
      <c r="AG72" s="153" t="s">
        <v>40</v>
      </c>
    </row>
    <row r="73" spans="1:60" outlineLevel="1">
      <c r="A73" s="200">
        <v>40</v>
      </c>
      <c r="B73" s="201" t="s">
        <v>191</v>
      </c>
      <c r="C73" s="202" t="s">
        <v>192</v>
      </c>
      <c r="D73" s="203" t="s">
        <v>87</v>
      </c>
      <c r="E73" s="204">
        <v>42</v>
      </c>
      <c r="F73" s="2"/>
      <c r="G73" s="206">
        <f>ROUND(E73*F73,2)</f>
        <v>0</v>
      </c>
      <c r="H73" s="205"/>
      <c r="I73" s="206">
        <f>ROUND(E73*H73,2)</f>
        <v>0</v>
      </c>
      <c r="J73" s="205"/>
      <c r="K73" s="206">
        <f>ROUND(E73*J73,2)</f>
        <v>0</v>
      </c>
      <c r="L73" s="206">
        <v>21</v>
      </c>
      <c r="M73" s="206">
        <f>G73*(1+L73/100)</f>
        <v>0</v>
      </c>
      <c r="N73" s="204">
        <v>0</v>
      </c>
      <c r="O73" s="204">
        <f>ROUND(E73*N73,2)</f>
        <v>0</v>
      </c>
      <c r="P73" s="204">
        <v>0</v>
      </c>
      <c r="Q73" s="204">
        <f>ROUND(E73*P73,2)</f>
        <v>0</v>
      </c>
      <c r="R73" s="206"/>
      <c r="S73" s="206" t="s">
        <v>57</v>
      </c>
      <c r="T73" s="207" t="s">
        <v>58</v>
      </c>
      <c r="U73" s="193">
        <v>0</v>
      </c>
      <c r="V73" s="193">
        <f>ROUND(E73*U73,2)</f>
        <v>0</v>
      </c>
      <c r="W73" s="193"/>
      <c r="X73" s="193" t="s">
        <v>46</v>
      </c>
      <c r="Y73" s="193" t="s">
        <v>47</v>
      </c>
      <c r="Z73" s="194"/>
      <c r="AA73" s="194"/>
      <c r="AB73" s="194"/>
      <c r="AC73" s="194"/>
      <c r="AD73" s="194"/>
      <c r="AE73" s="194"/>
      <c r="AF73" s="194"/>
      <c r="AG73" s="194" t="s">
        <v>59</v>
      </c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 outlineLevel="1">
      <c r="A74" s="200">
        <v>41</v>
      </c>
      <c r="B74" s="201" t="s">
        <v>193</v>
      </c>
      <c r="C74" s="202" t="s">
        <v>194</v>
      </c>
      <c r="D74" s="203" t="s">
        <v>66</v>
      </c>
      <c r="E74" s="204">
        <v>1</v>
      </c>
      <c r="F74" s="2"/>
      <c r="G74" s="206">
        <f>ROUND(E74*F74,2)</f>
        <v>0</v>
      </c>
      <c r="H74" s="205"/>
      <c r="I74" s="206">
        <f>ROUND(E74*H74,2)</f>
        <v>0</v>
      </c>
      <c r="J74" s="205"/>
      <c r="K74" s="206">
        <f>ROUND(E74*J74,2)</f>
        <v>0</v>
      </c>
      <c r="L74" s="206">
        <v>21</v>
      </c>
      <c r="M74" s="206">
        <f>G74*(1+L74/100)</f>
        <v>0</v>
      </c>
      <c r="N74" s="204">
        <v>0</v>
      </c>
      <c r="O74" s="204">
        <f>ROUND(E74*N74,2)</f>
        <v>0</v>
      </c>
      <c r="P74" s="204">
        <v>0</v>
      </c>
      <c r="Q74" s="204">
        <f>ROUND(E74*P74,2)</f>
        <v>0</v>
      </c>
      <c r="R74" s="206"/>
      <c r="S74" s="206" t="s">
        <v>57</v>
      </c>
      <c r="T74" s="207" t="s">
        <v>58</v>
      </c>
      <c r="U74" s="193">
        <v>0</v>
      </c>
      <c r="V74" s="193">
        <f>ROUND(E74*U74,2)</f>
        <v>0</v>
      </c>
      <c r="W74" s="193"/>
      <c r="X74" s="193" t="s">
        <v>46</v>
      </c>
      <c r="Y74" s="193" t="s">
        <v>47</v>
      </c>
      <c r="Z74" s="194"/>
      <c r="AA74" s="194"/>
      <c r="AB74" s="194"/>
      <c r="AC74" s="194"/>
      <c r="AD74" s="194"/>
      <c r="AE74" s="194"/>
      <c r="AF74" s="194"/>
      <c r="AG74" s="194" t="s">
        <v>59</v>
      </c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</row>
    <row r="75" spans="1:60" outlineLevel="1">
      <c r="A75" s="200">
        <v>42</v>
      </c>
      <c r="B75" s="201" t="s">
        <v>189</v>
      </c>
      <c r="C75" s="202" t="s">
        <v>309</v>
      </c>
      <c r="D75" s="203" t="s">
        <v>110</v>
      </c>
      <c r="E75" s="204">
        <v>20</v>
      </c>
      <c r="F75" s="2"/>
      <c r="G75" s="206">
        <f>ROUND(E75*F75,2)</f>
        <v>0</v>
      </c>
      <c r="H75" s="205"/>
      <c r="I75" s="206">
        <f>ROUND(E75*H75,2)</f>
        <v>0</v>
      </c>
      <c r="J75" s="205"/>
      <c r="K75" s="206">
        <f>ROUND(E75*J75,2)</f>
        <v>0</v>
      </c>
      <c r="L75" s="206">
        <v>21</v>
      </c>
      <c r="M75" s="206">
        <f>G75*(1+L75/100)</f>
        <v>0</v>
      </c>
      <c r="N75" s="204">
        <v>5.5999999999999995E-4</v>
      </c>
      <c r="O75" s="204">
        <f>ROUND(E75*N75,2)</f>
        <v>0.01</v>
      </c>
      <c r="P75" s="204">
        <v>0</v>
      </c>
      <c r="Q75" s="204">
        <f>ROUND(E75*P75,2)</f>
        <v>0</v>
      </c>
      <c r="R75" s="206" t="s">
        <v>183</v>
      </c>
      <c r="S75" s="206" t="s">
        <v>45</v>
      </c>
      <c r="T75" s="207" t="s">
        <v>45</v>
      </c>
      <c r="U75" s="193">
        <v>7.3679999999999995E-2</v>
      </c>
      <c r="V75" s="193">
        <f>ROUND(E75*U75,2)</f>
        <v>1.47</v>
      </c>
      <c r="W75" s="193"/>
      <c r="X75" s="193" t="s">
        <v>46</v>
      </c>
      <c r="Y75" s="193" t="s">
        <v>47</v>
      </c>
      <c r="Z75" s="194"/>
      <c r="AA75" s="194"/>
      <c r="AB75" s="194"/>
      <c r="AC75" s="194"/>
      <c r="AD75" s="194"/>
      <c r="AE75" s="194"/>
      <c r="AF75" s="194"/>
      <c r="AG75" s="194" t="s">
        <v>190</v>
      </c>
      <c r="AH75" s="194"/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1">
      <c r="A76" s="200">
        <v>43</v>
      </c>
      <c r="B76" s="201" t="s">
        <v>185</v>
      </c>
      <c r="C76" s="202" t="s">
        <v>254</v>
      </c>
      <c r="D76" s="203" t="s">
        <v>71</v>
      </c>
      <c r="E76" s="204">
        <v>56</v>
      </c>
      <c r="F76" s="2"/>
      <c r="G76" s="206">
        <f>ROUND(E76*F76,2)</f>
        <v>0</v>
      </c>
      <c r="H76" s="205"/>
      <c r="I76" s="206">
        <f>ROUND(E76*H76,2)</f>
        <v>0</v>
      </c>
      <c r="J76" s="205"/>
      <c r="K76" s="206">
        <f>ROUND(E76*J76,2)</f>
        <v>0</v>
      </c>
      <c r="L76" s="206">
        <v>21</v>
      </c>
      <c r="M76" s="206">
        <f>G76*(1+L76/100)</f>
        <v>0</v>
      </c>
      <c r="N76" s="204">
        <v>0</v>
      </c>
      <c r="O76" s="204">
        <f>ROUND(E76*N76,2)</f>
        <v>0</v>
      </c>
      <c r="P76" s="204">
        <v>0</v>
      </c>
      <c r="Q76" s="204">
        <f>ROUND(E76*P76,2)</f>
        <v>0</v>
      </c>
      <c r="R76" s="206"/>
      <c r="S76" s="206" t="s">
        <v>45</v>
      </c>
      <c r="T76" s="207" t="s">
        <v>58</v>
      </c>
      <c r="U76" s="193">
        <v>0</v>
      </c>
      <c r="V76" s="193">
        <f>ROUND(E76*U76,2)</f>
        <v>0</v>
      </c>
      <c r="W76" s="193"/>
      <c r="X76" s="193" t="s">
        <v>46</v>
      </c>
      <c r="Y76" s="193" t="s">
        <v>47</v>
      </c>
      <c r="Z76" s="194"/>
      <c r="AA76" s="194"/>
      <c r="AB76" s="194"/>
      <c r="AC76" s="194"/>
      <c r="AD76" s="194"/>
      <c r="AE76" s="194"/>
      <c r="AF76" s="194"/>
      <c r="AG76" s="194" t="s">
        <v>59</v>
      </c>
      <c r="AH76" s="194"/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outlineLevel="1">
      <c r="A77" s="200">
        <v>44</v>
      </c>
      <c r="B77" s="201" t="s">
        <v>196</v>
      </c>
      <c r="C77" s="202" t="s">
        <v>197</v>
      </c>
      <c r="D77" s="203" t="s">
        <v>56</v>
      </c>
      <c r="E77" s="204">
        <v>1</v>
      </c>
      <c r="F77" s="2"/>
      <c r="G77" s="206">
        <f>ROUND(E77*F77,2)</f>
        <v>0</v>
      </c>
      <c r="H77" s="205"/>
      <c r="I77" s="206">
        <f>ROUND(E77*H77,2)</f>
        <v>0</v>
      </c>
      <c r="J77" s="205"/>
      <c r="K77" s="206">
        <f>ROUND(E77*J77,2)</f>
        <v>0</v>
      </c>
      <c r="L77" s="206">
        <v>21</v>
      </c>
      <c r="M77" s="206">
        <f>G77*(1+L77/100)</f>
        <v>0</v>
      </c>
      <c r="N77" s="204">
        <v>0</v>
      </c>
      <c r="O77" s="204">
        <f>ROUND(E77*N77,2)</f>
        <v>0</v>
      </c>
      <c r="P77" s="204">
        <v>0</v>
      </c>
      <c r="Q77" s="204">
        <f>ROUND(E77*P77,2)</f>
        <v>0</v>
      </c>
      <c r="R77" s="206"/>
      <c r="S77" s="206" t="s">
        <v>57</v>
      </c>
      <c r="T77" s="207" t="s">
        <v>58</v>
      </c>
      <c r="U77" s="193">
        <v>0</v>
      </c>
      <c r="V77" s="193">
        <f>ROUND(E77*U77,2)</f>
        <v>0</v>
      </c>
      <c r="W77" s="193"/>
      <c r="X77" s="193" t="s">
        <v>46</v>
      </c>
      <c r="Y77" s="193" t="s">
        <v>47</v>
      </c>
      <c r="Z77" s="194"/>
      <c r="AA77" s="194"/>
      <c r="AB77" s="194"/>
      <c r="AC77" s="194"/>
      <c r="AD77" s="194"/>
      <c r="AE77" s="194"/>
      <c r="AF77" s="194"/>
      <c r="AG77" s="194" t="s">
        <v>59</v>
      </c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ht="24" outlineLevel="1">
      <c r="A78" s="200">
        <v>45</v>
      </c>
      <c r="B78" s="201" t="s">
        <v>200</v>
      </c>
      <c r="C78" s="202" t="s">
        <v>255</v>
      </c>
      <c r="D78" s="203" t="s">
        <v>66</v>
      </c>
      <c r="E78" s="204">
        <v>1</v>
      </c>
      <c r="F78" s="2"/>
      <c r="G78" s="206">
        <f>ROUND(E78*F78,2)</f>
        <v>0</v>
      </c>
      <c r="H78" s="205"/>
      <c r="I78" s="206">
        <f>ROUND(E78*H78,2)</f>
        <v>0</v>
      </c>
      <c r="J78" s="205"/>
      <c r="K78" s="206">
        <f>ROUND(E78*J78,2)</f>
        <v>0</v>
      </c>
      <c r="L78" s="206">
        <v>21</v>
      </c>
      <c r="M78" s="206">
        <f>G78*(1+L78/100)</f>
        <v>0</v>
      </c>
      <c r="N78" s="204">
        <v>0</v>
      </c>
      <c r="O78" s="204">
        <f>ROUND(E78*N78,2)</f>
        <v>0</v>
      </c>
      <c r="P78" s="204">
        <v>0</v>
      </c>
      <c r="Q78" s="204">
        <f>ROUND(E78*P78,2)</f>
        <v>0</v>
      </c>
      <c r="R78" s="206"/>
      <c r="S78" s="206" t="s">
        <v>57</v>
      </c>
      <c r="T78" s="207" t="s">
        <v>58</v>
      </c>
      <c r="U78" s="193">
        <v>0</v>
      </c>
      <c r="V78" s="193">
        <f>ROUND(E78*U78,2)</f>
        <v>0</v>
      </c>
      <c r="W78" s="193"/>
      <c r="X78" s="193" t="s">
        <v>46</v>
      </c>
      <c r="Y78" s="193" t="s">
        <v>47</v>
      </c>
      <c r="Z78" s="194"/>
      <c r="AA78" s="194"/>
      <c r="AB78" s="194"/>
      <c r="AC78" s="194"/>
      <c r="AD78" s="194"/>
      <c r="AE78" s="194"/>
      <c r="AF78" s="194"/>
      <c r="AG78" s="194" t="s">
        <v>59</v>
      </c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1">
      <c r="A79" s="200">
        <v>46</v>
      </c>
      <c r="B79" s="201" t="s">
        <v>205</v>
      </c>
      <c r="C79" s="202" t="s">
        <v>207</v>
      </c>
      <c r="D79" s="203" t="s">
        <v>56</v>
      </c>
      <c r="E79" s="204">
        <v>1</v>
      </c>
      <c r="F79" s="2"/>
      <c r="G79" s="206">
        <f>ROUND(E79*F79,2)</f>
        <v>0</v>
      </c>
      <c r="H79" s="205"/>
      <c r="I79" s="206">
        <f>ROUND(E79*H79,2)</f>
        <v>0</v>
      </c>
      <c r="J79" s="205"/>
      <c r="K79" s="206">
        <f>ROUND(E79*J79,2)</f>
        <v>0</v>
      </c>
      <c r="L79" s="206">
        <v>21</v>
      </c>
      <c r="M79" s="206">
        <f>G79*(1+L79/100)</f>
        <v>0</v>
      </c>
      <c r="N79" s="204">
        <v>0</v>
      </c>
      <c r="O79" s="204">
        <f>ROUND(E79*N79,2)</f>
        <v>0</v>
      </c>
      <c r="P79" s="204">
        <v>0</v>
      </c>
      <c r="Q79" s="204">
        <f>ROUND(E79*P79,2)</f>
        <v>0</v>
      </c>
      <c r="R79" s="206"/>
      <c r="S79" s="206" t="s">
        <v>57</v>
      </c>
      <c r="T79" s="207" t="s">
        <v>58</v>
      </c>
      <c r="U79" s="193">
        <v>0</v>
      </c>
      <c r="V79" s="193">
        <f>ROUND(E79*U79,2)</f>
        <v>0</v>
      </c>
      <c r="W79" s="193"/>
      <c r="X79" s="193" t="s">
        <v>100</v>
      </c>
      <c r="Y79" s="193" t="s">
        <v>47</v>
      </c>
      <c r="Z79" s="194"/>
      <c r="AA79" s="194"/>
      <c r="AB79" s="194"/>
      <c r="AC79" s="194"/>
      <c r="AD79" s="194"/>
      <c r="AE79" s="194"/>
      <c r="AF79" s="194"/>
      <c r="AG79" s="194" t="s">
        <v>101</v>
      </c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1">
      <c r="A80" s="200">
        <v>47</v>
      </c>
      <c r="B80" s="201" t="s">
        <v>208</v>
      </c>
      <c r="C80" s="202" t="s">
        <v>209</v>
      </c>
      <c r="D80" s="203" t="s">
        <v>96</v>
      </c>
      <c r="E80" s="204">
        <v>1</v>
      </c>
      <c r="F80" s="2"/>
      <c r="G80" s="206">
        <f>ROUND(E80*F80,2)</f>
        <v>0</v>
      </c>
      <c r="H80" s="205"/>
      <c r="I80" s="206">
        <f>ROUND(E80*H80,2)</f>
        <v>0</v>
      </c>
      <c r="J80" s="205"/>
      <c r="K80" s="206">
        <f>ROUND(E80*J80,2)</f>
        <v>0</v>
      </c>
      <c r="L80" s="206">
        <v>21</v>
      </c>
      <c r="M80" s="206">
        <f>G80*(1+L80/100)</f>
        <v>0</v>
      </c>
      <c r="N80" s="204">
        <v>0</v>
      </c>
      <c r="O80" s="204">
        <f>ROUND(E80*N80,2)</f>
        <v>0</v>
      </c>
      <c r="P80" s="204">
        <v>0</v>
      </c>
      <c r="Q80" s="204">
        <f>ROUND(E80*P80,2)</f>
        <v>0</v>
      </c>
      <c r="R80" s="206"/>
      <c r="S80" s="206" t="s">
        <v>57</v>
      </c>
      <c r="T80" s="207" t="s">
        <v>58</v>
      </c>
      <c r="U80" s="193">
        <v>0</v>
      </c>
      <c r="V80" s="193">
        <f>ROUND(E80*U80,2)</f>
        <v>0</v>
      </c>
      <c r="W80" s="193"/>
      <c r="X80" s="193" t="s">
        <v>100</v>
      </c>
      <c r="Y80" s="193" t="s">
        <v>47</v>
      </c>
      <c r="Z80" s="194"/>
      <c r="AA80" s="194"/>
      <c r="AB80" s="194"/>
      <c r="AC80" s="194"/>
      <c r="AD80" s="194"/>
      <c r="AE80" s="194"/>
      <c r="AF80" s="194"/>
      <c r="AG80" s="194" t="s">
        <v>182</v>
      </c>
      <c r="AH80" s="194"/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ht="84" outlineLevel="1">
      <c r="A81" s="200">
        <v>48</v>
      </c>
      <c r="B81" s="201" t="s">
        <v>202</v>
      </c>
      <c r="C81" s="202" t="s">
        <v>300</v>
      </c>
      <c r="D81" s="203" t="s">
        <v>56</v>
      </c>
      <c r="E81" s="204">
        <v>11</v>
      </c>
      <c r="F81" s="2"/>
      <c r="G81" s="206">
        <f>ROUND(E81*F81,2)</f>
        <v>0</v>
      </c>
      <c r="H81" s="206"/>
      <c r="I81" s="206">
        <f>ROUND(E81*H81,2)</f>
        <v>0</v>
      </c>
      <c r="J81" s="206"/>
      <c r="K81" s="206">
        <f>ROUND(E81*J81,2)</f>
        <v>0</v>
      </c>
      <c r="L81" s="206">
        <v>21</v>
      </c>
      <c r="M81" s="206">
        <f>G81*(1+L81/100)</f>
        <v>0</v>
      </c>
      <c r="N81" s="204">
        <v>0</v>
      </c>
      <c r="O81" s="204">
        <f>ROUND(E81*N81,2)</f>
        <v>0</v>
      </c>
      <c r="P81" s="204">
        <v>0</v>
      </c>
      <c r="Q81" s="204">
        <f>ROUND(E81*P81,2)</f>
        <v>0</v>
      </c>
      <c r="R81" s="206"/>
      <c r="S81" s="206" t="s">
        <v>57</v>
      </c>
      <c r="T81" s="207"/>
      <c r="U81" s="193"/>
      <c r="V81" s="193"/>
      <c r="W81" s="193"/>
      <c r="X81" s="193"/>
      <c r="Y81" s="193"/>
      <c r="Z81" s="194"/>
      <c r="AA81" s="194"/>
      <c r="AB81" s="194"/>
      <c r="AC81" s="194"/>
      <c r="AD81" s="194"/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194"/>
      <c r="BE81" s="194"/>
      <c r="BF81" s="194"/>
      <c r="BG81" s="194"/>
      <c r="BH81" s="194"/>
    </row>
    <row r="82" spans="1:60" outlineLevel="1">
      <c r="A82" s="200">
        <v>49</v>
      </c>
      <c r="B82" s="201" t="s">
        <v>210</v>
      </c>
      <c r="C82" s="202" t="s">
        <v>211</v>
      </c>
      <c r="D82" s="203" t="s">
        <v>56</v>
      </c>
      <c r="E82" s="204">
        <v>1</v>
      </c>
      <c r="F82" s="2"/>
      <c r="G82" s="206">
        <f>ROUND(E82*F82,2)</f>
        <v>0</v>
      </c>
      <c r="H82" s="205"/>
      <c r="I82" s="206">
        <f>ROUND(E82*H82,2)</f>
        <v>0</v>
      </c>
      <c r="J82" s="205"/>
      <c r="K82" s="206">
        <f>ROUND(E82*J82,2)</f>
        <v>0</v>
      </c>
      <c r="L82" s="206">
        <v>21</v>
      </c>
      <c r="M82" s="206">
        <f>G82*(1+L82/100)</f>
        <v>0</v>
      </c>
      <c r="N82" s="204">
        <v>0</v>
      </c>
      <c r="O82" s="204">
        <f>ROUND(E82*N82,2)</f>
        <v>0</v>
      </c>
      <c r="P82" s="204">
        <v>0</v>
      </c>
      <c r="Q82" s="204">
        <f>ROUND(E82*P82,2)</f>
        <v>0</v>
      </c>
      <c r="R82" s="206"/>
      <c r="S82" s="206" t="s">
        <v>57</v>
      </c>
      <c r="T82" s="207" t="s">
        <v>58</v>
      </c>
      <c r="U82" s="193">
        <v>0</v>
      </c>
      <c r="V82" s="193">
        <f>ROUND(E82*U82,2)</f>
        <v>0</v>
      </c>
      <c r="W82" s="193"/>
      <c r="X82" s="193" t="s">
        <v>100</v>
      </c>
      <c r="Y82" s="193" t="s">
        <v>47</v>
      </c>
      <c r="Z82" s="194"/>
      <c r="AA82" s="194"/>
      <c r="AB82" s="194"/>
      <c r="AC82" s="194"/>
      <c r="AD82" s="194"/>
      <c r="AE82" s="194"/>
      <c r="AF82" s="194"/>
      <c r="AG82" s="194" t="s">
        <v>182</v>
      </c>
      <c r="AH82" s="194"/>
      <c r="AI82" s="194"/>
      <c r="AJ82" s="194"/>
      <c r="AK82" s="194"/>
      <c r="AL82" s="194"/>
      <c r="AM82" s="194"/>
      <c r="AN82" s="194"/>
      <c r="AO82" s="194"/>
      <c r="AP82" s="194"/>
      <c r="AQ82" s="194"/>
      <c r="AR82" s="194"/>
      <c r="AS82" s="194"/>
      <c r="AT82" s="194"/>
      <c r="AU82" s="194"/>
      <c r="AV82" s="194"/>
      <c r="AW82" s="194"/>
      <c r="AX82" s="194"/>
      <c r="AY82" s="194"/>
      <c r="AZ82" s="194"/>
      <c r="BA82" s="194"/>
      <c r="BB82" s="194"/>
      <c r="BC82" s="194"/>
      <c r="BD82" s="194"/>
      <c r="BE82" s="194"/>
      <c r="BF82" s="194"/>
      <c r="BG82" s="194"/>
      <c r="BH82" s="194"/>
    </row>
    <row r="83" spans="1:60" outlineLevel="1">
      <c r="A83" s="185">
        <v>50</v>
      </c>
      <c r="B83" s="186" t="s">
        <v>256</v>
      </c>
      <c r="C83" s="187" t="s">
        <v>257</v>
      </c>
      <c r="D83" s="188" t="s">
        <v>96</v>
      </c>
      <c r="E83" s="189">
        <v>1</v>
      </c>
      <c r="F83" s="1"/>
      <c r="G83" s="191">
        <f>ROUND(E83*F83,2)</f>
        <v>0</v>
      </c>
      <c r="H83" s="190"/>
      <c r="I83" s="191">
        <f>ROUND(E83*H83,2)</f>
        <v>0</v>
      </c>
      <c r="J83" s="190"/>
      <c r="K83" s="191">
        <f>ROUND(E83*J83,2)</f>
        <v>0</v>
      </c>
      <c r="L83" s="191">
        <v>21</v>
      </c>
      <c r="M83" s="191">
        <f>G83*(1+L83/100)</f>
        <v>0</v>
      </c>
      <c r="N83" s="189">
        <v>0</v>
      </c>
      <c r="O83" s="189">
        <f>ROUND(E83*N83,2)</f>
        <v>0</v>
      </c>
      <c r="P83" s="189">
        <v>0</v>
      </c>
      <c r="Q83" s="189">
        <f>ROUND(E83*P83,2)</f>
        <v>0</v>
      </c>
      <c r="R83" s="191"/>
      <c r="S83" s="191" t="s">
        <v>57</v>
      </c>
      <c r="T83" s="192" t="s">
        <v>58</v>
      </c>
      <c r="U83" s="193">
        <v>0</v>
      </c>
      <c r="V83" s="193">
        <f>ROUND(E83*U83,2)</f>
        <v>0</v>
      </c>
      <c r="W83" s="193"/>
      <c r="X83" s="193" t="s">
        <v>46</v>
      </c>
      <c r="Y83" s="193" t="s">
        <v>47</v>
      </c>
      <c r="Z83" s="194"/>
      <c r="AA83" s="194"/>
      <c r="AB83" s="194"/>
      <c r="AC83" s="194"/>
      <c r="AD83" s="194"/>
      <c r="AE83" s="194"/>
      <c r="AF83" s="194"/>
      <c r="AG83" s="194" t="s">
        <v>48</v>
      </c>
      <c r="AH83" s="194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ht="34.5" customHeight="1" outlineLevel="2">
      <c r="A84" s="195"/>
      <c r="B84" s="196"/>
      <c r="C84" s="243" t="s">
        <v>302</v>
      </c>
      <c r="D84" s="244"/>
      <c r="E84" s="244"/>
      <c r="F84" s="244"/>
      <c r="G84" s="244"/>
      <c r="H84" s="193"/>
      <c r="I84" s="193"/>
      <c r="J84" s="193"/>
      <c r="K84" s="193"/>
      <c r="L84" s="193"/>
      <c r="M84" s="193"/>
      <c r="N84" s="199"/>
      <c r="O84" s="199"/>
      <c r="P84" s="199"/>
      <c r="Q84" s="199"/>
      <c r="R84" s="193"/>
      <c r="S84" s="193"/>
      <c r="T84" s="193"/>
      <c r="U84" s="193"/>
      <c r="V84" s="193"/>
      <c r="W84" s="193"/>
      <c r="X84" s="193"/>
      <c r="Y84" s="193"/>
      <c r="Z84" s="194"/>
      <c r="AA84" s="194"/>
      <c r="AB84" s="194"/>
      <c r="AC84" s="194"/>
      <c r="AD84" s="194"/>
      <c r="AE84" s="194"/>
      <c r="AF84" s="194"/>
      <c r="AG84" s="194" t="s">
        <v>61</v>
      </c>
      <c r="AH84" s="194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210" t="str">
        <f>C84</f>
        <v>Drobné elektroinstalační práce -  natažení husího krku DN50 z místa, kde bude učitelská katedra do krabice v čelní stěně označena KO 150 krabice. Z této krabice natáhmnout stejný husí krk DN50 do krabičky vedle zásuvek, dle plánku "instalace zásuvek čelní stěna"</v>
      </c>
      <c r="BB84" s="194"/>
      <c r="BC84" s="194"/>
      <c r="BD84" s="194"/>
      <c r="BE84" s="194"/>
      <c r="BF84" s="194"/>
      <c r="BG84" s="194"/>
      <c r="BH84" s="194"/>
    </row>
    <row r="85" spans="1:60" ht="27" customHeight="1" outlineLevel="1">
      <c r="A85" s="200">
        <v>51</v>
      </c>
      <c r="B85" s="201" t="s">
        <v>203</v>
      </c>
      <c r="C85" s="202" t="s">
        <v>299</v>
      </c>
      <c r="D85" s="203" t="s">
        <v>56</v>
      </c>
      <c r="E85" s="204">
        <v>3</v>
      </c>
      <c r="F85" s="1"/>
      <c r="G85" s="206">
        <f>ROUND(E85*F85,2)</f>
        <v>0</v>
      </c>
      <c r="H85" s="205"/>
      <c r="I85" s="206">
        <f>ROUND(E85*H85,2)</f>
        <v>0</v>
      </c>
      <c r="J85" s="205"/>
      <c r="K85" s="206">
        <f>ROUND(E85*J85,2)</f>
        <v>0</v>
      </c>
      <c r="L85" s="206">
        <v>21</v>
      </c>
      <c r="M85" s="206">
        <f>G85*(1+L85/100)</f>
        <v>0</v>
      </c>
      <c r="N85" s="204">
        <v>0</v>
      </c>
      <c r="O85" s="204">
        <f>ROUND(E85*N85,2)</f>
        <v>0</v>
      </c>
      <c r="P85" s="204">
        <v>0</v>
      </c>
      <c r="Q85" s="204">
        <f>ROUND(E85*P85,2)</f>
        <v>0</v>
      </c>
      <c r="R85" s="206"/>
      <c r="S85" s="206" t="s">
        <v>57</v>
      </c>
      <c r="T85" s="207" t="s">
        <v>58</v>
      </c>
      <c r="U85" s="193">
        <v>0</v>
      </c>
      <c r="V85" s="193">
        <f>ROUND(E85*U85,2)</f>
        <v>0</v>
      </c>
      <c r="W85" s="193"/>
      <c r="X85" s="193" t="s">
        <v>46</v>
      </c>
      <c r="Y85" s="193" t="s">
        <v>47</v>
      </c>
      <c r="Z85" s="194"/>
      <c r="AA85" s="194"/>
      <c r="AB85" s="194"/>
      <c r="AC85" s="194"/>
      <c r="AD85" s="194"/>
      <c r="AE85" s="194"/>
      <c r="AF85" s="194"/>
      <c r="AG85" s="194" t="s">
        <v>48</v>
      </c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ht="20.5" customHeight="1" outlineLevel="1">
      <c r="A86" s="200">
        <v>52</v>
      </c>
      <c r="B86" s="201" t="s">
        <v>204</v>
      </c>
      <c r="C86" s="202" t="s">
        <v>308</v>
      </c>
      <c r="D86" s="203" t="s">
        <v>56</v>
      </c>
      <c r="E86" s="204">
        <v>1</v>
      </c>
      <c r="F86" s="1"/>
      <c r="G86" s="206">
        <f>ROUND(E86*F86,2)</f>
        <v>0</v>
      </c>
      <c r="H86" s="205"/>
      <c r="I86" s="206">
        <f>ROUND(E86*H86,2)</f>
        <v>0</v>
      </c>
      <c r="J86" s="205"/>
      <c r="K86" s="206">
        <f>ROUND(E86*J86,2)</f>
        <v>0</v>
      </c>
      <c r="L86" s="206">
        <v>21</v>
      </c>
      <c r="M86" s="206">
        <f>G86*(1+L86/100)</f>
        <v>0</v>
      </c>
      <c r="N86" s="204">
        <v>0</v>
      </c>
      <c r="O86" s="204">
        <f>ROUND(E86*N86,2)</f>
        <v>0</v>
      </c>
      <c r="P86" s="204">
        <v>0</v>
      </c>
      <c r="Q86" s="204">
        <f>ROUND(E86*P86,2)</f>
        <v>0</v>
      </c>
      <c r="R86" s="206"/>
      <c r="S86" s="206" t="s">
        <v>57</v>
      </c>
      <c r="T86" s="207" t="s">
        <v>58</v>
      </c>
      <c r="U86" s="193">
        <v>0</v>
      </c>
      <c r="V86" s="193">
        <f>ROUND(E86*U86,2)</f>
        <v>0</v>
      </c>
      <c r="W86" s="193"/>
      <c r="X86" s="193" t="s">
        <v>46</v>
      </c>
      <c r="Y86" s="193" t="s">
        <v>47</v>
      </c>
      <c r="Z86" s="194"/>
      <c r="AA86" s="194"/>
      <c r="AB86" s="194"/>
      <c r="AC86" s="194"/>
      <c r="AD86" s="194"/>
      <c r="AE86" s="194"/>
      <c r="AF86" s="194"/>
      <c r="AG86" s="194" t="s">
        <v>48</v>
      </c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ht="20.5" customHeight="1" outlineLevel="1">
      <c r="A87" s="200">
        <v>53</v>
      </c>
      <c r="B87" s="225" t="s">
        <v>297</v>
      </c>
      <c r="C87" s="226" t="s">
        <v>296</v>
      </c>
      <c r="D87" s="203" t="s">
        <v>56</v>
      </c>
      <c r="E87" s="227">
        <v>2</v>
      </c>
      <c r="F87" s="107"/>
      <c r="G87" s="228">
        <f>E87*F87</f>
        <v>0</v>
      </c>
      <c r="H87" s="205"/>
      <c r="I87" s="206"/>
      <c r="J87" s="205"/>
      <c r="K87" s="206"/>
      <c r="L87" s="206"/>
      <c r="M87" s="206"/>
      <c r="N87" s="204"/>
      <c r="O87" s="204"/>
      <c r="P87" s="204"/>
      <c r="Q87" s="204"/>
      <c r="R87" s="206"/>
      <c r="S87" s="206" t="s">
        <v>57</v>
      </c>
      <c r="T87" s="207"/>
      <c r="U87" s="193"/>
      <c r="V87" s="193"/>
      <c r="W87" s="193"/>
      <c r="X87" s="193"/>
      <c r="Y87" s="193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outlineLevel="1">
      <c r="A88" s="185">
        <v>54</v>
      </c>
      <c r="B88" s="186" t="s">
        <v>196</v>
      </c>
      <c r="C88" s="187" t="s">
        <v>212</v>
      </c>
      <c r="D88" s="188" t="s">
        <v>96</v>
      </c>
      <c r="E88" s="189">
        <v>1</v>
      </c>
      <c r="F88" s="1"/>
      <c r="G88" s="191">
        <f>ROUND(E88*F88,2)</f>
        <v>0</v>
      </c>
      <c r="H88" s="190"/>
      <c r="I88" s="191">
        <f>ROUND(E88*H88,2)</f>
        <v>0</v>
      </c>
      <c r="J88" s="190"/>
      <c r="K88" s="191">
        <f>ROUND(E88*J88,2)</f>
        <v>0</v>
      </c>
      <c r="L88" s="191">
        <v>21</v>
      </c>
      <c r="M88" s="191">
        <f>G88*(1+L88/100)</f>
        <v>0</v>
      </c>
      <c r="N88" s="189">
        <v>0</v>
      </c>
      <c r="O88" s="189">
        <f>ROUND(E88*N88,2)</f>
        <v>0</v>
      </c>
      <c r="P88" s="189">
        <v>0</v>
      </c>
      <c r="Q88" s="189">
        <f>ROUND(E88*P88,2)</f>
        <v>0</v>
      </c>
      <c r="R88" s="191"/>
      <c r="S88" s="191" t="s">
        <v>57</v>
      </c>
      <c r="T88" s="192" t="s">
        <v>58</v>
      </c>
      <c r="U88" s="193">
        <v>0</v>
      </c>
      <c r="V88" s="193">
        <f>ROUND(E88*U88,2)</f>
        <v>0</v>
      </c>
      <c r="W88" s="193"/>
      <c r="X88" s="193" t="s">
        <v>213</v>
      </c>
      <c r="Y88" s="193" t="s">
        <v>47</v>
      </c>
      <c r="Z88" s="194"/>
      <c r="AA88" s="194"/>
      <c r="AB88" s="194"/>
      <c r="AC88" s="194"/>
      <c r="AD88" s="194"/>
      <c r="AE88" s="194"/>
      <c r="AF88" s="194"/>
      <c r="AG88" s="194" t="s">
        <v>214</v>
      </c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>
      <c r="A89" s="172"/>
      <c r="B89" s="173"/>
      <c r="C89" s="233"/>
      <c r="D89" s="174"/>
      <c r="E89" s="172"/>
      <c r="F89" s="172"/>
      <c r="G89" s="172"/>
      <c r="H89" s="172"/>
      <c r="I89" s="172"/>
      <c r="J89" s="172"/>
      <c r="K89" s="172"/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AE89" s="153">
        <v>12</v>
      </c>
      <c r="AF89" s="153">
        <v>21</v>
      </c>
      <c r="AG89" s="153" t="s">
        <v>23</v>
      </c>
    </row>
    <row r="90" spans="1:60">
      <c r="A90" s="234"/>
      <c r="B90" s="235" t="s">
        <v>18</v>
      </c>
      <c r="C90" s="236"/>
      <c r="D90" s="237"/>
      <c r="E90" s="238"/>
      <c r="F90" s="238"/>
      <c r="G90" s="239">
        <f>G8+G12+G14+G16+G43+G51+G62+G65+G67+G72</f>
        <v>0</v>
      </c>
      <c r="H90" s="172"/>
      <c r="I90" s="172"/>
      <c r="J90" s="172"/>
      <c r="K90" s="172"/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AE90" s="153">
        <f>SUMIF(L7:L88,AE89,G7:G88)</f>
        <v>0</v>
      </c>
      <c r="AF90" s="153">
        <f>SUMIF(L7:L88,AF89,G7:G88)</f>
        <v>0</v>
      </c>
      <c r="AG90" s="153" t="s">
        <v>215</v>
      </c>
    </row>
    <row r="91" spans="1:60">
      <c r="C91" s="240"/>
      <c r="D91" s="166"/>
      <c r="AG91" s="153" t="s">
        <v>216</v>
      </c>
    </row>
    <row r="92" spans="1:60">
      <c r="D92" s="166"/>
    </row>
    <row r="93" spans="1:60">
      <c r="D93" s="166"/>
    </row>
    <row r="94" spans="1:60">
      <c r="D94" s="166"/>
    </row>
    <row r="95" spans="1:60">
      <c r="D95" s="166"/>
    </row>
    <row r="96" spans="1:60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</sheetData>
  <sheetProtection algorithmName="SHA-512" hashValue="yAb4QBKl9oIBxuy77koa5yW2KmtVUHGsDMD7oqO6jXW14QDleXZ1vy7gekFSc+yqlBB/dnDufJI4q1ZoMKFuMg==" saltValue="HTblblOXyWdesbtpMsI9Ig==" spinCount="100000" sheet="1" objects="1" scenarios="1"/>
  <mergeCells count="6">
    <mergeCell ref="C84:G84"/>
    <mergeCell ref="C69:G69"/>
    <mergeCell ref="A1:G1"/>
    <mergeCell ref="C2:G2"/>
    <mergeCell ref="C3:G3"/>
    <mergeCell ref="C4:G4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Stavba př_vědy</vt:lpstr>
      <vt:lpstr>Stavba MMU</vt:lpstr>
      <vt:lpstr>Stavba!CelkemDPHVypocet</vt:lpstr>
      <vt:lpstr>CenaCelkem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Stavba!Mena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2025-10-09T19:11:02Z</cp:lastPrinted>
  <dcterms:created xsi:type="dcterms:W3CDTF">2025-10-09T18:56:16Z</dcterms:created>
  <dcterms:modified xsi:type="dcterms:W3CDTF">2025-10-30T21:55:00Z</dcterms:modified>
</cp:coreProperties>
</file>