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harejih.mmo.cz\sharejih$\JIH_Users\marenczokovara\1. Veřejné zakázky 2016_PŘECHOD\1. EVIDENCE_VZ 2026\VZ 07.26 práce ZPŘ_INV_Rym\"/>
    </mc:Choice>
  </mc:AlternateContent>
  <xr:revisionPtr revIDLastSave="0" documentId="8_{1B40F4F5-F82F-43A4-801D-393ECAD36442}" xr6:coauthVersionLast="47" xr6:coauthVersionMax="47" xr10:uidLastSave="{00000000-0000-0000-0000-000000000000}"/>
  <bookViews>
    <workbookView xWindow="390" yWindow="0" windowWidth="26070" windowHeight="1548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5 1 Pol" sheetId="12" r:id="rId4"/>
    <sheet name="15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'15 1 Pol'!$1:$7</definedName>
    <definedName name="_xlnm.Print_Titles" localSheetId="4">'15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'15 1 Pol'!$A$1:$Y$126</definedName>
    <definedName name="_xlnm.Print_Area" localSheetId="4">'15 2 Pol'!$A$1:$Y$61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3" l="1"/>
  <c r="M9" i="13" s="1"/>
  <c r="I9" i="13"/>
  <c r="K9" i="13"/>
  <c r="K8" i="13" s="1"/>
  <c r="O9" i="13"/>
  <c r="Q9" i="13"/>
  <c r="V9" i="13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40" i="13"/>
  <c r="G27" i="13" s="1"/>
  <c r="I62" i="1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6" i="13"/>
  <c r="I63" i="1" s="1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V46" i="13" s="1"/>
  <c r="AF60" i="13"/>
  <c r="G43" i="1" s="1"/>
  <c r="BA121" i="12"/>
  <c r="G9" i="12"/>
  <c r="I9" i="12"/>
  <c r="K9" i="12"/>
  <c r="K8" i="12" s="1"/>
  <c r="M9" i="12"/>
  <c r="O9" i="12"/>
  <c r="O8" i="12" s="1"/>
  <c r="Q9" i="12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20" i="12"/>
  <c r="I20" i="12"/>
  <c r="K20" i="12"/>
  <c r="M20" i="12"/>
  <c r="O20" i="12"/>
  <c r="O15" i="12" s="1"/>
  <c r="Q20" i="12"/>
  <c r="V20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I57" i="1" s="1"/>
  <c r="G50" i="12"/>
  <c r="I50" i="12"/>
  <c r="K50" i="12"/>
  <c r="M50" i="12"/>
  <c r="O50" i="12"/>
  <c r="Q50" i="12"/>
  <c r="V50" i="12"/>
  <c r="G58" i="12"/>
  <c r="M58" i="12" s="1"/>
  <c r="M49" i="12" s="1"/>
  <c r="I58" i="12"/>
  <c r="K58" i="12"/>
  <c r="K49" i="12" s="1"/>
  <c r="O58" i="12"/>
  <c r="Q58" i="12"/>
  <c r="V58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7" i="12"/>
  <c r="M67" i="12" s="1"/>
  <c r="I67" i="12"/>
  <c r="K67" i="12"/>
  <c r="O67" i="12"/>
  <c r="Q67" i="12"/>
  <c r="V67" i="12"/>
  <c r="V66" i="12" s="1"/>
  <c r="G70" i="12"/>
  <c r="I70" i="12"/>
  <c r="I66" i="12" s="1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7" i="12"/>
  <c r="M87" i="12" s="1"/>
  <c r="I87" i="12"/>
  <c r="K87" i="12"/>
  <c r="O87" i="12"/>
  <c r="Q87" i="12"/>
  <c r="V87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M98" i="12"/>
  <c r="O98" i="12"/>
  <c r="Q98" i="12"/>
  <c r="V98" i="12"/>
  <c r="G100" i="12"/>
  <c r="I60" i="1" s="1"/>
  <c r="K100" i="12"/>
  <c r="O100" i="12"/>
  <c r="G101" i="12"/>
  <c r="M101" i="12" s="1"/>
  <c r="M100" i="12" s="1"/>
  <c r="I101" i="12"/>
  <c r="I100" i="12" s="1"/>
  <c r="K101" i="12"/>
  <c r="O101" i="12"/>
  <c r="Q101" i="12"/>
  <c r="Q100" i="12" s="1"/>
  <c r="V101" i="12"/>
  <c r="V100" i="12" s="1"/>
  <c r="G115" i="12"/>
  <c r="M115" i="12" s="1"/>
  <c r="M114" i="12" s="1"/>
  <c r="I115" i="12"/>
  <c r="I114" i="12" s="1"/>
  <c r="K115" i="12"/>
  <c r="O115" i="12"/>
  <c r="O114" i="12" s="1"/>
  <c r="Q115" i="12"/>
  <c r="Q114" i="12" s="1"/>
  <c r="V115" i="12"/>
  <c r="G116" i="12"/>
  <c r="M116" i="12" s="1"/>
  <c r="I116" i="12"/>
  <c r="K116" i="12"/>
  <c r="O116" i="12"/>
  <c r="Q116" i="12"/>
  <c r="V116" i="12"/>
  <c r="V114" i="12" s="1"/>
  <c r="G118" i="12"/>
  <c r="G114" i="12" s="1"/>
  <c r="I64" i="1" s="1"/>
  <c r="I19" i="1" s="1"/>
  <c r="I118" i="12"/>
  <c r="K118" i="12"/>
  <c r="M118" i="12"/>
  <c r="O118" i="12"/>
  <c r="Q118" i="12"/>
  <c r="V118" i="12"/>
  <c r="G120" i="12"/>
  <c r="M120" i="12" s="1"/>
  <c r="I120" i="12"/>
  <c r="I119" i="12" s="1"/>
  <c r="K120" i="12"/>
  <c r="O120" i="12"/>
  <c r="O119" i="12" s="1"/>
  <c r="Q120" i="12"/>
  <c r="V120" i="12"/>
  <c r="V119" i="12" s="1"/>
  <c r="G122" i="12"/>
  <c r="M122" i="12" s="1"/>
  <c r="I122" i="12"/>
  <c r="K122" i="12"/>
  <c r="O122" i="12"/>
  <c r="Q122" i="12"/>
  <c r="V122" i="12"/>
  <c r="AF125" i="12"/>
  <c r="G42" i="1" s="1"/>
  <c r="I16" i="1"/>
  <c r="H40" i="1"/>
  <c r="J28" i="1"/>
  <c r="J26" i="1"/>
  <c r="G38" i="1"/>
  <c r="F38" i="1"/>
  <c r="J23" i="1"/>
  <c r="J24" i="1"/>
  <c r="J25" i="1"/>
  <c r="J27" i="1"/>
  <c r="E24" i="1"/>
  <c r="E26" i="1"/>
  <c r="Q119" i="12" l="1"/>
  <c r="K15" i="12"/>
  <c r="Q8" i="12"/>
  <c r="Q46" i="13"/>
  <c r="V27" i="13"/>
  <c r="I27" i="13"/>
  <c r="K86" i="12"/>
  <c r="Q49" i="12"/>
  <c r="V8" i="13"/>
  <c r="I8" i="13"/>
  <c r="I86" i="12"/>
  <c r="K66" i="12"/>
  <c r="Q15" i="12"/>
  <c r="I8" i="12"/>
  <c r="V86" i="12"/>
  <c r="O66" i="12"/>
  <c r="V8" i="12"/>
  <c r="G39" i="1"/>
  <c r="G44" i="1" s="1"/>
  <c r="G25" i="1" s="1"/>
  <c r="A25" i="1" s="1"/>
  <c r="A26" i="1" s="1"/>
  <c r="G8" i="12"/>
  <c r="O46" i="13"/>
  <c r="V15" i="12"/>
  <c r="I15" i="12"/>
  <c r="K46" i="13"/>
  <c r="Q27" i="13"/>
  <c r="G41" i="1"/>
  <c r="Q66" i="12"/>
  <c r="O86" i="12"/>
  <c r="G119" i="12"/>
  <c r="I65" i="1" s="1"/>
  <c r="I20" i="1" s="1"/>
  <c r="K114" i="12"/>
  <c r="Q86" i="12"/>
  <c r="V49" i="12"/>
  <c r="I49" i="12"/>
  <c r="K119" i="12"/>
  <c r="O49" i="12"/>
  <c r="I46" i="13"/>
  <c r="O27" i="13"/>
  <c r="Q8" i="13"/>
  <c r="K27" i="13"/>
  <c r="G8" i="13"/>
  <c r="O8" i="13"/>
  <c r="M46" i="13"/>
  <c r="M40" i="13"/>
  <c r="M27" i="13" s="1"/>
  <c r="AE60" i="13"/>
  <c r="F43" i="1" s="1"/>
  <c r="H43" i="1" s="1"/>
  <c r="I43" i="1" s="1"/>
  <c r="M13" i="13"/>
  <c r="M8" i="13" s="1"/>
  <c r="M15" i="12"/>
  <c r="M8" i="12"/>
  <c r="M66" i="12"/>
  <c r="M119" i="12"/>
  <c r="M86" i="12"/>
  <c r="AE125" i="12"/>
  <c r="G15" i="12"/>
  <c r="I56" i="1" s="1"/>
  <c r="G66" i="12"/>
  <c r="I58" i="1" s="1"/>
  <c r="G86" i="12"/>
  <c r="I59" i="1" s="1"/>
  <c r="G125" i="12" l="1"/>
  <c r="I55" i="1"/>
  <c r="I61" i="1"/>
  <c r="I18" i="1" s="1"/>
  <c r="G60" i="13"/>
  <c r="F42" i="1"/>
  <c r="H42" i="1" s="1"/>
  <c r="I42" i="1" s="1"/>
  <c r="F41" i="1"/>
  <c r="H41" i="1" s="1"/>
  <c r="I41" i="1" s="1"/>
  <c r="F39" i="1"/>
  <c r="G26" i="1"/>
  <c r="F44" i="1" l="1"/>
  <c r="H39" i="1"/>
  <c r="H44" i="1" s="1"/>
  <c r="I39" i="1"/>
  <c r="I44" i="1" s="1"/>
  <c r="I66" i="1"/>
  <c r="I17" i="1"/>
  <c r="I21" i="1" s="1"/>
  <c r="J65" i="1" l="1"/>
  <c r="J64" i="1"/>
  <c r="J58" i="1"/>
  <c r="J63" i="1"/>
  <c r="J60" i="1"/>
  <c r="J55" i="1"/>
  <c r="J61" i="1"/>
  <c r="J57" i="1"/>
  <c r="J56" i="1"/>
  <c r="J59" i="1"/>
  <c r="J62" i="1"/>
  <c r="J42" i="1"/>
  <c r="J41" i="1"/>
  <c r="J39" i="1"/>
  <c r="J44" i="1" s="1"/>
  <c r="J43" i="1"/>
  <c r="G23" i="1"/>
  <c r="A23" i="1" s="1"/>
  <c r="G28" i="1"/>
  <c r="G24" i="1" l="1"/>
  <c r="A27" i="1" s="1"/>
  <c r="A24" i="1"/>
  <c r="J6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Kubík</author>
  </authors>
  <commentList>
    <comment ref="S6" authorId="0" shapeId="0" xr:uid="{86945BAC-4276-48E2-B6E1-4FC419473AD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DB345B0-79E8-4EA9-B69A-CDE8E34150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Kubík</author>
  </authors>
  <commentList>
    <comment ref="S6" authorId="0" shapeId="0" xr:uid="{376CE531-3607-4278-9332-997BD8173F1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1651917-C037-450E-9816-5C794AB3A99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<sst xmlns="http://schemas.openxmlformats.org/spreadsheetml/2006/main" count="1100" uniqueCount="364">
  <si>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</si>
  <si>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</si>
  <si>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</si>
  <si>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</si>
  <si>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</si>
  <si>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</si>
  <si>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</si>
  <si>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</si>
  <si>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</si>
  <si>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</si>
  <si>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</si>
  <si>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</si>
  <si>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</si>
  <si>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</si>
  <si>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</si>
  <si>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</si>
  <si>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</si>
  <si>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</si>
  <si>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</si>
  <si>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</si>
  <si>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</si>
  <si>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</si>
  <si>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</si>
  <si>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</si>
  <si>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</si>
  <si>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</si>
  <si>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</si>
  <si>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</si>
  <si>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</si>
  <si>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</si>
  <si>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</si>
  <si>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</si>
  <si>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</si>
  <si>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</si>
  <si>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</si>
  <si>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</si>
  <si>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</si>
  <si>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</si>
  <si>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</si>
  <si>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</si>
  <si>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</si>
  <si>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</si>
  <si>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</si>
  <si>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</t>
  </si>
  <si>
    <t>Ostatní stavby</t>
  </si>
  <si>
    <t>Stavba</t>
  </si>
  <si>
    <t>Stavební objekt</t>
  </si>
  <si>
    <t>15</t>
  </si>
  <si>
    <t>Vestavba holubníku Ostrava - Jih, Františka Formana 278/30, Ostrava 700 30</t>
  </si>
  <si>
    <t>1</t>
  </si>
  <si>
    <t>Stavební práce</t>
  </si>
  <si>
    <t>2</t>
  </si>
  <si>
    <t>Elektroinstalace</t>
  </si>
  <si>
    <t>Celkem za stavbu</t>
  </si>
  <si>
    <t>CZK</t>
  </si>
  <si>
    <t>#POPS</t>
  </si>
  <si>
    <t>Popis stavby: 3 - Ostatní stavby</t>
  </si>
  <si>
    <t>#POPO</t>
  </si>
  <si>
    <t>Popis objektu: 15 - Vestavba holubníku Ostrava - Jih, Františka Formana 278/30, Ostrava 700 30</t>
  </si>
  <si>
    <t>#POPR</t>
  </si>
  <si>
    <t>Popis rozpočtu: 1 - Stavební práce</t>
  </si>
  <si>
    <t>Popis rozpočtu: 2 - Elektroinstalace</t>
  </si>
  <si>
    <t>Rekapitulace dílů</t>
  </si>
  <si>
    <t>Typ dílu</t>
  </si>
  <si>
    <t>713</t>
  </si>
  <si>
    <t>Izolace tepelné</t>
  </si>
  <si>
    <t>762</t>
  </si>
  <si>
    <t>Konstrukce tesařské</t>
  </si>
  <si>
    <t>763</t>
  </si>
  <si>
    <t>Dřevostavby</t>
  </si>
  <si>
    <t>766</t>
  </si>
  <si>
    <t>Konstrukce truhlářské, okna a dveře</t>
  </si>
  <si>
    <t>776</t>
  </si>
  <si>
    <t>Podlahy a stěny povlakové</t>
  </si>
  <si>
    <t>783</t>
  </si>
  <si>
    <t>Nátěry</t>
  </si>
  <si>
    <t>M21001</t>
  </si>
  <si>
    <t>Elektromontáže</t>
  </si>
  <si>
    <t>M21002</t>
  </si>
  <si>
    <t>Materiály</t>
  </si>
  <si>
    <t>M21003</t>
  </si>
  <si>
    <t>Práce v HZS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</si>
  <si>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</si>
  <si>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</si>
  <si>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</si>
  <si>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</si>
  <si>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</si>
  <si>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</si>
  <si>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</si>
  <si>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</si>
  <si>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</si>
  <si>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</si>
  <si>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</si>
  <si>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</si>
  <si>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</si>
  <si>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</si>
  <si>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</si>
  <si>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</si>
  <si>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</si>
  <si>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</si>
  <si>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</si>
  <si>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</si>
  <si>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</si>
  <si>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</si>
  <si>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</si>
  <si>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</si>
  <si>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</si>
  <si>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</si>
  <si>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</si>
  <si>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</si>
  <si>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</si>
  <si>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</si>
  <si>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</si>
  <si>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713111111RT1</t>
  </si>
  <si>
    <t xml:space="preserve">Montáž tepelné izolace stropů kladené vrchem, volně,  </t>
  </si>
  <si>
    <t>m2</t>
  </si>
  <si>
    <t>800-713</t>
  </si>
  <si>
    <t>RTS 26/ I</t>
  </si>
  <si>
    <t>RTS 25/ II</t>
  </si>
  <si>
    <t>Práce</t>
  </si>
  <si>
    <t>Běžná</t>
  </si>
  <si>
    <t>POL1_</t>
  </si>
  <si>
    <t>podlaha : 3,34*(1,96+6,57)</t>
  </si>
  <si>
    <t>VV</t>
  </si>
  <si>
    <t>6315085941R</t>
  </si>
  <si>
    <t>Výrobek izolační pro budovy z minerální vlny (MW) tvar: rohož; tl = 140 mm; OH = 21 kg/m3; lambda = 0,033 W/(m.K)</t>
  </si>
  <si>
    <t>SPCM</t>
  </si>
  <si>
    <t>Specifikace</t>
  </si>
  <si>
    <t>POL3_</t>
  </si>
  <si>
    <t>Odkaz na mn. položky pořadí 1 : 28,49020*1,05</t>
  </si>
  <si>
    <t>998713203R00</t>
  </si>
  <si>
    <t>Přesun hmot pro izolace tepelné v objektech výšky do 24 m</t>
  </si>
  <si>
    <t>Přesun hmot</t>
  </si>
  <si>
    <t>POL7_</t>
  </si>
  <si>
    <t>50 m vodorovně</t>
  </si>
  <si>
    <t>SPI</t>
  </si>
  <si>
    <t>762123110R00</t>
  </si>
  <si>
    <t>Konstrukce dřevěných stěn a příček vázaných montáž  z fošen, hranolů a hranolků , průřezové plochy do 100 cm2</t>
  </si>
  <si>
    <t>m</t>
  </si>
  <si>
    <t>800-762</t>
  </si>
  <si>
    <t>holubník : 2,35*9+1,505*9</t>
  </si>
  <si>
    <t>vstup : 2,35*3+1,505*3</t>
  </si>
  <si>
    <t>2,35*3+1,505*2</t>
  </si>
  <si>
    <t>762195000R00</t>
  </si>
  <si>
    <t>Spojovací a ochranné prostředky hřebíky, svory, fixační prkna, impregnace</t>
  </si>
  <si>
    <t>m3</t>
  </si>
  <si>
    <t xml:space="preserve">10x10 : </t>
  </si>
  <si>
    <t>holubník : (2,35*9+1,505*9)*0,1*0,1*1,25</t>
  </si>
  <si>
    <t>vstup : (2,35*3+1,505*3)*0,1*0,1*1,25</t>
  </si>
  <si>
    <t>(2,35*3+1,505*2)*0,1*0,1*1,25</t>
  </si>
  <si>
    <t>762512245R00</t>
  </si>
  <si>
    <t>Položení podlah pod PVC montáž  šroubováním</t>
  </si>
  <si>
    <t>podlaha OSB desky : 3,34*(1,96+6,57)</t>
  </si>
  <si>
    <t>762822120R00</t>
  </si>
  <si>
    <t>Stropnice montáž  z hraněného a polohraněného řeziva s trámovými výměnami, průřezové plochy přes 144 do 288 cm2</t>
  </si>
  <si>
    <t>15x12 : (6,57+1,96)*3</t>
  </si>
  <si>
    <t>762895000R00</t>
  </si>
  <si>
    <t>Spojovací a ochranné prostředky hřebíky, svory, impregnace</t>
  </si>
  <si>
    <t>15x12 : (6,57+1,96)*3*0,15*0,12*1,25</t>
  </si>
  <si>
    <t>762911111R00</t>
  </si>
  <si>
    <t xml:space="preserve">Impregnace řeziva máčením, ochrana proti dřevokazným houbám, plísním a dřevokaznému hmyzu </t>
  </si>
  <si>
    <t>15x12 : (6,57+1,96)*3*(0,15*2+2*0,12)*1,25</t>
  </si>
  <si>
    <t>holubník : (2,35*9+1,505*9)*0,1*4*1,25</t>
  </si>
  <si>
    <t>vstup : (2,35*3+1,505*3)*0,1*4*1,25</t>
  </si>
  <si>
    <t>(2,35*3+1,505*2)*0,1*4*1,25</t>
  </si>
  <si>
    <t>7620001</t>
  </si>
  <si>
    <t>D+M Polic na stěnu pro uskladnění věcí hl. 250mm, dle PD</t>
  </si>
  <si>
    <t>soub</t>
  </si>
  <si>
    <t>Vlastní</t>
  </si>
  <si>
    <t>Indiv</t>
  </si>
  <si>
    <t>7620002</t>
  </si>
  <si>
    <t>D+M vletových otvorů, šířky 600mm, výšky 300mm, délka 1340mm, vč. polykarbonátové stříšky, dle PD, opatřeno "běháčkami"</t>
  </si>
  <si>
    <t>6051212a</t>
  </si>
  <si>
    <t>Řezivo jehličnaté - hranoly - jak. I L=4-6 m</t>
  </si>
  <si>
    <t>60726016.AR</t>
  </si>
  <si>
    <t>Deska z plochých třísek (OSB) typ: 3; tl = 22,0 mm; povrch: nebroušený</t>
  </si>
  <si>
    <t>podlaha OSB desky : 3,34*(1,96+6,57)*1,1</t>
  </si>
  <si>
    <t>998762203R00</t>
  </si>
  <si>
    <t>Přesun hmot pro konstrukce tesařské v objektech výšky do 24 m</t>
  </si>
  <si>
    <t>763612232R00</t>
  </si>
  <si>
    <t>Montáž obložení stěn, z desek tl. nad 18 mm, na P+D, šroubováním, bez dodávky desky</t>
  </si>
  <si>
    <t>800-763</t>
  </si>
  <si>
    <t>vč. dodávky a montáže spojovacího materiálu</t>
  </si>
  <si>
    <t>holubník : 2,35*6,57+1,505*6,57-0,8*1,3*2</t>
  </si>
  <si>
    <t>3,34*1,505*2+(0,845*3,34/2)*2-0,8*1,85*2</t>
  </si>
  <si>
    <t>vstup : 1,96*2,35+1,505*1,96</t>
  </si>
  <si>
    <t>3,34*1,05*3+(0,845*3,34/2)*3-0,8*1,85*3</t>
  </si>
  <si>
    <t>vertikální desky - stěny hnízd : 0,45*(2,35*7+1,505*16)</t>
  </si>
  <si>
    <t>0,3*2,35*7+0,3*1,505*17</t>
  </si>
  <si>
    <t>763614232RT1</t>
  </si>
  <si>
    <t>Montáž podlahy, z desek tl. nad 18 mm, na P+D, šroubováním, bez dodávky desky</t>
  </si>
  <si>
    <t>horizontální desky hnízd : 0,4*(2,726*6+2,97*4+3,6*4)</t>
  </si>
  <si>
    <t>Odkaz na mn. položky pořadí 15 : 81,88230*1,05</t>
  </si>
  <si>
    <t>Odkaz na mn. položky pořadí 16 : 17,05440*1,05</t>
  </si>
  <si>
    <t>998763201R00</t>
  </si>
  <si>
    <t>Přesun hmot dřevostaveb v objektech výšky do 6 m</t>
  </si>
  <si>
    <t>766422342R00</t>
  </si>
  <si>
    <t>Montáž obložení podhledů jednoduchých, panely obkladovými, z aglomerovaných desek, velikosti přes 0,6 do 1,5 m2</t>
  </si>
  <si>
    <t>800-766</t>
  </si>
  <si>
    <t>holubník : 6,57*3,69</t>
  </si>
  <si>
    <t>vstup : 1,96*3,69</t>
  </si>
  <si>
    <t>766001</t>
  </si>
  <si>
    <t>D+M dveří, zamykatelných, opatřeny větrací mřížkou, vč. zárubně, rozměr 800x1850mm</t>
  </si>
  <si>
    <t>766002</t>
  </si>
  <si>
    <t>D+M dveří, zamykatelných - revizní otvor, vč. zárubně, rozměr 800x1300mm</t>
  </si>
  <si>
    <t>766003</t>
  </si>
  <si>
    <t>D+M Háčku na stěnu pro pověšení oblečení</t>
  </si>
  <si>
    <t>kus</t>
  </si>
  <si>
    <t>766004</t>
  </si>
  <si>
    <t>D+M Bidýlka pro ptactvo, dle PD</t>
  </si>
  <si>
    <t>8+20+6*3</t>
  </si>
  <si>
    <t>76641711a</t>
  </si>
  <si>
    <t>Podkladový rošt dřevěný pod obložení stěn, vč. dodávky materiálu, kotvení</t>
  </si>
  <si>
    <t>76642711a</t>
  </si>
  <si>
    <t>Podkladový rošt pro obložení podhledů, vč. dodávky materiálu a kotvení</t>
  </si>
  <si>
    <t>Odkaz na mn. položky pořadí 19 : 31,47570</t>
  </si>
  <si>
    <t>60726014.AR</t>
  </si>
  <si>
    <t>Deska z plochých třísek (OSB) typ: 3; tl = 18,0 mm; povrch: nebroušený</t>
  </si>
  <si>
    <t>Odkaz na mn. položky pořadí 19 : 31,47570*1,05</t>
  </si>
  <si>
    <t>998766203R00</t>
  </si>
  <si>
    <t>Přesun hmot pro konstrukce truhlářské v objektech výšky do 24 m</t>
  </si>
  <si>
    <t>776101101R00</t>
  </si>
  <si>
    <t>Přípravné práce vysávání povlakových podlah průmyslovým vysavačem</t>
  </si>
  <si>
    <t>800-775</t>
  </si>
  <si>
    <t>položky neobsahují žádný materiál</t>
  </si>
  <si>
    <t>Odkaz na mn. položky pořadí 30 : 27,29600</t>
  </si>
  <si>
    <t>776421100RU1</t>
  </si>
  <si>
    <t>Lepení soklíků PVC a napojení krytiny na stěnu lepení podlahových soklíků z PVC a vinylu včetně dodávky soklíku</t>
  </si>
  <si>
    <t>POL1_7</t>
  </si>
  <si>
    <t>3,2*4+(2*1,96+2*6,57)</t>
  </si>
  <si>
    <t>776521100RT1</t>
  </si>
  <si>
    <t xml:space="preserve">Lepení povlakových podlah z plastů  ve formě pásů z PVC, montáž,  </t>
  </si>
  <si>
    <t>3,2*(1,96+6,57)</t>
  </si>
  <si>
    <t>77610112a</t>
  </si>
  <si>
    <t>Provedení penetrace podkladu pod.povlak.podlahy vč. penetrace</t>
  </si>
  <si>
    <t>POL1_1</t>
  </si>
  <si>
    <t>28412285R</t>
  </si>
  <si>
    <t>Krytina podlahová vinylová heterogenní; role; tl = 2,00 mm; nášlapná vrstva = 0,80 mm; povrchová úprava: PUR; zatížení: 23, 34, 43; protiskluznost: R10; trvalá deformace do 0,10 mm; rozměrová stálost do 0,40 %; RtF: Bfl; - s1</t>
  </si>
  <si>
    <t>Odkaz na mn. položky pořadí 30 : 27,29600*1,05</t>
  </si>
  <si>
    <t>998776203R00</t>
  </si>
  <si>
    <t>Přesun hmot pro podlahy povlakové v objektech výšky do 24 m</t>
  </si>
  <si>
    <t>vodorovně do 50 m</t>
  </si>
  <si>
    <t>783626020R00</t>
  </si>
  <si>
    <t>Nátěry truhlářských výrobků syntetické na vzduchu schnoucí, 2x lakování</t>
  </si>
  <si>
    <t>800-783</t>
  </si>
  <si>
    <t>včetně montáže, dodávkya demontáže lešení.</t>
  </si>
  <si>
    <t>POP</t>
  </si>
  <si>
    <t xml:space="preserve">podhled : </t>
  </si>
  <si>
    <t xml:space="preserve">stěny : </t>
  </si>
  <si>
    <t>vertikální desky - stěny hnízd : 0,45*(2,35*7+1,505*16)*2</t>
  </si>
  <si>
    <t>(0,3*2,35*7+0,3*1,505*17)*2</t>
  </si>
  <si>
    <t>horizontální desky hnízd : 0,4*(2,726*6+2,97*4+3,6*4)*2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</si>
  <si>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</si>
  <si>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</si>
  <si>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</si>
  <si>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</si>
  <si>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</si>
  <si>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</si>
  <si>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</si>
  <si>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Soubor</t>
  </si>
  <si>
    <t>Koordinace stavebních a technologických dodávek stavby.</t>
  </si>
  <si>
    <t>00524 R</t>
  </si>
  <si>
    <t>Předání a převzetí díla</t>
  </si>
  <si>
    <t>POL99_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</si>
  <si>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</si>
  <si>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</si>
  <si>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</si>
  <si>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</si>
  <si>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005211010R</t>
  </si>
  <si>
    <t>Předání a převzetí staveniště</t>
  </si>
  <si>
    <t>Náklady spojené s účastí zhotovitele na předání a převzetí staveniště.</t>
  </si>
  <si>
    <t>SUM</t>
  </si>
  <si>
    <t>END</t>
  </si>
  <si>
    <t>210010001</t>
  </si>
  <si>
    <t>LED zářivkové těleso 120cm + 2x LED zářivka 36W</t>
  </si>
  <si>
    <t>ks</t>
  </si>
  <si>
    <t>POL1_9</t>
  </si>
  <si>
    <t>210010002</t>
  </si>
  <si>
    <t>Venkovní senzor pohybu 360x120° bílá IP65</t>
  </si>
  <si>
    <t>210010003</t>
  </si>
  <si>
    <t>krab.přístrojová (1901; KP 68; KZ 3) bez zapojení</t>
  </si>
  <si>
    <t>210010004</t>
  </si>
  <si>
    <t>osazení lustr.svorky do 3x4 vč.zapoj.</t>
  </si>
  <si>
    <t>210010005</t>
  </si>
  <si>
    <t>ukonč.vod.v rozv.vč.zap.a konc.do 2.5mm2</t>
  </si>
  <si>
    <t>210010006</t>
  </si>
  <si>
    <t>ukonč.vod.v rozv.vč.zap.a konc.do 25 mm2</t>
  </si>
  <si>
    <t>210010007</t>
  </si>
  <si>
    <t>spín.vč.zap.1-pólový - řazení 1</t>
  </si>
  <si>
    <t>210010008</t>
  </si>
  <si>
    <t>mont.oceloplech.rozvodnic do 150kg</t>
  </si>
  <si>
    <t>210010009</t>
  </si>
  <si>
    <t>svorka na potrubí ,,Bernard,,vč.pásku(bez vodiče)</t>
  </si>
  <si>
    <t>210010010</t>
  </si>
  <si>
    <t>CXKE-R 3Cx1.5 mm2 750V (PU)</t>
  </si>
  <si>
    <t>210010011</t>
  </si>
  <si>
    <t>CXKE-R 3Cx2.5 mm2 750V (PU)</t>
  </si>
  <si>
    <t>210010012</t>
  </si>
  <si>
    <t>CXKE-R 5Cx4 mm2 750V (PU)</t>
  </si>
  <si>
    <t>210010013</t>
  </si>
  <si>
    <t>svorkovnice Wago</t>
  </si>
  <si>
    <t>210010014</t>
  </si>
  <si>
    <t>CY 6 mm2 zelenožlutý (VU)</t>
  </si>
  <si>
    <t>210010015</t>
  </si>
  <si>
    <t>ZAS.230V/16A. ZAS.KOMPLET IP54</t>
  </si>
  <si>
    <t>210010016</t>
  </si>
  <si>
    <t>TR.OHEBNA PVC 2323</t>
  </si>
  <si>
    <t>210010017</t>
  </si>
  <si>
    <t>GSM komunikátor</t>
  </si>
  <si>
    <t>210010018</t>
  </si>
  <si>
    <t>Zhášecí modul</t>
  </si>
  <si>
    <t>210020001</t>
  </si>
  <si>
    <t>svorka lustrová 3x4mm2 6311-07</t>
  </si>
  <si>
    <t>210020002</t>
  </si>
  <si>
    <t>210020003</t>
  </si>
  <si>
    <t>210020004</t>
  </si>
  <si>
    <t>210020005</t>
  </si>
  <si>
    <t>SP.č.1. ip54</t>
  </si>
  <si>
    <t>210020006</t>
  </si>
  <si>
    <t>PASKA CU 50CM</t>
  </si>
  <si>
    <t>210020007</t>
  </si>
  <si>
    <t>KR.KP 67/1</t>
  </si>
  <si>
    <t>210020008</t>
  </si>
  <si>
    <t>210020009</t>
  </si>
  <si>
    <t>210020010</t>
  </si>
  <si>
    <t>Rozváděč  RS1H - Kovová skříň T-BOX, nástěnná, 36 modulů - 2 řady, IP 65, 400x450x125 mm včetně, výzbroje, jističů, svorkovic včetně zapojení, plombování, včetně OP.</t>
  </si>
  <si>
    <t>210020011</t>
  </si>
  <si>
    <t>Elektroměrový rozváděč určený pro přímé měření energií. Technické parametry: 9x třífázový elektroměr, bez HDO 9x třífázový jistič 25A přívod standartně do 95 mm2 zatížení do 40A vybaven vodiči o</t>
  </si>
  <si>
    <t>průřezu 6mm2 pro elektroměr 9x VYPÍNAČ IS-40/3 umístění do zdi osazovací rozměry 770/1870/250 mm</t>
  </si>
  <si>
    <t>210020012</t>
  </si>
  <si>
    <t>CY 6 ZEL. ZLUTY</t>
  </si>
  <si>
    <t>210020013</t>
  </si>
  <si>
    <t>SVORKA ROZBOČOVACÍ 2,5/5 5x1-2,5mm</t>
  </si>
  <si>
    <t>210020014</t>
  </si>
  <si>
    <t>210020015</t>
  </si>
  <si>
    <t>TR.OHEBNA PVC 2323 včetně příchytek</t>
  </si>
  <si>
    <t>210020016</t>
  </si>
  <si>
    <t>210020017</t>
  </si>
  <si>
    <t>210030001</t>
  </si>
  <si>
    <t>Odvoz suti , odpadu.</t>
  </si>
  <si>
    <t>hod.</t>
  </si>
  <si>
    <t>210030002</t>
  </si>
  <si>
    <t>Přepojení rozvaděče RE</t>
  </si>
  <si>
    <t>210030003</t>
  </si>
  <si>
    <t>Sekací práce</t>
  </si>
  <si>
    <t>210030004</t>
  </si>
  <si>
    <t>Spolupráce s revizním technikem</t>
  </si>
  <si>
    <t>210030005</t>
  </si>
  <si>
    <t>Zajištění plombování elektroměrů</t>
  </si>
  <si>
    <t>210030006</t>
  </si>
  <si>
    <t>Zkoušky a měření v rámci montážních prací</t>
  </si>
  <si>
    <t>210030007</t>
  </si>
  <si>
    <t>Dokumentace DPS</t>
  </si>
  <si>
    <t>210030008</t>
  </si>
  <si>
    <t>Koordinace s ostatními profesemi</t>
  </si>
  <si>
    <t>210030009</t>
  </si>
  <si>
    <t>Plán BOZP na staveništi</t>
  </si>
  <si>
    <t>210030010</t>
  </si>
  <si>
    <t>Napojení na stávající okruh</t>
  </si>
  <si>
    <t>210030011</t>
  </si>
  <si>
    <t>Revize elektro</t>
  </si>
  <si>
    <t>210030012</t>
  </si>
  <si>
    <t>Doprava</t>
  </si>
  <si>
    <t xml:space="preserve">Vestavba holubníku Ostrava - Jih, Františka Formana 278/30, Ostrava 700 30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</si>
</sst>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pMbIhq7Lq2UN10wRWTJ8UzHHCn0bXnMTjlCrjQ9L7nQnI0ROPtW4YArBYz0yERtw6KTe5ZQL93I7fC3Oi3/phw==" saltValue="//B7WMkPqqlJiNj0xXVON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7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6" t="s">
        <v>22</v>
      </c>
      <c r="C2" s="77"/>
      <c r="D2" s="78" t="s">
        <v>43</v>
      </c>
      <c r="E2" s="234" t="s">
        <v>44</v>
      </c>
      <c r="F2" s="235"/>
      <c r="G2" s="235"/>
      <c r="H2" s="235"/>
      <c r="I2" s="235"/>
      <c r="J2" s="236"/>
      <c r="O2" s="1"/>
    </row>
    <row r="3" spans="1:15" ht="27" hidden="1" customHeight="1" x14ac:dyDescent="0.2">
      <c r="A3" s="2"/>
      <c r="B3" s="79"/>
      <c r="C3" s="77"/>
      <c r="D3" s="80"/>
      <c r="E3" s="237"/>
      <c r="F3" s="238"/>
      <c r="G3" s="238"/>
      <c r="H3" s="238"/>
      <c r="I3" s="238"/>
      <c r="J3" s="239"/>
    </row>
    <row r="4" spans="1:15" ht="23.25" customHeight="1" x14ac:dyDescent="0.2">
      <c r="A4" s="2"/>
      <c r="B4" s="81"/>
      <c r="C4" s="82"/>
      <c r="D4" s="83"/>
      <c r="E4" s="218" t="s">
        <v>363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42</v>
      </c>
      <c r="D5" s="222"/>
      <c r="E5" s="223"/>
      <c r="F5" s="223"/>
      <c r="G5" s="22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1"/>
      <c r="E11" s="241"/>
      <c r="F11" s="241"/>
      <c r="G11" s="241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0"/>
      <c r="F15" s="240"/>
      <c r="G15" s="242"/>
      <c r="H15" s="242"/>
      <c r="I15" s="242" t="s">
        <v>29</v>
      </c>
      <c r="J15" s="243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206"/>
      <c r="F16" s="207"/>
      <c r="G16" s="206"/>
      <c r="H16" s="207"/>
      <c r="I16" s="206">
        <f>SUMIF(F55:F65,A16,I55:I65)+SUMIF(F55:F65,"PSU",I55:I65)</f>
        <v>0</v>
      </c>
      <c r="J16" s="208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206"/>
      <c r="F17" s="207"/>
      <c r="G17" s="206"/>
      <c r="H17" s="207"/>
      <c r="I17" s="206">
        <f>SUMIF(F55:F65,A17,I55:I65)</f>
        <v>0</v>
      </c>
      <c r="J17" s="208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206"/>
      <c r="F18" s="207"/>
      <c r="G18" s="206"/>
      <c r="H18" s="207"/>
      <c r="I18" s="206">
        <f>SUMIF(F55:F65,A18,I55:I65)</f>
        <v>0</v>
      </c>
      <c r="J18" s="208"/>
    </row>
    <row r="19" spans="1:10" ht="23.25" customHeight="1" x14ac:dyDescent="0.2">
      <c r="A19" s="138" t="s">
        <v>82</v>
      </c>
      <c r="B19" s="38" t="s">
        <v>27</v>
      </c>
      <c r="C19" s="62"/>
      <c r="D19" s="63"/>
      <c r="E19" s="206"/>
      <c r="F19" s="207"/>
      <c r="G19" s="206"/>
      <c r="H19" s="207"/>
      <c r="I19" s="206">
        <f>SUMIF(F55:F65,A19,I55:I65)</f>
        <v>0</v>
      </c>
      <c r="J19" s="208"/>
    </row>
    <row r="20" spans="1:10" ht="23.25" customHeight="1" x14ac:dyDescent="0.2">
      <c r="A20" s="138" t="s">
        <v>83</v>
      </c>
      <c r="B20" s="38" t="s">
        <v>28</v>
      </c>
      <c r="C20" s="62"/>
      <c r="D20" s="63"/>
      <c r="E20" s="206"/>
      <c r="F20" s="207"/>
      <c r="G20" s="206"/>
      <c r="H20" s="207"/>
      <c r="I20" s="206">
        <f>SUMIF(F55:F65,A20,I55:I65)</f>
        <v>0</v>
      </c>
      <c r="J20" s="208"/>
    </row>
    <row r="21" spans="1:10" ht="23.25" customHeight="1" x14ac:dyDescent="0.2">
      <c r="A21" s="2"/>
      <c r="B21" s="48" t="s">
        <v>29</v>
      </c>
      <c r="C21" s="64"/>
      <c r="D21" s="65"/>
      <c r="E21" s="209"/>
      <c r="F21" s="244"/>
      <c r="G21" s="209"/>
      <c r="H21" s="244"/>
      <c r="I21" s="209">
        <f>SUM(I16:J20)</f>
        <v>0</v>
      </c>
      <c r="J21" s="21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02">
        <f>A23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23</v>
      </c>
      <c r="C28" s="112"/>
      <c r="D28" s="112"/>
      <c r="E28" s="113"/>
      <c r="F28" s="114"/>
      <c r="G28" s="212">
        <f>ZakladDPHSniVypocet+ZakladDPHZaklVypocet</f>
        <v>0</v>
      </c>
      <c r="H28" s="212"/>
      <c r="I28" s="212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35</v>
      </c>
      <c r="C29" s="116"/>
      <c r="D29" s="116"/>
      <c r="E29" s="116"/>
      <c r="F29" s="117"/>
      <c r="G29" s="211">
        <f>A27</f>
        <v>0</v>
      </c>
      <c r="H29" s="211"/>
      <c r="I29" s="211"/>
      <c r="J29" s="118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45</v>
      </c>
      <c r="C39" s="199"/>
      <c r="D39" s="199"/>
      <c r="E39" s="199"/>
      <c r="F39" s="98">
        <f>'15 1 Pol'!AE125+'15 2 Pol'!AE60</f>
        <v>0</v>
      </c>
      <c r="G39" s="99">
        <f>'15 1 Pol'!AF125+'15 2 Pol'!AF60</f>
        <v>0</v>
      </c>
      <c r="H39" s="100">
        <f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">
      <c r="A40" s="87">
        <v>2</v>
      </c>
      <c r="B40" s="102"/>
      <c r="C40" s="200" t="s">
        <v>46</v>
      </c>
      <c r="D40" s="200"/>
      <c r="E40" s="200"/>
      <c r="F40" s="103"/>
      <c r="G40" s="104"/>
      <c r="H40" s="104">
        <f>(F40*SazbaDPH1/100)+(G40*SazbaDPH2/100)</f>
        <v>0</v>
      </c>
      <c r="I40" s="104"/>
      <c r="J40" s="105"/>
    </row>
    <row r="41" spans="1:10" ht="25.5" customHeight="1" x14ac:dyDescent="0.2">
      <c r="A41" s="87">
        <v>2</v>
      </c>
      <c r="B41" s="102" t="s">
        <v>47</v>
      </c>
      <c r="C41" s="200" t="s">
        <v>48</v>
      </c>
      <c r="D41" s="200"/>
      <c r="E41" s="200"/>
      <c r="F41" s="103">
        <f>'15 1 Pol'!AE125+'15 2 Pol'!AE60</f>
        <v>0</v>
      </c>
      <c r="G41" s="104">
        <f>'15 1 Pol'!AF125+'15 2 Pol'!AF60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 x14ac:dyDescent="0.2">
      <c r="A42" s="87">
        <v>3</v>
      </c>
      <c r="B42" s="106" t="s">
        <v>49</v>
      </c>
      <c r="C42" s="199" t="s">
        <v>50</v>
      </c>
      <c r="D42" s="199"/>
      <c r="E42" s="199"/>
      <c r="F42" s="107">
        <f>'15 1 Pol'!AE125</f>
        <v>0</v>
      </c>
      <c r="G42" s="100">
        <f>'15 1 Pol'!AF125</f>
        <v>0</v>
      </c>
      <c r="H42" s="100">
        <f>(F42*SazbaDPH1/100)+(G42*SazbaDPH2/100)</f>
        <v>0</v>
      </c>
      <c r="I42" s="100">
        <f>F42+G42+H42</f>
        <v>0</v>
      </c>
      <c r="J42" s="101" t="str">
        <f>IF(CenaCelkemVypocet=0,"",I42/CenaCelkemVypocet*100)</f>
        <v/>
      </c>
    </row>
    <row r="43" spans="1:10" ht="25.5" customHeight="1" x14ac:dyDescent="0.2">
      <c r="A43" s="87">
        <v>3</v>
      </c>
      <c r="B43" s="106" t="s">
        <v>51</v>
      </c>
      <c r="C43" s="199" t="s">
        <v>52</v>
      </c>
      <c r="D43" s="199"/>
      <c r="E43" s="199"/>
      <c r="F43" s="107">
        <f>'15 2 Pol'!AE60</f>
        <v>0</v>
      </c>
      <c r="G43" s="100">
        <f>'15 2 Pol'!AF60</f>
        <v>0</v>
      </c>
      <c r="H43" s="100">
        <f>(F43*SazbaDPH1/100)+(G43*SazbaDPH2/100)</f>
        <v>0</v>
      </c>
      <c r="I43" s="100">
        <f>F43+G43+H43</f>
        <v>0</v>
      </c>
      <c r="J43" s="101" t="str">
        <f>IF(CenaCelkemVypocet=0,"",I43/CenaCelkemVypocet*100)</f>
        <v/>
      </c>
    </row>
    <row r="44" spans="1:10" ht="25.5" customHeight="1" x14ac:dyDescent="0.2">
      <c r="A44" s="87"/>
      <c r="B44" s="196" t="s">
        <v>53</v>
      </c>
      <c r="C44" s="197"/>
      <c r="D44" s="197"/>
      <c r="E44" s="198"/>
      <c r="F44" s="108">
        <f>SUMIF(A39:A43,"=1",F39:F43)</f>
        <v>0</v>
      </c>
      <c r="G44" s="109">
        <f>SUMIF(A39:A43,"=1",G39:G43)</f>
        <v>0</v>
      </c>
      <c r="H44" s="109">
        <f>SUMIF(A39:A43,"=1",H39:H43)</f>
        <v>0</v>
      </c>
      <c r="I44" s="109">
        <f>SUMIF(A39:A43,"=1",I39:I43)</f>
        <v>0</v>
      </c>
      <c r="J44" s="110">
        <f>SUMIF(A39:A43,"=1",J39:J43)</f>
        <v>0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59</v>
      </c>
      <c r="B49" t="s">
        <v>61</v>
      </c>
    </row>
    <row r="52" spans="1:10" ht="15.75" x14ac:dyDescent="0.25">
      <c r="B52" s="119" t="s">
        <v>62</v>
      </c>
    </row>
    <row r="54" spans="1:10" ht="25.5" customHeight="1" x14ac:dyDescent="0.2">
      <c r="A54" s="121"/>
      <c r="B54" s="124" t="s">
        <v>17</v>
      </c>
      <c r="C54" s="124" t="s">
        <v>5</v>
      </c>
      <c r="D54" s="125"/>
      <c r="E54" s="125"/>
      <c r="F54" s="126" t="s">
        <v>63</v>
      </c>
      <c r="G54" s="126"/>
      <c r="H54" s="126"/>
      <c r="I54" s="126" t="s">
        <v>29</v>
      </c>
      <c r="J54" s="126" t="s">
        <v>0</v>
      </c>
    </row>
    <row r="55" spans="1:10" ht="36.75" customHeight="1" x14ac:dyDescent="0.2">
      <c r="A55" s="122"/>
      <c r="B55" s="127" t="s">
        <v>64</v>
      </c>
      <c r="C55" s="194" t="s">
        <v>65</v>
      </c>
      <c r="D55" s="195"/>
      <c r="E55" s="195"/>
      <c r="F55" s="134" t="s">
        <v>25</v>
      </c>
      <c r="G55" s="135"/>
      <c r="H55" s="135"/>
      <c r="I55" s="135">
        <f>'15 1 Pol'!G8</f>
        <v>0</v>
      </c>
      <c r="J55" s="131" t="str">
        <f>IF(I66=0,"",I55/I66*100)</f>
        <v/>
      </c>
    </row>
    <row r="56" spans="1:10" ht="36.75" customHeight="1" x14ac:dyDescent="0.2">
      <c r="A56" s="122"/>
      <c r="B56" s="127" t="s">
        <v>66</v>
      </c>
      <c r="C56" s="194" t="s">
        <v>67</v>
      </c>
      <c r="D56" s="195"/>
      <c r="E56" s="195"/>
      <c r="F56" s="134" t="s">
        <v>25</v>
      </c>
      <c r="G56" s="135"/>
      <c r="H56" s="135"/>
      <c r="I56" s="135">
        <f>'15 1 Pol'!G15</f>
        <v>0</v>
      </c>
      <c r="J56" s="131" t="str">
        <f>IF(I66=0,"",I56/I66*100)</f>
        <v/>
      </c>
    </row>
    <row r="57" spans="1:10" ht="36.75" customHeight="1" x14ac:dyDescent="0.2">
      <c r="A57" s="122"/>
      <c r="B57" s="127" t="s">
        <v>68</v>
      </c>
      <c r="C57" s="194" t="s">
        <v>69</v>
      </c>
      <c r="D57" s="195"/>
      <c r="E57" s="195"/>
      <c r="F57" s="134" t="s">
        <v>25</v>
      </c>
      <c r="G57" s="135"/>
      <c r="H57" s="135"/>
      <c r="I57" s="135">
        <f>'15 1 Pol'!G49</f>
        <v>0</v>
      </c>
      <c r="J57" s="131" t="str">
        <f>IF(I66=0,"",I57/I66*100)</f>
        <v/>
      </c>
    </row>
    <row r="58" spans="1:10" ht="36.75" customHeight="1" x14ac:dyDescent="0.2">
      <c r="A58" s="122"/>
      <c r="B58" s="127" t="s">
        <v>70</v>
      </c>
      <c r="C58" s="194" t="s">
        <v>71</v>
      </c>
      <c r="D58" s="195"/>
      <c r="E58" s="195"/>
      <c r="F58" s="134" t="s">
        <v>25</v>
      </c>
      <c r="G58" s="135"/>
      <c r="H58" s="135"/>
      <c r="I58" s="135">
        <f>'15 1 Pol'!G66</f>
        <v>0</v>
      </c>
      <c r="J58" s="131" t="str">
        <f>IF(I66=0,"",I58/I66*100)</f>
        <v/>
      </c>
    </row>
    <row r="59" spans="1:10" ht="36.75" customHeight="1" x14ac:dyDescent="0.2">
      <c r="A59" s="122"/>
      <c r="B59" s="127" t="s">
        <v>72</v>
      </c>
      <c r="C59" s="194" t="s">
        <v>73</v>
      </c>
      <c r="D59" s="195"/>
      <c r="E59" s="195"/>
      <c r="F59" s="134" t="s">
        <v>25</v>
      </c>
      <c r="G59" s="135"/>
      <c r="H59" s="135"/>
      <c r="I59" s="135">
        <f>'15 1 Pol'!G86</f>
        <v>0</v>
      </c>
      <c r="J59" s="131" t="str">
        <f>IF(I66=0,"",I59/I66*100)</f>
        <v/>
      </c>
    </row>
    <row r="60" spans="1:10" ht="36.75" customHeight="1" x14ac:dyDescent="0.2">
      <c r="A60" s="122"/>
      <c r="B60" s="127" t="s">
        <v>74</v>
      </c>
      <c r="C60" s="194" t="s">
        <v>75</v>
      </c>
      <c r="D60" s="195"/>
      <c r="E60" s="195"/>
      <c r="F60" s="134" t="s">
        <v>25</v>
      </c>
      <c r="G60" s="135"/>
      <c r="H60" s="135"/>
      <c r="I60" s="135">
        <f>'15 1 Pol'!G100</f>
        <v>0</v>
      </c>
      <c r="J60" s="131" t="str">
        <f>IF(I66=0,"",I60/I66*100)</f>
        <v/>
      </c>
    </row>
    <row r="61" spans="1:10" ht="36.75" customHeight="1" x14ac:dyDescent="0.2">
      <c r="A61" s="122"/>
      <c r="B61" s="127" t="s">
        <v>76</v>
      </c>
      <c r="C61" s="194" t="s">
        <v>77</v>
      </c>
      <c r="D61" s="195"/>
      <c r="E61" s="195"/>
      <c r="F61" s="134" t="s">
        <v>26</v>
      </c>
      <c r="G61" s="135"/>
      <c r="H61" s="135"/>
      <c r="I61" s="135">
        <f>'15 2 Pol'!G8</f>
        <v>0</v>
      </c>
      <c r="J61" s="131" t="str">
        <f>IF(I66=0,"",I61/I66*100)</f>
        <v/>
      </c>
    </row>
    <row r="62" spans="1:10" ht="36.75" customHeight="1" x14ac:dyDescent="0.2">
      <c r="A62" s="122"/>
      <c r="B62" s="127" t="s">
        <v>78</v>
      </c>
      <c r="C62" s="194" t="s">
        <v>79</v>
      </c>
      <c r="D62" s="195"/>
      <c r="E62" s="195"/>
      <c r="F62" s="134" t="s">
        <v>26</v>
      </c>
      <c r="G62" s="135"/>
      <c r="H62" s="135"/>
      <c r="I62" s="135">
        <f>'15 2 Pol'!G27</f>
        <v>0</v>
      </c>
      <c r="J62" s="131" t="str">
        <f>IF(I66=0,"",I62/I66*100)</f>
        <v/>
      </c>
    </row>
    <row r="63" spans="1:10" ht="36.75" customHeight="1" x14ac:dyDescent="0.2">
      <c r="A63" s="122"/>
      <c r="B63" s="127" t="s">
        <v>80</v>
      </c>
      <c r="C63" s="194" t="s">
        <v>81</v>
      </c>
      <c r="D63" s="195"/>
      <c r="E63" s="195"/>
      <c r="F63" s="134" t="s">
        <v>26</v>
      </c>
      <c r="G63" s="135"/>
      <c r="H63" s="135"/>
      <c r="I63" s="135">
        <f>'15 2 Pol'!G46</f>
        <v>0</v>
      </c>
      <c r="J63" s="131" t="str">
        <f>IF(I66=0,"",I63/I66*100)</f>
        <v/>
      </c>
    </row>
    <row r="64" spans="1:10" ht="36.75" customHeight="1" x14ac:dyDescent="0.2">
      <c r="A64" s="122"/>
      <c r="B64" s="127" t="s">
        <v>82</v>
      </c>
      <c r="C64" s="194" t="s">
        <v>27</v>
      </c>
      <c r="D64" s="195"/>
      <c r="E64" s="195"/>
      <c r="F64" s="134" t="s">
        <v>82</v>
      </c>
      <c r="G64" s="135"/>
      <c r="H64" s="135"/>
      <c r="I64" s="135">
        <f>'15 1 Pol'!G114</f>
        <v>0</v>
      </c>
      <c r="J64" s="131" t="str">
        <f>IF(I66=0,"",I64/I66*100)</f>
        <v/>
      </c>
    </row>
    <row r="65" spans="1:10" ht="36.75" customHeight="1" x14ac:dyDescent="0.2">
      <c r="A65" s="122"/>
      <c r="B65" s="127" t="s">
        <v>83</v>
      </c>
      <c r="C65" s="194" t="s">
        <v>28</v>
      </c>
      <c r="D65" s="195"/>
      <c r="E65" s="195"/>
      <c r="F65" s="134" t="s">
        <v>83</v>
      </c>
      <c r="G65" s="135"/>
      <c r="H65" s="135"/>
      <c r="I65" s="135">
        <f>'15 1 Pol'!G119</f>
        <v>0</v>
      </c>
      <c r="J65" s="131" t="str">
        <f>IF(I66=0,"",I65/I66*100)</f>
        <v/>
      </c>
    </row>
    <row r="66" spans="1:10" ht="25.5" customHeight="1" x14ac:dyDescent="0.2">
      <c r="A66" s="123"/>
      <c r="B66" s="128" t="s">
        <v>1</v>
      </c>
      <c r="C66" s="129"/>
      <c r="D66" s="130"/>
      <c r="E66" s="130"/>
      <c r="F66" s="136"/>
      <c r="G66" s="137"/>
      <c r="H66" s="137"/>
      <c r="I66" s="137">
        <f>SUM(I55:I65)</f>
        <v>0</v>
      </c>
      <c r="J66" s="132">
        <f>SUM(J55:J65)</f>
        <v>0</v>
      </c>
    </row>
    <row r="67" spans="1:10" x14ac:dyDescent="0.2">
      <c r="F67" s="86"/>
      <c r="G67" s="86"/>
      <c r="H67" s="86"/>
      <c r="I67" s="86"/>
      <c r="J67" s="133"/>
    </row>
    <row r="68" spans="1:10" x14ac:dyDescent="0.2">
      <c r="F68" s="86"/>
      <c r="G68" s="86"/>
      <c r="H68" s="86"/>
      <c r="I68" s="86"/>
      <c r="J68" s="133"/>
    </row>
    <row r="69" spans="1:10" x14ac:dyDescent="0.2">
      <c r="F69" s="86"/>
      <c r="G69" s="86"/>
      <c r="H69" s="86"/>
      <c r="I69" s="86"/>
      <c r="J69" s="133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5:E55"/>
    <mergeCell ref="C56:E56"/>
    <mergeCell ref="C57:E57"/>
    <mergeCell ref="C58:E58"/>
    <mergeCell ref="C64:E64"/>
    <mergeCell ref="C65:E65"/>
    <mergeCell ref="C59:E59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9BaweW8YJyBl8BaO8N8DoJwyHClnhZCfp4cEabrOe3OzC7B9mGcN5xOecPGIpgJ5XLgWkQ0+xEuQSocPEu3Gpg==" saltValue="0hl/BvSuQcGUBwDu4WHYT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FEBB1-FE53-4A7F-9AD6-3031C90D97A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84</v>
      </c>
      <c r="B1" s="255"/>
      <c r="C1" s="255"/>
      <c r="D1" s="255"/>
      <c r="E1" s="255"/>
      <c r="F1" s="255"/>
      <c r="G1" s="255"/>
      <c r="AG1" t="s">
        <v>85</v>
      </c>
    </row>
    <row r="2" spans="1:60" ht="24.95" customHeight="1" x14ac:dyDescent="0.2">
      <c r="A2" s="50" t="s">
        <v>7</v>
      </c>
      <c r="B2" s="49" t="s">
        <v>43</v>
      </c>
      <c r="C2" s="256" t="s">
        <v>44</v>
      </c>
      <c r="D2" s="257"/>
      <c r="E2" s="257"/>
      <c r="F2" s="257"/>
      <c r="G2" s="258"/>
      <c r="AG2" t="s">
        <v>86</v>
      </c>
    </row>
    <row r="3" spans="1:60" ht="24.95" customHeight="1" x14ac:dyDescent="0.2">
      <c r="A3" s="50" t="s">
        <v>8</v>
      </c>
      <c r="B3" s="49" t="s">
        <v>47</v>
      </c>
      <c r="C3" s="256" t="s">
        <v>48</v>
      </c>
      <c r="D3" s="257"/>
      <c r="E3" s="257"/>
      <c r="F3" s="257"/>
      <c r="G3" s="258"/>
      <c r="AC3" s="120" t="s">
        <v>86</v>
      </c>
      <c r="AG3" t="s">
        <v>87</v>
      </c>
    </row>
    <row r="4" spans="1:60" ht="24.95" customHeight="1" x14ac:dyDescent="0.2">
      <c r="A4" s="139" t="s">
        <v>9</v>
      </c>
      <c r="B4" s="140" t="s">
        <v>49</v>
      </c>
      <c r="C4" s="259" t="s">
        <v>50</v>
      </c>
      <c r="D4" s="260"/>
      <c r="E4" s="260"/>
      <c r="F4" s="260"/>
      <c r="G4" s="261"/>
      <c r="AG4" t="s">
        <v>88</v>
      </c>
    </row>
    <row r="5" spans="1:60" x14ac:dyDescent="0.2">
      <c r="D5" s="10"/>
    </row>
    <row r="6" spans="1:60" ht="38.25" x14ac:dyDescent="0.2">
      <c r="A6" s="142" t="s">
        <v>89</v>
      </c>
      <c r="B6" s="144" t="s">
        <v>90</v>
      </c>
      <c r="C6" s="144" t="s">
        <v>91</v>
      </c>
      <c r="D6" s="143" t="s">
        <v>92</v>
      </c>
      <c r="E6" s="142" t="s">
        <v>93</v>
      </c>
      <c r="F6" s="141" t="s">
        <v>94</v>
      </c>
      <c r="G6" s="142" t="s">
        <v>29</v>
      </c>
      <c r="H6" s="145" t="s">
        <v>30</v>
      </c>
      <c r="I6" s="145" t="s">
        <v>95</v>
      </c>
      <c r="J6" s="145" t="s">
        <v>31</v>
      </c>
      <c r="K6" s="145" t="s">
        <v>96</v>
      </c>
      <c r="L6" s="145" t="s">
        <v>97</v>
      </c>
      <c r="M6" s="145" t="s">
        <v>98</v>
      </c>
      <c r="N6" s="145" t="s">
        <v>99</v>
      </c>
      <c r="O6" s="145" t="s">
        <v>100</v>
      </c>
      <c r="P6" s="145" t="s">
        <v>101</v>
      </c>
      <c r="Q6" s="145" t="s">
        <v>102</v>
      </c>
      <c r="R6" s="145" t="s">
        <v>103</v>
      </c>
      <c r="S6" s="145" t="s">
        <v>104</v>
      </c>
      <c r="T6" s="145" t="s">
        <v>105</v>
      </c>
      <c r="U6" s="145" t="s">
        <v>106</v>
      </c>
      <c r="V6" s="145" t="s">
        <v>107</v>
      </c>
      <c r="W6" s="145" t="s">
        <v>108</v>
      </c>
      <c r="X6" s="145" t="s">
        <v>109</v>
      </c>
      <c r="Y6" s="145" t="s">
        <v>110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111</v>
      </c>
      <c r="B8" s="163" t="s">
        <v>64</v>
      </c>
      <c r="C8" s="185" t="s">
        <v>65</v>
      </c>
      <c r="D8" s="164"/>
      <c r="E8" s="165"/>
      <c r="F8" s="166"/>
      <c r="G8" s="166">
        <f>SUMIF(AG9:AG14,"&lt;&gt;NOR",G9:G14)</f>
        <v>0</v>
      </c>
      <c r="H8" s="166"/>
      <c r="I8" s="166">
        <f>SUM(I9:I14)</f>
        <v>0</v>
      </c>
      <c r="J8" s="166"/>
      <c r="K8" s="166">
        <f>SUM(K9:K14)</f>
        <v>0</v>
      </c>
      <c r="L8" s="166"/>
      <c r="M8" s="166">
        <f>SUM(M9:M14)</f>
        <v>0</v>
      </c>
      <c r="N8" s="165"/>
      <c r="O8" s="165">
        <f>SUM(O9:O14)</f>
        <v>0.09</v>
      </c>
      <c r="P8" s="165"/>
      <c r="Q8" s="165">
        <f>SUM(Q9:Q14)</f>
        <v>0</v>
      </c>
      <c r="R8" s="166"/>
      <c r="S8" s="166"/>
      <c r="T8" s="167"/>
      <c r="U8" s="161"/>
      <c r="V8" s="161">
        <f>SUM(V9:V14)</f>
        <v>2.56</v>
      </c>
      <c r="W8" s="161"/>
      <c r="X8" s="161"/>
      <c r="Y8" s="161"/>
      <c r="AG8" t="s">
        <v>112</v>
      </c>
    </row>
    <row r="9" spans="1:60" outlineLevel="1" x14ac:dyDescent="0.2">
      <c r="A9" s="169">
        <v>1</v>
      </c>
      <c r="B9" s="170" t="s">
        <v>113</v>
      </c>
      <c r="C9" s="186" t="s">
        <v>114</v>
      </c>
      <c r="D9" s="171" t="s">
        <v>115</v>
      </c>
      <c r="E9" s="172">
        <v>28.490200000000002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12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116</v>
      </c>
      <c r="S9" s="174" t="s">
        <v>117</v>
      </c>
      <c r="T9" s="175" t="s">
        <v>118</v>
      </c>
      <c r="U9" s="157">
        <v>0.09</v>
      </c>
      <c r="V9" s="157">
        <f>ROUND(E9*U9,2)</f>
        <v>2.56</v>
      </c>
      <c r="W9" s="157"/>
      <c r="X9" s="157" t="s">
        <v>119</v>
      </c>
      <c r="Y9" s="157" t="s">
        <v>120</v>
      </c>
      <c r="Z9" s="146"/>
      <c r="AA9" s="146"/>
      <c r="AB9" s="146"/>
      <c r="AC9" s="146"/>
      <c r="AD9" s="146"/>
      <c r="AE9" s="146"/>
      <c r="AF9" s="146"/>
      <c r="AG9" s="146" t="s">
        <v>121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87" t="s">
        <v>122</v>
      </c>
      <c r="D10" s="159"/>
      <c r="E10" s="160">
        <v>28.490200000000002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123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69">
        <v>2</v>
      </c>
      <c r="B11" s="170" t="s">
        <v>124</v>
      </c>
      <c r="C11" s="186" t="s">
        <v>125</v>
      </c>
      <c r="D11" s="171" t="s">
        <v>115</v>
      </c>
      <c r="E11" s="172">
        <v>29.914709999999999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12</v>
      </c>
      <c r="M11" s="174">
        <f>G11*(1+L11/100)</f>
        <v>0</v>
      </c>
      <c r="N11" s="172">
        <v>2.9399999999999999E-3</v>
      </c>
      <c r="O11" s="172">
        <f>ROUND(E11*N11,2)</f>
        <v>0.09</v>
      </c>
      <c r="P11" s="172">
        <v>0</v>
      </c>
      <c r="Q11" s="172">
        <f>ROUND(E11*P11,2)</f>
        <v>0</v>
      </c>
      <c r="R11" s="174" t="s">
        <v>126</v>
      </c>
      <c r="S11" s="174" t="s">
        <v>117</v>
      </c>
      <c r="T11" s="175" t="s">
        <v>118</v>
      </c>
      <c r="U11" s="157">
        <v>0</v>
      </c>
      <c r="V11" s="157">
        <f>ROUND(E11*U11,2)</f>
        <v>0</v>
      </c>
      <c r="W11" s="157"/>
      <c r="X11" s="157" t="s">
        <v>127</v>
      </c>
      <c r="Y11" s="157" t="s">
        <v>120</v>
      </c>
      <c r="Z11" s="146"/>
      <c r="AA11" s="146"/>
      <c r="AB11" s="146"/>
      <c r="AC11" s="146"/>
      <c r="AD11" s="146"/>
      <c r="AE11" s="146"/>
      <c r="AF11" s="146"/>
      <c r="AG11" s="146" t="s">
        <v>128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2" x14ac:dyDescent="0.2">
      <c r="A12" s="153"/>
      <c r="B12" s="154"/>
      <c r="C12" s="187" t="s">
        <v>129</v>
      </c>
      <c r="D12" s="159"/>
      <c r="E12" s="160">
        <v>29.914709999999999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123</v>
      </c>
      <c r="AH12" s="146">
        <v>5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53">
        <v>3</v>
      </c>
      <c r="B13" s="154" t="s">
        <v>130</v>
      </c>
      <c r="C13" s="188" t="s">
        <v>131</v>
      </c>
      <c r="D13" s="155" t="s">
        <v>0</v>
      </c>
      <c r="E13" s="176"/>
      <c r="F13" s="158"/>
      <c r="G13" s="157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12</v>
      </c>
      <c r="M13" s="157">
        <f>G13*(1+L13/100)</f>
        <v>0</v>
      </c>
      <c r="N13" s="156">
        <v>0</v>
      </c>
      <c r="O13" s="156">
        <f>ROUND(E13*N13,2)</f>
        <v>0</v>
      </c>
      <c r="P13" s="156">
        <v>0</v>
      </c>
      <c r="Q13" s="156">
        <f>ROUND(E13*P13,2)</f>
        <v>0</v>
      </c>
      <c r="R13" s="157" t="s">
        <v>116</v>
      </c>
      <c r="S13" s="157" t="s">
        <v>117</v>
      </c>
      <c r="T13" s="157" t="s">
        <v>118</v>
      </c>
      <c r="U13" s="157">
        <v>0</v>
      </c>
      <c r="V13" s="157">
        <f>ROUND(E13*U13,2)</f>
        <v>0</v>
      </c>
      <c r="W13" s="157"/>
      <c r="X13" s="157" t="s">
        <v>132</v>
      </c>
      <c r="Y13" s="157" t="s">
        <v>120</v>
      </c>
      <c r="Z13" s="146"/>
      <c r="AA13" s="146"/>
      <c r="AB13" s="146"/>
      <c r="AC13" s="146"/>
      <c r="AD13" s="146"/>
      <c r="AE13" s="146"/>
      <c r="AF13" s="146"/>
      <c r="AG13" s="146" t="s">
        <v>133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">
      <c r="A14" s="153"/>
      <c r="B14" s="154"/>
      <c r="C14" s="253" t="s">
        <v>134</v>
      </c>
      <c r="D14" s="254"/>
      <c r="E14" s="254"/>
      <c r="F14" s="254"/>
      <c r="G14" s="254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6"/>
      <c r="AA14" s="146"/>
      <c r="AB14" s="146"/>
      <c r="AC14" s="146"/>
      <c r="AD14" s="146"/>
      <c r="AE14" s="146"/>
      <c r="AF14" s="146"/>
      <c r="AG14" s="146" t="s">
        <v>135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x14ac:dyDescent="0.2">
      <c r="A15" s="162" t="s">
        <v>111</v>
      </c>
      <c r="B15" s="163" t="s">
        <v>66</v>
      </c>
      <c r="C15" s="185" t="s">
        <v>67</v>
      </c>
      <c r="D15" s="164"/>
      <c r="E15" s="165"/>
      <c r="F15" s="166"/>
      <c r="G15" s="166">
        <f>SUMIF(AG16:AG48,"&lt;&gt;NOR",G16:G48)</f>
        <v>0</v>
      </c>
      <c r="H15" s="166"/>
      <c r="I15" s="166">
        <f>SUM(I16:I48)</f>
        <v>0</v>
      </c>
      <c r="J15" s="166"/>
      <c r="K15" s="166">
        <f>SUM(K16:K48)</f>
        <v>0</v>
      </c>
      <c r="L15" s="166"/>
      <c r="M15" s="166">
        <f>SUM(M16:M48)</f>
        <v>0</v>
      </c>
      <c r="N15" s="165"/>
      <c r="O15" s="165">
        <f>SUM(O16:O48)</f>
        <v>1.1599999999999999</v>
      </c>
      <c r="P15" s="165"/>
      <c r="Q15" s="165">
        <f>SUM(Q16:Q48)</f>
        <v>0</v>
      </c>
      <c r="R15" s="166"/>
      <c r="S15" s="166"/>
      <c r="T15" s="167"/>
      <c r="U15" s="161"/>
      <c r="V15" s="161">
        <f>SUM(V16:V48)</f>
        <v>29.619999999999997</v>
      </c>
      <c r="W15" s="161"/>
      <c r="X15" s="161"/>
      <c r="Y15" s="161"/>
      <c r="AG15" t="s">
        <v>112</v>
      </c>
    </row>
    <row r="16" spans="1:60" ht="22.5" outlineLevel="1" x14ac:dyDescent="0.2">
      <c r="A16" s="169">
        <v>4</v>
      </c>
      <c r="B16" s="170" t="s">
        <v>136</v>
      </c>
      <c r="C16" s="186" t="s">
        <v>137</v>
      </c>
      <c r="D16" s="171" t="s">
        <v>138</v>
      </c>
      <c r="E16" s="172">
        <v>56.32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12</v>
      </c>
      <c r="M16" s="174">
        <f>G16*(1+L16/100)</f>
        <v>0</v>
      </c>
      <c r="N16" s="172">
        <v>2.0000000000000001E-4</v>
      </c>
      <c r="O16" s="172">
        <f>ROUND(E16*N16,2)</f>
        <v>0.01</v>
      </c>
      <c r="P16" s="172">
        <v>0</v>
      </c>
      <c r="Q16" s="172">
        <f>ROUND(E16*P16,2)</f>
        <v>0</v>
      </c>
      <c r="R16" s="174" t="s">
        <v>139</v>
      </c>
      <c r="S16" s="174" t="s">
        <v>117</v>
      </c>
      <c r="T16" s="175" t="s">
        <v>118</v>
      </c>
      <c r="U16" s="157">
        <v>0.312</v>
      </c>
      <c r="V16" s="157">
        <f>ROUND(E16*U16,2)</f>
        <v>17.57</v>
      </c>
      <c r="W16" s="157"/>
      <c r="X16" s="157" t="s">
        <v>119</v>
      </c>
      <c r="Y16" s="157" t="s">
        <v>120</v>
      </c>
      <c r="Z16" s="146"/>
      <c r="AA16" s="146"/>
      <c r="AB16" s="146"/>
      <c r="AC16" s="146"/>
      <c r="AD16" s="146"/>
      <c r="AE16" s="146"/>
      <c r="AF16" s="146"/>
      <c r="AG16" s="146" t="s">
        <v>121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53"/>
      <c r="B17" s="154"/>
      <c r="C17" s="187" t="s">
        <v>140</v>
      </c>
      <c r="D17" s="159"/>
      <c r="E17" s="160">
        <v>34.695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6"/>
      <c r="AA17" s="146"/>
      <c r="AB17" s="146"/>
      <c r="AC17" s="146"/>
      <c r="AD17" s="146"/>
      <c r="AE17" s="146"/>
      <c r="AF17" s="146"/>
      <c r="AG17" s="146" t="s">
        <v>123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 x14ac:dyDescent="0.2">
      <c r="A18" s="153"/>
      <c r="B18" s="154"/>
      <c r="C18" s="187" t="s">
        <v>141</v>
      </c>
      <c r="D18" s="159"/>
      <c r="E18" s="160">
        <v>11.565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6"/>
      <c r="AA18" s="146"/>
      <c r="AB18" s="146"/>
      <c r="AC18" s="146"/>
      <c r="AD18" s="146"/>
      <c r="AE18" s="146"/>
      <c r="AF18" s="146"/>
      <c r="AG18" s="146" t="s">
        <v>123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 x14ac:dyDescent="0.2">
      <c r="A19" s="153"/>
      <c r="B19" s="154"/>
      <c r="C19" s="187" t="s">
        <v>142</v>
      </c>
      <c r="D19" s="159"/>
      <c r="E19" s="160">
        <v>10.06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123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9">
        <v>5</v>
      </c>
      <c r="B20" s="170" t="s">
        <v>143</v>
      </c>
      <c r="C20" s="186" t="s">
        <v>144</v>
      </c>
      <c r="D20" s="171" t="s">
        <v>145</v>
      </c>
      <c r="E20" s="172">
        <v>0.70399999999999996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12</v>
      </c>
      <c r="M20" s="174">
        <f>G20*(1+L20/100)</f>
        <v>0</v>
      </c>
      <c r="N20" s="172">
        <v>1.4659999999999999E-2</v>
      </c>
      <c r="O20" s="172">
        <f>ROUND(E20*N20,2)</f>
        <v>0.01</v>
      </c>
      <c r="P20" s="172">
        <v>0</v>
      </c>
      <c r="Q20" s="172">
        <f>ROUND(E20*P20,2)</f>
        <v>0</v>
      </c>
      <c r="R20" s="174" t="s">
        <v>139</v>
      </c>
      <c r="S20" s="174" t="s">
        <v>117</v>
      </c>
      <c r="T20" s="175" t="s">
        <v>118</v>
      </c>
      <c r="U20" s="157">
        <v>0</v>
      </c>
      <c r="V20" s="157">
        <f>ROUND(E20*U20,2)</f>
        <v>0</v>
      </c>
      <c r="W20" s="157"/>
      <c r="X20" s="157" t="s">
        <v>119</v>
      </c>
      <c r="Y20" s="157" t="s">
        <v>120</v>
      </c>
      <c r="Z20" s="146"/>
      <c r="AA20" s="146"/>
      <c r="AB20" s="146"/>
      <c r="AC20" s="146"/>
      <c r="AD20" s="146"/>
      <c r="AE20" s="146"/>
      <c r="AF20" s="146"/>
      <c r="AG20" s="146" t="s">
        <v>121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2">
      <c r="A21" s="153"/>
      <c r="B21" s="154"/>
      <c r="C21" s="187" t="s">
        <v>146</v>
      </c>
      <c r="D21" s="159"/>
      <c r="E21" s="160"/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6"/>
      <c r="AA21" s="146"/>
      <c r="AB21" s="146"/>
      <c r="AC21" s="146"/>
      <c r="AD21" s="146"/>
      <c r="AE21" s="146"/>
      <c r="AF21" s="146"/>
      <c r="AG21" s="146" t="s">
        <v>123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 x14ac:dyDescent="0.2">
      <c r="A22" s="153"/>
      <c r="B22" s="154"/>
      <c r="C22" s="187" t="s">
        <v>147</v>
      </c>
      <c r="D22" s="159"/>
      <c r="E22" s="160">
        <v>0.43369000000000002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6"/>
      <c r="AA22" s="146"/>
      <c r="AB22" s="146"/>
      <c r="AC22" s="146"/>
      <c r="AD22" s="146"/>
      <c r="AE22" s="146"/>
      <c r="AF22" s="146"/>
      <c r="AG22" s="146" t="s">
        <v>123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">
      <c r="A23" s="153"/>
      <c r="B23" s="154"/>
      <c r="C23" s="187" t="s">
        <v>148</v>
      </c>
      <c r="D23" s="159"/>
      <c r="E23" s="160">
        <v>0.14455999999999999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6"/>
      <c r="AA23" s="146"/>
      <c r="AB23" s="146"/>
      <c r="AC23" s="146"/>
      <c r="AD23" s="146"/>
      <c r="AE23" s="146"/>
      <c r="AF23" s="146"/>
      <c r="AG23" s="146" t="s">
        <v>123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 x14ac:dyDescent="0.2">
      <c r="A24" s="153"/>
      <c r="B24" s="154"/>
      <c r="C24" s="187" t="s">
        <v>149</v>
      </c>
      <c r="D24" s="159"/>
      <c r="E24" s="160">
        <v>0.12575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6"/>
      <c r="AA24" s="146"/>
      <c r="AB24" s="146"/>
      <c r="AC24" s="146"/>
      <c r="AD24" s="146"/>
      <c r="AE24" s="146"/>
      <c r="AF24" s="146"/>
      <c r="AG24" s="146" t="s">
        <v>123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9">
        <v>6</v>
      </c>
      <c r="B25" s="170" t="s">
        <v>150</v>
      </c>
      <c r="C25" s="186" t="s">
        <v>151</v>
      </c>
      <c r="D25" s="171" t="s">
        <v>115</v>
      </c>
      <c r="E25" s="172">
        <v>28.490200000000002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12</v>
      </c>
      <c r="M25" s="174">
        <f>G25*(1+L25/100)</f>
        <v>0</v>
      </c>
      <c r="N25" s="172">
        <v>0</v>
      </c>
      <c r="O25" s="172">
        <f>ROUND(E25*N25,2)</f>
        <v>0</v>
      </c>
      <c r="P25" s="172">
        <v>0</v>
      </c>
      <c r="Q25" s="172">
        <f>ROUND(E25*P25,2)</f>
        <v>0</v>
      </c>
      <c r="R25" s="174" t="s">
        <v>139</v>
      </c>
      <c r="S25" s="174" t="s">
        <v>117</v>
      </c>
      <c r="T25" s="175" t="s">
        <v>118</v>
      </c>
      <c r="U25" s="157">
        <v>0.28100000000000003</v>
      </c>
      <c r="V25" s="157">
        <f>ROUND(E25*U25,2)</f>
        <v>8.01</v>
      </c>
      <c r="W25" s="157"/>
      <c r="X25" s="157" t="s">
        <v>119</v>
      </c>
      <c r="Y25" s="157" t="s">
        <v>120</v>
      </c>
      <c r="Z25" s="146"/>
      <c r="AA25" s="146"/>
      <c r="AB25" s="146"/>
      <c r="AC25" s="146"/>
      <c r="AD25" s="146"/>
      <c r="AE25" s="146"/>
      <c r="AF25" s="146"/>
      <c r="AG25" s="146" t="s">
        <v>121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53"/>
      <c r="B26" s="154"/>
      <c r="C26" s="187" t="s">
        <v>152</v>
      </c>
      <c r="D26" s="159"/>
      <c r="E26" s="160">
        <v>28.490200000000002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123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2.5" outlineLevel="1" x14ac:dyDescent="0.2">
      <c r="A27" s="169">
        <v>7</v>
      </c>
      <c r="B27" s="170" t="s">
        <v>153</v>
      </c>
      <c r="C27" s="186" t="s">
        <v>154</v>
      </c>
      <c r="D27" s="171" t="s">
        <v>138</v>
      </c>
      <c r="E27" s="172">
        <v>25.59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12</v>
      </c>
      <c r="M27" s="174">
        <f>G27*(1+L27/100)</f>
        <v>0</v>
      </c>
      <c r="N27" s="172">
        <v>1.6000000000000001E-4</v>
      </c>
      <c r="O27" s="172">
        <f>ROUND(E27*N27,2)</f>
        <v>0</v>
      </c>
      <c r="P27" s="172">
        <v>0</v>
      </c>
      <c r="Q27" s="172">
        <f>ROUND(E27*P27,2)</f>
        <v>0</v>
      </c>
      <c r="R27" s="174" t="s">
        <v>139</v>
      </c>
      <c r="S27" s="174" t="s">
        <v>117</v>
      </c>
      <c r="T27" s="175" t="s">
        <v>118</v>
      </c>
      <c r="U27" s="157">
        <v>0.158</v>
      </c>
      <c r="V27" s="157">
        <f>ROUND(E27*U27,2)</f>
        <v>4.04</v>
      </c>
      <c r="W27" s="157"/>
      <c r="X27" s="157" t="s">
        <v>119</v>
      </c>
      <c r="Y27" s="157" t="s">
        <v>120</v>
      </c>
      <c r="Z27" s="146"/>
      <c r="AA27" s="146"/>
      <c r="AB27" s="146"/>
      <c r="AC27" s="146"/>
      <c r="AD27" s="146"/>
      <c r="AE27" s="146"/>
      <c r="AF27" s="146"/>
      <c r="AG27" s="146" t="s">
        <v>121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53"/>
      <c r="B28" s="154"/>
      <c r="C28" s="187" t="s">
        <v>155</v>
      </c>
      <c r="D28" s="159"/>
      <c r="E28" s="160">
        <v>25.59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6"/>
      <c r="AA28" s="146"/>
      <c r="AB28" s="146"/>
      <c r="AC28" s="146"/>
      <c r="AD28" s="146"/>
      <c r="AE28" s="146"/>
      <c r="AF28" s="146"/>
      <c r="AG28" s="146" t="s">
        <v>123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9">
        <v>8</v>
      </c>
      <c r="B29" s="170" t="s">
        <v>156</v>
      </c>
      <c r="C29" s="186" t="s">
        <v>157</v>
      </c>
      <c r="D29" s="171" t="s">
        <v>145</v>
      </c>
      <c r="E29" s="172">
        <v>0.57577999999999996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12</v>
      </c>
      <c r="M29" s="174">
        <f>G29*(1+L29/100)</f>
        <v>0</v>
      </c>
      <c r="N29" s="172">
        <v>3.0100000000000001E-3</v>
      </c>
      <c r="O29" s="172">
        <f>ROUND(E29*N29,2)</f>
        <v>0</v>
      </c>
      <c r="P29" s="172">
        <v>0</v>
      </c>
      <c r="Q29" s="172">
        <f>ROUND(E29*P29,2)</f>
        <v>0</v>
      </c>
      <c r="R29" s="174" t="s">
        <v>139</v>
      </c>
      <c r="S29" s="174" t="s">
        <v>117</v>
      </c>
      <c r="T29" s="175" t="s">
        <v>118</v>
      </c>
      <c r="U29" s="157">
        <v>0</v>
      </c>
      <c r="V29" s="157">
        <f>ROUND(E29*U29,2)</f>
        <v>0</v>
      </c>
      <c r="W29" s="157"/>
      <c r="X29" s="157" t="s">
        <v>119</v>
      </c>
      <c r="Y29" s="157" t="s">
        <v>120</v>
      </c>
      <c r="Z29" s="146"/>
      <c r="AA29" s="146"/>
      <c r="AB29" s="146"/>
      <c r="AC29" s="146"/>
      <c r="AD29" s="146"/>
      <c r="AE29" s="146"/>
      <c r="AF29" s="146"/>
      <c r="AG29" s="146" t="s">
        <v>121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 x14ac:dyDescent="0.2">
      <c r="A30" s="153"/>
      <c r="B30" s="154"/>
      <c r="C30" s="187" t="s">
        <v>158</v>
      </c>
      <c r="D30" s="159"/>
      <c r="E30" s="160">
        <v>0.57577999999999996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6"/>
      <c r="AA30" s="146"/>
      <c r="AB30" s="146"/>
      <c r="AC30" s="146"/>
      <c r="AD30" s="146"/>
      <c r="AE30" s="146"/>
      <c r="AF30" s="146"/>
      <c r="AG30" s="146" t="s">
        <v>123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 x14ac:dyDescent="0.2">
      <c r="A31" s="169">
        <v>9</v>
      </c>
      <c r="B31" s="170" t="s">
        <v>159</v>
      </c>
      <c r="C31" s="186" t="s">
        <v>160</v>
      </c>
      <c r="D31" s="171" t="s">
        <v>115</v>
      </c>
      <c r="E31" s="172">
        <v>45.433250000000001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12</v>
      </c>
      <c r="M31" s="174">
        <f>G31*(1+L31/100)</f>
        <v>0</v>
      </c>
      <c r="N31" s="172">
        <v>6.0000000000000002E-5</v>
      </c>
      <c r="O31" s="172">
        <f>ROUND(E31*N31,2)</f>
        <v>0</v>
      </c>
      <c r="P31" s="172">
        <v>0</v>
      </c>
      <c r="Q31" s="172">
        <f>ROUND(E31*P31,2)</f>
        <v>0</v>
      </c>
      <c r="R31" s="174" t="s">
        <v>139</v>
      </c>
      <c r="S31" s="174" t="s">
        <v>117</v>
      </c>
      <c r="T31" s="175" t="s">
        <v>118</v>
      </c>
      <c r="U31" s="157">
        <v>0</v>
      </c>
      <c r="V31" s="157">
        <f>ROUND(E31*U31,2)</f>
        <v>0</v>
      </c>
      <c r="W31" s="157"/>
      <c r="X31" s="157" t="s">
        <v>119</v>
      </c>
      <c r="Y31" s="157" t="s">
        <v>120</v>
      </c>
      <c r="Z31" s="146"/>
      <c r="AA31" s="146"/>
      <c r="AB31" s="146"/>
      <c r="AC31" s="146"/>
      <c r="AD31" s="146"/>
      <c r="AE31" s="146"/>
      <c r="AF31" s="146"/>
      <c r="AG31" s="146" t="s">
        <v>121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53"/>
      <c r="B32" s="154"/>
      <c r="C32" s="187" t="s">
        <v>161</v>
      </c>
      <c r="D32" s="159"/>
      <c r="E32" s="160">
        <v>17.273250000000001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6"/>
      <c r="AA32" s="146"/>
      <c r="AB32" s="146"/>
      <c r="AC32" s="146"/>
      <c r="AD32" s="146"/>
      <c r="AE32" s="146"/>
      <c r="AF32" s="146"/>
      <c r="AG32" s="146" t="s">
        <v>123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2">
      <c r="A33" s="153"/>
      <c r="B33" s="154"/>
      <c r="C33" s="187" t="s">
        <v>146</v>
      </c>
      <c r="D33" s="159"/>
      <c r="E33" s="160"/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6"/>
      <c r="AA33" s="146"/>
      <c r="AB33" s="146"/>
      <c r="AC33" s="146"/>
      <c r="AD33" s="146"/>
      <c r="AE33" s="146"/>
      <c r="AF33" s="146"/>
      <c r="AG33" s="146" t="s">
        <v>123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2">
      <c r="A34" s="153"/>
      <c r="B34" s="154"/>
      <c r="C34" s="187" t="s">
        <v>162</v>
      </c>
      <c r="D34" s="159"/>
      <c r="E34" s="160">
        <v>17.3475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6"/>
      <c r="AA34" s="146"/>
      <c r="AB34" s="146"/>
      <c r="AC34" s="146"/>
      <c r="AD34" s="146"/>
      <c r="AE34" s="146"/>
      <c r="AF34" s="146"/>
      <c r="AG34" s="146" t="s">
        <v>123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">
      <c r="A35" s="153"/>
      <c r="B35" s="154"/>
      <c r="C35" s="187" t="s">
        <v>163</v>
      </c>
      <c r="D35" s="159"/>
      <c r="E35" s="160">
        <v>5.7824999999999998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6"/>
      <c r="AA35" s="146"/>
      <c r="AB35" s="146"/>
      <c r="AC35" s="146"/>
      <c r="AD35" s="146"/>
      <c r="AE35" s="146"/>
      <c r="AF35" s="146"/>
      <c r="AG35" s="146" t="s">
        <v>123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 x14ac:dyDescent="0.2">
      <c r="A36" s="153"/>
      <c r="B36" s="154"/>
      <c r="C36" s="187" t="s">
        <v>164</v>
      </c>
      <c r="D36" s="159"/>
      <c r="E36" s="160">
        <v>5.03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6"/>
      <c r="AA36" s="146"/>
      <c r="AB36" s="146"/>
      <c r="AC36" s="146"/>
      <c r="AD36" s="146"/>
      <c r="AE36" s="146"/>
      <c r="AF36" s="146"/>
      <c r="AG36" s="146" t="s">
        <v>123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77">
        <v>10</v>
      </c>
      <c r="B37" s="178" t="s">
        <v>165</v>
      </c>
      <c r="C37" s="189" t="s">
        <v>166</v>
      </c>
      <c r="D37" s="179" t="s">
        <v>167</v>
      </c>
      <c r="E37" s="180">
        <v>1</v>
      </c>
      <c r="F37" s="181"/>
      <c r="G37" s="182">
        <f>ROUND(E37*F37,2)</f>
        <v>0</v>
      </c>
      <c r="H37" s="181"/>
      <c r="I37" s="182">
        <f>ROUND(E37*H37,2)</f>
        <v>0</v>
      </c>
      <c r="J37" s="181"/>
      <c r="K37" s="182">
        <f>ROUND(E37*J37,2)</f>
        <v>0</v>
      </c>
      <c r="L37" s="182">
        <v>12</v>
      </c>
      <c r="M37" s="182">
        <f>G37*(1+L37/100)</f>
        <v>0</v>
      </c>
      <c r="N37" s="180">
        <v>0</v>
      </c>
      <c r="O37" s="180">
        <f>ROUND(E37*N37,2)</f>
        <v>0</v>
      </c>
      <c r="P37" s="180">
        <v>0</v>
      </c>
      <c r="Q37" s="180">
        <f>ROUND(E37*P37,2)</f>
        <v>0</v>
      </c>
      <c r="R37" s="182"/>
      <c r="S37" s="182" t="s">
        <v>168</v>
      </c>
      <c r="T37" s="183" t="s">
        <v>169</v>
      </c>
      <c r="U37" s="157">
        <v>0</v>
      </c>
      <c r="V37" s="157">
        <f>ROUND(E37*U37,2)</f>
        <v>0</v>
      </c>
      <c r="W37" s="157"/>
      <c r="X37" s="157" t="s">
        <v>119</v>
      </c>
      <c r="Y37" s="157" t="s">
        <v>120</v>
      </c>
      <c r="Z37" s="146"/>
      <c r="AA37" s="146"/>
      <c r="AB37" s="146"/>
      <c r="AC37" s="146"/>
      <c r="AD37" s="146"/>
      <c r="AE37" s="146"/>
      <c r="AF37" s="146"/>
      <c r="AG37" s="146" t="s">
        <v>121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outlineLevel="1" x14ac:dyDescent="0.2">
      <c r="A38" s="177">
        <v>11</v>
      </c>
      <c r="B38" s="178" t="s">
        <v>170</v>
      </c>
      <c r="C38" s="189" t="s">
        <v>171</v>
      </c>
      <c r="D38" s="179" t="s">
        <v>167</v>
      </c>
      <c r="E38" s="180">
        <v>1</v>
      </c>
      <c r="F38" s="181"/>
      <c r="G38" s="182">
        <f>ROUND(E38*F38,2)</f>
        <v>0</v>
      </c>
      <c r="H38" s="181"/>
      <c r="I38" s="182">
        <f>ROUND(E38*H38,2)</f>
        <v>0</v>
      </c>
      <c r="J38" s="181"/>
      <c r="K38" s="182">
        <f>ROUND(E38*J38,2)</f>
        <v>0</v>
      </c>
      <c r="L38" s="182">
        <v>12</v>
      </c>
      <c r="M38" s="182">
        <f>G38*(1+L38/100)</f>
        <v>0</v>
      </c>
      <c r="N38" s="180">
        <v>0</v>
      </c>
      <c r="O38" s="180">
        <f>ROUND(E38*N38,2)</f>
        <v>0</v>
      </c>
      <c r="P38" s="180">
        <v>0</v>
      </c>
      <c r="Q38" s="180">
        <f>ROUND(E38*P38,2)</f>
        <v>0</v>
      </c>
      <c r="R38" s="182"/>
      <c r="S38" s="182" t="s">
        <v>168</v>
      </c>
      <c r="T38" s="183" t="s">
        <v>169</v>
      </c>
      <c r="U38" s="157">
        <v>0</v>
      </c>
      <c r="V38" s="157">
        <f>ROUND(E38*U38,2)</f>
        <v>0</v>
      </c>
      <c r="W38" s="157"/>
      <c r="X38" s="157" t="s">
        <v>119</v>
      </c>
      <c r="Y38" s="157" t="s">
        <v>120</v>
      </c>
      <c r="Z38" s="146"/>
      <c r="AA38" s="146"/>
      <c r="AB38" s="146"/>
      <c r="AC38" s="146"/>
      <c r="AD38" s="146"/>
      <c r="AE38" s="146"/>
      <c r="AF38" s="146"/>
      <c r="AG38" s="146" t="s">
        <v>121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69">
        <v>12</v>
      </c>
      <c r="B39" s="170" t="s">
        <v>172</v>
      </c>
      <c r="C39" s="186" t="s">
        <v>173</v>
      </c>
      <c r="D39" s="171" t="s">
        <v>145</v>
      </c>
      <c r="E39" s="172">
        <v>1.2797799999999999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12</v>
      </c>
      <c r="M39" s="174">
        <f>G39*(1+L39/100)</f>
        <v>0</v>
      </c>
      <c r="N39" s="172">
        <v>0.55000000000000004</v>
      </c>
      <c r="O39" s="172">
        <f>ROUND(E39*N39,2)</f>
        <v>0.7</v>
      </c>
      <c r="P39" s="172">
        <v>0</v>
      </c>
      <c r="Q39" s="172">
        <f>ROUND(E39*P39,2)</f>
        <v>0</v>
      </c>
      <c r="R39" s="174"/>
      <c r="S39" s="174" t="s">
        <v>168</v>
      </c>
      <c r="T39" s="175" t="s">
        <v>169</v>
      </c>
      <c r="U39" s="157">
        <v>0</v>
      </c>
      <c r="V39" s="157">
        <f>ROUND(E39*U39,2)</f>
        <v>0</v>
      </c>
      <c r="W39" s="157"/>
      <c r="X39" s="157" t="s">
        <v>127</v>
      </c>
      <c r="Y39" s="157" t="s">
        <v>120</v>
      </c>
      <c r="Z39" s="146"/>
      <c r="AA39" s="146"/>
      <c r="AB39" s="146"/>
      <c r="AC39" s="146"/>
      <c r="AD39" s="146"/>
      <c r="AE39" s="146"/>
      <c r="AF39" s="146"/>
      <c r="AG39" s="146" t="s">
        <v>128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53"/>
      <c r="B40" s="154"/>
      <c r="C40" s="187" t="s">
        <v>158</v>
      </c>
      <c r="D40" s="159"/>
      <c r="E40" s="160">
        <v>0.57577999999999996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123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 x14ac:dyDescent="0.2">
      <c r="A41" s="153"/>
      <c r="B41" s="154"/>
      <c r="C41" s="187" t="s">
        <v>146</v>
      </c>
      <c r="D41" s="159"/>
      <c r="E41" s="160"/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6"/>
      <c r="AA41" s="146"/>
      <c r="AB41" s="146"/>
      <c r="AC41" s="146"/>
      <c r="AD41" s="146"/>
      <c r="AE41" s="146"/>
      <c r="AF41" s="146"/>
      <c r="AG41" s="146" t="s">
        <v>123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 x14ac:dyDescent="0.2">
      <c r="A42" s="153"/>
      <c r="B42" s="154"/>
      <c r="C42" s="187" t="s">
        <v>147</v>
      </c>
      <c r="D42" s="159"/>
      <c r="E42" s="160">
        <v>0.43369000000000002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123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 x14ac:dyDescent="0.2">
      <c r="A43" s="153"/>
      <c r="B43" s="154"/>
      <c r="C43" s="187" t="s">
        <v>148</v>
      </c>
      <c r="D43" s="159"/>
      <c r="E43" s="160">
        <v>0.14455999999999999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6"/>
      <c r="AA43" s="146"/>
      <c r="AB43" s="146"/>
      <c r="AC43" s="146"/>
      <c r="AD43" s="146"/>
      <c r="AE43" s="146"/>
      <c r="AF43" s="146"/>
      <c r="AG43" s="146" t="s">
        <v>123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3" x14ac:dyDescent="0.2">
      <c r="A44" s="153"/>
      <c r="B44" s="154"/>
      <c r="C44" s="187" t="s">
        <v>149</v>
      </c>
      <c r="D44" s="159"/>
      <c r="E44" s="160">
        <v>0.12575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6"/>
      <c r="AA44" s="146"/>
      <c r="AB44" s="146"/>
      <c r="AC44" s="146"/>
      <c r="AD44" s="146"/>
      <c r="AE44" s="146"/>
      <c r="AF44" s="146"/>
      <c r="AG44" s="146" t="s">
        <v>123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69">
        <v>13</v>
      </c>
      <c r="B45" s="170" t="s">
        <v>174</v>
      </c>
      <c r="C45" s="186" t="s">
        <v>175</v>
      </c>
      <c r="D45" s="171" t="s">
        <v>115</v>
      </c>
      <c r="E45" s="172">
        <v>31.339220000000001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12</v>
      </c>
      <c r="M45" s="174">
        <f>G45*(1+L45/100)</f>
        <v>0</v>
      </c>
      <c r="N45" s="172">
        <v>1.3899999999999999E-2</v>
      </c>
      <c r="O45" s="172">
        <f>ROUND(E45*N45,2)</f>
        <v>0.44</v>
      </c>
      <c r="P45" s="172">
        <v>0</v>
      </c>
      <c r="Q45" s="172">
        <f>ROUND(E45*P45,2)</f>
        <v>0</v>
      </c>
      <c r="R45" s="174" t="s">
        <v>126</v>
      </c>
      <c r="S45" s="174" t="s">
        <v>117</v>
      </c>
      <c r="T45" s="175" t="s">
        <v>118</v>
      </c>
      <c r="U45" s="157">
        <v>0</v>
      </c>
      <c r="V45" s="157">
        <f>ROUND(E45*U45,2)</f>
        <v>0</v>
      </c>
      <c r="W45" s="157"/>
      <c r="X45" s="157" t="s">
        <v>127</v>
      </c>
      <c r="Y45" s="157" t="s">
        <v>120</v>
      </c>
      <c r="Z45" s="146"/>
      <c r="AA45" s="146"/>
      <c r="AB45" s="146"/>
      <c r="AC45" s="146"/>
      <c r="AD45" s="146"/>
      <c r="AE45" s="146"/>
      <c r="AF45" s="146"/>
      <c r="AG45" s="146" t="s">
        <v>128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53"/>
      <c r="B46" s="154"/>
      <c r="C46" s="187" t="s">
        <v>176</v>
      </c>
      <c r="D46" s="159"/>
      <c r="E46" s="160">
        <v>31.339220000000001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6"/>
      <c r="AA46" s="146"/>
      <c r="AB46" s="146"/>
      <c r="AC46" s="146"/>
      <c r="AD46" s="146"/>
      <c r="AE46" s="146"/>
      <c r="AF46" s="146"/>
      <c r="AG46" s="146" t="s">
        <v>123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53">
        <v>14</v>
      </c>
      <c r="B47" s="154" t="s">
        <v>177</v>
      </c>
      <c r="C47" s="188" t="s">
        <v>178</v>
      </c>
      <c r="D47" s="155" t="s">
        <v>0</v>
      </c>
      <c r="E47" s="176"/>
      <c r="F47" s="158"/>
      <c r="G47" s="157">
        <f>ROUND(E47*F47,2)</f>
        <v>0</v>
      </c>
      <c r="H47" s="158"/>
      <c r="I47" s="157">
        <f>ROUND(E47*H47,2)</f>
        <v>0</v>
      </c>
      <c r="J47" s="158"/>
      <c r="K47" s="157">
        <f>ROUND(E47*J47,2)</f>
        <v>0</v>
      </c>
      <c r="L47" s="157">
        <v>12</v>
      </c>
      <c r="M47" s="157">
        <f>G47*(1+L47/100)</f>
        <v>0</v>
      </c>
      <c r="N47" s="156">
        <v>0</v>
      </c>
      <c r="O47" s="156">
        <f>ROUND(E47*N47,2)</f>
        <v>0</v>
      </c>
      <c r="P47" s="156">
        <v>0</v>
      </c>
      <c r="Q47" s="156">
        <f>ROUND(E47*P47,2)</f>
        <v>0</v>
      </c>
      <c r="R47" s="157" t="s">
        <v>139</v>
      </c>
      <c r="S47" s="157" t="s">
        <v>117</v>
      </c>
      <c r="T47" s="157" t="s">
        <v>118</v>
      </c>
      <c r="U47" s="157">
        <v>0</v>
      </c>
      <c r="V47" s="157">
        <f>ROUND(E47*U47,2)</f>
        <v>0</v>
      </c>
      <c r="W47" s="157"/>
      <c r="X47" s="157" t="s">
        <v>132</v>
      </c>
      <c r="Y47" s="157" t="s">
        <v>120</v>
      </c>
      <c r="Z47" s="146"/>
      <c r="AA47" s="146"/>
      <c r="AB47" s="146"/>
      <c r="AC47" s="146"/>
      <c r="AD47" s="146"/>
      <c r="AE47" s="146"/>
      <c r="AF47" s="146"/>
      <c r="AG47" s="146" t="s">
        <v>133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53"/>
      <c r="B48" s="154"/>
      <c r="C48" s="253" t="s">
        <v>134</v>
      </c>
      <c r="D48" s="254"/>
      <c r="E48" s="254"/>
      <c r="F48" s="254"/>
      <c r="G48" s="254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6"/>
      <c r="AA48" s="146"/>
      <c r="AB48" s="146"/>
      <c r="AC48" s="146"/>
      <c r="AD48" s="146"/>
      <c r="AE48" s="146"/>
      <c r="AF48" s="146"/>
      <c r="AG48" s="146" t="s">
        <v>135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x14ac:dyDescent="0.2">
      <c r="A49" s="162" t="s">
        <v>111</v>
      </c>
      <c r="B49" s="163" t="s">
        <v>68</v>
      </c>
      <c r="C49" s="185" t="s">
        <v>69</v>
      </c>
      <c r="D49" s="164"/>
      <c r="E49" s="165"/>
      <c r="F49" s="166"/>
      <c r="G49" s="166">
        <f>SUMIF(AG50:AG65,"&lt;&gt;NOR",G50:G65)</f>
        <v>0</v>
      </c>
      <c r="H49" s="166"/>
      <c r="I49" s="166">
        <f>SUM(I50:I65)</f>
        <v>0</v>
      </c>
      <c r="J49" s="166"/>
      <c r="K49" s="166">
        <f>SUM(K50:K65)</f>
        <v>0</v>
      </c>
      <c r="L49" s="166"/>
      <c r="M49" s="166">
        <f>SUM(M50:M65)</f>
        <v>0</v>
      </c>
      <c r="N49" s="165"/>
      <c r="O49" s="165">
        <f>SUM(O50:O65)</f>
        <v>1.5</v>
      </c>
      <c r="P49" s="165"/>
      <c r="Q49" s="165">
        <f>SUM(Q50:Q65)</f>
        <v>0</v>
      </c>
      <c r="R49" s="166"/>
      <c r="S49" s="166"/>
      <c r="T49" s="167"/>
      <c r="U49" s="161"/>
      <c r="V49" s="161">
        <f>SUM(V50:V65)</f>
        <v>30.38</v>
      </c>
      <c r="W49" s="161"/>
      <c r="X49" s="161"/>
      <c r="Y49" s="161"/>
      <c r="AG49" t="s">
        <v>112</v>
      </c>
    </row>
    <row r="50" spans="1:60" outlineLevel="1" x14ac:dyDescent="0.2">
      <c r="A50" s="169">
        <v>15</v>
      </c>
      <c r="B50" s="170" t="s">
        <v>179</v>
      </c>
      <c r="C50" s="186" t="s">
        <v>180</v>
      </c>
      <c r="D50" s="171" t="s">
        <v>115</v>
      </c>
      <c r="E50" s="172">
        <v>81.882300000000001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12</v>
      </c>
      <c r="M50" s="174">
        <f>G50*(1+L50/100)</f>
        <v>0</v>
      </c>
      <c r="N50" s="172">
        <v>7.3999999999999999E-4</v>
      </c>
      <c r="O50" s="172">
        <f>ROUND(E50*N50,2)</f>
        <v>0.06</v>
      </c>
      <c r="P50" s="172">
        <v>0</v>
      </c>
      <c r="Q50" s="172">
        <f>ROUND(E50*P50,2)</f>
        <v>0</v>
      </c>
      <c r="R50" s="174" t="s">
        <v>181</v>
      </c>
      <c r="S50" s="174" t="s">
        <v>117</v>
      </c>
      <c r="T50" s="175" t="s">
        <v>118</v>
      </c>
      <c r="U50" s="157">
        <v>0.31690000000000002</v>
      </c>
      <c r="V50" s="157">
        <f>ROUND(E50*U50,2)</f>
        <v>25.95</v>
      </c>
      <c r="W50" s="157"/>
      <c r="X50" s="157" t="s">
        <v>119</v>
      </c>
      <c r="Y50" s="157" t="s">
        <v>120</v>
      </c>
      <c r="Z50" s="146"/>
      <c r="AA50" s="146"/>
      <c r="AB50" s="146"/>
      <c r="AC50" s="146"/>
      <c r="AD50" s="146"/>
      <c r="AE50" s="146"/>
      <c r="AF50" s="146"/>
      <c r="AG50" s="146" t="s">
        <v>121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2" x14ac:dyDescent="0.2">
      <c r="A51" s="153"/>
      <c r="B51" s="154"/>
      <c r="C51" s="251" t="s">
        <v>182</v>
      </c>
      <c r="D51" s="252"/>
      <c r="E51" s="252"/>
      <c r="F51" s="252"/>
      <c r="G51" s="252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6"/>
      <c r="AA51" s="146"/>
      <c r="AB51" s="146"/>
      <c r="AC51" s="146"/>
      <c r="AD51" s="146"/>
      <c r="AE51" s="146"/>
      <c r="AF51" s="146"/>
      <c r="AG51" s="146" t="s">
        <v>135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2" x14ac:dyDescent="0.2">
      <c r="A52" s="153"/>
      <c r="B52" s="154"/>
      <c r="C52" s="187" t="s">
        <v>183</v>
      </c>
      <c r="D52" s="159"/>
      <c r="E52" s="160">
        <v>23.247350000000001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6"/>
      <c r="AA52" s="146"/>
      <c r="AB52" s="146"/>
      <c r="AC52" s="146"/>
      <c r="AD52" s="146"/>
      <c r="AE52" s="146"/>
      <c r="AF52" s="146"/>
      <c r="AG52" s="146" t="s">
        <v>123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 x14ac:dyDescent="0.2">
      <c r="A53" s="153"/>
      <c r="B53" s="154"/>
      <c r="C53" s="187" t="s">
        <v>184</v>
      </c>
      <c r="D53" s="159"/>
      <c r="E53" s="160">
        <v>9.9156999999999993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6"/>
      <c r="AA53" s="146"/>
      <c r="AB53" s="146"/>
      <c r="AC53" s="146"/>
      <c r="AD53" s="146"/>
      <c r="AE53" s="146"/>
      <c r="AF53" s="146"/>
      <c r="AG53" s="146" t="s">
        <v>123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3" x14ac:dyDescent="0.2">
      <c r="A54" s="153"/>
      <c r="B54" s="154"/>
      <c r="C54" s="187" t="s">
        <v>185</v>
      </c>
      <c r="D54" s="159"/>
      <c r="E54" s="160">
        <v>7.5557999999999996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6"/>
      <c r="AA54" s="146"/>
      <c r="AB54" s="146"/>
      <c r="AC54" s="146"/>
      <c r="AD54" s="146"/>
      <c r="AE54" s="146"/>
      <c r="AF54" s="146"/>
      <c r="AG54" s="146" t="s">
        <v>123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3" x14ac:dyDescent="0.2">
      <c r="A55" s="153"/>
      <c r="B55" s="154"/>
      <c r="C55" s="187" t="s">
        <v>186</v>
      </c>
      <c r="D55" s="159"/>
      <c r="E55" s="160">
        <v>10.314450000000001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6"/>
      <c r="AA55" s="146"/>
      <c r="AB55" s="146"/>
      <c r="AC55" s="146"/>
      <c r="AD55" s="146"/>
      <c r="AE55" s="146"/>
      <c r="AF55" s="146"/>
      <c r="AG55" s="146" t="s">
        <v>123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3" x14ac:dyDescent="0.2">
      <c r="A56" s="153"/>
      <c r="B56" s="154"/>
      <c r="C56" s="187" t="s">
        <v>187</v>
      </c>
      <c r="D56" s="159"/>
      <c r="E56" s="160">
        <v>18.238499999999998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6"/>
      <c r="AA56" s="146"/>
      <c r="AB56" s="146"/>
      <c r="AC56" s="146"/>
      <c r="AD56" s="146"/>
      <c r="AE56" s="146"/>
      <c r="AF56" s="146"/>
      <c r="AG56" s="146" t="s">
        <v>123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3" x14ac:dyDescent="0.2">
      <c r="A57" s="153"/>
      <c r="B57" s="154"/>
      <c r="C57" s="187" t="s">
        <v>188</v>
      </c>
      <c r="D57" s="159"/>
      <c r="E57" s="160">
        <v>12.6105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6"/>
      <c r="AA57" s="146"/>
      <c r="AB57" s="146"/>
      <c r="AC57" s="146"/>
      <c r="AD57" s="146"/>
      <c r="AE57" s="146"/>
      <c r="AF57" s="146"/>
      <c r="AG57" s="146" t="s">
        <v>123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69">
        <v>16</v>
      </c>
      <c r="B58" s="170" t="s">
        <v>189</v>
      </c>
      <c r="C58" s="186" t="s">
        <v>190</v>
      </c>
      <c r="D58" s="171" t="s">
        <v>115</v>
      </c>
      <c r="E58" s="172">
        <v>17.054400000000001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12</v>
      </c>
      <c r="M58" s="174">
        <f>G58*(1+L58/100)</f>
        <v>0</v>
      </c>
      <c r="N58" s="172">
        <v>8.0000000000000007E-5</v>
      </c>
      <c r="O58" s="172">
        <f>ROUND(E58*N58,2)</f>
        <v>0</v>
      </c>
      <c r="P58" s="172">
        <v>0</v>
      </c>
      <c r="Q58" s="172">
        <f>ROUND(E58*P58,2)</f>
        <v>0</v>
      </c>
      <c r="R58" s="174" t="s">
        <v>181</v>
      </c>
      <c r="S58" s="174" t="s">
        <v>117</v>
      </c>
      <c r="T58" s="175" t="s">
        <v>118</v>
      </c>
      <c r="U58" s="157">
        <v>0.26</v>
      </c>
      <c r="V58" s="157">
        <f>ROUND(E58*U58,2)</f>
        <v>4.43</v>
      </c>
      <c r="W58" s="157"/>
      <c r="X58" s="157" t="s">
        <v>119</v>
      </c>
      <c r="Y58" s="157" t="s">
        <v>120</v>
      </c>
      <c r="Z58" s="146"/>
      <c r="AA58" s="146"/>
      <c r="AB58" s="146"/>
      <c r="AC58" s="146"/>
      <c r="AD58" s="146"/>
      <c r="AE58" s="146"/>
      <c r="AF58" s="146"/>
      <c r="AG58" s="146" t="s">
        <v>121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53"/>
      <c r="B59" s="154"/>
      <c r="C59" s="251" t="s">
        <v>182</v>
      </c>
      <c r="D59" s="252"/>
      <c r="E59" s="252"/>
      <c r="F59" s="252"/>
      <c r="G59" s="252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6"/>
      <c r="AA59" s="146"/>
      <c r="AB59" s="146"/>
      <c r="AC59" s="146"/>
      <c r="AD59" s="146"/>
      <c r="AE59" s="146"/>
      <c r="AF59" s="146"/>
      <c r="AG59" s="146" t="s">
        <v>135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53"/>
      <c r="B60" s="154"/>
      <c r="C60" s="187" t="s">
        <v>191</v>
      </c>
      <c r="D60" s="159"/>
      <c r="E60" s="160">
        <v>17.054400000000001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6"/>
      <c r="AA60" s="146"/>
      <c r="AB60" s="146"/>
      <c r="AC60" s="146"/>
      <c r="AD60" s="146"/>
      <c r="AE60" s="146"/>
      <c r="AF60" s="146"/>
      <c r="AG60" s="146" t="s">
        <v>123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69">
        <v>17</v>
      </c>
      <c r="B61" s="170" t="s">
        <v>174</v>
      </c>
      <c r="C61" s="186" t="s">
        <v>175</v>
      </c>
      <c r="D61" s="171" t="s">
        <v>115</v>
      </c>
      <c r="E61" s="172">
        <v>103.88354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12</v>
      </c>
      <c r="M61" s="174">
        <f>G61*(1+L61/100)</f>
        <v>0</v>
      </c>
      <c r="N61" s="172">
        <v>1.3899999999999999E-2</v>
      </c>
      <c r="O61" s="172">
        <f>ROUND(E61*N61,2)</f>
        <v>1.44</v>
      </c>
      <c r="P61" s="172">
        <v>0</v>
      </c>
      <c r="Q61" s="172">
        <f>ROUND(E61*P61,2)</f>
        <v>0</v>
      </c>
      <c r="R61" s="174" t="s">
        <v>126</v>
      </c>
      <c r="S61" s="174" t="s">
        <v>117</v>
      </c>
      <c r="T61" s="175" t="s">
        <v>118</v>
      </c>
      <c r="U61" s="157">
        <v>0</v>
      </c>
      <c r="V61" s="157">
        <f>ROUND(E61*U61,2)</f>
        <v>0</v>
      </c>
      <c r="W61" s="157"/>
      <c r="X61" s="157" t="s">
        <v>127</v>
      </c>
      <c r="Y61" s="157" t="s">
        <v>120</v>
      </c>
      <c r="Z61" s="146"/>
      <c r="AA61" s="146"/>
      <c r="AB61" s="146"/>
      <c r="AC61" s="146"/>
      <c r="AD61" s="146"/>
      <c r="AE61" s="146"/>
      <c r="AF61" s="146"/>
      <c r="AG61" s="146" t="s">
        <v>128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 x14ac:dyDescent="0.2">
      <c r="A62" s="153"/>
      <c r="B62" s="154"/>
      <c r="C62" s="187" t="s">
        <v>192</v>
      </c>
      <c r="D62" s="159"/>
      <c r="E62" s="160">
        <v>85.976420000000005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6"/>
      <c r="AA62" s="146"/>
      <c r="AB62" s="146"/>
      <c r="AC62" s="146"/>
      <c r="AD62" s="146"/>
      <c r="AE62" s="146"/>
      <c r="AF62" s="146"/>
      <c r="AG62" s="146" t="s">
        <v>123</v>
      </c>
      <c r="AH62" s="146">
        <v>5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 x14ac:dyDescent="0.2">
      <c r="A63" s="153"/>
      <c r="B63" s="154"/>
      <c r="C63" s="187" t="s">
        <v>193</v>
      </c>
      <c r="D63" s="159"/>
      <c r="E63" s="160">
        <v>17.907119999999999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6"/>
      <c r="AA63" s="146"/>
      <c r="AB63" s="146"/>
      <c r="AC63" s="146"/>
      <c r="AD63" s="146"/>
      <c r="AE63" s="146"/>
      <c r="AF63" s="146"/>
      <c r="AG63" s="146" t="s">
        <v>123</v>
      </c>
      <c r="AH63" s="146">
        <v>5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53">
        <v>18</v>
      </c>
      <c r="B64" s="154" t="s">
        <v>194</v>
      </c>
      <c r="C64" s="188" t="s">
        <v>195</v>
      </c>
      <c r="D64" s="155" t="s">
        <v>0</v>
      </c>
      <c r="E64" s="176"/>
      <c r="F64" s="158"/>
      <c r="G64" s="157">
        <f>ROUND(E64*F64,2)</f>
        <v>0</v>
      </c>
      <c r="H64" s="158"/>
      <c r="I64" s="157">
        <f>ROUND(E64*H64,2)</f>
        <v>0</v>
      </c>
      <c r="J64" s="158"/>
      <c r="K64" s="157">
        <f>ROUND(E64*J64,2)</f>
        <v>0</v>
      </c>
      <c r="L64" s="157">
        <v>12</v>
      </c>
      <c r="M64" s="157">
        <f>G64*(1+L64/100)</f>
        <v>0</v>
      </c>
      <c r="N64" s="156">
        <v>0</v>
      </c>
      <c r="O64" s="156">
        <f>ROUND(E64*N64,2)</f>
        <v>0</v>
      </c>
      <c r="P64" s="156">
        <v>0</v>
      </c>
      <c r="Q64" s="156">
        <f>ROUND(E64*P64,2)</f>
        <v>0</v>
      </c>
      <c r="R64" s="157" t="s">
        <v>181</v>
      </c>
      <c r="S64" s="157" t="s">
        <v>117</v>
      </c>
      <c r="T64" s="157" t="s">
        <v>118</v>
      </c>
      <c r="U64" s="157">
        <v>0</v>
      </c>
      <c r="V64" s="157">
        <f>ROUND(E64*U64,2)</f>
        <v>0</v>
      </c>
      <c r="W64" s="157"/>
      <c r="X64" s="157" t="s">
        <v>132</v>
      </c>
      <c r="Y64" s="157" t="s">
        <v>120</v>
      </c>
      <c r="Z64" s="146"/>
      <c r="AA64" s="146"/>
      <c r="AB64" s="146"/>
      <c r="AC64" s="146"/>
      <c r="AD64" s="146"/>
      <c r="AE64" s="146"/>
      <c r="AF64" s="146"/>
      <c r="AG64" s="146" t="s">
        <v>133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53"/>
      <c r="B65" s="154"/>
      <c r="C65" s="253" t="s">
        <v>134</v>
      </c>
      <c r="D65" s="254"/>
      <c r="E65" s="254"/>
      <c r="F65" s="254"/>
      <c r="G65" s="254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6"/>
      <c r="AA65" s="146"/>
      <c r="AB65" s="146"/>
      <c r="AC65" s="146"/>
      <c r="AD65" s="146"/>
      <c r="AE65" s="146"/>
      <c r="AF65" s="146"/>
      <c r="AG65" s="146" t="s">
        <v>135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x14ac:dyDescent="0.2">
      <c r="A66" s="162" t="s">
        <v>111</v>
      </c>
      <c r="B66" s="163" t="s">
        <v>70</v>
      </c>
      <c r="C66" s="185" t="s">
        <v>71</v>
      </c>
      <c r="D66" s="164"/>
      <c r="E66" s="165"/>
      <c r="F66" s="166"/>
      <c r="G66" s="166">
        <f>SUMIF(AG67:AG85,"&lt;&gt;NOR",G67:G85)</f>
        <v>0</v>
      </c>
      <c r="H66" s="166"/>
      <c r="I66" s="166">
        <f>SUM(I67:I85)</f>
        <v>0</v>
      </c>
      <c r="J66" s="166"/>
      <c r="K66" s="166">
        <f>SUM(K67:K85)</f>
        <v>0</v>
      </c>
      <c r="L66" s="166"/>
      <c r="M66" s="166">
        <f>SUM(M67:M85)</f>
        <v>0</v>
      </c>
      <c r="N66" s="165"/>
      <c r="O66" s="165">
        <f>SUM(O67:O85)</f>
        <v>0.39</v>
      </c>
      <c r="P66" s="165"/>
      <c r="Q66" s="165">
        <f>SUM(Q67:Q85)</f>
        <v>0</v>
      </c>
      <c r="R66" s="166"/>
      <c r="S66" s="166"/>
      <c r="T66" s="167"/>
      <c r="U66" s="161"/>
      <c r="V66" s="161">
        <f>SUM(V67:V85)</f>
        <v>20.759999999999998</v>
      </c>
      <c r="W66" s="161"/>
      <c r="X66" s="161"/>
      <c r="Y66" s="161"/>
      <c r="AG66" t="s">
        <v>112</v>
      </c>
    </row>
    <row r="67" spans="1:60" ht="22.5" outlineLevel="1" x14ac:dyDescent="0.2">
      <c r="A67" s="169">
        <v>19</v>
      </c>
      <c r="B67" s="170" t="s">
        <v>196</v>
      </c>
      <c r="C67" s="186" t="s">
        <v>197</v>
      </c>
      <c r="D67" s="171" t="s">
        <v>115</v>
      </c>
      <c r="E67" s="172">
        <v>31.4757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12</v>
      </c>
      <c r="M67" s="174">
        <f>G67*(1+L67/100)</f>
        <v>0</v>
      </c>
      <c r="N67" s="172">
        <v>2.7999999999999998E-4</v>
      </c>
      <c r="O67" s="172">
        <f>ROUND(E67*N67,2)</f>
        <v>0.01</v>
      </c>
      <c r="P67" s="172">
        <v>0</v>
      </c>
      <c r="Q67" s="172">
        <f>ROUND(E67*P67,2)</f>
        <v>0</v>
      </c>
      <c r="R67" s="174" t="s">
        <v>198</v>
      </c>
      <c r="S67" s="174" t="s">
        <v>117</v>
      </c>
      <c r="T67" s="175" t="s">
        <v>118</v>
      </c>
      <c r="U67" s="157">
        <v>0.47399999999999998</v>
      </c>
      <c r="V67" s="157">
        <f>ROUND(E67*U67,2)</f>
        <v>14.92</v>
      </c>
      <c r="W67" s="157"/>
      <c r="X67" s="157" t="s">
        <v>119</v>
      </c>
      <c r="Y67" s="157" t="s">
        <v>120</v>
      </c>
      <c r="Z67" s="146"/>
      <c r="AA67" s="146"/>
      <c r="AB67" s="146"/>
      <c r="AC67" s="146"/>
      <c r="AD67" s="146"/>
      <c r="AE67" s="146"/>
      <c r="AF67" s="146"/>
      <c r="AG67" s="146" t="s">
        <v>121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53"/>
      <c r="B68" s="154"/>
      <c r="C68" s="187" t="s">
        <v>199</v>
      </c>
      <c r="D68" s="159"/>
      <c r="E68" s="160">
        <v>24.243300000000001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6"/>
      <c r="AA68" s="146"/>
      <c r="AB68" s="146"/>
      <c r="AC68" s="146"/>
      <c r="AD68" s="146"/>
      <c r="AE68" s="146"/>
      <c r="AF68" s="146"/>
      <c r="AG68" s="146" t="s">
        <v>123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3" x14ac:dyDescent="0.2">
      <c r="A69" s="153"/>
      <c r="B69" s="154"/>
      <c r="C69" s="187" t="s">
        <v>200</v>
      </c>
      <c r="D69" s="159"/>
      <c r="E69" s="160">
        <v>7.2324000000000002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6"/>
      <c r="AA69" s="146"/>
      <c r="AB69" s="146"/>
      <c r="AC69" s="146"/>
      <c r="AD69" s="146"/>
      <c r="AE69" s="146"/>
      <c r="AF69" s="146"/>
      <c r="AG69" s="146" t="s">
        <v>123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77">
        <v>20</v>
      </c>
      <c r="B70" s="178" t="s">
        <v>201</v>
      </c>
      <c r="C70" s="189" t="s">
        <v>202</v>
      </c>
      <c r="D70" s="179" t="s">
        <v>167</v>
      </c>
      <c r="E70" s="180">
        <v>3</v>
      </c>
      <c r="F70" s="181"/>
      <c r="G70" s="182">
        <f>ROUND(E70*F70,2)</f>
        <v>0</v>
      </c>
      <c r="H70" s="181"/>
      <c r="I70" s="182">
        <f>ROUND(E70*H70,2)</f>
        <v>0</v>
      </c>
      <c r="J70" s="181"/>
      <c r="K70" s="182">
        <f>ROUND(E70*J70,2)</f>
        <v>0</v>
      </c>
      <c r="L70" s="182">
        <v>12</v>
      </c>
      <c r="M70" s="182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2"/>
      <c r="S70" s="182" t="s">
        <v>168</v>
      </c>
      <c r="T70" s="183" t="s">
        <v>169</v>
      </c>
      <c r="U70" s="157">
        <v>0</v>
      </c>
      <c r="V70" s="157">
        <f>ROUND(E70*U70,2)</f>
        <v>0</v>
      </c>
      <c r="W70" s="157"/>
      <c r="X70" s="157" t="s">
        <v>119</v>
      </c>
      <c r="Y70" s="157" t="s">
        <v>120</v>
      </c>
      <c r="Z70" s="146"/>
      <c r="AA70" s="146"/>
      <c r="AB70" s="146"/>
      <c r="AC70" s="146"/>
      <c r="AD70" s="146"/>
      <c r="AE70" s="146"/>
      <c r="AF70" s="146"/>
      <c r="AG70" s="146" t="s">
        <v>121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77">
        <v>21</v>
      </c>
      <c r="B71" s="178" t="s">
        <v>203</v>
      </c>
      <c r="C71" s="189" t="s">
        <v>204</v>
      </c>
      <c r="D71" s="179" t="s">
        <v>167</v>
      </c>
      <c r="E71" s="180">
        <v>2</v>
      </c>
      <c r="F71" s="181"/>
      <c r="G71" s="182">
        <f>ROUND(E71*F71,2)</f>
        <v>0</v>
      </c>
      <c r="H71" s="181"/>
      <c r="I71" s="182">
        <f>ROUND(E71*H71,2)</f>
        <v>0</v>
      </c>
      <c r="J71" s="181"/>
      <c r="K71" s="182">
        <f>ROUND(E71*J71,2)</f>
        <v>0</v>
      </c>
      <c r="L71" s="182">
        <v>12</v>
      </c>
      <c r="M71" s="182">
        <f>G71*(1+L71/100)</f>
        <v>0</v>
      </c>
      <c r="N71" s="180">
        <v>0</v>
      </c>
      <c r="O71" s="180">
        <f>ROUND(E71*N71,2)</f>
        <v>0</v>
      </c>
      <c r="P71" s="180">
        <v>0</v>
      </c>
      <c r="Q71" s="180">
        <f>ROUND(E71*P71,2)</f>
        <v>0</v>
      </c>
      <c r="R71" s="182"/>
      <c r="S71" s="182" t="s">
        <v>168</v>
      </c>
      <c r="T71" s="183" t="s">
        <v>169</v>
      </c>
      <c r="U71" s="157">
        <v>0</v>
      </c>
      <c r="V71" s="157">
        <f>ROUND(E71*U71,2)</f>
        <v>0</v>
      </c>
      <c r="W71" s="157"/>
      <c r="X71" s="157" t="s">
        <v>119</v>
      </c>
      <c r="Y71" s="157" t="s">
        <v>120</v>
      </c>
      <c r="Z71" s="146"/>
      <c r="AA71" s="146"/>
      <c r="AB71" s="146"/>
      <c r="AC71" s="146"/>
      <c r="AD71" s="146"/>
      <c r="AE71" s="146"/>
      <c r="AF71" s="146"/>
      <c r="AG71" s="146" t="s">
        <v>121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77">
        <v>22</v>
      </c>
      <c r="B72" s="178" t="s">
        <v>205</v>
      </c>
      <c r="C72" s="189" t="s">
        <v>206</v>
      </c>
      <c r="D72" s="179" t="s">
        <v>207</v>
      </c>
      <c r="E72" s="180">
        <v>4</v>
      </c>
      <c r="F72" s="181"/>
      <c r="G72" s="182">
        <f>ROUND(E72*F72,2)</f>
        <v>0</v>
      </c>
      <c r="H72" s="181"/>
      <c r="I72" s="182">
        <f>ROUND(E72*H72,2)</f>
        <v>0</v>
      </c>
      <c r="J72" s="181"/>
      <c r="K72" s="182">
        <f>ROUND(E72*J72,2)</f>
        <v>0</v>
      </c>
      <c r="L72" s="182">
        <v>12</v>
      </c>
      <c r="M72" s="182">
        <f>G72*(1+L72/100)</f>
        <v>0</v>
      </c>
      <c r="N72" s="180">
        <v>0</v>
      </c>
      <c r="O72" s="180">
        <f>ROUND(E72*N72,2)</f>
        <v>0</v>
      </c>
      <c r="P72" s="180">
        <v>0</v>
      </c>
      <c r="Q72" s="180">
        <f>ROUND(E72*P72,2)</f>
        <v>0</v>
      </c>
      <c r="R72" s="182"/>
      <c r="S72" s="182" t="s">
        <v>168</v>
      </c>
      <c r="T72" s="183" t="s">
        <v>169</v>
      </c>
      <c r="U72" s="157">
        <v>0</v>
      </c>
      <c r="V72" s="157">
        <f>ROUND(E72*U72,2)</f>
        <v>0</v>
      </c>
      <c r="W72" s="157"/>
      <c r="X72" s="157" t="s">
        <v>119</v>
      </c>
      <c r="Y72" s="157" t="s">
        <v>120</v>
      </c>
      <c r="Z72" s="146"/>
      <c r="AA72" s="146"/>
      <c r="AB72" s="146"/>
      <c r="AC72" s="146"/>
      <c r="AD72" s="146"/>
      <c r="AE72" s="146"/>
      <c r="AF72" s="146"/>
      <c r="AG72" s="146" t="s">
        <v>121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69">
        <v>23</v>
      </c>
      <c r="B73" s="170" t="s">
        <v>208</v>
      </c>
      <c r="C73" s="186" t="s">
        <v>209</v>
      </c>
      <c r="D73" s="171" t="s">
        <v>207</v>
      </c>
      <c r="E73" s="172">
        <v>46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12</v>
      </c>
      <c r="M73" s="174">
        <f>G73*(1+L73/100)</f>
        <v>0</v>
      </c>
      <c r="N73" s="172">
        <v>0</v>
      </c>
      <c r="O73" s="172">
        <f>ROUND(E73*N73,2)</f>
        <v>0</v>
      </c>
      <c r="P73" s="172">
        <v>0</v>
      </c>
      <c r="Q73" s="172">
        <f>ROUND(E73*P73,2)</f>
        <v>0</v>
      </c>
      <c r="R73" s="174"/>
      <c r="S73" s="174" t="s">
        <v>168</v>
      </c>
      <c r="T73" s="175" t="s">
        <v>169</v>
      </c>
      <c r="U73" s="157">
        <v>0</v>
      </c>
      <c r="V73" s="157">
        <f>ROUND(E73*U73,2)</f>
        <v>0</v>
      </c>
      <c r="W73" s="157"/>
      <c r="X73" s="157" t="s">
        <v>119</v>
      </c>
      <c r="Y73" s="157" t="s">
        <v>120</v>
      </c>
      <c r="Z73" s="146"/>
      <c r="AA73" s="146"/>
      <c r="AB73" s="146"/>
      <c r="AC73" s="146"/>
      <c r="AD73" s="146"/>
      <c r="AE73" s="146"/>
      <c r="AF73" s="146"/>
      <c r="AG73" s="146" t="s">
        <v>121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53"/>
      <c r="B74" s="154"/>
      <c r="C74" s="187" t="s">
        <v>210</v>
      </c>
      <c r="D74" s="159"/>
      <c r="E74" s="160">
        <v>46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6"/>
      <c r="AA74" s="146"/>
      <c r="AB74" s="146"/>
      <c r="AC74" s="146"/>
      <c r="AD74" s="146"/>
      <c r="AE74" s="146"/>
      <c r="AF74" s="146"/>
      <c r="AG74" s="146" t="s">
        <v>123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69">
        <v>24</v>
      </c>
      <c r="B75" s="170" t="s">
        <v>211</v>
      </c>
      <c r="C75" s="186" t="s">
        <v>212</v>
      </c>
      <c r="D75" s="171" t="s">
        <v>115</v>
      </c>
      <c r="E75" s="172">
        <v>51.033299999999997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12</v>
      </c>
      <c r="M75" s="174">
        <f>G75*(1+L75/100)</f>
        <v>0</v>
      </c>
      <c r="N75" s="172">
        <v>0</v>
      </c>
      <c r="O75" s="172">
        <f>ROUND(E75*N75,2)</f>
        <v>0</v>
      </c>
      <c r="P75" s="172">
        <v>0</v>
      </c>
      <c r="Q75" s="172">
        <f>ROUND(E75*P75,2)</f>
        <v>0</v>
      </c>
      <c r="R75" s="174"/>
      <c r="S75" s="174" t="s">
        <v>168</v>
      </c>
      <c r="T75" s="175" t="s">
        <v>169</v>
      </c>
      <c r="U75" s="157">
        <v>0</v>
      </c>
      <c r="V75" s="157">
        <f>ROUND(E75*U75,2)</f>
        <v>0</v>
      </c>
      <c r="W75" s="157"/>
      <c r="X75" s="157" t="s">
        <v>119</v>
      </c>
      <c r="Y75" s="157" t="s">
        <v>120</v>
      </c>
      <c r="Z75" s="146"/>
      <c r="AA75" s="146"/>
      <c r="AB75" s="146"/>
      <c r="AC75" s="146"/>
      <c r="AD75" s="146"/>
      <c r="AE75" s="146"/>
      <c r="AF75" s="146"/>
      <c r="AG75" s="146" t="s">
        <v>121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">
      <c r="A76" s="153"/>
      <c r="B76" s="154"/>
      <c r="C76" s="187" t="s">
        <v>183</v>
      </c>
      <c r="D76" s="159"/>
      <c r="E76" s="160">
        <v>23.247350000000001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6"/>
      <c r="AA76" s="146"/>
      <c r="AB76" s="146"/>
      <c r="AC76" s="146"/>
      <c r="AD76" s="146"/>
      <c r="AE76" s="146"/>
      <c r="AF76" s="146"/>
      <c r="AG76" s="146" t="s">
        <v>123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3" x14ac:dyDescent="0.2">
      <c r="A77" s="153"/>
      <c r="B77" s="154"/>
      <c r="C77" s="187" t="s">
        <v>184</v>
      </c>
      <c r="D77" s="159"/>
      <c r="E77" s="160">
        <v>9.9156999999999993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6"/>
      <c r="AA77" s="146"/>
      <c r="AB77" s="146"/>
      <c r="AC77" s="146"/>
      <c r="AD77" s="146"/>
      <c r="AE77" s="146"/>
      <c r="AF77" s="146"/>
      <c r="AG77" s="146" t="s">
        <v>123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3" x14ac:dyDescent="0.2">
      <c r="A78" s="153"/>
      <c r="B78" s="154"/>
      <c r="C78" s="187" t="s">
        <v>185</v>
      </c>
      <c r="D78" s="159"/>
      <c r="E78" s="160">
        <v>7.5557999999999996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6"/>
      <c r="AA78" s="146"/>
      <c r="AB78" s="146"/>
      <c r="AC78" s="146"/>
      <c r="AD78" s="146"/>
      <c r="AE78" s="146"/>
      <c r="AF78" s="146"/>
      <c r="AG78" s="146" t="s">
        <v>123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3" x14ac:dyDescent="0.2">
      <c r="A79" s="153"/>
      <c r="B79" s="154"/>
      <c r="C79" s="187" t="s">
        <v>186</v>
      </c>
      <c r="D79" s="159"/>
      <c r="E79" s="160">
        <v>10.314450000000001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6"/>
      <c r="AA79" s="146"/>
      <c r="AB79" s="146"/>
      <c r="AC79" s="146"/>
      <c r="AD79" s="146"/>
      <c r="AE79" s="146"/>
      <c r="AF79" s="146"/>
      <c r="AG79" s="146" t="s">
        <v>123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69">
        <v>25</v>
      </c>
      <c r="B80" s="170" t="s">
        <v>213</v>
      </c>
      <c r="C80" s="186" t="s">
        <v>214</v>
      </c>
      <c r="D80" s="171" t="s">
        <v>115</v>
      </c>
      <c r="E80" s="172">
        <v>31.4757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12</v>
      </c>
      <c r="M80" s="174">
        <f>G80*(1+L80/100)</f>
        <v>0</v>
      </c>
      <c r="N80" s="172">
        <v>2.7999999999999998E-4</v>
      </c>
      <c r="O80" s="172">
        <f>ROUND(E80*N80,2)</f>
        <v>0.01</v>
      </c>
      <c r="P80" s="172">
        <v>0</v>
      </c>
      <c r="Q80" s="172">
        <f>ROUND(E80*P80,2)</f>
        <v>0</v>
      </c>
      <c r="R80" s="174"/>
      <c r="S80" s="174" t="s">
        <v>168</v>
      </c>
      <c r="T80" s="175" t="s">
        <v>169</v>
      </c>
      <c r="U80" s="157">
        <v>0.1855</v>
      </c>
      <c r="V80" s="157">
        <f>ROUND(E80*U80,2)</f>
        <v>5.84</v>
      </c>
      <c r="W80" s="157"/>
      <c r="X80" s="157" t="s">
        <v>119</v>
      </c>
      <c r="Y80" s="157" t="s">
        <v>120</v>
      </c>
      <c r="Z80" s="146"/>
      <c r="AA80" s="146"/>
      <c r="AB80" s="146"/>
      <c r="AC80" s="146"/>
      <c r="AD80" s="146"/>
      <c r="AE80" s="146"/>
      <c r="AF80" s="146"/>
      <c r="AG80" s="146" t="s">
        <v>121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2" x14ac:dyDescent="0.2">
      <c r="A81" s="153"/>
      <c r="B81" s="154"/>
      <c r="C81" s="187" t="s">
        <v>215</v>
      </c>
      <c r="D81" s="159"/>
      <c r="E81" s="160">
        <v>31.4757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6"/>
      <c r="AA81" s="146"/>
      <c r="AB81" s="146"/>
      <c r="AC81" s="146"/>
      <c r="AD81" s="146"/>
      <c r="AE81" s="146"/>
      <c r="AF81" s="146"/>
      <c r="AG81" s="146" t="s">
        <v>123</v>
      </c>
      <c r="AH81" s="146">
        <v>5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69">
        <v>26</v>
      </c>
      <c r="B82" s="170" t="s">
        <v>216</v>
      </c>
      <c r="C82" s="186" t="s">
        <v>217</v>
      </c>
      <c r="D82" s="171" t="s">
        <v>115</v>
      </c>
      <c r="E82" s="172">
        <v>33.049489999999999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12</v>
      </c>
      <c r="M82" s="174">
        <f>G82*(1+L82/100)</f>
        <v>0</v>
      </c>
      <c r="N82" s="172">
        <v>1.1299999999999999E-2</v>
      </c>
      <c r="O82" s="172">
        <f>ROUND(E82*N82,2)</f>
        <v>0.37</v>
      </c>
      <c r="P82" s="172">
        <v>0</v>
      </c>
      <c r="Q82" s="172">
        <f>ROUND(E82*P82,2)</f>
        <v>0</v>
      </c>
      <c r="R82" s="174" t="s">
        <v>126</v>
      </c>
      <c r="S82" s="174" t="s">
        <v>117</v>
      </c>
      <c r="T82" s="175" t="s">
        <v>118</v>
      </c>
      <c r="U82" s="157">
        <v>0</v>
      </c>
      <c r="V82" s="157">
        <f>ROUND(E82*U82,2)</f>
        <v>0</v>
      </c>
      <c r="W82" s="157"/>
      <c r="X82" s="157" t="s">
        <v>127</v>
      </c>
      <c r="Y82" s="157" t="s">
        <v>120</v>
      </c>
      <c r="Z82" s="146"/>
      <c r="AA82" s="146"/>
      <c r="AB82" s="146"/>
      <c r="AC82" s="146"/>
      <c r="AD82" s="146"/>
      <c r="AE82" s="146"/>
      <c r="AF82" s="146"/>
      <c r="AG82" s="146" t="s">
        <v>128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2">
      <c r="A83" s="153"/>
      <c r="B83" s="154"/>
      <c r="C83" s="187" t="s">
        <v>218</v>
      </c>
      <c r="D83" s="159"/>
      <c r="E83" s="160">
        <v>33.049489999999999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6"/>
      <c r="AA83" s="146"/>
      <c r="AB83" s="146"/>
      <c r="AC83" s="146"/>
      <c r="AD83" s="146"/>
      <c r="AE83" s="146"/>
      <c r="AF83" s="146"/>
      <c r="AG83" s="146" t="s">
        <v>123</v>
      </c>
      <c r="AH83" s="146">
        <v>5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53">
        <v>27</v>
      </c>
      <c r="B84" s="154" t="s">
        <v>219</v>
      </c>
      <c r="C84" s="188" t="s">
        <v>220</v>
      </c>
      <c r="D84" s="155" t="s">
        <v>0</v>
      </c>
      <c r="E84" s="176"/>
      <c r="F84" s="158"/>
      <c r="G84" s="157">
        <f>ROUND(E84*F84,2)</f>
        <v>0</v>
      </c>
      <c r="H84" s="158"/>
      <c r="I84" s="157">
        <f>ROUND(E84*H84,2)</f>
        <v>0</v>
      </c>
      <c r="J84" s="158"/>
      <c r="K84" s="157">
        <f>ROUND(E84*J84,2)</f>
        <v>0</v>
      </c>
      <c r="L84" s="157">
        <v>12</v>
      </c>
      <c r="M84" s="157">
        <f>G84*(1+L84/100)</f>
        <v>0</v>
      </c>
      <c r="N84" s="156">
        <v>0</v>
      </c>
      <c r="O84" s="156">
        <f>ROUND(E84*N84,2)</f>
        <v>0</v>
      </c>
      <c r="P84" s="156">
        <v>0</v>
      </c>
      <c r="Q84" s="156">
        <f>ROUND(E84*P84,2)</f>
        <v>0</v>
      </c>
      <c r="R84" s="157" t="s">
        <v>198</v>
      </c>
      <c r="S84" s="157" t="s">
        <v>117</v>
      </c>
      <c r="T84" s="157" t="s">
        <v>118</v>
      </c>
      <c r="U84" s="157">
        <v>0</v>
      </c>
      <c r="V84" s="157">
        <f>ROUND(E84*U84,2)</f>
        <v>0</v>
      </c>
      <c r="W84" s="157"/>
      <c r="X84" s="157" t="s">
        <v>132</v>
      </c>
      <c r="Y84" s="157" t="s">
        <v>120</v>
      </c>
      <c r="Z84" s="146"/>
      <c r="AA84" s="146"/>
      <c r="AB84" s="146"/>
      <c r="AC84" s="146"/>
      <c r="AD84" s="146"/>
      <c r="AE84" s="146"/>
      <c r="AF84" s="146"/>
      <c r="AG84" s="146" t="s">
        <v>133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53"/>
      <c r="B85" s="154"/>
      <c r="C85" s="253" t="s">
        <v>134</v>
      </c>
      <c r="D85" s="254"/>
      <c r="E85" s="254"/>
      <c r="F85" s="254"/>
      <c r="G85" s="254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6"/>
      <c r="AA85" s="146"/>
      <c r="AB85" s="146"/>
      <c r="AC85" s="146"/>
      <c r="AD85" s="146"/>
      <c r="AE85" s="146"/>
      <c r="AF85" s="146"/>
      <c r="AG85" s="146" t="s">
        <v>135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x14ac:dyDescent="0.2">
      <c r="A86" s="162" t="s">
        <v>111</v>
      </c>
      <c r="B86" s="163" t="s">
        <v>72</v>
      </c>
      <c r="C86" s="185" t="s">
        <v>73</v>
      </c>
      <c r="D86" s="164"/>
      <c r="E86" s="165"/>
      <c r="F86" s="166"/>
      <c r="G86" s="166">
        <f>SUMIF(AG87:AG99,"&lt;&gt;NOR",G87:G99)</f>
        <v>0</v>
      </c>
      <c r="H86" s="166"/>
      <c r="I86" s="166">
        <f>SUM(I87:I99)</f>
        <v>0</v>
      </c>
      <c r="J86" s="166"/>
      <c r="K86" s="166">
        <f>SUM(K87:K99)</f>
        <v>0</v>
      </c>
      <c r="L86" s="166"/>
      <c r="M86" s="166">
        <f>SUM(M87:M99)</f>
        <v>0</v>
      </c>
      <c r="N86" s="165"/>
      <c r="O86" s="165">
        <f>SUM(O87:O99)</f>
        <v>9.9999999999999992E-2</v>
      </c>
      <c r="P86" s="165"/>
      <c r="Q86" s="165">
        <f>SUM(Q87:Q99)</f>
        <v>0</v>
      </c>
      <c r="R86" s="166"/>
      <c r="S86" s="166"/>
      <c r="T86" s="167"/>
      <c r="U86" s="161"/>
      <c r="V86" s="161">
        <f>SUM(V87:V99)</f>
        <v>14.91</v>
      </c>
      <c r="W86" s="161"/>
      <c r="X86" s="161"/>
      <c r="Y86" s="161"/>
      <c r="AG86" t="s">
        <v>112</v>
      </c>
    </row>
    <row r="87" spans="1:60" outlineLevel="1" x14ac:dyDescent="0.2">
      <c r="A87" s="169">
        <v>28</v>
      </c>
      <c r="B87" s="170" t="s">
        <v>221</v>
      </c>
      <c r="C87" s="186" t="s">
        <v>222</v>
      </c>
      <c r="D87" s="171" t="s">
        <v>115</v>
      </c>
      <c r="E87" s="172">
        <v>27.295999999999999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12</v>
      </c>
      <c r="M87" s="174">
        <f>G87*(1+L87/100)</f>
        <v>0</v>
      </c>
      <c r="N87" s="172">
        <v>0</v>
      </c>
      <c r="O87" s="172">
        <f>ROUND(E87*N87,2)</f>
        <v>0</v>
      </c>
      <c r="P87" s="172">
        <v>0</v>
      </c>
      <c r="Q87" s="172">
        <f>ROUND(E87*P87,2)</f>
        <v>0</v>
      </c>
      <c r="R87" s="174" t="s">
        <v>223</v>
      </c>
      <c r="S87" s="174" t="s">
        <v>117</v>
      </c>
      <c r="T87" s="175" t="s">
        <v>118</v>
      </c>
      <c r="U87" s="157">
        <v>1.6E-2</v>
      </c>
      <c r="V87" s="157">
        <f>ROUND(E87*U87,2)</f>
        <v>0.44</v>
      </c>
      <c r="W87" s="157"/>
      <c r="X87" s="157" t="s">
        <v>119</v>
      </c>
      <c r="Y87" s="157" t="s">
        <v>120</v>
      </c>
      <c r="Z87" s="146"/>
      <c r="AA87" s="146"/>
      <c r="AB87" s="146"/>
      <c r="AC87" s="146"/>
      <c r="AD87" s="146"/>
      <c r="AE87" s="146"/>
      <c r="AF87" s="146"/>
      <c r="AG87" s="146" t="s">
        <v>121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2">
      <c r="A88" s="153"/>
      <c r="B88" s="154"/>
      <c r="C88" s="251" t="s">
        <v>224</v>
      </c>
      <c r="D88" s="252"/>
      <c r="E88" s="252"/>
      <c r="F88" s="252"/>
      <c r="G88" s="252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6"/>
      <c r="AA88" s="146"/>
      <c r="AB88" s="146"/>
      <c r="AC88" s="146"/>
      <c r="AD88" s="146"/>
      <c r="AE88" s="146"/>
      <c r="AF88" s="146"/>
      <c r="AG88" s="146" t="s">
        <v>135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53"/>
      <c r="B89" s="154"/>
      <c r="C89" s="187" t="s">
        <v>225</v>
      </c>
      <c r="D89" s="159"/>
      <c r="E89" s="160">
        <v>27.295999999999999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6"/>
      <c r="AA89" s="146"/>
      <c r="AB89" s="146"/>
      <c r="AC89" s="146"/>
      <c r="AD89" s="146"/>
      <c r="AE89" s="146"/>
      <c r="AF89" s="146"/>
      <c r="AG89" s="146" t="s">
        <v>123</v>
      </c>
      <c r="AH89" s="146">
        <v>5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2.5" outlineLevel="1" x14ac:dyDescent="0.2">
      <c r="A90" s="169">
        <v>29</v>
      </c>
      <c r="B90" s="170" t="s">
        <v>226</v>
      </c>
      <c r="C90" s="186" t="s">
        <v>227</v>
      </c>
      <c r="D90" s="171" t="s">
        <v>138</v>
      </c>
      <c r="E90" s="172">
        <v>29.86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12</v>
      </c>
      <c r="M90" s="174">
        <f>G90*(1+L90/100)</f>
        <v>0</v>
      </c>
      <c r="N90" s="172">
        <v>8.0000000000000007E-5</v>
      </c>
      <c r="O90" s="172">
        <f>ROUND(E90*N90,2)</f>
        <v>0</v>
      </c>
      <c r="P90" s="172">
        <v>0</v>
      </c>
      <c r="Q90" s="172">
        <f>ROUND(E90*P90,2)</f>
        <v>0</v>
      </c>
      <c r="R90" s="174" t="s">
        <v>223</v>
      </c>
      <c r="S90" s="174" t="s">
        <v>117</v>
      </c>
      <c r="T90" s="175" t="s">
        <v>118</v>
      </c>
      <c r="U90" s="157">
        <v>0.13719999999999999</v>
      </c>
      <c r="V90" s="157">
        <f>ROUND(E90*U90,2)</f>
        <v>4.0999999999999996</v>
      </c>
      <c r="W90" s="157"/>
      <c r="X90" s="157" t="s">
        <v>119</v>
      </c>
      <c r="Y90" s="157" t="s">
        <v>120</v>
      </c>
      <c r="Z90" s="146"/>
      <c r="AA90" s="146"/>
      <c r="AB90" s="146"/>
      <c r="AC90" s="146"/>
      <c r="AD90" s="146"/>
      <c r="AE90" s="146"/>
      <c r="AF90" s="146"/>
      <c r="AG90" s="146" t="s">
        <v>228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 x14ac:dyDescent="0.2">
      <c r="A91" s="153"/>
      <c r="B91" s="154"/>
      <c r="C91" s="187" t="s">
        <v>229</v>
      </c>
      <c r="D91" s="159"/>
      <c r="E91" s="160">
        <v>29.86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6"/>
      <c r="AA91" s="146"/>
      <c r="AB91" s="146"/>
      <c r="AC91" s="146"/>
      <c r="AD91" s="146"/>
      <c r="AE91" s="146"/>
      <c r="AF91" s="146"/>
      <c r="AG91" s="146" t="s">
        <v>123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69">
        <v>30</v>
      </c>
      <c r="B92" s="170" t="s">
        <v>230</v>
      </c>
      <c r="C92" s="186" t="s">
        <v>231</v>
      </c>
      <c r="D92" s="171" t="s">
        <v>115</v>
      </c>
      <c r="E92" s="172">
        <v>27.295999999999999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12</v>
      </c>
      <c r="M92" s="174">
        <f>G92*(1+L92/100)</f>
        <v>0</v>
      </c>
      <c r="N92" s="172">
        <v>2.5999999999999998E-4</v>
      </c>
      <c r="O92" s="172">
        <f>ROUND(E92*N92,2)</f>
        <v>0.01</v>
      </c>
      <c r="P92" s="172">
        <v>0</v>
      </c>
      <c r="Q92" s="172">
        <f>ROUND(E92*P92,2)</f>
        <v>0</v>
      </c>
      <c r="R92" s="174" t="s">
        <v>223</v>
      </c>
      <c r="S92" s="174" t="s">
        <v>117</v>
      </c>
      <c r="T92" s="175" t="s">
        <v>118</v>
      </c>
      <c r="U92" s="157">
        <v>0.38</v>
      </c>
      <c r="V92" s="157">
        <f>ROUND(E92*U92,2)</f>
        <v>10.37</v>
      </c>
      <c r="W92" s="157"/>
      <c r="X92" s="157" t="s">
        <v>119</v>
      </c>
      <c r="Y92" s="157" t="s">
        <v>120</v>
      </c>
      <c r="Z92" s="146"/>
      <c r="AA92" s="146"/>
      <c r="AB92" s="146"/>
      <c r="AC92" s="146"/>
      <c r="AD92" s="146"/>
      <c r="AE92" s="146"/>
      <c r="AF92" s="146"/>
      <c r="AG92" s="146" t="s">
        <v>228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2" x14ac:dyDescent="0.2">
      <c r="A93" s="153"/>
      <c r="B93" s="154"/>
      <c r="C93" s="187" t="s">
        <v>232</v>
      </c>
      <c r="D93" s="159"/>
      <c r="E93" s="160">
        <v>27.295999999999999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6"/>
      <c r="AA93" s="146"/>
      <c r="AB93" s="146"/>
      <c r="AC93" s="146"/>
      <c r="AD93" s="146"/>
      <c r="AE93" s="146"/>
      <c r="AF93" s="146"/>
      <c r="AG93" s="146" t="s">
        <v>123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69">
        <v>31</v>
      </c>
      <c r="B94" s="170" t="s">
        <v>233</v>
      </c>
      <c r="C94" s="186" t="s">
        <v>234</v>
      </c>
      <c r="D94" s="171" t="s">
        <v>115</v>
      </c>
      <c r="E94" s="172">
        <v>27.295999999999999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12</v>
      </c>
      <c r="M94" s="174">
        <f>G94*(1+L94/100)</f>
        <v>0</v>
      </c>
      <c r="N94" s="172">
        <v>0</v>
      </c>
      <c r="O94" s="172">
        <f>ROUND(E94*N94,2)</f>
        <v>0</v>
      </c>
      <c r="P94" s="172">
        <v>0</v>
      </c>
      <c r="Q94" s="172">
        <f>ROUND(E94*P94,2)</f>
        <v>0</v>
      </c>
      <c r="R94" s="174"/>
      <c r="S94" s="174" t="s">
        <v>168</v>
      </c>
      <c r="T94" s="175" t="s">
        <v>169</v>
      </c>
      <c r="U94" s="157">
        <v>0</v>
      </c>
      <c r="V94" s="157">
        <f>ROUND(E94*U94,2)</f>
        <v>0</v>
      </c>
      <c r="W94" s="157"/>
      <c r="X94" s="157" t="s">
        <v>119</v>
      </c>
      <c r="Y94" s="157" t="s">
        <v>120</v>
      </c>
      <c r="Z94" s="146"/>
      <c r="AA94" s="146"/>
      <c r="AB94" s="146"/>
      <c r="AC94" s="146"/>
      <c r="AD94" s="146"/>
      <c r="AE94" s="146"/>
      <c r="AF94" s="146"/>
      <c r="AG94" s="146" t="s">
        <v>235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">
      <c r="A95" s="153"/>
      <c r="B95" s="154"/>
      <c r="C95" s="187" t="s">
        <v>225</v>
      </c>
      <c r="D95" s="159"/>
      <c r="E95" s="160">
        <v>27.295999999999999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6"/>
      <c r="AA95" s="146"/>
      <c r="AB95" s="146"/>
      <c r="AC95" s="146"/>
      <c r="AD95" s="146"/>
      <c r="AE95" s="146"/>
      <c r="AF95" s="146"/>
      <c r="AG95" s="146" t="s">
        <v>123</v>
      </c>
      <c r="AH95" s="146">
        <v>5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33.75" outlineLevel="1" x14ac:dyDescent="0.2">
      <c r="A96" s="169">
        <v>32</v>
      </c>
      <c r="B96" s="170" t="s">
        <v>236</v>
      </c>
      <c r="C96" s="186" t="s">
        <v>237</v>
      </c>
      <c r="D96" s="171" t="s">
        <v>115</v>
      </c>
      <c r="E96" s="172">
        <v>28.660799999999998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12</v>
      </c>
      <c r="M96" s="174">
        <f>G96*(1+L96/100)</f>
        <v>0</v>
      </c>
      <c r="N96" s="172">
        <v>3.0599999999999998E-3</v>
      </c>
      <c r="O96" s="172">
        <f>ROUND(E96*N96,2)</f>
        <v>0.09</v>
      </c>
      <c r="P96" s="172">
        <v>0</v>
      </c>
      <c r="Q96" s="172">
        <f>ROUND(E96*P96,2)</f>
        <v>0</v>
      </c>
      <c r="R96" s="174" t="s">
        <v>126</v>
      </c>
      <c r="S96" s="174" t="s">
        <v>117</v>
      </c>
      <c r="T96" s="175" t="s">
        <v>118</v>
      </c>
      <c r="U96" s="157">
        <v>0</v>
      </c>
      <c r="V96" s="157">
        <f>ROUND(E96*U96,2)</f>
        <v>0</v>
      </c>
      <c r="W96" s="157"/>
      <c r="X96" s="157" t="s">
        <v>127</v>
      </c>
      <c r="Y96" s="157" t="s">
        <v>120</v>
      </c>
      <c r="Z96" s="146"/>
      <c r="AA96" s="146"/>
      <c r="AB96" s="146"/>
      <c r="AC96" s="146"/>
      <c r="AD96" s="146"/>
      <c r="AE96" s="146"/>
      <c r="AF96" s="146"/>
      <c r="AG96" s="146" t="s">
        <v>128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2" x14ac:dyDescent="0.2">
      <c r="A97" s="153"/>
      <c r="B97" s="154"/>
      <c r="C97" s="187" t="s">
        <v>238</v>
      </c>
      <c r="D97" s="159"/>
      <c r="E97" s="160">
        <v>28.660799999999998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6"/>
      <c r="AA97" s="146"/>
      <c r="AB97" s="146"/>
      <c r="AC97" s="146"/>
      <c r="AD97" s="146"/>
      <c r="AE97" s="146"/>
      <c r="AF97" s="146"/>
      <c r="AG97" s="146" t="s">
        <v>123</v>
      </c>
      <c r="AH97" s="146">
        <v>5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">
      <c r="A98" s="153">
        <v>33</v>
      </c>
      <c r="B98" s="154" t="s">
        <v>239</v>
      </c>
      <c r="C98" s="188" t="s">
        <v>240</v>
      </c>
      <c r="D98" s="155" t="s">
        <v>0</v>
      </c>
      <c r="E98" s="176"/>
      <c r="F98" s="158"/>
      <c r="G98" s="157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12</v>
      </c>
      <c r="M98" s="157">
        <f>G98*(1+L98/100)</f>
        <v>0</v>
      </c>
      <c r="N98" s="156">
        <v>0</v>
      </c>
      <c r="O98" s="156">
        <f>ROUND(E98*N98,2)</f>
        <v>0</v>
      </c>
      <c r="P98" s="156">
        <v>0</v>
      </c>
      <c r="Q98" s="156">
        <f>ROUND(E98*P98,2)</f>
        <v>0</v>
      </c>
      <c r="R98" s="157" t="s">
        <v>223</v>
      </c>
      <c r="S98" s="157" t="s">
        <v>117</v>
      </c>
      <c r="T98" s="157" t="s">
        <v>118</v>
      </c>
      <c r="U98" s="157">
        <v>0</v>
      </c>
      <c r="V98" s="157">
        <f>ROUND(E98*U98,2)</f>
        <v>0</v>
      </c>
      <c r="W98" s="157"/>
      <c r="X98" s="157" t="s">
        <v>132</v>
      </c>
      <c r="Y98" s="157" t="s">
        <v>120</v>
      </c>
      <c r="Z98" s="146"/>
      <c r="AA98" s="146"/>
      <c r="AB98" s="146"/>
      <c r="AC98" s="146"/>
      <c r="AD98" s="146"/>
      <c r="AE98" s="146"/>
      <c r="AF98" s="146"/>
      <c r="AG98" s="146" t="s">
        <v>133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2" x14ac:dyDescent="0.2">
      <c r="A99" s="153"/>
      <c r="B99" s="154"/>
      <c r="C99" s="253" t="s">
        <v>241</v>
      </c>
      <c r="D99" s="254"/>
      <c r="E99" s="254"/>
      <c r="F99" s="254"/>
      <c r="G99" s="254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6"/>
      <c r="AA99" s="146"/>
      <c r="AB99" s="146"/>
      <c r="AC99" s="146"/>
      <c r="AD99" s="146"/>
      <c r="AE99" s="146"/>
      <c r="AF99" s="146"/>
      <c r="AG99" s="146" t="s">
        <v>135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x14ac:dyDescent="0.2">
      <c r="A100" s="162" t="s">
        <v>111</v>
      </c>
      <c r="B100" s="163" t="s">
        <v>74</v>
      </c>
      <c r="C100" s="185" t="s">
        <v>75</v>
      </c>
      <c r="D100" s="164"/>
      <c r="E100" s="165"/>
      <c r="F100" s="166"/>
      <c r="G100" s="166">
        <f>SUMIF(AG101:AG113,"&lt;&gt;NOR",G101:G113)</f>
        <v>0</v>
      </c>
      <c r="H100" s="166"/>
      <c r="I100" s="166">
        <f>SUM(I101:I113)</f>
        <v>0</v>
      </c>
      <c r="J100" s="166"/>
      <c r="K100" s="166">
        <f>SUM(K101:K113)</f>
        <v>0</v>
      </c>
      <c r="L100" s="166"/>
      <c r="M100" s="166">
        <f>SUM(M101:M113)</f>
        <v>0</v>
      </c>
      <c r="N100" s="165"/>
      <c r="O100" s="165">
        <f>SUM(O101:O113)</f>
        <v>0.06</v>
      </c>
      <c r="P100" s="165"/>
      <c r="Q100" s="165">
        <f>SUM(Q101:Q113)</f>
        <v>0</v>
      </c>
      <c r="R100" s="166"/>
      <c r="S100" s="166"/>
      <c r="T100" s="167"/>
      <c r="U100" s="161"/>
      <c r="V100" s="161">
        <f>SUM(V101:V113)</f>
        <v>60.81</v>
      </c>
      <c r="W100" s="161"/>
      <c r="X100" s="161"/>
      <c r="Y100" s="161"/>
      <c r="AG100" t="s">
        <v>112</v>
      </c>
    </row>
    <row r="101" spans="1:60" outlineLevel="1" x14ac:dyDescent="0.2">
      <c r="A101" s="169">
        <v>34</v>
      </c>
      <c r="B101" s="170" t="s">
        <v>242</v>
      </c>
      <c r="C101" s="186" t="s">
        <v>243</v>
      </c>
      <c r="D101" s="171" t="s">
        <v>115</v>
      </c>
      <c r="E101" s="172">
        <v>178.3158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12</v>
      </c>
      <c r="M101" s="174">
        <f>G101*(1+L101/100)</f>
        <v>0</v>
      </c>
      <c r="N101" s="172">
        <v>3.4000000000000002E-4</v>
      </c>
      <c r="O101" s="172">
        <f>ROUND(E101*N101,2)</f>
        <v>0.06</v>
      </c>
      <c r="P101" s="172">
        <v>0</v>
      </c>
      <c r="Q101" s="172">
        <f>ROUND(E101*P101,2)</f>
        <v>0</v>
      </c>
      <c r="R101" s="174" t="s">
        <v>244</v>
      </c>
      <c r="S101" s="174" t="s">
        <v>117</v>
      </c>
      <c r="T101" s="175" t="s">
        <v>118</v>
      </c>
      <c r="U101" s="157">
        <v>0.34100000000000003</v>
      </c>
      <c r="V101" s="157">
        <f>ROUND(E101*U101,2)</f>
        <v>60.81</v>
      </c>
      <c r="W101" s="157"/>
      <c r="X101" s="157" t="s">
        <v>119</v>
      </c>
      <c r="Y101" s="157" t="s">
        <v>120</v>
      </c>
      <c r="Z101" s="146"/>
      <c r="AA101" s="146"/>
      <c r="AB101" s="146"/>
      <c r="AC101" s="146"/>
      <c r="AD101" s="146"/>
      <c r="AE101" s="146"/>
      <c r="AF101" s="146"/>
      <c r="AG101" s="146" t="s">
        <v>121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2" x14ac:dyDescent="0.2">
      <c r="A102" s="153"/>
      <c r="B102" s="154"/>
      <c r="C102" s="249" t="s">
        <v>245</v>
      </c>
      <c r="D102" s="250"/>
      <c r="E102" s="250"/>
      <c r="F102" s="250"/>
      <c r="G102" s="250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6"/>
      <c r="AA102" s="146"/>
      <c r="AB102" s="146"/>
      <c r="AC102" s="146"/>
      <c r="AD102" s="146"/>
      <c r="AE102" s="146"/>
      <c r="AF102" s="146"/>
      <c r="AG102" s="146" t="s">
        <v>246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 x14ac:dyDescent="0.2">
      <c r="A103" s="153"/>
      <c r="B103" s="154"/>
      <c r="C103" s="187" t="s">
        <v>247</v>
      </c>
      <c r="D103" s="159"/>
      <c r="E103" s="160"/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6"/>
      <c r="AA103" s="146"/>
      <c r="AB103" s="146"/>
      <c r="AC103" s="146"/>
      <c r="AD103" s="146"/>
      <c r="AE103" s="146"/>
      <c r="AF103" s="146"/>
      <c r="AG103" s="146" t="s">
        <v>123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3" x14ac:dyDescent="0.2">
      <c r="A104" s="153"/>
      <c r="B104" s="154"/>
      <c r="C104" s="187" t="s">
        <v>199</v>
      </c>
      <c r="D104" s="159"/>
      <c r="E104" s="160">
        <v>24.243300000000001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6"/>
      <c r="AA104" s="146"/>
      <c r="AB104" s="146"/>
      <c r="AC104" s="146"/>
      <c r="AD104" s="146"/>
      <c r="AE104" s="146"/>
      <c r="AF104" s="146"/>
      <c r="AG104" s="146" t="s">
        <v>123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3" x14ac:dyDescent="0.2">
      <c r="A105" s="153"/>
      <c r="B105" s="154"/>
      <c r="C105" s="187" t="s">
        <v>200</v>
      </c>
      <c r="D105" s="159"/>
      <c r="E105" s="160">
        <v>7.2324000000000002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6"/>
      <c r="AA105" s="146"/>
      <c r="AB105" s="146"/>
      <c r="AC105" s="146"/>
      <c r="AD105" s="146"/>
      <c r="AE105" s="146"/>
      <c r="AF105" s="146"/>
      <c r="AG105" s="146" t="s">
        <v>123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3" x14ac:dyDescent="0.2">
      <c r="A106" s="153"/>
      <c r="B106" s="154"/>
      <c r="C106" s="187" t="s">
        <v>248</v>
      </c>
      <c r="D106" s="159"/>
      <c r="E106" s="160"/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6"/>
      <c r="AA106" s="146"/>
      <c r="AB106" s="146"/>
      <c r="AC106" s="146"/>
      <c r="AD106" s="146"/>
      <c r="AE106" s="146"/>
      <c r="AF106" s="146"/>
      <c r="AG106" s="146" t="s">
        <v>123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3" x14ac:dyDescent="0.2">
      <c r="A107" s="153"/>
      <c r="B107" s="154"/>
      <c r="C107" s="187" t="s">
        <v>183</v>
      </c>
      <c r="D107" s="159"/>
      <c r="E107" s="160">
        <v>23.247350000000001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6"/>
      <c r="AA107" s="146"/>
      <c r="AB107" s="146"/>
      <c r="AC107" s="146"/>
      <c r="AD107" s="146"/>
      <c r="AE107" s="146"/>
      <c r="AF107" s="146"/>
      <c r="AG107" s="146" t="s">
        <v>123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3" x14ac:dyDescent="0.2">
      <c r="A108" s="153"/>
      <c r="B108" s="154"/>
      <c r="C108" s="187" t="s">
        <v>184</v>
      </c>
      <c r="D108" s="159"/>
      <c r="E108" s="160">
        <v>9.9156999999999993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6"/>
      <c r="AA108" s="146"/>
      <c r="AB108" s="146"/>
      <c r="AC108" s="146"/>
      <c r="AD108" s="146"/>
      <c r="AE108" s="146"/>
      <c r="AF108" s="146"/>
      <c r="AG108" s="146" t="s">
        <v>123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3" x14ac:dyDescent="0.2">
      <c r="A109" s="153"/>
      <c r="B109" s="154"/>
      <c r="C109" s="187" t="s">
        <v>185</v>
      </c>
      <c r="D109" s="159"/>
      <c r="E109" s="160">
        <v>7.5557999999999996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6"/>
      <c r="AA109" s="146"/>
      <c r="AB109" s="146"/>
      <c r="AC109" s="146"/>
      <c r="AD109" s="146"/>
      <c r="AE109" s="146"/>
      <c r="AF109" s="146"/>
      <c r="AG109" s="146" t="s">
        <v>123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3" x14ac:dyDescent="0.2">
      <c r="A110" s="153"/>
      <c r="B110" s="154"/>
      <c r="C110" s="187" t="s">
        <v>186</v>
      </c>
      <c r="D110" s="159"/>
      <c r="E110" s="160">
        <v>10.314450000000001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6"/>
      <c r="AA110" s="146"/>
      <c r="AB110" s="146"/>
      <c r="AC110" s="146"/>
      <c r="AD110" s="146"/>
      <c r="AE110" s="146"/>
      <c r="AF110" s="146"/>
      <c r="AG110" s="146" t="s">
        <v>123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3" x14ac:dyDescent="0.2">
      <c r="A111" s="153"/>
      <c r="B111" s="154"/>
      <c r="C111" s="187" t="s">
        <v>249</v>
      </c>
      <c r="D111" s="159"/>
      <c r="E111" s="160">
        <v>36.476999999999997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6"/>
      <c r="AA111" s="146"/>
      <c r="AB111" s="146"/>
      <c r="AC111" s="146"/>
      <c r="AD111" s="146"/>
      <c r="AE111" s="146"/>
      <c r="AF111" s="146"/>
      <c r="AG111" s="146" t="s">
        <v>123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3" x14ac:dyDescent="0.2">
      <c r="A112" s="153"/>
      <c r="B112" s="154"/>
      <c r="C112" s="187" t="s">
        <v>250</v>
      </c>
      <c r="D112" s="159"/>
      <c r="E112" s="160">
        <v>25.221</v>
      </c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6"/>
      <c r="AA112" s="146"/>
      <c r="AB112" s="146"/>
      <c r="AC112" s="146"/>
      <c r="AD112" s="146"/>
      <c r="AE112" s="146"/>
      <c r="AF112" s="146"/>
      <c r="AG112" s="146" t="s">
        <v>123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3" x14ac:dyDescent="0.2">
      <c r="A113" s="153"/>
      <c r="B113" s="154"/>
      <c r="C113" s="187" t="s">
        <v>251</v>
      </c>
      <c r="D113" s="159"/>
      <c r="E113" s="160">
        <v>34.108800000000002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6"/>
      <c r="AA113" s="146"/>
      <c r="AB113" s="146"/>
      <c r="AC113" s="146"/>
      <c r="AD113" s="146"/>
      <c r="AE113" s="146"/>
      <c r="AF113" s="146"/>
      <c r="AG113" s="146" t="s">
        <v>123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x14ac:dyDescent="0.2">
      <c r="A114" s="162" t="s">
        <v>111</v>
      </c>
      <c r="B114" s="163" t="s">
        <v>82</v>
      </c>
      <c r="C114" s="185" t="s">
        <v>27</v>
      </c>
      <c r="D114" s="164"/>
      <c r="E114" s="165"/>
      <c r="F114" s="166"/>
      <c r="G114" s="166">
        <f>SUMIF(AG115:AG118,"&lt;&gt;NOR",G115:G118)</f>
        <v>0</v>
      </c>
      <c r="H114" s="166"/>
      <c r="I114" s="166">
        <f>SUM(I115:I118)</f>
        <v>0</v>
      </c>
      <c r="J114" s="166"/>
      <c r="K114" s="166">
        <f>SUM(K115:K118)</f>
        <v>0</v>
      </c>
      <c r="L114" s="166"/>
      <c r="M114" s="166">
        <f>SUM(M115:M118)</f>
        <v>0</v>
      </c>
      <c r="N114" s="165"/>
      <c r="O114" s="165">
        <f>SUM(O115:O118)</f>
        <v>0</v>
      </c>
      <c r="P114" s="165"/>
      <c r="Q114" s="165">
        <f>SUM(Q115:Q118)</f>
        <v>0</v>
      </c>
      <c r="R114" s="166"/>
      <c r="S114" s="166"/>
      <c r="T114" s="167"/>
      <c r="U114" s="161"/>
      <c r="V114" s="161">
        <f>SUM(V115:V118)</f>
        <v>0</v>
      </c>
      <c r="W114" s="161"/>
      <c r="X114" s="161"/>
      <c r="Y114" s="161"/>
      <c r="AG114" t="s">
        <v>112</v>
      </c>
    </row>
    <row r="115" spans="1:60" outlineLevel="1" x14ac:dyDescent="0.2">
      <c r="A115" s="177">
        <v>35</v>
      </c>
      <c r="B115" s="178" t="s">
        <v>252</v>
      </c>
      <c r="C115" s="189" t="s">
        <v>253</v>
      </c>
      <c r="D115" s="179" t="s">
        <v>254</v>
      </c>
      <c r="E115" s="180">
        <v>1</v>
      </c>
      <c r="F115" s="181"/>
      <c r="G115" s="182">
        <f>ROUND(E115*F115,2)</f>
        <v>0</v>
      </c>
      <c r="H115" s="181"/>
      <c r="I115" s="182">
        <f>ROUND(E115*H115,2)</f>
        <v>0</v>
      </c>
      <c r="J115" s="181"/>
      <c r="K115" s="182">
        <f>ROUND(E115*J115,2)</f>
        <v>0</v>
      </c>
      <c r="L115" s="182">
        <v>12</v>
      </c>
      <c r="M115" s="182">
        <f>G115*(1+L115/100)</f>
        <v>0</v>
      </c>
      <c r="N115" s="180">
        <v>0</v>
      </c>
      <c r="O115" s="180">
        <f>ROUND(E115*N115,2)</f>
        <v>0</v>
      </c>
      <c r="P115" s="180">
        <v>0</v>
      </c>
      <c r="Q115" s="180">
        <f>ROUND(E115*P115,2)</f>
        <v>0</v>
      </c>
      <c r="R115" s="182"/>
      <c r="S115" s="182" t="s">
        <v>117</v>
      </c>
      <c r="T115" s="183" t="s">
        <v>169</v>
      </c>
      <c r="U115" s="157">
        <v>0</v>
      </c>
      <c r="V115" s="157">
        <f>ROUND(E115*U115,2)</f>
        <v>0</v>
      </c>
      <c r="W115" s="157"/>
      <c r="X115" s="157" t="s">
        <v>255</v>
      </c>
      <c r="Y115" s="157" t="s">
        <v>120</v>
      </c>
      <c r="Z115" s="146"/>
      <c r="AA115" s="146"/>
      <c r="AB115" s="146"/>
      <c r="AC115" s="146"/>
      <c r="AD115" s="146"/>
      <c r="AE115" s="146"/>
      <c r="AF115" s="146"/>
      <c r="AG115" s="146" t="s">
        <v>256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69">
        <v>36</v>
      </c>
      <c r="B116" s="170" t="s">
        <v>257</v>
      </c>
      <c r="C116" s="186" t="s">
        <v>258</v>
      </c>
      <c r="D116" s="171" t="s">
        <v>259</v>
      </c>
      <c r="E116" s="172">
        <v>1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12</v>
      </c>
      <c r="M116" s="174">
        <f>G116*(1+L116/100)</f>
        <v>0</v>
      </c>
      <c r="N116" s="172">
        <v>0</v>
      </c>
      <c r="O116" s="172">
        <f>ROUND(E116*N116,2)</f>
        <v>0</v>
      </c>
      <c r="P116" s="172">
        <v>0</v>
      </c>
      <c r="Q116" s="172">
        <f>ROUND(E116*P116,2)</f>
        <v>0</v>
      </c>
      <c r="R116" s="174"/>
      <c r="S116" s="174" t="s">
        <v>117</v>
      </c>
      <c r="T116" s="175" t="s">
        <v>169</v>
      </c>
      <c r="U116" s="157">
        <v>0</v>
      </c>
      <c r="V116" s="157">
        <f>ROUND(E116*U116,2)</f>
        <v>0</v>
      </c>
      <c r="W116" s="157"/>
      <c r="X116" s="157" t="s">
        <v>255</v>
      </c>
      <c r="Y116" s="157" t="s">
        <v>120</v>
      </c>
      <c r="Z116" s="146"/>
      <c r="AA116" s="146"/>
      <c r="AB116" s="146"/>
      <c r="AC116" s="146"/>
      <c r="AD116" s="146"/>
      <c r="AE116" s="146"/>
      <c r="AF116" s="146"/>
      <c r="AG116" s="146" t="s">
        <v>256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2">
      <c r="A117" s="153"/>
      <c r="B117" s="154"/>
      <c r="C117" s="249" t="s">
        <v>260</v>
      </c>
      <c r="D117" s="250"/>
      <c r="E117" s="250"/>
      <c r="F117" s="250"/>
      <c r="G117" s="250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6"/>
      <c r="AA117" s="146"/>
      <c r="AB117" s="146"/>
      <c r="AC117" s="146"/>
      <c r="AD117" s="146"/>
      <c r="AE117" s="146"/>
      <c r="AF117" s="146"/>
      <c r="AG117" s="146" t="s">
        <v>246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77">
        <v>37</v>
      </c>
      <c r="B118" s="178" t="s">
        <v>261</v>
      </c>
      <c r="C118" s="189" t="s">
        <v>262</v>
      </c>
      <c r="D118" s="179" t="s">
        <v>259</v>
      </c>
      <c r="E118" s="180">
        <v>1</v>
      </c>
      <c r="F118" s="181"/>
      <c r="G118" s="182">
        <f>ROUND(E118*F118,2)</f>
        <v>0</v>
      </c>
      <c r="H118" s="181"/>
      <c r="I118" s="182">
        <f>ROUND(E118*H118,2)</f>
        <v>0</v>
      </c>
      <c r="J118" s="181"/>
      <c r="K118" s="182">
        <f>ROUND(E118*J118,2)</f>
        <v>0</v>
      </c>
      <c r="L118" s="182">
        <v>12</v>
      </c>
      <c r="M118" s="182">
        <f>G118*(1+L118/100)</f>
        <v>0</v>
      </c>
      <c r="N118" s="180">
        <v>0</v>
      </c>
      <c r="O118" s="180">
        <f>ROUND(E118*N118,2)</f>
        <v>0</v>
      </c>
      <c r="P118" s="180">
        <v>0</v>
      </c>
      <c r="Q118" s="180">
        <f>ROUND(E118*P118,2)</f>
        <v>0</v>
      </c>
      <c r="R118" s="182"/>
      <c r="S118" s="182" t="s">
        <v>168</v>
      </c>
      <c r="T118" s="183" t="s">
        <v>169</v>
      </c>
      <c r="U118" s="157">
        <v>0</v>
      </c>
      <c r="V118" s="157">
        <f>ROUND(E118*U118,2)</f>
        <v>0</v>
      </c>
      <c r="W118" s="157"/>
      <c r="X118" s="157" t="s">
        <v>255</v>
      </c>
      <c r="Y118" s="157" t="s">
        <v>120</v>
      </c>
      <c r="Z118" s="146"/>
      <c r="AA118" s="146"/>
      <c r="AB118" s="146"/>
      <c r="AC118" s="146"/>
      <c r="AD118" s="146"/>
      <c r="AE118" s="146"/>
      <c r="AF118" s="146"/>
      <c r="AG118" s="146" t="s">
        <v>263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x14ac:dyDescent="0.2">
      <c r="A119" s="162" t="s">
        <v>111</v>
      </c>
      <c r="B119" s="163" t="s">
        <v>83</v>
      </c>
      <c r="C119" s="185" t="s">
        <v>28</v>
      </c>
      <c r="D119" s="164"/>
      <c r="E119" s="165"/>
      <c r="F119" s="166"/>
      <c r="G119" s="166">
        <f>SUMIF(AG120:AG123,"&lt;&gt;NOR",G120:G123)</f>
        <v>0</v>
      </c>
      <c r="H119" s="166"/>
      <c r="I119" s="166">
        <f>SUM(I120:I123)</f>
        <v>0</v>
      </c>
      <c r="J119" s="166"/>
      <c r="K119" s="166">
        <f>SUM(K120:K123)</f>
        <v>0</v>
      </c>
      <c r="L119" s="166"/>
      <c r="M119" s="166">
        <f>SUM(M120:M123)</f>
        <v>0</v>
      </c>
      <c r="N119" s="165"/>
      <c r="O119" s="165">
        <f>SUM(O120:O123)</f>
        <v>0</v>
      </c>
      <c r="P119" s="165"/>
      <c r="Q119" s="165">
        <f>SUM(Q120:Q123)</f>
        <v>0</v>
      </c>
      <c r="R119" s="166"/>
      <c r="S119" s="166"/>
      <c r="T119" s="167"/>
      <c r="U119" s="161"/>
      <c r="V119" s="161">
        <f>SUM(V120:V123)</f>
        <v>0</v>
      </c>
      <c r="W119" s="161"/>
      <c r="X119" s="161"/>
      <c r="Y119" s="161"/>
      <c r="AG119" t="s">
        <v>112</v>
      </c>
    </row>
    <row r="120" spans="1:60" outlineLevel="1" x14ac:dyDescent="0.2">
      <c r="A120" s="169">
        <v>38</v>
      </c>
      <c r="B120" s="170" t="s">
        <v>264</v>
      </c>
      <c r="C120" s="186" t="s">
        <v>265</v>
      </c>
      <c r="D120" s="171" t="s">
        <v>259</v>
      </c>
      <c r="E120" s="172">
        <v>1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12</v>
      </c>
      <c r="M120" s="174">
        <f>G120*(1+L120/100)</f>
        <v>0</v>
      </c>
      <c r="N120" s="172">
        <v>0</v>
      </c>
      <c r="O120" s="172">
        <f>ROUND(E120*N120,2)</f>
        <v>0</v>
      </c>
      <c r="P120" s="172">
        <v>0</v>
      </c>
      <c r="Q120" s="172">
        <f>ROUND(E120*P120,2)</f>
        <v>0</v>
      </c>
      <c r="R120" s="174"/>
      <c r="S120" s="174" t="s">
        <v>117</v>
      </c>
      <c r="T120" s="175" t="s">
        <v>169</v>
      </c>
      <c r="U120" s="157">
        <v>0</v>
      </c>
      <c r="V120" s="157">
        <f>ROUND(E120*U120,2)</f>
        <v>0</v>
      </c>
      <c r="W120" s="157"/>
      <c r="X120" s="157" t="s">
        <v>255</v>
      </c>
      <c r="Y120" s="157" t="s">
        <v>120</v>
      </c>
      <c r="Z120" s="146"/>
      <c r="AA120" s="146"/>
      <c r="AB120" s="146"/>
      <c r="AC120" s="146"/>
      <c r="AD120" s="146"/>
      <c r="AE120" s="146"/>
      <c r="AF120" s="146"/>
      <c r="AG120" s="146" t="s">
        <v>266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2" x14ac:dyDescent="0.2">
      <c r="A121" s="153"/>
      <c r="B121" s="154"/>
      <c r="C121" s="249" t="s">
        <v>267</v>
      </c>
      <c r="D121" s="250"/>
      <c r="E121" s="250"/>
      <c r="F121" s="250"/>
      <c r="G121" s="250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6"/>
      <c r="AA121" s="146"/>
      <c r="AB121" s="146"/>
      <c r="AC121" s="146"/>
      <c r="AD121" s="146"/>
      <c r="AE121" s="146"/>
      <c r="AF121" s="146"/>
      <c r="AG121" s="146" t="s">
        <v>246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84" t="str">
        <f>C121</f>
        <v>Náklady na vyhotovení dokumentace skutečného provedení stavby a její předání objednateli v požadované formě a požadovaném počtu.</v>
      </c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">
      <c r="A122" s="169">
        <v>39</v>
      </c>
      <c r="B122" s="170" t="s">
        <v>268</v>
      </c>
      <c r="C122" s="186" t="s">
        <v>269</v>
      </c>
      <c r="D122" s="171" t="s">
        <v>259</v>
      </c>
      <c r="E122" s="172">
        <v>1</v>
      </c>
      <c r="F122" s="173"/>
      <c r="G122" s="174">
        <f>ROUND(E122*F122,2)</f>
        <v>0</v>
      </c>
      <c r="H122" s="173"/>
      <c r="I122" s="174">
        <f>ROUND(E122*H122,2)</f>
        <v>0</v>
      </c>
      <c r="J122" s="173"/>
      <c r="K122" s="174">
        <f>ROUND(E122*J122,2)</f>
        <v>0</v>
      </c>
      <c r="L122" s="174">
        <v>12</v>
      </c>
      <c r="M122" s="174">
        <f>G122*(1+L122/100)</f>
        <v>0</v>
      </c>
      <c r="N122" s="172">
        <v>0</v>
      </c>
      <c r="O122" s="172">
        <f>ROUND(E122*N122,2)</f>
        <v>0</v>
      </c>
      <c r="P122" s="172">
        <v>0</v>
      </c>
      <c r="Q122" s="172">
        <f>ROUND(E122*P122,2)</f>
        <v>0</v>
      </c>
      <c r="R122" s="174"/>
      <c r="S122" s="174" t="s">
        <v>168</v>
      </c>
      <c r="T122" s="175" t="s">
        <v>169</v>
      </c>
      <c r="U122" s="157">
        <v>0</v>
      </c>
      <c r="V122" s="157">
        <f>ROUND(E122*U122,2)</f>
        <v>0</v>
      </c>
      <c r="W122" s="157"/>
      <c r="X122" s="157" t="s">
        <v>255</v>
      </c>
      <c r="Y122" s="157" t="s">
        <v>120</v>
      </c>
      <c r="Z122" s="146"/>
      <c r="AA122" s="146"/>
      <c r="AB122" s="146"/>
      <c r="AC122" s="146"/>
      <c r="AD122" s="146"/>
      <c r="AE122" s="146"/>
      <c r="AF122" s="146"/>
      <c r="AG122" s="146" t="s">
        <v>266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2" x14ac:dyDescent="0.2">
      <c r="A123" s="153"/>
      <c r="B123" s="154"/>
      <c r="C123" s="249" t="s">
        <v>270</v>
      </c>
      <c r="D123" s="250"/>
      <c r="E123" s="250"/>
      <c r="F123" s="250"/>
      <c r="G123" s="250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6"/>
      <c r="AA123" s="146"/>
      <c r="AB123" s="146"/>
      <c r="AC123" s="146"/>
      <c r="AD123" s="146"/>
      <c r="AE123" s="146"/>
      <c r="AF123" s="146"/>
      <c r="AG123" s="146" t="s">
        <v>246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x14ac:dyDescent="0.2">
      <c r="A124" s="3"/>
      <c r="B124" s="4"/>
      <c r="C124" s="190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AE124">
        <v>12</v>
      </c>
      <c r="AF124">
        <v>21</v>
      </c>
      <c r="AG124" t="s">
        <v>97</v>
      </c>
    </row>
    <row r="125" spans="1:60" x14ac:dyDescent="0.2">
      <c r="A125" s="149"/>
      <c r="B125" s="150" t="s">
        <v>29</v>
      </c>
      <c r="C125" s="191"/>
      <c r="D125" s="151"/>
      <c r="E125" s="152"/>
      <c r="F125" s="152"/>
      <c r="G125" s="168">
        <f>G8+G15+G49+G66+G86+G100+G114+G119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AE125">
        <f>SUMIF(L7:L123,AE124,G7:G123)</f>
        <v>0</v>
      </c>
      <c r="AF125">
        <f>SUMIF(L7:L123,AF124,G7:G123)</f>
        <v>0</v>
      </c>
      <c r="AG125" t="s">
        <v>271</v>
      </c>
    </row>
    <row r="126" spans="1:60" x14ac:dyDescent="0.2">
      <c r="C126" s="192"/>
      <c r="D126" s="10"/>
      <c r="AG126" t="s">
        <v>272</v>
      </c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Fcr7bkb+sPuioxssiACmfdqEBKavMd71PsKM/k8EsKwz611qe6R3zsGaKNidJbFjQ8h7JGKY7O5njgEmYGXhg==" saltValue="Aposm3EejmrtQ9ioeO0Ksg==" spinCount="100000" sheet="1" formatRows="0"/>
  <mergeCells count="16">
    <mergeCell ref="C48:G48"/>
    <mergeCell ref="A1:G1"/>
    <mergeCell ref="C2:G2"/>
    <mergeCell ref="C3:G3"/>
    <mergeCell ref="C4:G4"/>
    <mergeCell ref="C14:G14"/>
    <mergeCell ref="C102:G102"/>
    <mergeCell ref="C117:G117"/>
    <mergeCell ref="C121:G121"/>
    <mergeCell ref="C123:G123"/>
    <mergeCell ref="C51:G51"/>
    <mergeCell ref="C59:G59"/>
    <mergeCell ref="C65:G65"/>
    <mergeCell ref="C85:G85"/>
    <mergeCell ref="C88:G88"/>
    <mergeCell ref="C99:G9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449EB-860C-44B3-98B8-0FFD3B58449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84</v>
      </c>
      <c r="B1" s="255"/>
      <c r="C1" s="255"/>
      <c r="D1" s="255"/>
      <c r="E1" s="255"/>
      <c r="F1" s="255"/>
      <c r="G1" s="255"/>
      <c r="AG1" t="s">
        <v>85</v>
      </c>
    </row>
    <row r="2" spans="1:60" ht="24.95" customHeight="1" x14ac:dyDescent="0.2">
      <c r="A2" s="50" t="s">
        <v>7</v>
      </c>
      <c r="B2" s="49" t="s">
        <v>43</v>
      </c>
      <c r="C2" s="256" t="s">
        <v>44</v>
      </c>
      <c r="D2" s="257"/>
      <c r="E2" s="257"/>
      <c r="F2" s="257"/>
      <c r="G2" s="258"/>
      <c r="AG2" t="s">
        <v>86</v>
      </c>
    </row>
    <row r="3" spans="1:60" ht="24.95" customHeight="1" x14ac:dyDescent="0.2">
      <c r="A3" s="50" t="s">
        <v>8</v>
      </c>
      <c r="B3" s="49" t="s">
        <v>47</v>
      </c>
      <c r="C3" s="256" t="s">
        <v>48</v>
      </c>
      <c r="D3" s="257"/>
      <c r="E3" s="257"/>
      <c r="F3" s="257"/>
      <c r="G3" s="258"/>
      <c r="AC3" s="120" t="s">
        <v>86</v>
      </c>
      <c r="AG3" t="s">
        <v>87</v>
      </c>
    </row>
    <row r="4" spans="1:60" ht="24.95" customHeight="1" x14ac:dyDescent="0.2">
      <c r="A4" s="139" t="s">
        <v>9</v>
      </c>
      <c r="B4" s="140" t="s">
        <v>51</v>
      </c>
      <c r="C4" s="259" t="s">
        <v>52</v>
      </c>
      <c r="D4" s="260"/>
      <c r="E4" s="260"/>
      <c r="F4" s="260"/>
      <c r="G4" s="261"/>
      <c r="AG4" t="s">
        <v>88</v>
      </c>
    </row>
    <row r="5" spans="1:60" x14ac:dyDescent="0.2">
      <c r="D5" s="10"/>
    </row>
    <row r="6" spans="1:60" ht="38.25" x14ac:dyDescent="0.2">
      <c r="A6" s="142" t="s">
        <v>89</v>
      </c>
      <c r="B6" s="144" t="s">
        <v>90</v>
      </c>
      <c r="C6" s="144" t="s">
        <v>91</v>
      </c>
      <c r="D6" s="143" t="s">
        <v>92</v>
      </c>
      <c r="E6" s="142" t="s">
        <v>93</v>
      </c>
      <c r="F6" s="141" t="s">
        <v>94</v>
      </c>
      <c r="G6" s="142" t="s">
        <v>29</v>
      </c>
      <c r="H6" s="145" t="s">
        <v>30</v>
      </c>
      <c r="I6" s="145" t="s">
        <v>95</v>
      </c>
      <c r="J6" s="145" t="s">
        <v>31</v>
      </c>
      <c r="K6" s="145" t="s">
        <v>96</v>
      </c>
      <c r="L6" s="145" t="s">
        <v>97</v>
      </c>
      <c r="M6" s="145" t="s">
        <v>98</v>
      </c>
      <c r="N6" s="145" t="s">
        <v>99</v>
      </c>
      <c r="O6" s="145" t="s">
        <v>100</v>
      </c>
      <c r="P6" s="145" t="s">
        <v>101</v>
      </c>
      <c r="Q6" s="145" t="s">
        <v>102</v>
      </c>
      <c r="R6" s="145" t="s">
        <v>103</v>
      </c>
      <c r="S6" s="145" t="s">
        <v>104</v>
      </c>
      <c r="T6" s="145" t="s">
        <v>105</v>
      </c>
      <c r="U6" s="145" t="s">
        <v>106</v>
      </c>
      <c r="V6" s="145" t="s">
        <v>107</v>
      </c>
      <c r="W6" s="145" t="s">
        <v>108</v>
      </c>
      <c r="X6" s="145" t="s">
        <v>109</v>
      </c>
      <c r="Y6" s="145" t="s">
        <v>110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111</v>
      </c>
      <c r="B8" s="163" t="s">
        <v>76</v>
      </c>
      <c r="C8" s="185" t="s">
        <v>77</v>
      </c>
      <c r="D8" s="164"/>
      <c r="E8" s="165"/>
      <c r="F8" s="166"/>
      <c r="G8" s="166">
        <f>SUMIF(AG9:AG26,"&lt;&gt;NOR",G9:G26)</f>
        <v>0</v>
      </c>
      <c r="H8" s="166"/>
      <c r="I8" s="166">
        <f>SUM(I9:I26)</f>
        <v>0</v>
      </c>
      <c r="J8" s="166"/>
      <c r="K8" s="166">
        <f>SUM(K9:K26)</f>
        <v>0</v>
      </c>
      <c r="L8" s="166"/>
      <c r="M8" s="166">
        <f>SUM(M9:M26)</f>
        <v>0</v>
      </c>
      <c r="N8" s="165"/>
      <c r="O8" s="165">
        <f>SUM(O9:O26)</f>
        <v>0</v>
      </c>
      <c r="P8" s="165"/>
      <c r="Q8" s="165">
        <f>SUM(Q9:Q26)</f>
        <v>0</v>
      </c>
      <c r="R8" s="166"/>
      <c r="S8" s="166"/>
      <c r="T8" s="167"/>
      <c r="U8" s="161"/>
      <c r="V8" s="161">
        <f>SUM(V9:V26)</f>
        <v>0</v>
      </c>
      <c r="W8" s="161"/>
      <c r="X8" s="161"/>
      <c r="Y8" s="161"/>
      <c r="AG8" t="s">
        <v>112</v>
      </c>
    </row>
    <row r="9" spans="1:60" outlineLevel="1" x14ac:dyDescent="0.2">
      <c r="A9" s="177">
        <v>1</v>
      </c>
      <c r="B9" s="178" t="s">
        <v>273</v>
      </c>
      <c r="C9" s="189" t="s">
        <v>274</v>
      </c>
      <c r="D9" s="179" t="s">
        <v>275</v>
      </c>
      <c r="E9" s="180">
        <v>7</v>
      </c>
      <c r="F9" s="181"/>
      <c r="G9" s="182">
        <f t="shared" ref="G9:G26" si="0">ROUND(E9*F9,2)</f>
        <v>0</v>
      </c>
      <c r="H9" s="181"/>
      <c r="I9" s="182">
        <f t="shared" ref="I9:I26" si="1">ROUND(E9*H9,2)</f>
        <v>0</v>
      </c>
      <c r="J9" s="181"/>
      <c r="K9" s="182">
        <f t="shared" ref="K9:K26" si="2">ROUND(E9*J9,2)</f>
        <v>0</v>
      </c>
      <c r="L9" s="182">
        <v>12</v>
      </c>
      <c r="M9" s="182">
        <f t="shared" ref="M9:M26" si="3">G9*(1+L9/100)</f>
        <v>0</v>
      </c>
      <c r="N9" s="180">
        <v>0</v>
      </c>
      <c r="O9" s="180">
        <f t="shared" ref="O9:O26" si="4">ROUND(E9*N9,2)</f>
        <v>0</v>
      </c>
      <c r="P9" s="180">
        <v>0</v>
      </c>
      <c r="Q9" s="180">
        <f t="shared" ref="Q9:Q26" si="5">ROUND(E9*P9,2)</f>
        <v>0</v>
      </c>
      <c r="R9" s="182"/>
      <c r="S9" s="182" t="s">
        <v>168</v>
      </c>
      <c r="T9" s="183" t="s">
        <v>169</v>
      </c>
      <c r="U9" s="157">
        <v>0</v>
      </c>
      <c r="V9" s="157">
        <f t="shared" ref="V9:V26" si="6">ROUND(E9*U9,2)</f>
        <v>0</v>
      </c>
      <c r="W9" s="157"/>
      <c r="X9" s="157" t="s">
        <v>119</v>
      </c>
      <c r="Y9" s="157" t="s">
        <v>120</v>
      </c>
      <c r="Z9" s="146"/>
      <c r="AA9" s="146"/>
      <c r="AB9" s="146"/>
      <c r="AC9" s="146"/>
      <c r="AD9" s="146"/>
      <c r="AE9" s="146"/>
      <c r="AF9" s="146"/>
      <c r="AG9" s="146" t="s">
        <v>276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77">
        <v>2</v>
      </c>
      <c r="B10" s="178" t="s">
        <v>277</v>
      </c>
      <c r="C10" s="189" t="s">
        <v>278</v>
      </c>
      <c r="D10" s="179" t="s">
        <v>275</v>
      </c>
      <c r="E10" s="180">
        <v>4</v>
      </c>
      <c r="F10" s="181"/>
      <c r="G10" s="182">
        <f t="shared" si="0"/>
        <v>0</v>
      </c>
      <c r="H10" s="181"/>
      <c r="I10" s="182">
        <f t="shared" si="1"/>
        <v>0</v>
      </c>
      <c r="J10" s="181"/>
      <c r="K10" s="182">
        <f t="shared" si="2"/>
        <v>0</v>
      </c>
      <c r="L10" s="182">
        <v>12</v>
      </c>
      <c r="M10" s="182">
        <f t="shared" si="3"/>
        <v>0</v>
      </c>
      <c r="N10" s="180">
        <v>0</v>
      </c>
      <c r="O10" s="180">
        <f t="shared" si="4"/>
        <v>0</v>
      </c>
      <c r="P10" s="180">
        <v>0</v>
      </c>
      <c r="Q10" s="180">
        <f t="shared" si="5"/>
        <v>0</v>
      </c>
      <c r="R10" s="182"/>
      <c r="S10" s="182" t="s">
        <v>168</v>
      </c>
      <c r="T10" s="183" t="s">
        <v>169</v>
      </c>
      <c r="U10" s="157">
        <v>0</v>
      </c>
      <c r="V10" s="157">
        <f t="shared" si="6"/>
        <v>0</v>
      </c>
      <c r="W10" s="157"/>
      <c r="X10" s="157" t="s">
        <v>119</v>
      </c>
      <c r="Y10" s="157" t="s">
        <v>120</v>
      </c>
      <c r="Z10" s="146"/>
      <c r="AA10" s="146"/>
      <c r="AB10" s="146"/>
      <c r="AC10" s="146"/>
      <c r="AD10" s="146"/>
      <c r="AE10" s="146"/>
      <c r="AF10" s="146"/>
      <c r="AG10" s="146" t="s">
        <v>276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7">
        <v>3</v>
      </c>
      <c r="B11" s="178" t="s">
        <v>279</v>
      </c>
      <c r="C11" s="189" t="s">
        <v>280</v>
      </c>
      <c r="D11" s="179" t="s">
        <v>275</v>
      </c>
      <c r="E11" s="180">
        <v>6</v>
      </c>
      <c r="F11" s="181"/>
      <c r="G11" s="182">
        <f t="shared" si="0"/>
        <v>0</v>
      </c>
      <c r="H11" s="181"/>
      <c r="I11" s="182">
        <f t="shared" si="1"/>
        <v>0</v>
      </c>
      <c r="J11" s="181"/>
      <c r="K11" s="182">
        <f t="shared" si="2"/>
        <v>0</v>
      </c>
      <c r="L11" s="182">
        <v>12</v>
      </c>
      <c r="M11" s="182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2"/>
      <c r="S11" s="182" t="s">
        <v>168</v>
      </c>
      <c r="T11" s="183" t="s">
        <v>169</v>
      </c>
      <c r="U11" s="157">
        <v>0</v>
      </c>
      <c r="V11" s="157">
        <f t="shared" si="6"/>
        <v>0</v>
      </c>
      <c r="W11" s="157"/>
      <c r="X11" s="157" t="s">
        <v>119</v>
      </c>
      <c r="Y11" s="157" t="s">
        <v>120</v>
      </c>
      <c r="Z11" s="146"/>
      <c r="AA11" s="146"/>
      <c r="AB11" s="146"/>
      <c r="AC11" s="146"/>
      <c r="AD11" s="146"/>
      <c r="AE11" s="146"/>
      <c r="AF11" s="146"/>
      <c r="AG11" s="146" t="s">
        <v>276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7">
        <v>4</v>
      </c>
      <c r="B12" s="178" t="s">
        <v>281</v>
      </c>
      <c r="C12" s="189" t="s">
        <v>282</v>
      </c>
      <c r="D12" s="179" t="s">
        <v>275</v>
      </c>
      <c r="E12" s="180">
        <v>15</v>
      </c>
      <c r="F12" s="181"/>
      <c r="G12" s="182">
        <f t="shared" si="0"/>
        <v>0</v>
      </c>
      <c r="H12" s="181"/>
      <c r="I12" s="182">
        <f t="shared" si="1"/>
        <v>0</v>
      </c>
      <c r="J12" s="181"/>
      <c r="K12" s="182">
        <f t="shared" si="2"/>
        <v>0</v>
      </c>
      <c r="L12" s="182">
        <v>12</v>
      </c>
      <c r="M12" s="182">
        <f t="shared" si="3"/>
        <v>0</v>
      </c>
      <c r="N12" s="180">
        <v>0</v>
      </c>
      <c r="O12" s="180">
        <f t="shared" si="4"/>
        <v>0</v>
      </c>
      <c r="P12" s="180">
        <v>0</v>
      </c>
      <c r="Q12" s="180">
        <f t="shared" si="5"/>
        <v>0</v>
      </c>
      <c r="R12" s="182"/>
      <c r="S12" s="182" t="s">
        <v>168</v>
      </c>
      <c r="T12" s="183" t="s">
        <v>169</v>
      </c>
      <c r="U12" s="157">
        <v>0</v>
      </c>
      <c r="V12" s="157">
        <f t="shared" si="6"/>
        <v>0</v>
      </c>
      <c r="W12" s="157"/>
      <c r="X12" s="157" t="s">
        <v>119</v>
      </c>
      <c r="Y12" s="157" t="s">
        <v>120</v>
      </c>
      <c r="Z12" s="146"/>
      <c r="AA12" s="146"/>
      <c r="AB12" s="146"/>
      <c r="AC12" s="146"/>
      <c r="AD12" s="146"/>
      <c r="AE12" s="146"/>
      <c r="AF12" s="146"/>
      <c r="AG12" s="146" t="s">
        <v>276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77">
        <v>5</v>
      </c>
      <c r="B13" s="178" t="s">
        <v>283</v>
      </c>
      <c r="C13" s="189" t="s">
        <v>284</v>
      </c>
      <c r="D13" s="179" t="s">
        <v>275</v>
      </c>
      <c r="E13" s="180">
        <v>137</v>
      </c>
      <c r="F13" s="181"/>
      <c r="G13" s="182">
        <f t="shared" si="0"/>
        <v>0</v>
      </c>
      <c r="H13" s="181"/>
      <c r="I13" s="182">
        <f t="shared" si="1"/>
        <v>0</v>
      </c>
      <c r="J13" s="181"/>
      <c r="K13" s="182">
        <f t="shared" si="2"/>
        <v>0</v>
      </c>
      <c r="L13" s="182">
        <v>12</v>
      </c>
      <c r="M13" s="182">
        <f t="shared" si="3"/>
        <v>0</v>
      </c>
      <c r="N13" s="180">
        <v>0</v>
      </c>
      <c r="O13" s="180">
        <f t="shared" si="4"/>
        <v>0</v>
      </c>
      <c r="P13" s="180">
        <v>0</v>
      </c>
      <c r="Q13" s="180">
        <f t="shared" si="5"/>
        <v>0</v>
      </c>
      <c r="R13" s="182"/>
      <c r="S13" s="182" t="s">
        <v>168</v>
      </c>
      <c r="T13" s="183" t="s">
        <v>169</v>
      </c>
      <c r="U13" s="157">
        <v>0</v>
      </c>
      <c r="V13" s="157">
        <f t="shared" si="6"/>
        <v>0</v>
      </c>
      <c r="W13" s="157"/>
      <c r="X13" s="157" t="s">
        <v>119</v>
      </c>
      <c r="Y13" s="157" t="s">
        <v>120</v>
      </c>
      <c r="Z13" s="146"/>
      <c r="AA13" s="146"/>
      <c r="AB13" s="146"/>
      <c r="AC13" s="146"/>
      <c r="AD13" s="146"/>
      <c r="AE13" s="146"/>
      <c r="AF13" s="146"/>
      <c r="AG13" s="146" t="s">
        <v>276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77">
        <v>6</v>
      </c>
      <c r="B14" s="178" t="s">
        <v>285</v>
      </c>
      <c r="C14" s="189" t="s">
        <v>286</v>
      </c>
      <c r="D14" s="179" t="s">
        <v>275</v>
      </c>
      <c r="E14" s="180">
        <v>15</v>
      </c>
      <c r="F14" s="181"/>
      <c r="G14" s="182">
        <f t="shared" si="0"/>
        <v>0</v>
      </c>
      <c r="H14" s="181"/>
      <c r="I14" s="182">
        <f t="shared" si="1"/>
        <v>0</v>
      </c>
      <c r="J14" s="181"/>
      <c r="K14" s="182">
        <f t="shared" si="2"/>
        <v>0</v>
      </c>
      <c r="L14" s="182">
        <v>12</v>
      </c>
      <c r="M14" s="182">
        <f t="shared" si="3"/>
        <v>0</v>
      </c>
      <c r="N14" s="180">
        <v>0</v>
      </c>
      <c r="O14" s="180">
        <f t="shared" si="4"/>
        <v>0</v>
      </c>
      <c r="P14" s="180">
        <v>0</v>
      </c>
      <c r="Q14" s="180">
        <f t="shared" si="5"/>
        <v>0</v>
      </c>
      <c r="R14" s="182"/>
      <c r="S14" s="182" t="s">
        <v>168</v>
      </c>
      <c r="T14" s="183" t="s">
        <v>169</v>
      </c>
      <c r="U14" s="157">
        <v>0</v>
      </c>
      <c r="V14" s="157">
        <f t="shared" si="6"/>
        <v>0</v>
      </c>
      <c r="W14" s="157"/>
      <c r="X14" s="157" t="s">
        <v>119</v>
      </c>
      <c r="Y14" s="157" t="s">
        <v>120</v>
      </c>
      <c r="Z14" s="146"/>
      <c r="AA14" s="146"/>
      <c r="AB14" s="146"/>
      <c r="AC14" s="146"/>
      <c r="AD14" s="146"/>
      <c r="AE14" s="146"/>
      <c r="AF14" s="146"/>
      <c r="AG14" s="146" t="s">
        <v>276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77">
        <v>7</v>
      </c>
      <c r="B15" s="178" t="s">
        <v>287</v>
      </c>
      <c r="C15" s="189" t="s">
        <v>288</v>
      </c>
      <c r="D15" s="179" t="s">
        <v>275</v>
      </c>
      <c r="E15" s="180">
        <v>2</v>
      </c>
      <c r="F15" s="181"/>
      <c r="G15" s="182">
        <f t="shared" si="0"/>
        <v>0</v>
      </c>
      <c r="H15" s="181"/>
      <c r="I15" s="182">
        <f t="shared" si="1"/>
        <v>0</v>
      </c>
      <c r="J15" s="181"/>
      <c r="K15" s="182">
        <f t="shared" si="2"/>
        <v>0</v>
      </c>
      <c r="L15" s="182">
        <v>12</v>
      </c>
      <c r="M15" s="182">
        <f t="shared" si="3"/>
        <v>0</v>
      </c>
      <c r="N15" s="180">
        <v>0</v>
      </c>
      <c r="O15" s="180">
        <f t="shared" si="4"/>
        <v>0</v>
      </c>
      <c r="P15" s="180">
        <v>0</v>
      </c>
      <c r="Q15" s="180">
        <f t="shared" si="5"/>
        <v>0</v>
      </c>
      <c r="R15" s="182"/>
      <c r="S15" s="182" t="s">
        <v>168</v>
      </c>
      <c r="T15" s="183" t="s">
        <v>169</v>
      </c>
      <c r="U15" s="157">
        <v>0</v>
      </c>
      <c r="V15" s="157">
        <f t="shared" si="6"/>
        <v>0</v>
      </c>
      <c r="W15" s="157"/>
      <c r="X15" s="157" t="s">
        <v>119</v>
      </c>
      <c r="Y15" s="157" t="s">
        <v>120</v>
      </c>
      <c r="Z15" s="146"/>
      <c r="AA15" s="146"/>
      <c r="AB15" s="146"/>
      <c r="AC15" s="146"/>
      <c r="AD15" s="146"/>
      <c r="AE15" s="146"/>
      <c r="AF15" s="146"/>
      <c r="AG15" s="146" t="s">
        <v>276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77">
        <v>8</v>
      </c>
      <c r="B16" s="178" t="s">
        <v>289</v>
      </c>
      <c r="C16" s="189" t="s">
        <v>290</v>
      </c>
      <c r="D16" s="179" t="s">
        <v>275</v>
      </c>
      <c r="E16" s="180">
        <v>2</v>
      </c>
      <c r="F16" s="181"/>
      <c r="G16" s="182">
        <f t="shared" si="0"/>
        <v>0</v>
      </c>
      <c r="H16" s="181"/>
      <c r="I16" s="182">
        <f t="shared" si="1"/>
        <v>0</v>
      </c>
      <c r="J16" s="181"/>
      <c r="K16" s="182">
        <f t="shared" si="2"/>
        <v>0</v>
      </c>
      <c r="L16" s="182">
        <v>12</v>
      </c>
      <c r="M16" s="182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2"/>
      <c r="S16" s="182" t="s">
        <v>168</v>
      </c>
      <c r="T16" s="183" t="s">
        <v>169</v>
      </c>
      <c r="U16" s="157">
        <v>0</v>
      </c>
      <c r="V16" s="157">
        <f t="shared" si="6"/>
        <v>0</v>
      </c>
      <c r="W16" s="157"/>
      <c r="X16" s="157" t="s">
        <v>119</v>
      </c>
      <c r="Y16" s="157" t="s">
        <v>120</v>
      </c>
      <c r="Z16" s="146"/>
      <c r="AA16" s="146"/>
      <c r="AB16" s="146"/>
      <c r="AC16" s="146"/>
      <c r="AD16" s="146"/>
      <c r="AE16" s="146"/>
      <c r="AF16" s="146"/>
      <c r="AG16" s="146" t="s">
        <v>276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77">
        <v>9</v>
      </c>
      <c r="B17" s="178" t="s">
        <v>291</v>
      </c>
      <c r="C17" s="189" t="s">
        <v>292</v>
      </c>
      <c r="D17" s="179" t="s">
        <v>275</v>
      </c>
      <c r="E17" s="180">
        <v>10</v>
      </c>
      <c r="F17" s="181"/>
      <c r="G17" s="182">
        <f t="shared" si="0"/>
        <v>0</v>
      </c>
      <c r="H17" s="181"/>
      <c r="I17" s="182">
        <f t="shared" si="1"/>
        <v>0</v>
      </c>
      <c r="J17" s="181"/>
      <c r="K17" s="182">
        <f t="shared" si="2"/>
        <v>0</v>
      </c>
      <c r="L17" s="182">
        <v>12</v>
      </c>
      <c r="M17" s="182">
        <f t="shared" si="3"/>
        <v>0</v>
      </c>
      <c r="N17" s="180">
        <v>0</v>
      </c>
      <c r="O17" s="180">
        <f t="shared" si="4"/>
        <v>0</v>
      </c>
      <c r="P17" s="180">
        <v>0</v>
      </c>
      <c r="Q17" s="180">
        <f t="shared" si="5"/>
        <v>0</v>
      </c>
      <c r="R17" s="182"/>
      <c r="S17" s="182" t="s">
        <v>168</v>
      </c>
      <c r="T17" s="183" t="s">
        <v>169</v>
      </c>
      <c r="U17" s="157">
        <v>0</v>
      </c>
      <c r="V17" s="157">
        <f t="shared" si="6"/>
        <v>0</v>
      </c>
      <c r="W17" s="157"/>
      <c r="X17" s="157" t="s">
        <v>119</v>
      </c>
      <c r="Y17" s="157" t="s">
        <v>120</v>
      </c>
      <c r="Z17" s="146"/>
      <c r="AA17" s="146"/>
      <c r="AB17" s="146"/>
      <c r="AC17" s="146"/>
      <c r="AD17" s="146"/>
      <c r="AE17" s="146"/>
      <c r="AF17" s="146"/>
      <c r="AG17" s="146" t="s">
        <v>276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77">
        <v>10</v>
      </c>
      <c r="B18" s="178" t="s">
        <v>293</v>
      </c>
      <c r="C18" s="189" t="s">
        <v>294</v>
      </c>
      <c r="D18" s="179" t="s">
        <v>138</v>
      </c>
      <c r="E18" s="180">
        <v>60</v>
      </c>
      <c r="F18" s="181"/>
      <c r="G18" s="182">
        <f t="shared" si="0"/>
        <v>0</v>
      </c>
      <c r="H18" s="181"/>
      <c r="I18" s="182">
        <f t="shared" si="1"/>
        <v>0</v>
      </c>
      <c r="J18" s="181"/>
      <c r="K18" s="182">
        <f t="shared" si="2"/>
        <v>0</v>
      </c>
      <c r="L18" s="182">
        <v>12</v>
      </c>
      <c r="M18" s="182">
        <f t="shared" si="3"/>
        <v>0</v>
      </c>
      <c r="N18" s="180">
        <v>0</v>
      </c>
      <c r="O18" s="180">
        <f t="shared" si="4"/>
        <v>0</v>
      </c>
      <c r="P18" s="180">
        <v>0</v>
      </c>
      <c r="Q18" s="180">
        <f t="shared" si="5"/>
        <v>0</v>
      </c>
      <c r="R18" s="182"/>
      <c r="S18" s="182" t="s">
        <v>168</v>
      </c>
      <c r="T18" s="183" t="s">
        <v>169</v>
      </c>
      <c r="U18" s="157">
        <v>0</v>
      </c>
      <c r="V18" s="157">
        <f t="shared" si="6"/>
        <v>0</v>
      </c>
      <c r="W18" s="157"/>
      <c r="X18" s="157" t="s">
        <v>119</v>
      </c>
      <c r="Y18" s="157" t="s">
        <v>120</v>
      </c>
      <c r="Z18" s="146"/>
      <c r="AA18" s="146"/>
      <c r="AB18" s="146"/>
      <c r="AC18" s="146"/>
      <c r="AD18" s="146"/>
      <c r="AE18" s="146"/>
      <c r="AF18" s="146"/>
      <c r="AG18" s="146" t="s">
        <v>276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77">
        <v>11</v>
      </c>
      <c r="B19" s="178" t="s">
        <v>295</v>
      </c>
      <c r="C19" s="189" t="s">
        <v>296</v>
      </c>
      <c r="D19" s="179" t="s">
        <v>138</v>
      </c>
      <c r="E19" s="180">
        <v>30</v>
      </c>
      <c r="F19" s="181"/>
      <c r="G19" s="182">
        <f t="shared" si="0"/>
        <v>0</v>
      </c>
      <c r="H19" s="181"/>
      <c r="I19" s="182">
        <f t="shared" si="1"/>
        <v>0</v>
      </c>
      <c r="J19" s="181"/>
      <c r="K19" s="182">
        <f t="shared" si="2"/>
        <v>0</v>
      </c>
      <c r="L19" s="182">
        <v>12</v>
      </c>
      <c r="M19" s="182">
        <f t="shared" si="3"/>
        <v>0</v>
      </c>
      <c r="N19" s="180">
        <v>0</v>
      </c>
      <c r="O19" s="180">
        <f t="shared" si="4"/>
        <v>0</v>
      </c>
      <c r="P19" s="180">
        <v>0</v>
      </c>
      <c r="Q19" s="180">
        <f t="shared" si="5"/>
        <v>0</v>
      </c>
      <c r="R19" s="182"/>
      <c r="S19" s="182" t="s">
        <v>168</v>
      </c>
      <c r="T19" s="183" t="s">
        <v>169</v>
      </c>
      <c r="U19" s="157">
        <v>0</v>
      </c>
      <c r="V19" s="157">
        <f t="shared" si="6"/>
        <v>0</v>
      </c>
      <c r="W19" s="157"/>
      <c r="X19" s="157" t="s">
        <v>119</v>
      </c>
      <c r="Y19" s="157" t="s">
        <v>120</v>
      </c>
      <c r="Z19" s="146"/>
      <c r="AA19" s="146"/>
      <c r="AB19" s="146"/>
      <c r="AC19" s="146"/>
      <c r="AD19" s="146"/>
      <c r="AE19" s="146"/>
      <c r="AF19" s="146"/>
      <c r="AG19" s="146" t="s">
        <v>276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77">
        <v>12</v>
      </c>
      <c r="B20" s="178" t="s">
        <v>297</v>
      </c>
      <c r="C20" s="189" t="s">
        <v>298</v>
      </c>
      <c r="D20" s="179" t="s">
        <v>138</v>
      </c>
      <c r="E20" s="180">
        <v>90</v>
      </c>
      <c r="F20" s="181"/>
      <c r="G20" s="182">
        <f t="shared" si="0"/>
        <v>0</v>
      </c>
      <c r="H20" s="181"/>
      <c r="I20" s="182">
        <f t="shared" si="1"/>
        <v>0</v>
      </c>
      <c r="J20" s="181"/>
      <c r="K20" s="182">
        <f t="shared" si="2"/>
        <v>0</v>
      </c>
      <c r="L20" s="182">
        <v>12</v>
      </c>
      <c r="M20" s="182">
        <f t="shared" si="3"/>
        <v>0</v>
      </c>
      <c r="N20" s="180">
        <v>0</v>
      </c>
      <c r="O20" s="180">
        <f t="shared" si="4"/>
        <v>0</v>
      </c>
      <c r="P20" s="180">
        <v>0</v>
      </c>
      <c r="Q20" s="180">
        <f t="shared" si="5"/>
        <v>0</v>
      </c>
      <c r="R20" s="182"/>
      <c r="S20" s="182" t="s">
        <v>168</v>
      </c>
      <c r="T20" s="183" t="s">
        <v>169</v>
      </c>
      <c r="U20" s="157">
        <v>0</v>
      </c>
      <c r="V20" s="157">
        <f t="shared" si="6"/>
        <v>0</v>
      </c>
      <c r="W20" s="157"/>
      <c r="X20" s="157" t="s">
        <v>119</v>
      </c>
      <c r="Y20" s="157" t="s">
        <v>120</v>
      </c>
      <c r="Z20" s="146"/>
      <c r="AA20" s="146"/>
      <c r="AB20" s="146"/>
      <c r="AC20" s="146"/>
      <c r="AD20" s="146"/>
      <c r="AE20" s="146"/>
      <c r="AF20" s="146"/>
      <c r="AG20" s="146" t="s">
        <v>276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77">
        <v>13</v>
      </c>
      <c r="B21" s="178" t="s">
        <v>299</v>
      </c>
      <c r="C21" s="189" t="s">
        <v>300</v>
      </c>
      <c r="D21" s="179" t="s">
        <v>275</v>
      </c>
      <c r="E21" s="180">
        <v>40</v>
      </c>
      <c r="F21" s="181"/>
      <c r="G21" s="182">
        <f t="shared" si="0"/>
        <v>0</v>
      </c>
      <c r="H21" s="181"/>
      <c r="I21" s="182">
        <f t="shared" si="1"/>
        <v>0</v>
      </c>
      <c r="J21" s="181"/>
      <c r="K21" s="182">
        <f t="shared" si="2"/>
        <v>0</v>
      </c>
      <c r="L21" s="182">
        <v>12</v>
      </c>
      <c r="M21" s="182">
        <f t="shared" si="3"/>
        <v>0</v>
      </c>
      <c r="N21" s="180">
        <v>0</v>
      </c>
      <c r="O21" s="180">
        <f t="shared" si="4"/>
        <v>0</v>
      </c>
      <c r="P21" s="180">
        <v>0</v>
      </c>
      <c r="Q21" s="180">
        <f t="shared" si="5"/>
        <v>0</v>
      </c>
      <c r="R21" s="182"/>
      <c r="S21" s="182" t="s">
        <v>168</v>
      </c>
      <c r="T21" s="183" t="s">
        <v>169</v>
      </c>
      <c r="U21" s="157">
        <v>0</v>
      </c>
      <c r="V21" s="157">
        <f t="shared" si="6"/>
        <v>0</v>
      </c>
      <c r="W21" s="157"/>
      <c r="X21" s="157" t="s">
        <v>119</v>
      </c>
      <c r="Y21" s="157" t="s">
        <v>120</v>
      </c>
      <c r="Z21" s="146"/>
      <c r="AA21" s="146"/>
      <c r="AB21" s="146"/>
      <c r="AC21" s="146"/>
      <c r="AD21" s="146"/>
      <c r="AE21" s="146"/>
      <c r="AF21" s="146"/>
      <c r="AG21" s="146" t="s">
        <v>276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77">
        <v>14</v>
      </c>
      <c r="B22" s="178" t="s">
        <v>301</v>
      </c>
      <c r="C22" s="189" t="s">
        <v>302</v>
      </c>
      <c r="D22" s="179" t="s">
        <v>138</v>
      </c>
      <c r="E22" s="180">
        <v>5</v>
      </c>
      <c r="F22" s="181"/>
      <c r="G22" s="182">
        <f t="shared" si="0"/>
        <v>0</v>
      </c>
      <c r="H22" s="181"/>
      <c r="I22" s="182">
        <f t="shared" si="1"/>
        <v>0</v>
      </c>
      <c r="J22" s="181"/>
      <c r="K22" s="182">
        <f t="shared" si="2"/>
        <v>0</v>
      </c>
      <c r="L22" s="182">
        <v>12</v>
      </c>
      <c r="M22" s="182">
        <f t="shared" si="3"/>
        <v>0</v>
      </c>
      <c r="N22" s="180">
        <v>0</v>
      </c>
      <c r="O22" s="180">
        <f t="shared" si="4"/>
        <v>0</v>
      </c>
      <c r="P22" s="180">
        <v>0</v>
      </c>
      <c r="Q22" s="180">
        <f t="shared" si="5"/>
        <v>0</v>
      </c>
      <c r="R22" s="182"/>
      <c r="S22" s="182" t="s">
        <v>168</v>
      </c>
      <c r="T22" s="183" t="s">
        <v>169</v>
      </c>
      <c r="U22" s="157">
        <v>0</v>
      </c>
      <c r="V22" s="157">
        <f t="shared" si="6"/>
        <v>0</v>
      </c>
      <c r="W22" s="157"/>
      <c r="X22" s="157" t="s">
        <v>119</v>
      </c>
      <c r="Y22" s="157" t="s">
        <v>120</v>
      </c>
      <c r="Z22" s="146"/>
      <c r="AA22" s="146"/>
      <c r="AB22" s="146"/>
      <c r="AC22" s="146"/>
      <c r="AD22" s="146"/>
      <c r="AE22" s="146"/>
      <c r="AF22" s="146"/>
      <c r="AG22" s="146" t="s">
        <v>276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77">
        <v>15</v>
      </c>
      <c r="B23" s="178" t="s">
        <v>303</v>
      </c>
      <c r="C23" s="189" t="s">
        <v>304</v>
      </c>
      <c r="D23" s="179" t="s">
        <v>275</v>
      </c>
      <c r="E23" s="180">
        <v>1</v>
      </c>
      <c r="F23" s="181"/>
      <c r="G23" s="182">
        <f t="shared" si="0"/>
        <v>0</v>
      </c>
      <c r="H23" s="181"/>
      <c r="I23" s="182">
        <f t="shared" si="1"/>
        <v>0</v>
      </c>
      <c r="J23" s="181"/>
      <c r="K23" s="182">
        <f t="shared" si="2"/>
        <v>0</v>
      </c>
      <c r="L23" s="182">
        <v>12</v>
      </c>
      <c r="M23" s="182">
        <f t="shared" si="3"/>
        <v>0</v>
      </c>
      <c r="N23" s="180">
        <v>0</v>
      </c>
      <c r="O23" s="180">
        <f t="shared" si="4"/>
        <v>0</v>
      </c>
      <c r="P23" s="180">
        <v>0</v>
      </c>
      <c r="Q23" s="180">
        <f t="shared" si="5"/>
        <v>0</v>
      </c>
      <c r="R23" s="182"/>
      <c r="S23" s="182" t="s">
        <v>168</v>
      </c>
      <c r="T23" s="183" t="s">
        <v>169</v>
      </c>
      <c r="U23" s="157">
        <v>0</v>
      </c>
      <c r="V23" s="157">
        <f t="shared" si="6"/>
        <v>0</v>
      </c>
      <c r="W23" s="157"/>
      <c r="X23" s="157" t="s">
        <v>119</v>
      </c>
      <c r="Y23" s="157" t="s">
        <v>120</v>
      </c>
      <c r="Z23" s="146"/>
      <c r="AA23" s="146"/>
      <c r="AB23" s="146"/>
      <c r="AC23" s="146"/>
      <c r="AD23" s="146"/>
      <c r="AE23" s="146"/>
      <c r="AF23" s="146"/>
      <c r="AG23" s="146" t="s">
        <v>276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77">
        <v>16</v>
      </c>
      <c r="B24" s="178" t="s">
        <v>305</v>
      </c>
      <c r="C24" s="189" t="s">
        <v>306</v>
      </c>
      <c r="D24" s="179" t="s">
        <v>138</v>
      </c>
      <c r="E24" s="180">
        <v>300</v>
      </c>
      <c r="F24" s="181"/>
      <c r="G24" s="182">
        <f t="shared" si="0"/>
        <v>0</v>
      </c>
      <c r="H24" s="181"/>
      <c r="I24" s="182">
        <f t="shared" si="1"/>
        <v>0</v>
      </c>
      <c r="J24" s="181"/>
      <c r="K24" s="182">
        <f t="shared" si="2"/>
        <v>0</v>
      </c>
      <c r="L24" s="182">
        <v>12</v>
      </c>
      <c r="M24" s="182">
        <f t="shared" si="3"/>
        <v>0</v>
      </c>
      <c r="N24" s="180">
        <v>0</v>
      </c>
      <c r="O24" s="180">
        <f t="shared" si="4"/>
        <v>0</v>
      </c>
      <c r="P24" s="180">
        <v>0</v>
      </c>
      <c r="Q24" s="180">
        <f t="shared" si="5"/>
        <v>0</v>
      </c>
      <c r="R24" s="182"/>
      <c r="S24" s="182" t="s">
        <v>168</v>
      </c>
      <c r="T24" s="183" t="s">
        <v>169</v>
      </c>
      <c r="U24" s="157">
        <v>0</v>
      </c>
      <c r="V24" s="157">
        <f t="shared" si="6"/>
        <v>0</v>
      </c>
      <c r="W24" s="157"/>
      <c r="X24" s="157" t="s">
        <v>119</v>
      </c>
      <c r="Y24" s="157" t="s">
        <v>120</v>
      </c>
      <c r="Z24" s="146"/>
      <c r="AA24" s="146"/>
      <c r="AB24" s="146"/>
      <c r="AC24" s="146"/>
      <c r="AD24" s="146"/>
      <c r="AE24" s="146"/>
      <c r="AF24" s="146"/>
      <c r="AG24" s="146" t="s">
        <v>276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77">
        <v>17</v>
      </c>
      <c r="B25" s="178" t="s">
        <v>307</v>
      </c>
      <c r="C25" s="189" t="s">
        <v>308</v>
      </c>
      <c r="D25" s="179" t="s">
        <v>275</v>
      </c>
      <c r="E25" s="180">
        <v>1</v>
      </c>
      <c r="F25" s="181"/>
      <c r="G25" s="182">
        <f t="shared" si="0"/>
        <v>0</v>
      </c>
      <c r="H25" s="181"/>
      <c r="I25" s="182">
        <f t="shared" si="1"/>
        <v>0</v>
      </c>
      <c r="J25" s="181"/>
      <c r="K25" s="182">
        <f t="shared" si="2"/>
        <v>0</v>
      </c>
      <c r="L25" s="182">
        <v>12</v>
      </c>
      <c r="M25" s="182">
        <f t="shared" si="3"/>
        <v>0</v>
      </c>
      <c r="N25" s="180">
        <v>0</v>
      </c>
      <c r="O25" s="180">
        <f t="shared" si="4"/>
        <v>0</v>
      </c>
      <c r="P25" s="180">
        <v>0</v>
      </c>
      <c r="Q25" s="180">
        <f t="shared" si="5"/>
        <v>0</v>
      </c>
      <c r="R25" s="182"/>
      <c r="S25" s="182" t="s">
        <v>168</v>
      </c>
      <c r="T25" s="183" t="s">
        <v>169</v>
      </c>
      <c r="U25" s="157">
        <v>0</v>
      </c>
      <c r="V25" s="157">
        <f t="shared" si="6"/>
        <v>0</v>
      </c>
      <c r="W25" s="157"/>
      <c r="X25" s="157" t="s">
        <v>119</v>
      </c>
      <c r="Y25" s="157" t="s">
        <v>120</v>
      </c>
      <c r="Z25" s="146"/>
      <c r="AA25" s="146"/>
      <c r="AB25" s="146"/>
      <c r="AC25" s="146"/>
      <c r="AD25" s="146"/>
      <c r="AE25" s="146"/>
      <c r="AF25" s="146"/>
      <c r="AG25" s="146" t="s">
        <v>276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77">
        <v>18</v>
      </c>
      <c r="B26" s="178" t="s">
        <v>309</v>
      </c>
      <c r="C26" s="189" t="s">
        <v>310</v>
      </c>
      <c r="D26" s="179" t="s">
        <v>275</v>
      </c>
      <c r="E26" s="180">
        <v>1</v>
      </c>
      <c r="F26" s="181"/>
      <c r="G26" s="182">
        <f t="shared" si="0"/>
        <v>0</v>
      </c>
      <c r="H26" s="181"/>
      <c r="I26" s="182">
        <f t="shared" si="1"/>
        <v>0</v>
      </c>
      <c r="J26" s="181"/>
      <c r="K26" s="182">
        <f t="shared" si="2"/>
        <v>0</v>
      </c>
      <c r="L26" s="182">
        <v>12</v>
      </c>
      <c r="M26" s="182">
        <f t="shared" si="3"/>
        <v>0</v>
      </c>
      <c r="N26" s="180">
        <v>0</v>
      </c>
      <c r="O26" s="180">
        <f t="shared" si="4"/>
        <v>0</v>
      </c>
      <c r="P26" s="180">
        <v>0</v>
      </c>
      <c r="Q26" s="180">
        <f t="shared" si="5"/>
        <v>0</v>
      </c>
      <c r="R26" s="182"/>
      <c r="S26" s="182" t="s">
        <v>168</v>
      </c>
      <c r="T26" s="183" t="s">
        <v>169</v>
      </c>
      <c r="U26" s="157">
        <v>0</v>
      </c>
      <c r="V26" s="157">
        <f t="shared" si="6"/>
        <v>0</v>
      </c>
      <c r="W26" s="157"/>
      <c r="X26" s="157" t="s">
        <v>119</v>
      </c>
      <c r="Y26" s="157" t="s">
        <v>120</v>
      </c>
      <c r="Z26" s="146"/>
      <c r="AA26" s="146"/>
      <c r="AB26" s="146"/>
      <c r="AC26" s="146"/>
      <c r="AD26" s="146"/>
      <c r="AE26" s="146"/>
      <c r="AF26" s="146"/>
      <c r="AG26" s="146" t="s">
        <v>276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x14ac:dyDescent="0.2">
      <c r="A27" s="162" t="s">
        <v>111</v>
      </c>
      <c r="B27" s="163" t="s">
        <v>78</v>
      </c>
      <c r="C27" s="185" t="s">
        <v>79</v>
      </c>
      <c r="D27" s="164"/>
      <c r="E27" s="165"/>
      <c r="F27" s="166"/>
      <c r="G27" s="166">
        <f>SUMIF(AG28:AG45,"&lt;&gt;NOR",G28:G45)</f>
        <v>0</v>
      </c>
      <c r="H27" s="166"/>
      <c r="I27" s="166">
        <f>SUM(I28:I45)</f>
        <v>0</v>
      </c>
      <c r="J27" s="166"/>
      <c r="K27" s="166">
        <f>SUM(K28:K45)</f>
        <v>0</v>
      </c>
      <c r="L27" s="166"/>
      <c r="M27" s="166">
        <f>SUM(M28:M45)</f>
        <v>0</v>
      </c>
      <c r="N27" s="165"/>
      <c r="O27" s="165">
        <f>SUM(O28:O45)</f>
        <v>0</v>
      </c>
      <c r="P27" s="165"/>
      <c r="Q27" s="165">
        <f>SUM(Q28:Q45)</f>
        <v>0</v>
      </c>
      <c r="R27" s="166"/>
      <c r="S27" s="166"/>
      <c r="T27" s="167"/>
      <c r="U27" s="161"/>
      <c r="V27" s="161">
        <f>SUM(V28:V45)</f>
        <v>0</v>
      </c>
      <c r="W27" s="161"/>
      <c r="X27" s="161"/>
      <c r="Y27" s="161"/>
      <c r="AG27" t="s">
        <v>112</v>
      </c>
    </row>
    <row r="28" spans="1:60" outlineLevel="1" x14ac:dyDescent="0.2">
      <c r="A28" s="177">
        <v>19</v>
      </c>
      <c r="B28" s="178" t="s">
        <v>311</v>
      </c>
      <c r="C28" s="189" t="s">
        <v>312</v>
      </c>
      <c r="D28" s="179" t="s">
        <v>275</v>
      </c>
      <c r="E28" s="180">
        <v>15</v>
      </c>
      <c r="F28" s="181"/>
      <c r="G28" s="182">
        <f t="shared" ref="G28:G38" si="7">ROUND(E28*F28,2)</f>
        <v>0</v>
      </c>
      <c r="H28" s="181"/>
      <c r="I28" s="182">
        <f t="shared" ref="I28:I38" si="8">ROUND(E28*H28,2)</f>
        <v>0</v>
      </c>
      <c r="J28" s="181"/>
      <c r="K28" s="182">
        <f t="shared" ref="K28:K38" si="9">ROUND(E28*J28,2)</f>
        <v>0</v>
      </c>
      <c r="L28" s="182">
        <v>12</v>
      </c>
      <c r="M28" s="182">
        <f t="shared" ref="M28:M38" si="10">G28*(1+L28/100)</f>
        <v>0</v>
      </c>
      <c r="N28" s="180">
        <v>0</v>
      </c>
      <c r="O28" s="180">
        <f t="shared" ref="O28:O38" si="11">ROUND(E28*N28,2)</f>
        <v>0</v>
      </c>
      <c r="P28" s="180">
        <v>0</v>
      </c>
      <c r="Q28" s="180">
        <f t="shared" ref="Q28:Q38" si="12">ROUND(E28*P28,2)</f>
        <v>0</v>
      </c>
      <c r="R28" s="182"/>
      <c r="S28" s="182" t="s">
        <v>168</v>
      </c>
      <c r="T28" s="183" t="s">
        <v>169</v>
      </c>
      <c r="U28" s="157">
        <v>0</v>
      </c>
      <c r="V28" s="157">
        <f t="shared" ref="V28:V38" si="13">ROUND(E28*U28,2)</f>
        <v>0</v>
      </c>
      <c r="W28" s="157"/>
      <c r="X28" s="157" t="s">
        <v>119</v>
      </c>
      <c r="Y28" s="157" t="s">
        <v>120</v>
      </c>
      <c r="Z28" s="146"/>
      <c r="AA28" s="146"/>
      <c r="AB28" s="146"/>
      <c r="AC28" s="146"/>
      <c r="AD28" s="146"/>
      <c r="AE28" s="146"/>
      <c r="AF28" s="146"/>
      <c r="AG28" s="146" t="s">
        <v>276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77">
        <v>20</v>
      </c>
      <c r="B29" s="178" t="s">
        <v>313</v>
      </c>
      <c r="C29" s="189" t="s">
        <v>294</v>
      </c>
      <c r="D29" s="179" t="s">
        <v>138</v>
      </c>
      <c r="E29" s="180">
        <v>60</v>
      </c>
      <c r="F29" s="181"/>
      <c r="G29" s="182">
        <f t="shared" si="7"/>
        <v>0</v>
      </c>
      <c r="H29" s="181"/>
      <c r="I29" s="182">
        <f t="shared" si="8"/>
        <v>0</v>
      </c>
      <c r="J29" s="181"/>
      <c r="K29" s="182">
        <f t="shared" si="9"/>
        <v>0</v>
      </c>
      <c r="L29" s="182">
        <v>12</v>
      </c>
      <c r="M29" s="182">
        <f t="shared" si="10"/>
        <v>0</v>
      </c>
      <c r="N29" s="180">
        <v>0</v>
      </c>
      <c r="O29" s="180">
        <f t="shared" si="11"/>
        <v>0</v>
      </c>
      <c r="P29" s="180">
        <v>0</v>
      </c>
      <c r="Q29" s="180">
        <f t="shared" si="12"/>
        <v>0</v>
      </c>
      <c r="R29" s="182"/>
      <c r="S29" s="182" t="s">
        <v>168</v>
      </c>
      <c r="T29" s="183" t="s">
        <v>169</v>
      </c>
      <c r="U29" s="157">
        <v>0</v>
      </c>
      <c r="V29" s="157">
        <f t="shared" si="13"/>
        <v>0</v>
      </c>
      <c r="W29" s="157"/>
      <c r="X29" s="157" t="s">
        <v>119</v>
      </c>
      <c r="Y29" s="157" t="s">
        <v>120</v>
      </c>
      <c r="Z29" s="146"/>
      <c r="AA29" s="146"/>
      <c r="AB29" s="146"/>
      <c r="AC29" s="146"/>
      <c r="AD29" s="146"/>
      <c r="AE29" s="146"/>
      <c r="AF29" s="146"/>
      <c r="AG29" s="146" t="s">
        <v>276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77">
        <v>21</v>
      </c>
      <c r="B30" s="178" t="s">
        <v>314</v>
      </c>
      <c r="C30" s="189" t="s">
        <v>296</v>
      </c>
      <c r="D30" s="179" t="s">
        <v>138</v>
      </c>
      <c r="E30" s="180">
        <v>30</v>
      </c>
      <c r="F30" s="181"/>
      <c r="G30" s="182">
        <f t="shared" si="7"/>
        <v>0</v>
      </c>
      <c r="H30" s="181"/>
      <c r="I30" s="182">
        <f t="shared" si="8"/>
        <v>0</v>
      </c>
      <c r="J30" s="181"/>
      <c r="K30" s="182">
        <f t="shared" si="9"/>
        <v>0</v>
      </c>
      <c r="L30" s="182">
        <v>12</v>
      </c>
      <c r="M30" s="182">
        <f t="shared" si="10"/>
        <v>0</v>
      </c>
      <c r="N30" s="180">
        <v>0</v>
      </c>
      <c r="O30" s="180">
        <f t="shared" si="11"/>
        <v>0</v>
      </c>
      <c r="P30" s="180">
        <v>0</v>
      </c>
      <c r="Q30" s="180">
        <f t="shared" si="12"/>
        <v>0</v>
      </c>
      <c r="R30" s="182"/>
      <c r="S30" s="182" t="s">
        <v>168</v>
      </c>
      <c r="T30" s="183" t="s">
        <v>169</v>
      </c>
      <c r="U30" s="157">
        <v>0</v>
      </c>
      <c r="V30" s="157">
        <f t="shared" si="13"/>
        <v>0</v>
      </c>
      <c r="W30" s="157"/>
      <c r="X30" s="157" t="s">
        <v>119</v>
      </c>
      <c r="Y30" s="157" t="s">
        <v>120</v>
      </c>
      <c r="Z30" s="146"/>
      <c r="AA30" s="146"/>
      <c r="AB30" s="146"/>
      <c r="AC30" s="146"/>
      <c r="AD30" s="146"/>
      <c r="AE30" s="146"/>
      <c r="AF30" s="146"/>
      <c r="AG30" s="146" t="s">
        <v>276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77">
        <v>22</v>
      </c>
      <c r="B31" s="178" t="s">
        <v>315</v>
      </c>
      <c r="C31" s="189" t="s">
        <v>298</v>
      </c>
      <c r="D31" s="179" t="s">
        <v>138</v>
      </c>
      <c r="E31" s="180">
        <v>90</v>
      </c>
      <c r="F31" s="181"/>
      <c r="G31" s="182">
        <f t="shared" si="7"/>
        <v>0</v>
      </c>
      <c r="H31" s="181"/>
      <c r="I31" s="182">
        <f t="shared" si="8"/>
        <v>0</v>
      </c>
      <c r="J31" s="181"/>
      <c r="K31" s="182">
        <f t="shared" si="9"/>
        <v>0</v>
      </c>
      <c r="L31" s="182">
        <v>12</v>
      </c>
      <c r="M31" s="182">
        <f t="shared" si="10"/>
        <v>0</v>
      </c>
      <c r="N31" s="180">
        <v>0</v>
      </c>
      <c r="O31" s="180">
        <f t="shared" si="11"/>
        <v>0</v>
      </c>
      <c r="P31" s="180">
        <v>0</v>
      </c>
      <c r="Q31" s="180">
        <f t="shared" si="12"/>
        <v>0</v>
      </c>
      <c r="R31" s="182"/>
      <c r="S31" s="182" t="s">
        <v>168</v>
      </c>
      <c r="T31" s="183" t="s">
        <v>169</v>
      </c>
      <c r="U31" s="157">
        <v>0</v>
      </c>
      <c r="V31" s="157">
        <f t="shared" si="13"/>
        <v>0</v>
      </c>
      <c r="W31" s="157"/>
      <c r="X31" s="157" t="s">
        <v>119</v>
      </c>
      <c r="Y31" s="157" t="s">
        <v>120</v>
      </c>
      <c r="Z31" s="146"/>
      <c r="AA31" s="146"/>
      <c r="AB31" s="146"/>
      <c r="AC31" s="146"/>
      <c r="AD31" s="146"/>
      <c r="AE31" s="146"/>
      <c r="AF31" s="146"/>
      <c r="AG31" s="146" t="s">
        <v>276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77">
        <v>23</v>
      </c>
      <c r="B32" s="178" t="s">
        <v>316</v>
      </c>
      <c r="C32" s="189" t="s">
        <v>317</v>
      </c>
      <c r="D32" s="179" t="s">
        <v>275</v>
      </c>
      <c r="E32" s="180">
        <v>5</v>
      </c>
      <c r="F32" s="181"/>
      <c r="G32" s="182">
        <f t="shared" si="7"/>
        <v>0</v>
      </c>
      <c r="H32" s="181"/>
      <c r="I32" s="182">
        <f t="shared" si="8"/>
        <v>0</v>
      </c>
      <c r="J32" s="181"/>
      <c r="K32" s="182">
        <f t="shared" si="9"/>
        <v>0</v>
      </c>
      <c r="L32" s="182">
        <v>12</v>
      </c>
      <c r="M32" s="182">
        <f t="shared" si="10"/>
        <v>0</v>
      </c>
      <c r="N32" s="180">
        <v>0</v>
      </c>
      <c r="O32" s="180">
        <f t="shared" si="11"/>
        <v>0</v>
      </c>
      <c r="P32" s="180">
        <v>0</v>
      </c>
      <c r="Q32" s="180">
        <f t="shared" si="12"/>
        <v>0</v>
      </c>
      <c r="R32" s="182"/>
      <c r="S32" s="182" t="s">
        <v>168</v>
      </c>
      <c r="T32" s="183" t="s">
        <v>169</v>
      </c>
      <c r="U32" s="157">
        <v>0</v>
      </c>
      <c r="V32" s="157">
        <f t="shared" si="13"/>
        <v>0</v>
      </c>
      <c r="W32" s="157"/>
      <c r="X32" s="157" t="s">
        <v>119</v>
      </c>
      <c r="Y32" s="157" t="s">
        <v>120</v>
      </c>
      <c r="Z32" s="146"/>
      <c r="AA32" s="146"/>
      <c r="AB32" s="146"/>
      <c r="AC32" s="146"/>
      <c r="AD32" s="146"/>
      <c r="AE32" s="146"/>
      <c r="AF32" s="146"/>
      <c r="AG32" s="146" t="s">
        <v>276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77">
        <v>24</v>
      </c>
      <c r="B33" s="178" t="s">
        <v>318</v>
      </c>
      <c r="C33" s="189" t="s">
        <v>319</v>
      </c>
      <c r="D33" s="179" t="s">
        <v>275</v>
      </c>
      <c r="E33" s="180">
        <v>25</v>
      </c>
      <c r="F33" s="181"/>
      <c r="G33" s="182">
        <f t="shared" si="7"/>
        <v>0</v>
      </c>
      <c r="H33" s="181"/>
      <c r="I33" s="182">
        <f t="shared" si="8"/>
        <v>0</v>
      </c>
      <c r="J33" s="181"/>
      <c r="K33" s="182">
        <f t="shared" si="9"/>
        <v>0</v>
      </c>
      <c r="L33" s="182">
        <v>12</v>
      </c>
      <c r="M33" s="182">
        <f t="shared" si="10"/>
        <v>0</v>
      </c>
      <c r="N33" s="180">
        <v>0</v>
      </c>
      <c r="O33" s="180">
        <f t="shared" si="11"/>
        <v>0</v>
      </c>
      <c r="P33" s="180">
        <v>0</v>
      </c>
      <c r="Q33" s="180">
        <f t="shared" si="12"/>
        <v>0</v>
      </c>
      <c r="R33" s="182"/>
      <c r="S33" s="182" t="s">
        <v>168</v>
      </c>
      <c r="T33" s="183" t="s">
        <v>169</v>
      </c>
      <c r="U33" s="157">
        <v>0</v>
      </c>
      <c r="V33" s="157">
        <f t="shared" si="13"/>
        <v>0</v>
      </c>
      <c r="W33" s="157"/>
      <c r="X33" s="157" t="s">
        <v>119</v>
      </c>
      <c r="Y33" s="157" t="s">
        <v>120</v>
      </c>
      <c r="Z33" s="146"/>
      <c r="AA33" s="146"/>
      <c r="AB33" s="146"/>
      <c r="AC33" s="146"/>
      <c r="AD33" s="146"/>
      <c r="AE33" s="146"/>
      <c r="AF33" s="146"/>
      <c r="AG33" s="146" t="s">
        <v>276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77">
        <v>25</v>
      </c>
      <c r="B34" s="178" t="s">
        <v>320</v>
      </c>
      <c r="C34" s="189" t="s">
        <v>321</v>
      </c>
      <c r="D34" s="179" t="s">
        <v>275</v>
      </c>
      <c r="E34" s="180">
        <v>6</v>
      </c>
      <c r="F34" s="181"/>
      <c r="G34" s="182">
        <f t="shared" si="7"/>
        <v>0</v>
      </c>
      <c r="H34" s="181"/>
      <c r="I34" s="182">
        <f t="shared" si="8"/>
        <v>0</v>
      </c>
      <c r="J34" s="181"/>
      <c r="K34" s="182">
        <f t="shared" si="9"/>
        <v>0</v>
      </c>
      <c r="L34" s="182">
        <v>12</v>
      </c>
      <c r="M34" s="182">
        <f t="shared" si="10"/>
        <v>0</v>
      </c>
      <c r="N34" s="180">
        <v>0</v>
      </c>
      <c r="O34" s="180">
        <f t="shared" si="11"/>
        <v>0</v>
      </c>
      <c r="P34" s="180">
        <v>0</v>
      </c>
      <c r="Q34" s="180">
        <f t="shared" si="12"/>
        <v>0</v>
      </c>
      <c r="R34" s="182"/>
      <c r="S34" s="182" t="s">
        <v>168</v>
      </c>
      <c r="T34" s="183" t="s">
        <v>169</v>
      </c>
      <c r="U34" s="157">
        <v>0</v>
      </c>
      <c r="V34" s="157">
        <f t="shared" si="13"/>
        <v>0</v>
      </c>
      <c r="W34" s="157"/>
      <c r="X34" s="157" t="s">
        <v>119</v>
      </c>
      <c r="Y34" s="157" t="s">
        <v>120</v>
      </c>
      <c r="Z34" s="146"/>
      <c r="AA34" s="146"/>
      <c r="AB34" s="146"/>
      <c r="AC34" s="146"/>
      <c r="AD34" s="146"/>
      <c r="AE34" s="146"/>
      <c r="AF34" s="146"/>
      <c r="AG34" s="146" t="s">
        <v>276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77">
        <v>26</v>
      </c>
      <c r="B35" s="178" t="s">
        <v>322</v>
      </c>
      <c r="C35" s="189" t="s">
        <v>274</v>
      </c>
      <c r="D35" s="179" t="s">
        <v>275</v>
      </c>
      <c r="E35" s="180">
        <v>9</v>
      </c>
      <c r="F35" s="181"/>
      <c r="G35" s="182">
        <f t="shared" si="7"/>
        <v>0</v>
      </c>
      <c r="H35" s="181"/>
      <c r="I35" s="182">
        <f t="shared" si="8"/>
        <v>0</v>
      </c>
      <c r="J35" s="181"/>
      <c r="K35" s="182">
        <f t="shared" si="9"/>
        <v>0</v>
      </c>
      <c r="L35" s="182">
        <v>12</v>
      </c>
      <c r="M35" s="182">
        <f t="shared" si="10"/>
        <v>0</v>
      </c>
      <c r="N35" s="180">
        <v>0</v>
      </c>
      <c r="O35" s="180">
        <f t="shared" si="11"/>
        <v>0</v>
      </c>
      <c r="P35" s="180">
        <v>0</v>
      </c>
      <c r="Q35" s="180">
        <f t="shared" si="12"/>
        <v>0</v>
      </c>
      <c r="R35" s="182"/>
      <c r="S35" s="182" t="s">
        <v>168</v>
      </c>
      <c r="T35" s="183" t="s">
        <v>169</v>
      </c>
      <c r="U35" s="157">
        <v>0</v>
      </c>
      <c r="V35" s="157">
        <f t="shared" si="13"/>
        <v>0</v>
      </c>
      <c r="W35" s="157"/>
      <c r="X35" s="157" t="s">
        <v>119</v>
      </c>
      <c r="Y35" s="157" t="s">
        <v>120</v>
      </c>
      <c r="Z35" s="146"/>
      <c r="AA35" s="146"/>
      <c r="AB35" s="146"/>
      <c r="AC35" s="146"/>
      <c r="AD35" s="146"/>
      <c r="AE35" s="146"/>
      <c r="AF35" s="146"/>
      <c r="AG35" s="146" t="s">
        <v>276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77">
        <v>27</v>
      </c>
      <c r="B36" s="178" t="s">
        <v>323</v>
      </c>
      <c r="C36" s="189" t="s">
        <v>278</v>
      </c>
      <c r="D36" s="179" t="s">
        <v>275</v>
      </c>
      <c r="E36" s="180">
        <v>4</v>
      </c>
      <c r="F36" s="181"/>
      <c r="G36" s="182">
        <f t="shared" si="7"/>
        <v>0</v>
      </c>
      <c r="H36" s="181"/>
      <c r="I36" s="182">
        <f t="shared" si="8"/>
        <v>0</v>
      </c>
      <c r="J36" s="181"/>
      <c r="K36" s="182">
        <f t="shared" si="9"/>
        <v>0</v>
      </c>
      <c r="L36" s="182">
        <v>12</v>
      </c>
      <c r="M36" s="182">
        <f t="shared" si="10"/>
        <v>0</v>
      </c>
      <c r="N36" s="180">
        <v>0</v>
      </c>
      <c r="O36" s="180">
        <f t="shared" si="11"/>
        <v>0</v>
      </c>
      <c r="P36" s="180">
        <v>0</v>
      </c>
      <c r="Q36" s="180">
        <f t="shared" si="12"/>
        <v>0</v>
      </c>
      <c r="R36" s="182"/>
      <c r="S36" s="182" t="s">
        <v>168</v>
      </c>
      <c r="T36" s="183" t="s">
        <v>169</v>
      </c>
      <c r="U36" s="157">
        <v>0</v>
      </c>
      <c r="V36" s="157">
        <f t="shared" si="13"/>
        <v>0</v>
      </c>
      <c r="W36" s="157"/>
      <c r="X36" s="157" t="s">
        <v>119</v>
      </c>
      <c r="Y36" s="157" t="s">
        <v>120</v>
      </c>
      <c r="Z36" s="146"/>
      <c r="AA36" s="146"/>
      <c r="AB36" s="146"/>
      <c r="AC36" s="146"/>
      <c r="AD36" s="146"/>
      <c r="AE36" s="146"/>
      <c r="AF36" s="146"/>
      <c r="AG36" s="146" t="s">
        <v>276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33.75" outlineLevel="1" x14ac:dyDescent="0.2">
      <c r="A37" s="177">
        <v>28</v>
      </c>
      <c r="B37" s="178" t="s">
        <v>324</v>
      </c>
      <c r="C37" s="189" t="s">
        <v>325</v>
      </c>
      <c r="D37" s="179" t="s">
        <v>167</v>
      </c>
      <c r="E37" s="180">
        <v>1</v>
      </c>
      <c r="F37" s="181"/>
      <c r="G37" s="182">
        <f t="shared" si="7"/>
        <v>0</v>
      </c>
      <c r="H37" s="181"/>
      <c r="I37" s="182">
        <f t="shared" si="8"/>
        <v>0</v>
      </c>
      <c r="J37" s="181"/>
      <c r="K37" s="182">
        <f t="shared" si="9"/>
        <v>0</v>
      </c>
      <c r="L37" s="182">
        <v>12</v>
      </c>
      <c r="M37" s="182">
        <f t="shared" si="10"/>
        <v>0</v>
      </c>
      <c r="N37" s="180">
        <v>0</v>
      </c>
      <c r="O37" s="180">
        <f t="shared" si="11"/>
        <v>0</v>
      </c>
      <c r="P37" s="180">
        <v>0</v>
      </c>
      <c r="Q37" s="180">
        <f t="shared" si="12"/>
        <v>0</v>
      </c>
      <c r="R37" s="182"/>
      <c r="S37" s="182" t="s">
        <v>168</v>
      </c>
      <c r="T37" s="183" t="s">
        <v>169</v>
      </c>
      <c r="U37" s="157">
        <v>0</v>
      </c>
      <c r="V37" s="157">
        <f t="shared" si="13"/>
        <v>0</v>
      </c>
      <c r="W37" s="157"/>
      <c r="X37" s="157" t="s">
        <v>119</v>
      </c>
      <c r="Y37" s="157" t="s">
        <v>120</v>
      </c>
      <c r="Z37" s="146"/>
      <c r="AA37" s="146"/>
      <c r="AB37" s="146"/>
      <c r="AC37" s="146"/>
      <c r="AD37" s="146"/>
      <c r="AE37" s="146"/>
      <c r="AF37" s="146"/>
      <c r="AG37" s="146" t="s">
        <v>276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33.75" outlineLevel="1" x14ac:dyDescent="0.2">
      <c r="A38" s="169">
        <v>29</v>
      </c>
      <c r="B38" s="170" t="s">
        <v>326</v>
      </c>
      <c r="C38" s="186" t="s">
        <v>327</v>
      </c>
      <c r="D38" s="171" t="s">
        <v>275</v>
      </c>
      <c r="E38" s="172">
        <v>1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12</v>
      </c>
      <c r="M38" s="174">
        <f t="shared" si="10"/>
        <v>0</v>
      </c>
      <c r="N38" s="172">
        <v>0</v>
      </c>
      <c r="O38" s="172">
        <f t="shared" si="11"/>
        <v>0</v>
      </c>
      <c r="P38" s="172">
        <v>0</v>
      </c>
      <c r="Q38" s="172">
        <f t="shared" si="12"/>
        <v>0</v>
      </c>
      <c r="R38" s="174"/>
      <c r="S38" s="174" t="s">
        <v>168</v>
      </c>
      <c r="T38" s="175" t="s">
        <v>169</v>
      </c>
      <c r="U38" s="157">
        <v>0</v>
      </c>
      <c r="V38" s="157">
        <f t="shared" si="13"/>
        <v>0</v>
      </c>
      <c r="W38" s="157"/>
      <c r="X38" s="157" t="s">
        <v>119</v>
      </c>
      <c r="Y38" s="157" t="s">
        <v>120</v>
      </c>
      <c r="Z38" s="146"/>
      <c r="AA38" s="146"/>
      <c r="AB38" s="146"/>
      <c r="AC38" s="146"/>
      <c r="AD38" s="146"/>
      <c r="AE38" s="146"/>
      <c r="AF38" s="146"/>
      <c r="AG38" s="146" t="s">
        <v>276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 x14ac:dyDescent="0.2">
      <c r="A39" s="153"/>
      <c r="B39" s="154"/>
      <c r="C39" s="249" t="s">
        <v>328</v>
      </c>
      <c r="D39" s="250"/>
      <c r="E39" s="250"/>
      <c r="F39" s="250"/>
      <c r="G39" s="250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6"/>
      <c r="AA39" s="146"/>
      <c r="AB39" s="146"/>
      <c r="AC39" s="146"/>
      <c r="AD39" s="146"/>
      <c r="AE39" s="146"/>
      <c r="AF39" s="146"/>
      <c r="AG39" s="146" t="s">
        <v>246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77">
        <v>30</v>
      </c>
      <c r="B40" s="178" t="s">
        <v>329</v>
      </c>
      <c r="C40" s="189" t="s">
        <v>330</v>
      </c>
      <c r="D40" s="179" t="s">
        <v>138</v>
      </c>
      <c r="E40" s="180">
        <v>5</v>
      </c>
      <c r="F40" s="181"/>
      <c r="G40" s="182">
        <f t="shared" ref="G40:G45" si="14">ROUND(E40*F40,2)</f>
        <v>0</v>
      </c>
      <c r="H40" s="181"/>
      <c r="I40" s="182">
        <f t="shared" ref="I40:I45" si="15">ROUND(E40*H40,2)</f>
        <v>0</v>
      </c>
      <c r="J40" s="181"/>
      <c r="K40" s="182">
        <f t="shared" ref="K40:K45" si="16">ROUND(E40*J40,2)</f>
        <v>0</v>
      </c>
      <c r="L40" s="182">
        <v>12</v>
      </c>
      <c r="M40" s="182">
        <f t="shared" ref="M40:M45" si="17">G40*(1+L40/100)</f>
        <v>0</v>
      </c>
      <c r="N40" s="180">
        <v>0</v>
      </c>
      <c r="O40" s="180">
        <f t="shared" ref="O40:O45" si="18">ROUND(E40*N40,2)</f>
        <v>0</v>
      </c>
      <c r="P40" s="180">
        <v>0</v>
      </c>
      <c r="Q40" s="180">
        <f t="shared" ref="Q40:Q45" si="19">ROUND(E40*P40,2)</f>
        <v>0</v>
      </c>
      <c r="R40" s="182"/>
      <c r="S40" s="182" t="s">
        <v>168</v>
      </c>
      <c r="T40" s="183" t="s">
        <v>169</v>
      </c>
      <c r="U40" s="157">
        <v>0</v>
      </c>
      <c r="V40" s="157">
        <f t="shared" ref="V40:V45" si="20">ROUND(E40*U40,2)</f>
        <v>0</v>
      </c>
      <c r="W40" s="157"/>
      <c r="X40" s="157" t="s">
        <v>119</v>
      </c>
      <c r="Y40" s="157" t="s">
        <v>120</v>
      </c>
      <c r="Z40" s="146"/>
      <c r="AA40" s="146"/>
      <c r="AB40" s="146"/>
      <c r="AC40" s="146"/>
      <c r="AD40" s="146"/>
      <c r="AE40" s="146"/>
      <c r="AF40" s="146"/>
      <c r="AG40" s="146" t="s">
        <v>276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77">
        <v>31</v>
      </c>
      <c r="B41" s="178" t="s">
        <v>331</v>
      </c>
      <c r="C41" s="189" t="s">
        <v>332</v>
      </c>
      <c r="D41" s="179" t="s">
        <v>275</v>
      </c>
      <c r="E41" s="180">
        <v>150</v>
      </c>
      <c r="F41" s="181"/>
      <c r="G41" s="182">
        <f t="shared" si="14"/>
        <v>0</v>
      </c>
      <c r="H41" s="181"/>
      <c r="I41" s="182">
        <f t="shared" si="15"/>
        <v>0</v>
      </c>
      <c r="J41" s="181"/>
      <c r="K41" s="182">
        <f t="shared" si="16"/>
        <v>0</v>
      </c>
      <c r="L41" s="182">
        <v>12</v>
      </c>
      <c r="M41" s="182">
        <f t="shared" si="17"/>
        <v>0</v>
      </c>
      <c r="N41" s="180">
        <v>0</v>
      </c>
      <c r="O41" s="180">
        <f t="shared" si="18"/>
        <v>0</v>
      </c>
      <c r="P41" s="180">
        <v>0</v>
      </c>
      <c r="Q41" s="180">
        <f t="shared" si="19"/>
        <v>0</v>
      </c>
      <c r="R41" s="182"/>
      <c r="S41" s="182" t="s">
        <v>168</v>
      </c>
      <c r="T41" s="183" t="s">
        <v>169</v>
      </c>
      <c r="U41" s="157">
        <v>0</v>
      </c>
      <c r="V41" s="157">
        <f t="shared" si="20"/>
        <v>0</v>
      </c>
      <c r="W41" s="157"/>
      <c r="X41" s="157" t="s">
        <v>119</v>
      </c>
      <c r="Y41" s="157" t="s">
        <v>120</v>
      </c>
      <c r="Z41" s="146"/>
      <c r="AA41" s="146"/>
      <c r="AB41" s="146"/>
      <c r="AC41" s="146"/>
      <c r="AD41" s="146"/>
      <c r="AE41" s="146"/>
      <c r="AF41" s="146"/>
      <c r="AG41" s="146" t="s">
        <v>276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77">
        <v>32</v>
      </c>
      <c r="B42" s="178" t="s">
        <v>333</v>
      </c>
      <c r="C42" s="189" t="s">
        <v>304</v>
      </c>
      <c r="D42" s="179" t="s">
        <v>275</v>
      </c>
      <c r="E42" s="180">
        <v>2</v>
      </c>
      <c r="F42" s="181"/>
      <c r="G42" s="182">
        <f t="shared" si="14"/>
        <v>0</v>
      </c>
      <c r="H42" s="181"/>
      <c r="I42" s="182">
        <f t="shared" si="15"/>
        <v>0</v>
      </c>
      <c r="J42" s="181"/>
      <c r="K42" s="182">
        <f t="shared" si="16"/>
        <v>0</v>
      </c>
      <c r="L42" s="182">
        <v>12</v>
      </c>
      <c r="M42" s="182">
        <f t="shared" si="17"/>
        <v>0</v>
      </c>
      <c r="N42" s="180">
        <v>0</v>
      </c>
      <c r="O42" s="180">
        <f t="shared" si="18"/>
        <v>0</v>
      </c>
      <c r="P42" s="180">
        <v>0</v>
      </c>
      <c r="Q42" s="180">
        <f t="shared" si="19"/>
        <v>0</v>
      </c>
      <c r="R42" s="182"/>
      <c r="S42" s="182" t="s">
        <v>168</v>
      </c>
      <c r="T42" s="183" t="s">
        <v>169</v>
      </c>
      <c r="U42" s="157">
        <v>0</v>
      </c>
      <c r="V42" s="157">
        <f t="shared" si="20"/>
        <v>0</v>
      </c>
      <c r="W42" s="157"/>
      <c r="X42" s="157" t="s">
        <v>119</v>
      </c>
      <c r="Y42" s="157" t="s">
        <v>120</v>
      </c>
      <c r="Z42" s="146"/>
      <c r="AA42" s="146"/>
      <c r="AB42" s="146"/>
      <c r="AC42" s="146"/>
      <c r="AD42" s="146"/>
      <c r="AE42" s="146"/>
      <c r="AF42" s="146"/>
      <c r="AG42" s="146" t="s">
        <v>276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77">
        <v>33</v>
      </c>
      <c r="B43" s="178" t="s">
        <v>334</v>
      </c>
      <c r="C43" s="189" t="s">
        <v>335</v>
      </c>
      <c r="D43" s="179" t="s">
        <v>138</v>
      </c>
      <c r="E43" s="180">
        <v>300</v>
      </c>
      <c r="F43" s="181"/>
      <c r="G43" s="182">
        <f t="shared" si="14"/>
        <v>0</v>
      </c>
      <c r="H43" s="181"/>
      <c r="I43" s="182">
        <f t="shared" si="15"/>
        <v>0</v>
      </c>
      <c r="J43" s="181"/>
      <c r="K43" s="182">
        <f t="shared" si="16"/>
        <v>0</v>
      </c>
      <c r="L43" s="182">
        <v>12</v>
      </c>
      <c r="M43" s="182">
        <f t="shared" si="17"/>
        <v>0</v>
      </c>
      <c r="N43" s="180">
        <v>0</v>
      </c>
      <c r="O43" s="180">
        <f t="shared" si="18"/>
        <v>0</v>
      </c>
      <c r="P43" s="180">
        <v>0</v>
      </c>
      <c r="Q43" s="180">
        <f t="shared" si="19"/>
        <v>0</v>
      </c>
      <c r="R43" s="182"/>
      <c r="S43" s="182" t="s">
        <v>168</v>
      </c>
      <c r="T43" s="183" t="s">
        <v>169</v>
      </c>
      <c r="U43" s="157">
        <v>0</v>
      </c>
      <c r="V43" s="157">
        <f t="shared" si="20"/>
        <v>0</v>
      </c>
      <c r="W43" s="157"/>
      <c r="X43" s="157" t="s">
        <v>119</v>
      </c>
      <c r="Y43" s="157" t="s">
        <v>120</v>
      </c>
      <c r="Z43" s="146"/>
      <c r="AA43" s="146"/>
      <c r="AB43" s="146"/>
      <c r="AC43" s="146"/>
      <c r="AD43" s="146"/>
      <c r="AE43" s="146"/>
      <c r="AF43" s="146"/>
      <c r="AG43" s="146" t="s">
        <v>276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77">
        <v>34</v>
      </c>
      <c r="B44" s="178" t="s">
        <v>336</v>
      </c>
      <c r="C44" s="189" t="s">
        <v>308</v>
      </c>
      <c r="D44" s="179" t="s">
        <v>275</v>
      </c>
      <c r="E44" s="180">
        <v>1</v>
      </c>
      <c r="F44" s="181"/>
      <c r="G44" s="182">
        <f t="shared" si="14"/>
        <v>0</v>
      </c>
      <c r="H44" s="181"/>
      <c r="I44" s="182">
        <f t="shared" si="15"/>
        <v>0</v>
      </c>
      <c r="J44" s="181"/>
      <c r="K44" s="182">
        <f t="shared" si="16"/>
        <v>0</v>
      </c>
      <c r="L44" s="182">
        <v>12</v>
      </c>
      <c r="M44" s="182">
        <f t="shared" si="17"/>
        <v>0</v>
      </c>
      <c r="N44" s="180">
        <v>0</v>
      </c>
      <c r="O44" s="180">
        <f t="shared" si="18"/>
        <v>0</v>
      </c>
      <c r="P44" s="180">
        <v>0</v>
      </c>
      <c r="Q44" s="180">
        <f t="shared" si="19"/>
        <v>0</v>
      </c>
      <c r="R44" s="182"/>
      <c r="S44" s="182" t="s">
        <v>168</v>
      </c>
      <c r="T44" s="183" t="s">
        <v>169</v>
      </c>
      <c r="U44" s="157">
        <v>0</v>
      </c>
      <c r="V44" s="157">
        <f t="shared" si="20"/>
        <v>0</v>
      </c>
      <c r="W44" s="157"/>
      <c r="X44" s="157" t="s">
        <v>119</v>
      </c>
      <c r="Y44" s="157" t="s">
        <v>120</v>
      </c>
      <c r="Z44" s="146"/>
      <c r="AA44" s="146"/>
      <c r="AB44" s="146"/>
      <c r="AC44" s="146"/>
      <c r="AD44" s="146"/>
      <c r="AE44" s="146"/>
      <c r="AF44" s="146"/>
      <c r="AG44" s="146" t="s">
        <v>276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77">
        <v>35</v>
      </c>
      <c r="B45" s="178" t="s">
        <v>337</v>
      </c>
      <c r="C45" s="189" t="s">
        <v>310</v>
      </c>
      <c r="D45" s="179" t="s">
        <v>275</v>
      </c>
      <c r="E45" s="180">
        <v>1</v>
      </c>
      <c r="F45" s="181"/>
      <c r="G45" s="182">
        <f t="shared" si="14"/>
        <v>0</v>
      </c>
      <c r="H45" s="181"/>
      <c r="I45" s="182">
        <f t="shared" si="15"/>
        <v>0</v>
      </c>
      <c r="J45" s="181"/>
      <c r="K45" s="182">
        <f t="shared" si="16"/>
        <v>0</v>
      </c>
      <c r="L45" s="182">
        <v>12</v>
      </c>
      <c r="M45" s="182">
        <f t="shared" si="17"/>
        <v>0</v>
      </c>
      <c r="N45" s="180">
        <v>0</v>
      </c>
      <c r="O45" s="180">
        <f t="shared" si="18"/>
        <v>0</v>
      </c>
      <c r="P45" s="180">
        <v>0</v>
      </c>
      <c r="Q45" s="180">
        <f t="shared" si="19"/>
        <v>0</v>
      </c>
      <c r="R45" s="182"/>
      <c r="S45" s="182" t="s">
        <v>168</v>
      </c>
      <c r="T45" s="183" t="s">
        <v>169</v>
      </c>
      <c r="U45" s="157">
        <v>0</v>
      </c>
      <c r="V45" s="157">
        <f t="shared" si="20"/>
        <v>0</v>
      </c>
      <c r="W45" s="157"/>
      <c r="X45" s="157" t="s">
        <v>119</v>
      </c>
      <c r="Y45" s="157" t="s">
        <v>120</v>
      </c>
      <c r="Z45" s="146"/>
      <c r="AA45" s="146"/>
      <c r="AB45" s="146"/>
      <c r="AC45" s="146"/>
      <c r="AD45" s="146"/>
      <c r="AE45" s="146"/>
      <c r="AF45" s="146"/>
      <c r="AG45" s="146" t="s">
        <v>276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x14ac:dyDescent="0.2">
      <c r="A46" s="162" t="s">
        <v>111</v>
      </c>
      <c r="B46" s="163" t="s">
        <v>80</v>
      </c>
      <c r="C46" s="185" t="s">
        <v>81</v>
      </c>
      <c r="D46" s="164"/>
      <c r="E46" s="165"/>
      <c r="F46" s="166"/>
      <c r="G46" s="166">
        <f>SUMIF(AG47:AG58,"&lt;&gt;NOR",G47:G58)</f>
        <v>0</v>
      </c>
      <c r="H46" s="166"/>
      <c r="I46" s="166">
        <f>SUM(I47:I58)</f>
        <v>0</v>
      </c>
      <c r="J46" s="166"/>
      <c r="K46" s="166">
        <f>SUM(K47:K58)</f>
        <v>0</v>
      </c>
      <c r="L46" s="166"/>
      <c r="M46" s="166">
        <f>SUM(M47:M58)</f>
        <v>0</v>
      </c>
      <c r="N46" s="165"/>
      <c r="O46" s="165">
        <f>SUM(O47:O58)</f>
        <v>0</v>
      </c>
      <c r="P46" s="165"/>
      <c r="Q46" s="165">
        <f>SUM(Q47:Q58)</f>
        <v>0</v>
      </c>
      <c r="R46" s="166"/>
      <c r="S46" s="166"/>
      <c r="T46" s="167"/>
      <c r="U46" s="161"/>
      <c r="V46" s="161">
        <f>SUM(V47:V58)</f>
        <v>0</v>
      </c>
      <c r="W46" s="161"/>
      <c r="X46" s="161"/>
      <c r="Y46" s="161"/>
      <c r="AG46" t="s">
        <v>112</v>
      </c>
    </row>
    <row r="47" spans="1:60" outlineLevel="1" x14ac:dyDescent="0.2">
      <c r="A47" s="177">
        <v>36</v>
      </c>
      <c r="B47" s="178" t="s">
        <v>338</v>
      </c>
      <c r="C47" s="189" t="s">
        <v>339</v>
      </c>
      <c r="D47" s="179" t="s">
        <v>340</v>
      </c>
      <c r="E47" s="180">
        <v>10</v>
      </c>
      <c r="F47" s="181"/>
      <c r="G47" s="182">
        <f t="shared" ref="G47:G58" si="21">ROUND(E47*F47,2)</f>
        <v>0</v>
      </c>
      <c r="H47" s="181"/>
      <c r="I47" s="182">
        <f t="shared" ref="I47:I58" si="22">ROUND(E47*H47,2)</f>
        <v>0</v>
      </c>
      <c r="J47" s="181"/>
      <c r="K47" s="182">
        <f t="shared" ref="K47:K58" si="23">ROUND(E47*J47,2)</f>
        <v>0</v>
      </c>
      <c r="L47" s="182">
        <v>12</v>
      </c>
      <c r="M47" s="182">
        <f t="shared" ref="M47:M58" si="24">G47*(1+L47/100)</f>
        <v>0</v>
      </c>
      <c r="N47" s="180">
        <v>0</v>
      </c>
      <c r="O47" s="180">
        <f t="shared" ref="O47:O58" si="25">ROUND(E47*N47,2)</f>
        <v>0</v>
      </c>
      <c r="P47" s="180">
        <v>0</v>
      </c>
      <c r="Q47" s="180">
        <f t="shared" ref="Q47:Q58" si="26">ROUND(E47*P47,2)</f>
        <v>0</v>
      </c>
      <c r="R47" s="182"/>
      <c r="S47" s="182" t="s">
        <v>168</v>
      </c>
      <c r="T47" s="183" t="s">
        <v>169</v>
      </c>
      <c r="U47" s="157">
        <v>0</v>
      </c>
      <c r="V47" s="157">
        <f t="shared" ref="V47:V58" si="27">ROUND(E47*U47,2)</f>
        <v>0</v>
      </c>
      <c r="W47" s="157"/>
      <c r="X47" s="157" t="s">
        <v>119</v>
      </c>
      <c r="Y47" s="157" t="s">
        <v>120</v>
      </c>
      <c r="Z47" s="146"/>
      <c r="AA47" s="146"/>
      <c r="AB47" s="146"/>
      <c r="AC47" s="146"/>
      <c r="AD47" s="146"/>
      <c r="AE47" s="146"/>
      <c r="AF47" s="146"/>
      <c r="AG47" s="146" t="s">
        <v>276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77">
        <v>37</v>
      </c>
      <c r="B48" s="178" t="s">
        <v>341</v>
      </c>
      <c r="C48" s="189" t="s">
        <v>342</v>
      </c>
      <c r="D48" s="179" t="s">
        <v>340</v>
      </c>
      <c r="E48" s="180">
        <v>15</v>
      </c>
      <c r="F48" s="181"/>
      <c r="G48" s="182">
        <f t="shared" si="21"/>
        <v>0</v>
      </c>
      <c r="H48" s="181"/>
      <c r="I48" s="182">
        <f t="shared" si="22"/>
        <v>0</v>
      </c>
      <c r="J48" s="181"/>
      <c r="K48" s="182">
        <f t="shared" si="23"/>
        <v>0</v>
      </c>
      <c r="L48" s="182">
        <v>12</v>
      </c>
      <c r="M48" s="182">
        <f t="shared" si="24"/>
        <v>0</v>
      </c>
      <c r="N48" s="180">
        <v>0</v>
      </c>
      <c r="O48" s="180">
        <f t="shared" si="25"/>
        <v>0</v>
      </c>
      <c r="P48" s="180">
        <v>0</v>
      </c>
      <c r="Q48" s="180">
        <f t="shared" si="26"/>
        <v>0</v>
      </c>
      <c r="R48" s="182"/>
      <c r="S48" s="182" t="s">
        <v>168</v>
      </c>
      <c r="T48" s="183" t="s">
        <v>169</v>
      </c>
      <c r="U48" s="157">
        <v>0</v>
      </c>
      <c r="V48" s="157">
        <f t="shared" si="27"/>
        <v>0</v>
      </c>
      <c r="W48" s="157"/>
      <c r="X48" s="157" t="s">
        <v>119</v>
      </c>
      <c r="Y48" s="157" t="s">
        <v>120</v>
      </c>
      <c r="Z48" s="146"/>
      <c r="AA48" s="146"/>
      <c r="AB48" s="146"/>
      <c r="AC48" s="146"/>
      <c r="AD48" s="146"/>
      <c r="AE48" s="146"/>
      <c r="AF48" s="146"/>
      <c r="AG48" s="146" t="s">
        <v>276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77">
        <v>38</v>
      </c>
      <c r="B49" s="178" t="s">
        <v>343</v>
      </c>
      <c r="C49" s="189" t="s">
        <v>344</v>
      </c>
      <c r="D49" s="179" t="s">
        <v>340</v>
      </c>
      <c r="E49" s="180">
        <v>20</v>
      </c>
      <c r="F49" s="181"/>
      <c r="G49" s="182">
        <f t="shared" si="21"/>
        <v>0</v>
      </c>
      <c r="H49" s="181"/>
      <c r="I49" s="182">
        <f t="shared" si="22"/>
        <v>0</v>
      </c>
      <c r="J49" s="181"/>
      <c r="K49" s="182">
        <f t="shared" si="23"/>
        <v>0</v>
      </c>
      <c r="L49" s="182">
        <v>12</v>
      </c>
      <c r="M49" s="182">
        <f t="shared" si="24"/>
        <v>0</v>
      </c>
      <c r="N49" s="180">
        <v>0</v>
      </c>
      <c r="O49" s="180">
        <f t="shared" si="25"/>
        <v>0</v>
      </c>
      <c r="P49" s="180">
        <v>0</v>
      </c>
      <c r="Q49" s="180">
        <f t="shared" si="26"/>
        <v>0</v>
      </c>
      <c r="R49" s="182"/>
      <c r="S49" s="182" t="s">
        <v>168</v>
      </c>
      <c r="T49" s="183" t="s">
        <v>169</v>
      </c>
      <c r="U49" s="157">
        <v>0</v>
      </c>
      <c r="V49" s="157">
        <f t="shared" si="27"/>
        <v>0</v>
      </c>
      <c r="W49" s="157"/>
      <c r="X49" s="157" t="s">
        <v>119</v>
      </c>
      <c r="Y49" s="157" t="s">
        <v>120</v>
      </c>
      <c r="Z49" s="146"/>
      <c r="AA49" s="146"/>
      <c r="AB49" s="146"/>
      <c r="AC49" s="146"/>
      <c r="AD49" s="146"/>
      <c r="AE49" s="146"/>
      <c r="AF49" s="146"/>
      <c r="AG49" s="146" t="s">
        <v>276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77">
        <v>39</v>
      </c>
      <c r="B50" s="178" t="s">
        <v>345</v>
      </c>
      <c r="C50" s="189" t="s">
        <v>346</v>
      </c>
      <c r="D50" s="179" t="s">
        <v>340</v>
      </c>
      <c r="E50" s="180">
        <v>3</v>
      </c>
      <c r="F50" s="181"/>
      <c r="G50" s="182">
        <f t="shared" si="21"/>
        <v>0</v>
      </c>
      <c r="H50" s="181"/>
      <c r="I50" s="182">
        <f t="shared" si="22"/>
        <v>0</v>
      </c>
      <c r="J50" s="181"/>
      <c r="K50" s="182">
        <f t="shared" si="23"/>
        <v>0</v>
      </c>
      <c r="L50" s="182">
        <v>12</v>
      </c>
      <c r="M50" s="182">
        <f t="shared" si="24"/>
        <v>0</v>
      </c>
      <c r="N50" s="180">
        <v>0</v>
      </c>
      <c r="O50" s="180">
        <f t="shared" si="25"/>
        <v>0</v>
      </c>
      <c r="P50" s="180">
        <v>0</v>
      </c>
      <c r="Q50" s="180">
        <f t="shared" si="26"/>
        <v>0</v>
      </c>
      <c r="R50" s="182"/>
      <c r="S50" s="182" t="s">
        <v>168</v>
      </c>
      <c r="T50" s="183" t="s">
        <v>169</v>
      </c>
      <c r="U50" s="157">
        <v>0</v>
      </c>
      <c r="V50" s="157">
        <f t="shared" si="27"/>
        <v>0</v>
      </c>
      <c r="W50" s="157"/>
      <c r="X50" s="157" t="s">
        <v>119</v>
      </c>
      <c r="Y50" s="157" t="s">
        <v>120</v>
      </c>
      <c r="Z50" s="146"/>
      <c r="AA50" s="146"/>
      <c r="AB50" s="146"/>
      <c r="AC50" s="146"/>
      <c r="AD50" s="146"/>
      <c r="AE50" s="146"/>
      <c r="AF50" s="146"/>
      <c r="AG50" s="146" t="s">
        <v>276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77">
        <v>40</v>
      </c>
      <c r="B51" s="178" t="s">
        <v>347</v>
      </c>
      <c r="C51" s="189" t="s">
        <v>348</v>
      </c>
      <c r="D51" s="179" t="s">
        <v>340</v>
      </c>
      <c r="E51" s="180">
        <v>5</v>
      </c>
      <c r="F51" s="181"/>
      <c r="G51" s="182">
        <f t="shared" si="21"/>
        <v>0</v>
      </c>
      <c r="H51" s="181"/>
      <c r="I51" s="182">
        <f t="shared" si="22"/>
        <v>0</v>
      </c>
      <c r="J51" s="181"/>
      <c r="K51" s="182">
        <f t="shared" si="23"/>
        <v>0</v>
      </c>
      <c r="L51" s="182">
        <v>12</v>
      </c>
      <c r="M51" s="182">
        <f t="shared" si="24"/>
        <v>0</v>
      </c>
      <c r="N51" s="180">
        <v>0</v>
      </c>
      <c r="O51" s="180">
        <f t="shared" si="25"/>
        <v>0</v>
      </c>
      <c r="P51" s="180">
        <v>0</v>
      </c>
      <c r="Q51" s="180">
        <f t="shared" si="26"/>
        <v>0</v>
      </c>
      <c r="R51" s="182"/>
      <c r="S51" s="182" t="s">
        <v>168</v>
      </c>
      <c r="T51" s="183" t="s">
        <v>169</v>
      </c>
      <c r="U51" s="157">
        <v>0</v>
      </c>
      <c r="V51" s="157">
        <f t="shared" si="27"/>
        <v>0</v>
      </c>
      <c r="W51" s="157"/>
      <c r="X51" s="157" t="s">
        <v>119</v>
      </c>
      <c r="Y51" s="157" t="s">
        <v>120</v>
      </c>
      <c r="Z51" s="146"/>
      <c r="AA51" s="146"/>
      <c r="AB51" s="146"/>
      <c r="AC51" s="146"/>
      <c r="AD51" s="146"/>
      <c r="AE51" s="146"/>
      <c r="AF51" s="146"/>
      <c r="AG51" s="146" t="s">
        <v>276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77">
        <v>41</v>
      </c>
      <c r="B52" s="178" t="s">
        <v>349</v>
      </c>
      <c r="C52" s="189" t="s">
        <v>350</v>
      </c>
      <c r="D52" s="179" t="s">
        <v>340</v>
      </c>
      <c r="E52" s="180">
        <v>3</v>
      </c>
      <c r="F52" s="181"/>
      <c r="G52" s="182">
        <f t="shared" si="21"/>
        <v>0</v>
      </c>
      <c r="H52" s="181"/>
      <c r="I52" s="182">
        <f t="shared" si="22"/>
        <v>0</v>
      </c>
      <c r="J52" s="181"/>
      <c r="K52" s="182">
        <f t="shared" si="23"/>
        <v>0</v>
      </c>
      <c r="L52" s="182">
        <v>12</v>
      </c>
      <c r="M52" s="182">
        <f t="shared" si="24"/>
        <v>0</v>
      </c>
      <c r="N52" s="180">
        <v>0</v>
      </c>
      <c r="O52" s="180">
        <f t="shared" si="25"/>
        <v>0</v>
      </c>
      <c r="P52" s="180">
        <v>0</v>
      </c>
      <c r="Q52" s="180">
        <f t="shared" si="26"/>
        <v>0</v>
      </c>
      <c r="R52" s="182"/>
      <c r="S52" s="182" t="s">
        <v>168</v>
      </c>
      <c r="T52" s="183" t="s">
        <v>169</v>
      </c>
      <c r="U52" s="157">
        <v>0</v>
      </c>
      <c r="V52" s="157">
        <f t="shared" si="27"/>
        <v>0</v>
      </c>
      <c r="W52" s="157"/>
      <c r="X52" s="157" t="s">
        <v>119</v>
      </c>
      <c r="Y52" s="157" t="s">
        <v>120</v>
      </c>
      <c r="Z52" s="146"/>
      <c r="AA52" s="146"/>
      <c r="AB52" s="146"/>
      <c r="AC52" s="146"/>
      <c r="AD52" s="146"/>
      <c r="AE52" s="146"/>
      <c r="AF52" s="146"/>
      <c r="AG52" s="146" t="s">
        <v>276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77">
        <v>42</v>
      </c>
      <c r="B53" s="178" t="s">
        <v>351</v>
      </c>
      <c r="C53" s="189" t="s">
        <v>352</v>
      </c>
      <c r="D53" s="179" t="s">
        <v>340</v>
      </c>
      <c r="E53" s="180">
        <v>8</v>
      </c>
      <c r="F53" s="181"/>
      <c r="G53" s="182">
        <f t="shared" si="21"/>
        <v>0</v>
      </c>
      <c r="H53" s="181"/>
      <c r="I53" s="182">
        <f t="shared" si="22"/>
        <v>0</v>
      </c>
      <c r="J53" s="181"/>
      <c r="K53" s="182">
        <f t="shared" si="23"/>
        <v>0</v>
      </c>
      <c r="L53" s="182">
        <v>12</v>
      </c>
      <c r="M53" s="182">
        <f t="shared" si="24"/>
        <v>0</v>
      </c>
      <c r="N53" s="180">
        <v>0</v>
      </c>
      <c r="O53" s="180">
        <f t="shared" si="25"/>
        <v>0</v>
      </c>
      <c r="P53" s="180">
        <v>0</v>
      </c>
      <c r="Q53" s="180">
        <f t="shared" si="26"/>
        <v>0</v>
      </c>
      <c r="R53" s="182"/>
      <c r="S53" s="182" t="s">
        <v>168</v>
      </c>
      <c r="T53" s="183" t="s">
        <v>169</v>
      </c>
      <c r="U53" s="157">
        <v>0</v>
      </c>
      <c r="V53" s="157">
        <f t="shared" si="27"/>
        <v>0</v>
      </c>
      <c r="W53" s="157"/>
      <c r="X53" s="157" t="s">
        <v>119</v>
      </c>
      <c r="Y53" s="157" t="s">
        <v>120</v>
      </c>
      <c r="Z53" s="146"/>
      <c r="AA53" s="146"/>
      <c r="AB53" s="146"/>
      <c r="AC53" s="146"/>
      <c r="AD53" s="146"/>
      <c r="AE53" s="146"/>
      <c r="AF53" s="146"/>
      <c r="AG53" s="146" t="s">
        <v>276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77">
        <v>43</v>
      </c>
      <c r="B54" s="178" t="s">
        <v>353</v>
      </c>
      <c r="C54" s="189" t="s">
        <v>354</v>
      </c>
      <c r="D54" s="179" t="s">
        <v>340</v>
      </c>
      <c r="E54" s="180">
        <v>5</v>
      </c>
      <c r="F54" s="181"/>
      <c r="G54" s="182">
        <f t="shared" si="21"/>
        <v>0</v>
      </c>
      <c r="H54" s="181"/>
      <c r="I54" s="182">
        <f t="shared" si="22"/>
        <v>0</v>
      </c>
      <c r="J54" s="181"/>
      <c r="K54" s="182">
        <f t="shared" si="23"/>
        <v>0</v>
      </c>
      <c r="L54" s="182">
        <v>12</v>
      </c>
      <c r="M54" s="182">
        <f t="shared" si="24"/>
        <v>0</v>
      </c>
      <c r="N54" s="180">
        <v>0</v>
      </c>
      <c r="O54" s="180">
        <f t="shared" si="25"/>
        <v>0</v>
      </c>
      <c r="P54" s="180">
        <v>0</v>
      </c>
      <c r="Q54" s="180">
        <f t="shared" si="26"/>
        <v>0</v>
      </c>
      <c r="R54" s="182"/>
      <c r="S54" s="182" t="s">
        <v>168</v>
      </c>
      <c r="T54" s="183" t="s">
        <v>169</v>
      </c>
      <c r="U54" s="157">
        <v>0</v>
      </c>
      <c r="V54" s="157">
        <f t="shared" si="27"/>
        <v>0</v>
      </c>
      <c r="W54" s="157"/>
      <c r="X54" s="157" t="s">
        <v>119</v>
      </c>
      <c r="Y54" s="157" t="s">
        <v>120</v>
      </c>
      <c r="Z54" s="146"/>
      <c r="AA54" s="146"/>
      <c r="AB54" s="146"/>
      <c r="AC54" s="146"/>
      <c r="AD54" s="146"/>
      <c r="AE54" s="146"/>
      <c r="AF54" s="146"/>
      <c r="AG54" s="146" t="s">
        <v>276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77">
        <v>44</v>
      </c>
      <c r="B55" s="178" t="s">
        <v>355</v>
      </c>
      <c r="C55" s="189" t="s">
        <v>356</v>
      </c>
      <c r="D55" s="179" t="s">
        <v>340</v>
      </c>
      <c r="E55" s="180">
        <v>5</v>
      </c>
      <c r="F55" s="181"/>
      <c r="G55" s="182">
        <f t="shared" si="21"/>
        <v>0</v>
      </c>
      <c r="H55" s="181"/>
      <c r="I55" s="182">
        <f t="shared" si="22"/>
        <v>0</v>
      </c>
      <c r="J55" s="181"/>
      <c r="K55" s="182">
        <f t="shared" si="23"/>
        <v>0</v>
      </c>
      <c r="L55" s="182">
        <v>12</v>
      </c>
      <c r="M55" s="182">
        <f t="shared" si="24"/>
        <v>0</v>
      </c>
      <c r="N55" s="180">
        <v>0</v>
      </c>
      <c r="O55" s="180">
        <f t="shared" si="25"/>
        <v>0</v>
      </c>
      <c r="P55" s="180">
        <v>0</v>
      </c>
      <c r="Q55" s="180">
        <f t="shared" si="26"/>
        <v>0</v>
      </c>
      <c r="R55" s="182"/>
      <c r="S55" s="182" t="s">
        <v>168</v>
      </c>
      <c r="T55" s="183" t="s">
        <v>169</v>
      </c>
      <c r="U55" s="157">
        <v>0</v>
      </c>
      <c r="V55" s="157">
        <f t="shared" si="27"/>
        <v>0</v>
      </c>
      <c r="W55" s="157"/>
      <c r="X55" s="157" t="s">
        <v>119</v>
      </c>
      <c r="Y55" s="157" t="s">
        <v>120</v>
      </c>
      <c r="Z55" s="146"/>
      <c r="AA55" s="146"/>
      <c r="AB55" s="146"/>
      <c r="AC55" s="146"/>
      <c r="AD55" s="146"/>
      <c r="AE55" s="146"/>
      <c r="AF55" s="146"/>
      <c r="AG55" s="146" t="s">
        <v>276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77">
        <v>45</v>
      </c>
      <c r="B56" s="178" t="s">
        <v>357</v>
      </c>
      <c r="C56" s="189" t="s">
        <v>358</v>
      </c>
      <c r="D56" s="179" t="s">
        <v>340</v>
      </c>
      <c r="E56" s="180">
        <v>8</v>
      </c>
      <c r="F56" s="181"/>
      <c r="G56" s="182">
        <f t="shared" si="21"/>
        <v>0</v>
      </c>
      <c r="H56" s="181"/>
      <c r="I56" s="182">
        <f t="shared" si="22"/>
        <v>0</v>
      </c>
      <c r="J56" s="181"/>
      <c r="K56" s="182">
        <f t="shared" si="23"/>
        <v>0</v>
      </c>
      <c r="L56" s="182">
        <v>12</v>
      </c>
      <c r="M56" s="182">
        <f t="shared" si="24"/>
        <v>0</v>
      </c>
      <c r="N56" s="180">
        <v>0</v>
      </c>
      <c r="O56" s="180">
        <f t="shared" si="25"/>
        <v>0</v>
      </c>
      <c r="P56" s="180">
        <v>0</v>
      </c>
      <c r="Q56" s="180">
        <f t="shared" si="26"/>
        <v>0</v>
      </c>
      <c r="R56" s="182"/>
      <c r="S56" s="182" t="s">
        <v>168</v>
      </c>
      <c r="T56" s="183" t="s">
        <v>169</v>
      </c>
      <c r="U56" s="157">
        <v>0</v>
      </c>
      <c r="V56" s="157">
        <f t="shared" si="27"/>
        <v>0</v>
      </c>
      <c r="W56" s="157"/>
      <c r="X56" s="157" t="s">
        <v>119</v>
      </c>
      <c r="Y56" s="157" t="s">
        <v>120</v>
      </c>
      <c r="Z56" s="146"/>
      <c r="AA56" s="146"/>
      <c r="AB56" s="146"/>
      <c r="AC56" s="146"/>
      <c r="AD56" s="146"/>
      <c r="AE56" s="146"/>
      <c r="AF56" s="146"/>
      <c r="AG56" s="146" t="s">
        <v>276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77">
        <v>46</v>
      </c>
      <c r="B57" s="178" t="s">
        <v>359</v>
      </c>
      <c r="C57" s="189" t="s">
        <v>360</v>
      </c>
      <c r="D57" s="179" t="s">
        <v>340</v>
      </c>
      <c r="E57" s="180">
        <v>3</v>
      </c>
      <c r="F57" s="181"/>
      <c r="G57" s="182">
        <f t="shared" si="21"/>
        <v>0</v>
      </c>
      <c r="H57" s="181"/>
      <c r="I57" s="182">
        <f t="shared" si="22"/>
        <v>0</v>
      </c>
      <c r="J57" s="181"/>
      <c r="K57" s="182">
        <f t="shared" si="23"/>
        <v>0</v>
      </c>
      <c r="L57" s="182">
        <v>12</v>
      </c>
      <c r="M57" s="182">
        <f t="shared" si="24"/>
        <v>0</v>
      </c>
      <c r="N57" s="180">
        <v>0</v>
      </c>
      <c r="O57" s="180">
        <f t="shared" si="25"/>
        <v>0</v>
      </c>
      <c r="P57" s="180">
        <v>0</v>
      </c>
      <c r="Q57" s="180">
        <f t="shared" si="26"/>
        <v>0</v>
      </c>
      <c r="R57" s="182"/>
      <c r="S57" s="182" t="s">
        <v>168</v>
      </c>
      <c r="T57" s="183" t="s">
        <v>169</v>
      </c>
      <c r="U57" s="157">
        <v>0</v>
      </c>
      <c r="V57" s="157">
        <f t="shared" si="27"/>
        <v>0</v>
      </c>
      <c r="W57" s="157"/>
      <c r="X57" s="157" t="s">
        <v>119</v>
      </c>
      <c r="Y57" s="157" t="s">
        <v>120</v>
      </c>
      <c r="Z57" s="146"/>
      <c r="AA57" s="146"/>
      <c r="AB57" s="146"/>
      <c r="AC57" s="146"/>
      <c r="AD57" s="146"/>
      <c r="AE57" s="146"/>
      <c r="AF57" s="146"/>
      <c r="AG57" s="146" t="s">
        <v>276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69">
        <v>47</v>
      </c>
      <c r="B58" s="170" t="s">
        <v>361</v>
      </c>
      <c r="C58" s="186" t="s">
        <v>362</v>
      </c>
      <c r="D58" s="171" t="s">
        <v>167</v>
      </c>
      <c r="E58" s="172">
        <v>1</v>
      </c>
      <c r="F58" s="173"/>
      <c r="G58" s="174">
        <f t="shared" si="21"/>
        <v>0</v>
      </c>
      <c r="H58" s="173"/>
      <c r="I58" s="174">
        <f t="shared" si="22"/>
        <v>0</v>
      </c>
      <c r="J58" s="173"/>
      <c r="K58" s="174">
        <f t="shared" si="23"/>
        <v>0</v>
      </c>
      <c r="L58" s="174">
        <v>12</v>
      </c>
      <c r="M58" s="174">
        <f t="shared" si="24"/>
        <v>0</v>
      </c>
      <c r="N58" s="172">
        <v>0</v>
      </c>
      <c r="O58" s="172">
        <f t="shared" si="25"/>
        <v>0</v>
      </c>
      <c r="P58" s="172">
        <v>0</v>
      </c>
      <c r="Q58" s="172">
        <f t="shared" si="26"/>
        <v>0</v>
      </c>
      <c r="R58" s="174"/>
      <c r="S58" s="174" t="s">
        <v>168</v>
      </c>
      <c r="T58" s="175" t="s">
        <v>169</v>
      </c>
      <c r="U58" s="157">
        <v>0</v>
      </c>
      <c r="V58" s="157">
        <f t="shared" si="27"/>
        <v>0</v>
      </c>
      <c r="W58" s="157"/>
      <c r="X58" s="157" t="s">
        <v>119</v>
      </c>
      <c r="Y58" s="157" t="s">
        <v>120</v>
      </c>
      <c r="Z58" s="146"/>
      <c r="AA58" s="146"/>
      <c r="AB58" s="146"/>
      <c r="AC58" s="146"/>
      <c r="AD58" s="146"/>
      <c r="AE58" s="146"/>
      <c r="AF58" s="146"/>
      <c r="AG58" s="146" t="s">
        <v>276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x14ac:dyDescent="0.2">
      <c r="A59" s="3"/>
      <c r="B59" s="4"/>
      <c r="C59" s="190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v>12</v>
      </c>
      <c r="AF59">
        <v>21</v>
      </c>
      <c r="AG59" t="s">
        <v>97</v>
      </c>
    </row>
    <row r="60" spans="1:60" x14ac:dyDescent="0.2">
      <c r="A60" s="149"/>
      <c r="B60" s="150" t="s">
        <v>29</v>
      </c>
      <c r="C60" s="191"/>
      <c r="D60" s="151"/>
      <c r="E60" s="152"/>
      <c r="F60" s="152"/>
      <c r="G60" s="168">
        <f>G8+G27+G46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E60">
        <f>SUMIF(L7:L58,AE59,G7:G58)</f>
        <v>0</v>
      </c>
      <c r="AF60">
        <f>SUMIF(L7:L58,AF59,G7:G58)</f>
        <v>0</v>
      </c>
      <c r="AG60" t="s">
        <v>271</v>
      </c>
    </row>
    <row r="61" spans="1:60" x14ac:dyDescent="0.2">
      <c r="C61" s="192"/>
      <c r="D61" s="10"/>
      <c r="AG61" t="s">
        <v>272</v>
      </c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5WLEo/aPRrB87Yk9vWzP4pJh0Bjqh4fHRcq1QeeUlbA5Pfi6KPiFJ7T0XyeQGMsfn6k14wxpzWFzxgU8YnSVwA==" saltValue="qQL8QsnSJq3KZ5EhPf7b2w==" spinCount="100000" sheet="1" formatRows="0"/>
  <mergeCells count="5">
    <mergeCell ref="A1:G1"/>
    <mergeCell ref="C2:G2"/>
    <mergeCell ref="C3:G3"/>
    <mergeCell ref="C4:G4"/>
    <mergeCell ref="C39:G3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15 1 Pol</vt:lpstr>
      <vt:lpstr>15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'15 1 Pol'!Názvy_tisku</vt:lpstr>
      <vt:lpstr>'15 2 Pol'!Názvy_tisku</vt:lpstr>
      <vt:lpstr>oadresa</vt:lpstr>
      <vt:lpstr>Stavba!Objednatel</vt:lpstr>
      <vt:lpstr>Stavba!Objekt</vt:lpstr>
      <vt:lpstr>'15 1 Pol'!Oblast_tisku</vt:lpstr>
      <vt:lpstr>'15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Kubík</dc:creator>
  <cp:lastModifiedBy>Marenczoková Radomíra</cp:lastModifiedBy>
  <cp:lastPrinted>2019-03-19T12:27:02Z</cp:lastPrinted>
  <dcterms:created xsi:type="dcterms:W3CDTF">2009-04-08T07:15:50Z</dcterms:created>
  <dcterms:modified xsi:type="dcterms:W3CDTF">2026-02-19T07:31:35Z</dcterms:modified>
</cp:coreProperties>
</file>