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2216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Pol'!$A$1:$W$203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97" i="12"/>
  <c r="BA195" i="12"/>
  <c r="BA193" i="12"/>
  <c r="BA190" i="12"/>
  <c r="BA188" i="12"/>
  <c r="BA186" i="12"/>
  <c r="BA184" i="12"/>
  <c r="BA182" i="12"/>
  <c r="BA134" i="12"/>
  <c r="BA122" i="12"/>
  <c r="BA98" i="12"/>
  <c r="BA95" i="12"/>
  <c r="BA92" i="12"/>
  <c r="BA59" i="12"/>
  <c r="G9" i="12"/>
  <c r="G8" i="12" s="1"/>
  <c r="I9" i="12"/>
  <c r="K9" i="12"/>
  <c r="M9" i="12"/>
  <c r="O9" i="12"/>
  <c r="O8" i="12" s="1"/>
  <c r="Q9" i="12"/>
  <c r="V9" i="12"/>
  <c r="G15" i="12"/>
  <c r="M15" i="12" s="1"/>
  <c r="I15" i="12"/>
  <c r="K15" i="12"/>
  <c r="O15" i="12"/>
  <c r="Q15" i="12"/>
  <c r="V15" i="12"/>
  <c r="G18" i="12"/>
  <c r="M18" i="12" s="1"/>
  <c r="I18" i="12"/>
  <c r="I8" i="12" s="1"/>
  <c r="K18" i="12"/>
  <c r="O18" i="12"/>
  <c r="Q18" i="12"/>
  <c r="Q8" i="12" s="1"/>
  <c r="V18" i="12"/>
  <c r="G33" i="12"/>
  <c r="M33" i="12" s="1"/>
  <c r="I33" i="12"/>
  <c r="K33" i="12"/>
  <c r="K8" i="12" s="1"/>
  <c r="O33" i="12"/>
  <c r="Q33" i="12"/>
  <c r="V33" i="12"/>
  <c r="V8" i="12" s="1"/>
  <c r="G38" i="12"/>
  <c r="I38" i="12"/>
  <c r="K38" i="12"/>
  <c r="M38" i="12"/>
  <c r="O38" i="12"/>
  <c r="Q38" i="12"/>
  <c r="V38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I52" i="12" s="1"/>
  <c r="K53" i="12"/>
  <c r="K52" i="12" s="1"/>
  <c r="O53" i="12"/>
  <c r="Q53" i="12"/>
  <c r="Q52" i="12" s="1"/>
  <c r="V53" i="12"/>
  <c r="V52" i="12" s="1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O52" i="12" s="1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I75" i="12" s="1"/>
  <c r="K76" i="12"/>
  <c r="K75" i="12" s="1"/>
  <c r="O76" i="12"/>
  <c r="Q76" i="12"/>
  <c r="Q75" i="12" s="1"/>
  <c r="V76" i="12"/>
  <c r="V75" i="12" s="1"/>
  <c r="G91" i="12"/>
  <c r="I91" i="12"/>
  <c r="K91" i="12"/>
  <c r="M91" i="12"/>
  <c r="O91" i="12"/>
  <c r="Q91" i="12"/>
  <c r="V91" i="12"/>
  <c r="G94" i="12"/>
  <c r="I94" i="12"/>
  <c r="K94" i="12"/>
  <c r="M94" i="12"/>
  <c r="O94" i="12"/>
  <c r="Q94" i="12"/>
  <c r="V94" i="12"/>
  <c r="G97" i="12"/>
  <c r="AF197" i="12" s="1"/>
  <c r="I97" i="12"/>
  <c r="K97" i="12"/>
  <c r="O97" i="12"/>
  <c r="O75" i="12" s="1"/>
  <c r="Q97" i="12"/>
  <c r="V97" i="12"/>
  <c r="G113" i="12"/>
  <c r="I113" i="12"/>
  <c r="K113" i="12"/>
  <c r="K112" i="12" s="1"/>
  <c r="M113" i="12"/>
  <c r="O113" i="12"/>
  <c r="Q113" i="12"/>
  <c r="V113" i="12"/>
  <c r="V112" i="12" s="1"/>
  <c r="G116" i="12"/>
  <c r="I116" i="12"/>
  <c r="K116" i="12"/>
  <c r="M116" i="12"/>
  <c r="O116" i="12"/>
  <c r="Q116" i="12"/>
  <c r="V116" i="12"/>
  <c r="G118" i="12"/>
  <c r="G112" i="12" s="1"/>
  <c r="I118" i="12"/>
  <c r="K118" i="12"/>
  <c r="O118" i="12"/>
  <c r="O112" i="12" s="1"/>
  <c r="Q118" i="12"/>
  <c r="V118" i="12"/>
  <c r="G121" i="12"/>
  <c r="M121" i="12" s="1"/>
  <c r="I121" i="12"/>
  <c r="I112" i="12" s="1"/>
  <c r="K121" i="12"/>
  <c r="O121" i="12"/>
  <c r="Q121" i="12"/>
  <c r="Q112" i="12" s="1"/>
  <c r="V121" i="12"/>
  <c r="G124" i="12"/>
  <c r="I124" i="12"/>
  <c r="K124" i="12"/>
  <c r="M124" i="12"/>
  <c r="O124" i="12"/>
  <c r="Q124" i="12"/>
  <c r="V124" i="12"/>
  <c r="G128" i="12"/>
  <c r="I128" i="12"/>
  <c r="K128" i="12"/>
  <c r="M128" i="12"/>
  <c r="O128" i="12"/>
  <c r="Q128" i="12"/>
  <c r="V128" i="12"/>
  <c r="G130" i="12"/>
  <c r="O130" i="12"/>
  <c r="G131" i="12"/>
  <c r="M131" i="12" s="1"/>
  <c r="I131" i="12"/>
  <c r="I130" i="12" s="1"/>
  <c r="K131" i="12"/>
  <c r="K130" i="12" s="1"/>
  <c r="O131" i="12"/>
  <c r="Q131" i="12"/>
  <c r="Q130" i="12" s="1"/>
  <c r="V131" i="12"/>
  <c r="V130" i="12" s="1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I145" i="12"/>
  <c r="Q145" i="12"/>
  <c r="G146" i="12"/>
  <c r="I146" i="12"/>
  <c r="K146" i="12"/>
  <c r="K145" i="12" s="1"/>
  <c r="M146" i="12"/>
  <c r="O146" i="12"/>
  <c r="Q146" i="12"/>
  <c r="V146" i="12"/>
  <c r="V145" i="12" s="1"/>
  <c r="G149" i="12"/>
  <c r="I149" i="12"/>
  <c r="K149" i="12"/>
  <c r="M149" i="12"/>
  <c r="O149" i="12"/>
  <c r="Q149" i="12"/>
  <c r="V149" i="12"/>
  <c r="G151" i="12"/>
  <c r="G145" i="12" s="1"/>
  <c r="I151" i="12"/>
  <c r="K151" i="12"/>
  <c r="O151" i="12"/>
  <c r="O145" i="12" s="1"/>
  <c r="Q151" i="12"/>
  <c r="V151" i="12"/>
  <c r="G154" i="12"/>
  <c r="I154" i="12"/>
  <c r="K154" i="12"/>
  <c r="K153" i="12" s="1"/>
  <c r="M154" i="12"/>
  <c r="O154" i="12"/>
  <c r="Q154" i="12"/>
  <c r="V154" i="12"/>
  <c r="V153" i="12" s="1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O153" i="12" s="1"/>
  <c r="Q157" i="12"/>
  <c r="V157" i="12"/>
  <c r="G158" i="12"/>
  <c r="M158" i="12" s="1"/>
  <c r="I158" i="12"/>
  <c r="I153" i="12" s="1"/>
  <c r="K158" i="12"/>
  <c r="O158" i="12"/>
  <c r="Q158" i="12"/>
  <c r="Q153" i="12" s="1"/>
  <c r="V158" i="12"/>
  <c r="G159" i="12"/>
  <c r="I159" i="12"/>
  <c r="K159" i="12"/>
  <c r="M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G166" i="12"/>
  <c r="M166" i="12" s="1"/>
  <c r="I166" i="12"/>
  <c r="I165" i="12" s="1"/>
  <c r="K166" i="12"/>
  <c r="K165" i="12" s="1"/>
  <c r="O166" i="12"/>
  <c r="Q166" i="12"/>
  <c r="Q165" i="12" s="1"/>
  <c r="V166" i="12"/>
  <c r="V165" i="12" s="1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O165" i="12" s="1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7" i="12"/>
  <c r="O177" i="12"/>
  <c r="G178" i="12"/>
  <c r="M178" i="12" s="1"/>
  <c r="M177" i="12" s="1"/>
  <c r="I178" i="12"/>
  <c r="I177" i="12" s="1"/>
  <c r="K178" i="12"/>
  <c r="K177" i="12" s="1"/>
  <c r="O178" i="12"/>
  <c r="Q178" i="12"/>
  <c r="Q177" i="12" s="1"/>
  <c r="V178" i="12"/>
  <c r="V177" i="12" s="1"/>
  <c r="G180" i="12"/>
  <c r="I180" i="12"/>
  <c r="K180" i="12"/>
  <c r="M180" i="12"/>
  <c r="O180" i="12"/>
  <c r="Q180" i="12"/>
  <c r="V180" i="12"/>
  <c r="G183" i="12"/>
  <c r="M183" i="12" s="1"/>
  <c r="I183" i="12"/>
  <c r="K183" i="12"/>
  <c r="O183" i="12"/>
  <c r="O179" i="12" s="1"/>
  <c r="Q183" i="12"/>
  <c r="V183" i="12"/>
  <c r="G185" i="12"/>
  <c r="M185" i="12" s="1"/>
  <c r="I185" i="12"/>
  <c r="I179" i="12" s="1"/>
  <c r="K185" i="12"/>
  <c r="O185" i="12"/>
  <c r="Q185" i="12"/>
  <c r="Q179" i="12" s="1"/>
  <c r="V185" i="12"/>
  <c r="G187" i="12"/>
  <c r="M187" i="12" s="1"/>
  <c r="I187" i="12"/>
  <c r="K187" i="12"/>
  <c r="K179" i="12" s="1"/>
  <c r="O187" i="12"/>
  <c r="Q187" i="12"/>
  <c r="V187" i="12"/>
  <c r="V179" i="12" s="1"/>
  <c r="G189" i="12"/>
  <c r="I189" i="12"/>
  <c r="K189" i="12"/>
  <c r="M189" i="12"/>
  <c r="O189" i="12"/>
  <c r="Q189" i="12"/>
  <c r="V189" i="12"/>
  <c r="G191" i="12"/>
  <c r="O191" i="12"/>
  <c r="G192" i="12"/>
  <c r="M192" i="12" s="1"/>
  <c r="I192" i="12"/>
  <c r="I191" i="12" s="1"/>
  <c r="K192" i="12"/>
  <c r="O192" i="12"/>
  <c r="Q192" i="12"/>
  <c r="Q191" i="12" s="1"/>
  <c r="V192" i="12"/>
  <c r="G194" i="12"/>
  <c r="M194" i="12" s="1"/>
  <c r="I194" i="12"/>
  <c r="K194" i="12"/>
  <c r="K191" i="12" s="1"/>
  <c r="O194" i="12"/>
  <c r="Q194" i="12"/>
  <c r="V194" i="12"/>
  <c r="V191" i="12" s="1"/>
  <c r="AE197" i="12"/>
  <c r="I20" i="1"/>
  <c r="I19" i="1"/>
  <c r="I18" i="1"/>
  <c r="I17" i="1"/>
  <c r="I16" i="1"/>
  <c r="I60" i="1"/>
  <c r="J59" i="1" s="1"/>
  <c r="J56" i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54" i="1" l="1"/>
  <c r="J52" i="1"/>
  <c r="J50" i="1"/>
  <c r="J58" i="1"/>
  <c r="A23" i="1"/>
  <c r="A24" i="1" s="1"/>
  <c r="G24" i="1" s="1"/>
  <c r="A27" i="1" s="1"/>
  <c r="A29" i="1" s="1"/>
  <c r="G29" i="1" s="1"/>
  <c r="G27" i="1" s="1"/>
  <c r="G28" i="1"/>
  <c r="M179" i="12"/>
  <c r="M130" i="12"/>
  <c r="M75" i="12"/>
  <c r="M52" i="12"/>
  <c r="M191" i="12"/>
  <c r="M165" i="12"/>
  <c r="M153" i="12"/>
  <c r="M8" i="12"/>
  <c r="G75" i="12"/>
  <c r="G52" i="12"/>
  <c r="G153" i="12"/>
  <c r="M151" i="12"/>
  <c r="M145" i="12" s="1"/>
  <c r="M118" i="12"/>
  <c r="M112" i="12" s="1"/>
  <c r="M97" i="12"/>
  <c r="G179" i="12"/>
  <c r="J49" i="1"/>
  <c r="J51" i="1"/>
  <c r="J53" i="1"/>
  <c r="J55" i="1"/>
  <c r="J57" i="1"/>
  <c r="I39" i="1"/>
  <c r="I42" i="1" s="1"/>
  <c r="I21" i="1"/>
  <c r="J28" i="1"/>
  <c r="J26" i="1"/>
  <c r="G38" i="1"/>
  <c r="F38" i="1"/>
  <c r="H32" i="1"/>
  <c r="J23" i="1"/>
  <c r="J24" i="1"/>
  <c r="J25" i="1"/>
  <c r="J27" i="1"/>
  <c r="E24" i="1"/>
  <c r="E26" i="1"/>
  <c r="J60" i="1" l="1"/>
  <c r="J39" i="1"/>
  <c r="J42" i="1" s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<sst xmlns="http://schemas.openxmlformats.org/spreadsheetml/2006/main" count="874" uniqueCount="372">
  <si>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</si>
  <si>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</si>
  <si>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</si>
  <si>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</si>
  <si>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</si>
  <si>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</si>
  <si>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</si>
  <si>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</si>
  <si>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</si>
  <si>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</si>
  <si>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</si>
  <si>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</si>
  <si>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</si>
  <si>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</si>
  <si>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</si>
  <si>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</si>
  <si>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</si>
  <si>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</si>
  <si>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</si>
  <si>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</si>
  <si>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</si>
  <si>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</si>
  <si>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</si>
  <si>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</si>
  <si>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</si>
  <si>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</si>
  <si>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</si>
  <si>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</si>
  <si>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</si>
  <si>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</si>
  <si>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</si>
  <si>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</si>
  <si>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</si>
  <si>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</si>
  <si>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</si>
  <si>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</si>
  <si>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</si>
  <si>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</si>
  <si>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</si>
  <si>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</si>
  <si>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</si>
  <si>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01</t>
  </si>
  <si>
    <t>Dětské sportovní hřiště</t>
  </si>
  <si>
    <t>Objekt:</t>
  </si>
  <si>
    <t>Rozpočet:</t>
  </si>
  <si>
    <t>.</t>
  </si>
  <si>
    <t>W510</t>
  </si>
  <si>
    <t>Dětské sportovní hřiště,Ostrava-Zábřeh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</si>
  <si>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</si>
  <si>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</si>
  <si>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</si>
  <si>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</si>
  <si>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</si>
  <si>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</si>
  <si>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</si>
  <si>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</si>
  <si>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</si>
  <si>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27</t>
  </si>
  <si>
    <t>Základy</t>
  </si>
  <si>
    <t>46</t>
  </si>
  <si>
    <t>Zpevněné plochy</t>
  </si>
  <si>
    <t>501</t>
  </si>
  <si>
    <t>Dlažby</t>
  </si>
  <si>
    <t>9</t>
  </si>
  <si>
    <t>Ostatní konstrukce, bourání</t>
  </si>
  <si>
    <t>915</t>
  </si>
  <si>
    <t>Oplocení</t>
  </si>
  <si>
    <t>95</t>
  </si>
  <si>
    <t>Dokončovací konstrukce na pozemních stavbách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</si>
  <si>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</si>
  <si>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</si>
  <si>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</si>
  <si>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</si>
  <si>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</si>
  <si>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</si>
  <si>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</si>
  <si>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</si>
  <si>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</si>
  <si>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</si>
  <si>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</si>
  <si>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</si>
  <si>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</si>
  <si>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</si>
  <si>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</si>
  <si>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</si>
  <si>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</si>
  <si>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</si>
  <si>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</si>
  <si>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</si>
  <si>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</si>
  <si>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</si>
  <si>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</si>
  <si>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</si>
  <si>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</si>
  <si>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</si>
  <si>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</si>
  <si>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</si>
  <si>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</si>
  <si>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</si>
  <si>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</si>
  <si>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122201101R00</t>
  </si>
  <si>
    <t>Odkopávky a  prokopávky nezapažené v hornině 3_x000D_
 do 100 m3</t>
  </si>
  <si>
    <t>m3</t>
  </si>
  <si>
    <t>800-1</t>
  </si>
  <si>
    <t>RTS 18/ I</t>
  </si>
  <si>
    <t>POL1_</t>
  </si>
  <si>
    <t>s přehozením výkopku na vzdálenost do 3 m nebo s naložením na dopravní prostředek,</t>
  </si>
  <si>
    <t>SPI</t>
  </si>
  <si>
    <t>22*15*0,1</t>
  </si>
  <si>
    <t>VV</t>
  </si>
  <si>
    <t>8*3,7*0,25</t>
  </si>
  <si>
    <t>(37,3+2,3+18,1+7,1*2+24,4+17,4)*0,25</t>
  </si>
  <si>
    <t>chodník : 17*1,8*0,31</t>
  </si>
  <si>
    <t>122201109R00</t>
  </si>
  <si>
    <t>Odkopávky a  prokopávky nezapažené v hornině 3_x000D_
 příplatek k cenám za lepivost horniny</t>
  </si>
  <si>
    <t>Položka pořadí 1 : 78,31100*0,5</t>
  </si>
  <si>
    <t>139601102R00</t>
  </si>
  <si>
    <t>Ruční výkop jam, rýh a šachet v hornině 3</t>
  </si>
  <si>
    <t>s přehozením na vzdálenost do 5 m nebo s naložením na ruční dopravní prostředek</t>
  </si>
  <si>
    <t>0,4*0,4*1,1*8+0,3*0,4*1,*2</t>
  </si>
  <si>
    <t>0,4*0,4*0,3*4</t>
  </si>
  <si>
    <t>0,4*0,6*1,1*4</t>
  </si>
  <si>
    <t>0,3*0,3*1,1*6</t>
  </si>
  <si>
    <t>0,6*0,6*1,1</t>
  </si>
  <si>
    <t>0,45*0,45*1,1*2</t>
  </si>
  <si>
    <t>0,45*0,45*1,1*3</t>
  </si>
  <si>
    <t>0,4*0,4*1,1*2</t>
  </si>
  <si>
    <t>0,3*0,4*1,1*8</t>
  </si>
  <si>
    <t>0,3*0,3*0,9*2</t>
  </si>
  <si>
    <t>0,3*0,3*1,05*31</t>
  </si>
  <si>
    <t>0,3*0,45*0,7*8</t>
  </si>
  <si>
    <t>Mezisoučet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</si>
  <si>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</si>
  <si>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</si>
  <si>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</si>
  <si>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78,311</t>
  </si>
  <si>
    <t>10,255</t>
  </si>
  <si>
    <t>kopec : -38,5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</si>
  <si>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</si>
  <si>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</si>
  <si>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</si>
  <si>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</si>
  <si>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(37,3+2,3+29,6+7+18,1+2*7,1+24,4+17,4)</t>
  </si>
  <si>
    <t>17*1,8</t>
  </si>
  <si>
    <t>184807111R00</t>
  </si>
  <si>
    <t>Ochrana stromu bedněním zřízení bednění</t>
  </si>
  <si>
    <t>823-1</t>
  </si>
  <si>
    <t>před poškozením stavebním provozem,</t>
  </si>
  <si>
    <t>Včetně řeziva.</t>
  </si>
  <si>
    <t>POP</t>
  </si>
  <si>
    <t>3*2</t>
  </si>
  <si>
    <t>184807112R00</t>
  </si>
  <si>
    <t>Ochrana stromu bedněním odstranění bednění</t>
  </si>
  <si>
    <t>199000005R00</t>
  </si>
  <si>
    <t>Poplatky za skládku zeminy 1- 4</t>
  </si>
  <si>
    <t>t</t>
  </si>
  <si>
    <t>Položka pořadí 4 : 50,06600*1,65</t>
  </si>
  <si>
    <t>119901</t>
  </si>
  <si>
    <t>Provedení umělého kopce z vykopané zeminy vč.veškeré manipulace,naložení,svahování,hutnnění</t>
  </si>
  <si>
    <t>Vlastní</t>
  </si>
  <si>
    <t>Indiv</t>
  </si>
  <si>
    <t>180402111R00</t>
  </si>
  <si>
    <t>Založení trávníku parkový trávník, výsevem, v rovině nebo na svahu do 1:5</t>
  </si>
  <si>
    <t>RTS 17/ II</t>
  </si>
  <si>
    <t>na půdě předem připravené s pokosením, naložením, odvozem odpadu do 20 km a se složením,</t>
  </si>
  <si>
    <t>23*16+17*2*0,5</t>
  </si>
  <si>
    <t>-(37,3+2,3+29,6+7+18,1+2*7,1+24,4+17,4)</t>
  </si>
  <si>
    <t>přípočet umělý kopec : 16,6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</si>
  <si>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</si>
  <si>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</si>
  <si>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</si>
  <si>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</si>
  <si>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</si>
  <si>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</si>
  <si>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183403151R00</t>
  </si>
  <si>
    <t>Obdělávání půdy smykováním, v rovině nebo na svahu 1:5</t>
  </si>
  <si>
    <t>183403152R00</t>
  </si>
  <si>
    <t>Obdělávání půdy vláčením,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</si>
  <si>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</si>
  <si>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</si>
  <si>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</si>
  <si>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</si>
  <si>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251,3*2</t>
  </si>
  <si>
    <t>185802113R00</t>
  </si>
  <si>
    <t>Hnojení umělým hnojivem naširoko, v rovině nebo na svahu do 1:5</t>
  </si>
  <si>
    <t>půdy nebo trávníku s rozprostřením nebo s rozdělením hnojiva,</t>
  </si>
  <si>
    <t>251,3*0,05*0,001</t>
  </si>
  <si>
    <t>18001</t>
  </si>
  <si>
    <t>Pořízení a dovoz substrátu pro zahumusování</t>
  </si>
  <si>
    <t>251,3*0,1</t>
  </si>
  <si>
    <t>00572400R</t>
  </si>
  <si>
    <t>směs travní parková, pro běžnou zátěž</t>
  </si>
  <si>
    <t>kg</t>
  </si>
  <si>
    <t>SPCM</t>
  </si>
  <si>
    <t>POL3_</t>
  </si>
  <si>
    <t>251,3*30*0,001</t>
  </si>
  <si>
    <t>25191158R</t>
  </si>
  <si>
    <t>hnojivo dusíkaté</t>
  </si>
  <si>
    <t>Kg</t>
  </si>
  <si>
    <t>275313611R00</t>
  </si>
  <si>
    <t>Beton základových patek prostý třídy C 16/20</t>
  </si>
  <si>
    <t>801-1</t>
  </si>
  <si>
    <t>0,4*0,4*0,8*8+0,3*0,4*0,8*2</t>
  </si>
  <si>
    <t>0,4*0,4*1,3*4</t>
  </si>
  <si>
    <t>0,4*0,6*0,8*4</t>
  </si>
  <si>
    <t>0,3*0,3*0,8*6</t>
  </si>
  <si>
    <t>0,6*0,6*0,8</t>
  </si>
  <si>
    <t>0,45*0,45*0,8*2</t>
  </si>
  <si>
    <t>0,45*0,45*0,8*3</t>
  </si>
  <si>
    <t>0,4*0,4*0,8*2</t>
  </si>
  <si>
    <t>0,3*0,4*0,8*8</t>
  </si>
  <si>
    <t>0,3*0,3*0,6*2</t>
  </si>
  <si>
    <t>0,3*0,3*0,75*31</t>
  </si>
  <si>
    <t>0,3*0,45*0,4*8</t>
  </si>
  <si>
    <t>8,0025*0,035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</si>
  <si>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</si>
  <si>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</si>
  <si>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</si>
  <si>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0,4*4*1,3*4</t>
  </si>
  <si>
    <t>275351216R00</t>
  </si>
  <si>
    <t>Bednění stěn základových patek odstranění</t>
  </si>
  <si>
    <t>Včetně očištění, vytřídění a uložení bednícího materiálu.</t>
  </si>
  <si>
    <t>631571004R00</t>
  </si>
  <si>
    <t>Násyp pod podlahy z kameniva z kameniva_x000D_
 ze štěrkopísku 0-32 tř. I</t>
  </si>
  <si>
    <t>pod mazaniny a dlažby, popř. na plochých střechách, vodorovný nebo ve spádu, s udusáním a urovnáním povrchu,</t>
  </si>
  <si>
    <t>0,4*0,4*0,1*8+0,3*0,4*0,1*2</t>
  </si>
  <si>
    <t>0,4*0,4*0,1*4</t>
  </si>
  <si>
    <t>0,4*0,6*0,1*4</t>
  </si>
  <si>
    <t>0,3*0,3*0,1*6</t>
  </si>
  <si>
    <t>0,6*0,6*0,1</t>
  </si>
  <si>
    <t>0,45*0,45*0,1*2</t>
  </si>
  <si>
    <t>0,45*0,45*0,1*3</t>
  </si>
  <si>
    <t>0,4*0,4*0,1*2</t>
  </si>
  <si>
    <t>0,3*0,4*0,1*8</t>
  </si>
  <si>
    <t>0,3*0,3*0,1*2</t>
  </si>
  <si>
    <t>0,3*0,3*0,1*31</t>
  </si>
  <si>
    <t>0,3*0,45*0,1*8</t>
  </si>
  <si>
    <t>564811112R00</t>
  </si>
  <si>
    <t>Podklad ze štěrkodrti s rozprostřením a zhutněním frakce 0-32 mm, tloušťka po zhutnění 60 mm</t>
  </si>
  <si>
    <t>822-1</t>
  </si>
  <si>
    <t>fr.5-15mm</t>
  </si>
  <si>
    <t>8*3,7</t>
  </si>
  <si>
    <t>564831111R00</t>
  </si>
  <si>
    <t>Podklad ze štěrkodrti s rozprostřením a zhutněním frakce 0-63 mm, tloušťka po zhutnění 100 mm</t>
  </si>
  <si>
    <t>(37,3+2,3+18,1+7,1*2+24,4+17,4)</t>
  </si>
  <si>
    <t>564871111R00</t>
  </si>
  <si>
    <t>Podklad ze štěrkodrti s rozprostřením a zhutněním frakce 0-63 mm, tloušťka po zhutnění 250 mm</t>
  </si>
  <si>
    <t>fr. 8-32mm</t>
  </si>
  <si>
    <t>631571005R00</t>
  </si>
  <si>
    <t>Násyp pod podlahy z kameniva z kameniva_x000D_
 z kačírku frakce 22-32 mm</t>
  </si>
  <si>
    <t>460001</t>
  </si>
  <si>
    <t>Dod+mont netkaná gotextilie</t>
  </si>
  <si>
    <t>8*3,7*1,1</t>
  </si>
  <si>
    <t>(37,3+2,3+18,1+7,1*2+24,4+17,4)*1,1</t>
  </si>
  <si>
    <t>chodník : 17*1,8*1,1</t>
  </si>
  <si>
    <t>460101</t>
  </si>
  <si>
    <t>Dod+mont pryžová dlažba tl.45mm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</si>
  <si>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</si>
  <si>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</si>
  <si>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</si>
  <si>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</si>
  <si>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</si>
  <si>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17*1,5</t>
  </si>
  <si>
    <t>596291111R00</t>
  </si>
  <si>
    <t>Řezání zámkové dlažby tloušťky 60 mm</t>
  </si>
  <si>
    <t>m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</si>
  <si>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</si>
  <si>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</si>
  <si>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</si>
  <si>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17*2</t>
  </si>
  <si>
    <t>50101</t>
  </si>
  <si>
    <t>Úprava stávajícího obrubníku pro napojení nového chodníku</t>
  </si>
  <si>
    <t>592174230R</t>
  </si>
  <si>
    <t>obrubník chodníkový materiál beton; l = 1000,0 mm; š = 80,0 mm; h = 250,0 mm; barva šedá</t>
  </si>
  <si>
    <t>kus</t>
  </si>
  <si>
    <t>34*1,02</t>
  </si>
  <si>
    <t>59245110R</t>
  </si>
  <si>
    <t>dlažba betonová dvouvrstvá, skladebná; obdélník; šedá; l = 200 mm; š = 100 mm; tl. 60,0 mm</t>
  </si>
  <si>
    <t>17*1,5*1,02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</si>
  <si>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</si>
  <si>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</si>
  <si>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</si>
  <si>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(8+3,7)*2</t>
  </si>
  <si>
    <t>181022</t>
  </si>
  <si>
    <t>Dod+mont neviditelný obrubník  1000x80x78</t>
  </si>
  <si>
    <t>26,4+25+9,6+15,1+9,5*2+20,8+15,44</t>
  </si>
  <si>
    <t>59217335R</t>
  </si>
  <si>
    <t>obrubník zahradní materiál beton; l = 1000,0 mm; š = 50,0 mm; h = 250,0 mm; barva šedá</t>
  </si>
  <si>
    <t>23,4*1,02</t>
  </si>
  <si>
    <t>767914120R00</t>
  </si>
  <si>
    <t>Montáž oplocení z pletiva rámového na ocelové sloupky, o výšce přes 1,0 do 1,5 m</t>
  </si>
  <si>
    <t>800-767</t>
  </si>
  <si>
    <t>(22+15)*2-0,9</t>
  </si>
  <si>
    <t>91501</t>
  </si>
  <si>
    <t>Dod+mont ocel.sloupek oplocení 60x40mm Euro, vč.kotev a kotvení vč. povrchové úpravy  dl. 2000mm</t>
  </si>
  <si>
    <t>ks</t>
  </si>
  <si>
    <t>91502</t>
  </si>
  <si>
    <t>Dod+mont ocel.sloupek oplocení 60x60mm rohový, vč.kotev a kotvení vč. povrchové úpravy  dl. 2000mm</t>
  </si>
  <si>
    <t>91503</t>
  </si>
  <si>
    <t>Dod+mont ocel.sloupek brankový 40x60mm, vč.kotev a kotvení vč. povrchové úpravy  dl. 2000mm</t>
  </si>
  <si>
    <t>91504</t>
  </si>
  <si>
    <t>Dod+mont ocel.vzpěra oplocení 30x2mm vč.úchytů, vč.kotev a kotvení vč. povrchové úpravy       dl.2000mm</t>
  </si>
  <si>
    <t>91505</t>
  </si>
  <si>
    <t>Dod+mont uzamykatelná branka     prv.13</t>
  </si>
  <si>
    <t>91506</t>
  </si>
  <si>
    <t>Dod 3D europanel 2,51x1,23m</t>
  </si>
  <si>
    <t>91507</t>
  </si>
  <si>
    <t>Dod 3D europanel 2,03x1,23m</t>
  </si>
  <si>
    <t>91508</t>
  </si>
  <si>
    <t>Dod 3D europanel 1,29x1,23m</t>
  </si>
  <si>
    <t>91509</t>
  </si>
  <si>
    <t>Dod 3D europanel 0,29x1,23m</t>
  </si>
  <si>
    <t>9501</t>
  </si>
  <si>
    <t>Dod+mont herní sestavy jitka se skluzavkou     prv.1</t>
  </si>
  <si>
    <t>9502</t>
  </si>
  <si>
    <t>Dod+mont svahová laminátová skluzavka s podestou   prv.2</t>
  </si>
  <si>
    <t>9503</t>
  </si>
  <si>
    <t>Dod+mont závěsná houpačka dvoumístná     prv.3</t>
  </si>
  <si>
    <t>9504</t>
  </si>
  <si>
    <t>Dod+mont dětské pískoviště se sedacími plochami vč.plachty,písku,geotextilie na dno     prv.4</t>
  </si>
  <si>
    <t>9505</t>
  </si>
  <si>
    <t>Dod+mont malý nerezový kolotoč      prv.5</t>
  </si>
  <si>
    <t>9506</t>
  </si>
  <si>
    <t>Dod+mont pružinová houpačka koník      prv.6</t>
  </si>
  <si>
    <t>9507</t>
  </si>
  <si>
    <t>Dod+mont pružinová houpačka auto      prv.7</t>
  </si>
  <si>
    <t>9508</t>
  </si>
  <si>
    <t>Dod+mont malý lanový park    prv.8</t>
  </si>
  <si>
    <t>9509</t>
  </si>
  <si>
    <t>Dod+mont pružinová lavice    prv.9</t>
  </si>
  <si>
    <t>9510</t>
  </si>
  <si>
    <t>Dod+mont dřevěná lavička    prv.10</t>
  </si>
  <si>
    <t>9511</t>
  </si>
  <si>
    <t>Dod+mont odpadkový koš    prv.11</t>
  </si>
  <si>
    <t>998227111R00</t>
  </si>
  <si>
    <t xml:space="preserve">Přesun hmot, plochy pro tělovýchovu umělý sportovní povrch z dílců,  </t>
  </si>
  <si>
    <t>POL7_</t>
  </si>
  <si>
    <t>005111020R</t>
  </si>
  <si>
    <t>Vytyčení stavby</t>
  </si>
  <si>
    <t>Soubor</t>
  </si>
  <si>
    <t>POL99_8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</si>
  <si>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</si>
  <si>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</si>
  <si>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</si>
  <si>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</si>
  <si>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</si>
  <si>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</si>
  <si>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</si>
  <si>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</si>
  <si>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</si>
  <si>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</si>
  <si>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</si>
  <si>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</si>
  <si>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</si>
  <si>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</si>
  <si>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</si>
  <si>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</si>
  <si>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</si>
  <si>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</si>
  <si>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</si>
  <si>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</si>
  <si>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JKSO:</t>
  </si>
  <si>
    <t>823.33</t>
  </si>
  <si>
    <t>plochy hřišť</t>
  </si>
  <si>
    <t>JKSO</t>
  </si>
  <si>
    <t xml:space="preserve"> m2</t>
  </si>
  <si>
    <t>kryt (materiál konstrukce krytu) vegetační</t>
  </si>
  <si>
    <t>JKSOChar</t>
  </si>
  <si>
    <t>novostavba objektu</t>
  </si>
  <si>
    <t>JKSOAkce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</si>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</sst>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89" t="s">
        <v>39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5">
      <c r="A2" s="3"/>
      <c r="B2" s="104" t="s">
        <v>22</v>
      </c>
      <c r="C2" s="105"/>
      <c r="D2" s="106" t="s">
        <v>46</v>
      </c>
      <c r="E2" s="107" t="s">
        <v>47</v>
      </c>
      <c r="F2" s="108"/>
      <c r="G2" s="108"/>
      <c r="H2" s="108"/>
      <c r="I2" s="108"/>
      <c r="J2" s="109"/>
      <c r="O2" s="2"/>
    </row>
    <row r="3" spans="1:15" ht="27" customHeight="1" x14ac:dyDescent="0.25">
      <c r="A3" s="3"/>
      <c r="B3" s="110" t="s">
        <v>43</v>
      </c>
      <c r="C3" s="105"/>
      <c r="D3" s="111" t="s">
        <v>41</v>
      </c>
      <c r="E3" s="112" t="s">
        <v>42</v>
      </c>
      <c r="F3" s="113"/>
      <c r="G3" s="113"/>
      <c r="H3" s="113"/>
      <c r="I3" s="113"/>
      <c r="J3" s="114"/>
    </row>
    <row r="4" spans="1:15" ht="23.25" customHeight="1" x14ac:dyDescent="0.25">
      <c r="A4" s="103">
        <v>4408</v>
      </c>
      <c r="B4" s="115" t="s">
        <v>44</v>
      </c>
      <c r="C4" s="116"/>
      <c r="D4" s="117" t="s">
        <v>41</v>
      </c>
      <c r="E4" s="118" t="s">
        <v>42</v>
      </c>
      <c r="F4" s="119"/>
      <c r="G4" s="119"/>
      <c r="H4" s="119"/>
      <c r="I4" s="119"/>
      <c r="J4" s="120"/>
    </row>
    <row r="5" spans="1:15" ht="24" customHeight="1" x14ac:dyDescent="0.25">
      <c r="A5" s="3"/>
      <c r="B5" s="45" t="s">
        <v>40</v>
      </c>
      <c r="C5" s="4"/>
      <c r="D5" s="30"/>
      <c r="E5" s="24"/>
      <c r="F5" s="24"/>
      <c r="G5" s="24"/>
      <c r="H5" s="26" t="s">
        <v>38</v>
      </c>
      <c r="I5" s="30"/>
      <c r="J5" s="10"/>
    </row>
    <row r="6" spans="1:15" ht="15.75" customHeight="1" x14ac:dyDescent="0.25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20</v>
      </c>
      <c r="C8" s="4"/>
      <c r="D8" s="33"/>
      <c r="E8" s="4"/>
      <c r="F8" s="4"/>
      <c r="G8" s="43"/>
      <c r="H8" s="26" t="s">
        <v>38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19</v>
      </c>
      <c r="C11" s="4"/>
      <c r="D11" s="121"/>
      <c r="E11" s="121"/>
      <c r="F11" s="121"/>
      <c r="G11" s="121"/>
      <c r="H11" s="26" t="s">
        <v>38</v>
      </c>
      <c r="I11" s="126"/>
      <c r="J11" s="10"/>
    </row>
    <row r="12" spans="1:15" ht="15.75" customHeight="1" x14ac:dyDescent="0.25">
      <c r="A12" s="3"/>
      <c r="B12" s="39"/>
      <c r="C12" s="24"/>
      <c r="D12" s="122"/>
      <c r="E12" s="122"/>
      <c r="F12" s="122"/>
      <c r="G12" s="122"/>
      <c r="H12" s="26" t="s">
        <v>34</v>
      </c>
      <c r="I12" s="126"/>
      <c r="J12" s="10"/>
    </row>
    <row r="13" spans="1:15" ht="15.75" customHeight="1" x14ac:dyDescent="0.25">
      <c r="A13" s="3"/>
      <c r="B13" s="40"/>
      <c r="C13" s="25"/>
      <c r="D13" s="125"/>
      <c r="E13" s="123"/>
      <c r="F13" s="124"/>
      <c r="G13" s="124"/>
      <c r="H13" s="27"/>
      <c r="I13" s="32"/>
      <c r="J13" s="49"/>
    </row>
    <row r="14" spans="1:15" ht="24" hidden="1" customHeight="1" x14ac:dyDescent="0.25">
      <c r="A14" s="3"/>
      <c r="B14" s="64" t="s">
        <v>21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32</v>
      </c>
      <c r="C15" s="70"/>
      <c r="D15" s="51"/>
      <c r="E15" s="95"/>
      <c r="F15" s="95"/>
      <c r="G15" s="96"/>
      <c r="H15" s="96"/>
      <c r="I15" s="96" t="s">
        <v>29</v>
      </c>
      <c r="J15" s="97"/>
    </row>
    <row r="16" spans="1:15" ht="23.25" customHeight="1" x14ac:dyDescent="0.25">
      <c r="A16" s="189" t="s">
        <v>24</v>
      </c>
      <c r="B16" s="55" t="s">
        <v>24</v>
      </c>
      <c r="C16" s="56"/>
      <c r="D16" s="57"/>
      <c r="E16" s="82"/>
      <c r="F16" s="83"/>
      <c r="G16" s="82"/>
      <c r="H16" s="83"/>
      <c r="I16" s="82">
        <f>SUMIF(F49:F59,A16,I49:I59)+SUMIF(F49:F59,"PSU",I49:I59)</f>
        <v>0</v>
      </c>
      <c r="J16" s="84"/>
    </row>
    <row r="17" spans="1:10" ht="23.25" customHeight="1" x14ac:dyDescent="0.25">
      <c r="A17" s="189" t="s">
        <v>25</v>
      </c>
      <c r="B17" s="55" t="s">
        <v>25</v>
      </c>
      <c r="C17" s="56"/>
      <c r="D17" s="57"/>
      <c r="E17" s="82"/>
      <c r="F17" s="83"/>
      <c r="G17" s="82"/>
      <c r="H17" s="83"/>
      <c r="I17" s="82">
        <f>SUMIF(F49:F59,A17,I49:I59)</f>
        <v>0</v>
      </c>
      <c r="J17" s="84"/>
    </row>
    <row r="18" spans="1:10" ht="23.25" customHeight="1" x14ac:dyDescent="0.25">
      <c r="A18" s="189" t="s">
        <v>26</v>
      </c>
      <c r="B18" s="55" t="s">
        <v>26</v>
      </c>
      <c r="C18" s="56"/>
      <c r="D18" s="57"/>
      <c r="E18" s="82"/>
      <c r="F18" s="83"/>
      <c r="G18" s="82"/>
      <c r="H18" s="83"/>
      <c r="I18" s="82">
        <f>SUMIF(F49:F59,A18,I49:I59)</f>
        <v>0</v>
      </c>
      <c r="J18" s="84"/>
    </row>
    <row r="19" spans="1:10" ht="23.25" customHeight="1" x14ac:dyDescent="0.25">
      <c r="A19" s="189" t="s">
        <v>71</v>
      </c>
      <c r="B19" s="55" t="s">
        <v>27</v>
      </c>
      <c r="C19" s="56"/>
      <c r="D19" s="57"/>
      <c r="E19" s="82"/>
      <c r="F19" s="83"/>
      <c r="G19" s="82"/>
      <c r="H19" s="83"/>
      <c r="I19" s="82">
        <f>SUMIF(F49:F59,A19,I49:I59)</f>
        <v>0</v>
      </c>
      <c r="J19" s="84"/>
    </row>
    <row r="20" spans="1:10" ht="23.25" customHeight="1" x14ac:dyDescent="0.25">
      <c r="A20" s="189" t="s">
        <v>72</v>
      </c>
      <c r="B20" s="55" t="s">
        <v>28</v>
      </c>
      <c r="C20" s="56"/>
      <c r="D20" s="57"/>
      <c r="E20" s="82"/>
      <c r="F20" s="83"/>
      <c r="G20" s="82"/>
      <c r="H20" s="83"/>
      <c r="I20" s="82">
        <f>SUMIF(F49:F59,A20,I49:I59)</f>
        <v>0</v>
      </c>
      <c r="J20" s="84"/>
    </row>
    <row r="21" spans="1:10" ht="23.25" customHeight="1" x14ac:dyDescent="0.25">
      <c r="A21" s="3"/>
      <c r="B21" s="72" t="s">
        <v>29</v>
      </c>
      <c r="C21" s="73"/>
      <c r="D21" s="74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5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80">
        <f>ZakladDPHSniVypocet</f>
        <v>0</v>
      </c>
      <c r="H23" s="81"/>
      <c r="I23" s="81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78">
        <f>IF(A24&gt;50, ROUNDUP(A23, 0), ROUNDDOWN(A23, 0))</f>
        <v>0</v>
      </c>
      <c r="H24" s="79"/>
      <c r="I24" s="79"/>
      <c r="J24" s="60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80">
        <f>ZakladDPHZaklVypocet</f>
        <v>0</v>
      </c>
      <c r="H25" s="81"/>
      <c r="I25" s="81"/>
      <c r="J25" s="60" t="str">
        <f t="shared" si="0"/>
        <v>CZK</v>
      </c>
    </row>
    <row r="26" spans="1:10" ht="23.25" customHeight="1" x14ac:dyDescent="0.25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92">
        <f>IF(A26&gt;50, ROUNDUP(A25, 0), ROUNDDOWN(A25, 0))</f>
        <v>0</v>
      </c>
      <c r="H26" s="93"/>
      <c r="I26" s="93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1" t="str">
        <f t="shared" si="0"/>
        <v>CZK</v>
      </c>
    </row>
    <row r="28" spans="1:10" ht="27.75" hidden="1" customHeight="1" thickBot="1" x14ac:dyDescent="0.3">
      <c r="A28" s="3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2" t="s">
        <v>35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50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43217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8"/>
      <c r="B34" s="28"/>
      <c r="C34" s="29"/>
      <c r="D34" s="87"/>
      <c r="E34" s="88"/>
      <c r="F34" s="29"/>
      <c r="G34" s="87"/>
      <c r="H34" s="88"/>
      <c r="I34" s="88"/>
      <c r="J34" s="36"/>
    </row>
    <row r="35" spans="1:10" ht="12.75" customHeight="1" x14ac:dyDescent="0.25">
      <c r="A35" s="3"/>
      <c r="B35" s="3"/>
      <c r="C35" s="4"/>
      <c r="D35" s="77" t="s">
        <v>2</v>
      </c>
      <c r="E35" s="77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5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48</v>
      </c>
      <c r="C39" s="142"/>
      <c r="D39" s="143"/>
      <c r="E39" s="143"/>
      <c r="F39" s="144">
        <f>'01 01 Pol'!AE197</f>
        <v>0</v>
      </c>
      <c r="G39" s="145">
        <f>'01 01 Pol'!AF197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 x14ac:dyDescent="0.25">
      <c r="A40" s="131">
        <v>2</v>
      </c>
      <c r="B40" s="148" t="s">
        <v>41</v>
      </c>
      <c r="C40" s="149" t="s">
        <v>42</v>
      </c>
      <c r="D40" s="150"/>
      <c r="E40" s="150"/>
      <c r="F40" s="151">
        <f>'01 01 Pol'!AE197</f>
        <v>0</v>
      </c>
      <c r="G40" s="152">
        <f>'01 01 Pol'!AF197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1">
        <v>3</v>
      </c>
      <c r="B41" s="154" t="s">
        <v>41</v>
      </c>
      <c r="C41" s="142" t="s">
        <v>42</v>
      </c>
      <c r="D41" s="143"/>
      <c r="E41" s="143"/>
      <c r="F41" s="155">
        <f>'01 01 Pol'!AE197</f>
        <v>0</v>
      </c>
      <c r="G41" s="146">
        <f>'01 01 Pol'!AF197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hidden="1" customHeight="1" x14ac:dyDescent="0.25">
      <c r="A42" s="131"/>
      <c r="B42" s="156" t="s">
        <v>49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6" x14ac:dyDescent="0.3">
      <c r="B46" s="171" t="s">
        <v>51</v>
      </c>
    </row>
    <row r="48" spans="1:10" ht="25.5" customHeight="1" x14ac:dyDescent="0.25">
      <c r="A48" s="172"/>
      <c r="B48" s="175" t="s">
        <v>17</v>
      </c>
      <c r="C48" s="175" t="s">
        <v>5</v>
      </c>
      <c r="D48" s="176"/>
      <c r="E48" s="176"/>
      <c r="F48" s="177" t="s">
        <v>52</v>
      </c>
      <c r="G48" s="177"/>
      <c r="H48" s="177"/>
      <c r="I48" s="177" t="s">
        <v>29</v>
      </c>
      <c r="J48" s="177" t="s">
        <v>0</v>
      </c>
    </row>
    <row r="49" spans="1:10" ht="25.5" customHeight="1" x14ac:dyDescent="0.25">
      <c r="A49" s="173"/>
      <c r="B49" s="178" t="s">
        <v>53</v>
      </c>
      <c r="C49" s="179" t="s">
        <v>54</v>
      </c>
      <c r="D49" s="180"/>
      <c r="E49" s="180"/>
      <c r="F49" s="185" t="s">
        <v>24</v>
      </c>
      <c r="G49" s="186"/>
      <c r="H49" s="186"/>
      <c r="I49" s="186">
        <f>'01 01 Pol'!G8</f>
        <v>0</v>
      </c>
      <c r="J49" s="183" t="str">
        <f>IF(I60=0,"",I49/I60*100)</f>
        <v/>
      </c>
    </row>
    <row r="50" spans="1:10" ht="25.5" customHeight="1" x14ac:dyDescent="0.25">
      <c r="A50" s="173"/>
      <c r="B50" s="178" t="s">
        <v>55</v>
      </c>
      <c r="C50" s="179" t="s">
        <v>56</v>
      </c>
      <c r="D50" s="180"/>
      <c r="E50" s="180"/>
      <c r="F50" s="185" t="s">
        <v>24</v>
      </c>
      <c r="G50" s="186"/>
      <c r="H50" s="186"/>
      <c r="I50" s="186">
        <f>'01 01 Pol'!G52</f>
        <v>0</v>
      </c>
      <c r="J50" s="183" t="str">
        <f>IF(I60=0,"",I50/I60*100)</f>
        <v/>
      </c>
    </row>
    <row r="51" spans="1:10" ht="25.5" customHeight="1" x14ac:dyDescent="0.25">
      <c r="A51" s="173"/>
      <c r="B51" s="178" t="s">
        <v>57</v>
      </c>
      <c r="C51" s="179" t="s">
        <v>58</v>
      </c>
      <c r="D51" s="180"/>
      <c r="E51" s="180"/>
      <c r="F51" s="185" t="s">
        <v>24</v>
      </c>
      <c r="G51" s="186"/>
      <c r="H51" s="186"/>
      <c r="I51" s="186">
        <f>'01 01 Pol'!G75</f>
        <v>0</v>
      </c>
      <c r="J51" s="183" t="str">
        <f>IF(I60=0,"",I51/I60*100)</f>
        <v/>
      </c>
    </row>
    <row r="52" spans="1:10" ht="25.5" customHeight="1" x14ac:dyDescent="0.25">
      <c r="A52" s="173"/>
      <c r="B52" s="178" t="s">
        <v>59</v>
      </c>
      <c r="C52" s="179" t="s">
        <v>60</v>
      </c>
      <c r="D52" s="180"/>
      <c r="E52" s="180"/>
      <c r="F52" s="185" t="s">
        <v>24</v>
      </c>
      <c r="G52" s="186"/>
      <c r="H52" s="186"/>
      <c r="I52" s="186">
        <f>'01 01 Pol'!G112</f>
        <v>0</v>
      </c>
      <c r="J52" s="183" t="str">
        <f>IF(I60=0,"",I52/I60*100)</f>
        <v/>
      </c>
    </row>
    <row r="53" spans="1:10" ht="25.5" customHeight="1" x14ac:dyDescent="0.25">
      <c r="A53" s="173"/>
      <c r="B53" s="178" t="s">
        <v>61</v>
      </c>
      <c r="C53" s="179" t="s">
        <v>62</v>
      </c>
      <c r="D53" s="180"/>
      <c r="E53" s="180"/>
      <c r="F53" s="185" t="s">
        <v>24</v>
      </c>
      <c r="G53" s="186"/>
      <c r="H53" s="186"/>
      <c r="I53" s="186">
        <f>'01 01 Pol'!G130</f>
        <v>0</v>
      </c>
      <c r="J53" s="183" t="str">
        <f>IF(I60=0,"",I53/I60*100)</f>
        <v/>
      </c>
    </row>
    <row r="54" spans="1:10" ht="25.5" customHeight="1" x14ac:dyDescent="0.25">
      <c r="A54" s="173"/>
      <c r="B54" s="178" t="s">
        <v>63</v>
      </c>
      <c r="C54" s="179" t="s">
        <v>64</v>
      </c>
      <c r="D54" s="180"/>
      <c r="E54" s="180"/>
      <c r="F54" s="185" t="s">
        <v>24</v>
      </c>
      <c r="G54" s="186"/>
      <c r="H54" s="186"/>
      <c r="I54" s="186">
        <f>'01 01 Pol'!G145</f>
        <v>0</v>
      </c>
      <c r="J54" s="183" t="str">
        <f>IF(I60=0,"",I54/I60*100)</f>
        <v/>
      </c>
    </row>
    <row r="55" spans="1:10" ht="25.5" customHeight="1" x14ac:dyDescent="0.25">
      <c r="A55" s="173"/>
      <c r="B55" s="178" t="s">
        <v>65</v>
      </c>
      <c r="C55" s="179" t="s">
        <v>66</v>
      </c>
      <c r="D55" s="180"/>
      <c r="E55" s="180"/>
      <c r="F55" s="185" t="s">
        <v>24</v>
      </c>
      <c r="G55" s="186"/>
      <c r="H55" s="186"/>
      <c r="I55" s="186">
        <f>'01 01 Pol'!G153</f>
        <v>0</v>
      </c>
      <c r="J55" s="183" t="str">
        <f>IF(I60=0,"",I55/I60*100)</f>
        <v/>
      </c>
    </row>
    <row r="56" spans="1:10" ht="25.5" customHeight="1" x14ac:dyDescent="0.25">
      <c r="A56" s="173"/>
      <c r="B56" s="178" t="s">
        <v>67</v>
      </c>
      <c r="C56" s="179" t="s">
        <v>68</v>
      </c>
      <c r="D56" s="180"/>
      <c r="E56" s="180"/>
      <c r="F56" s="185" t="s">
        <v>24</v>
      </c>
      <c r="G56" s="186"/>
      <c r="H56" s="186"/>
      <c r="I56" s="186">
        <f>'01 01 Pol'!G165</f>
        <v>0</v>
      </c>
      <c r="J56" s="183" t="str">
        <f>IF(I60=0,"",I56/I60*100)</f>
        <v/>
      </c>
    </row>
    <row r="57" spans="1:10" ht="25.5" customHeight="1" x14ac:dyDescent="0.25">
      <c r="A57" s="173"/>
      <c r="B57" s="178" t="s">
        <v>69</v>
      </c>
      <c r="C57" s="179" t="s">
        <v>70</v>
      </c>
      <c r="D57" s="180"/>
      <c r="E57" s="180"/>
      <c r="F57" s="185" t="s">
        <v>24</v>
      </c>
      <c r="G57" s="186"/>
      <c r="H57" s="186"/>
      <c r="I57" s="186">
        <f>'01 01 Pol'!G177</f>
        <v>0</v>
      </c>
      <c r="J57" s="183" t="str">
        <f>IF(I60=0,"",I57/I60*100)</f>
        <v/>
      </c>
    </row>
    <row r="58" spans="1:10" ht="25.5" customHeight="1" x14ac:dyDescent="0.25">
      <c r="A58" s="173"/>
      <c r="B58" s="178" t="s">
        <v>71</v>
      </c>
      <c r="C58" s="179" t="s">
        <v>27</v>
      </c>
      <c r="D58" s="180"/>
      <c r="E58" s="180"/>
      <c r="F58" s="185" t="s">
        <v>71</v>
      </c>
      <c r="G58" s="186"/>
      <c r="H58" s="186"/>
      <c r="I58" s="186">
        <f>'01 01 Pol'!G179</f>
        <v>0</v>
      </c>
      <c r="J58" s="183" t="str">
        <f>IF(I60=0,"",I58/I60*100)</f>
        <v/>
      </c>
    </row>
    <row r="59" spans="1:10" ht="25.5" customHeight="1" x14ac:dyDescent="0.25">
      <c r="A59" s="173"/>
      <c r="B59" s="178" t="s">
        <v>72</v>
      </c>
      <c r="C59" s="179" t="s">
        <v>28</v>
      </c>
      <c r="D59" s="180"/>
      <c r="E59" s="180"/>
      <c r="F59" s="185" t="s">
        <v>72</v>
      </c>
      <c r="G59" s="186"/>
      <c r="H59" s="186"/>
      <c r="I59" s="186">
        <f>'01 01 Pol'!G191</f>
        <v>0</v>
      </c>
      <c r="J59" s="183" t="str">
        <f>IF(I60=0,"",I59/I60*100)</f>
        <v/>
      </c>
    </row>
    <row r="60" spans="1:10" ht="25.5" customHeight="1" x14ac:dyDescent="0.25">
      <c r="A60" s="174"/>
      <c r="B60" s="181" t="s">
        <v>1</v>
      </c>
      <c r="C60" s="181"/>
      <c r="D60" s="182"/>
      <c r="E60" s="182"/>
      <c r="F60" s="187"/>
      <c r="G60" s="188"/>
      <c r="H60" s="188"/>
      <c r="I60" s="188">
        <f>SUM(I49:I59)</f>
        <v>0</v>
      </c>
      <c r="J60" s="184">
        <f>SUM(J49:J59)</f>
        <v>0</v>
      </c>
    </row>
    <row r="61" spans="1:10" x14ac:dyDescent="0.25">
      <c r="F61" s="129"/>
      <c r="G61" s="128"/>
      <c r="H61" s="129"/>
      <c r="I61" s="128"/>
      <c r="J61" s="130"/>
    </row>
    <row r="62" spans="1:10" x14ac:dyDescent="0.25">
      <c r="F62" s="129"/>
      <c r="G62" s="128"/>
      <c r="H62" s="129"/>
      <c r="I62" s="128"/>
      <c r="J62" s="130"/>
    </row>
    <row r="63" spans="1:10" x14ac:dyDescent="0.25">
      <c r="F63" s="129"/>
      <c r="G63" s="128"/>
      <c r="H63" s="129"/>
      <c r="I63" s="128"/>
      <c r="J63" s="130"/>
    </row>
  </sheetData>
  <sheetProtection password="DDE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9" t="s">
        <v>6</v>
      </c>
      <c r="B1" s="99"/>
      <c r="C1" s="100"/>
      <c r="D1" s="99"/>
      <c r="E1" s="99"/>
      <c r="F1" s="99"/>
      <c r="G1" s="99"/>
    </row>
    <row r="2" spans="1:7" ht="24.9" customHeight="1" x14ac:dyDescent="0.25">
      <c r="A2" s="76" t="s">
        <v>7</v>
      </c>
      <c r="B2" s="75"/>
      <c r="C2" s="101"/>
      <c r="D2" s="101"/>
      <c r="E2" s="101"/>
      <c r="F2" s="101"/>
      <c r="G2" s="102"/>
    </row>
    <row r="3" spans="1:7" ht="24.9" customHeight="1" x14ac:dyDescent="0.25">
      <c r="A3" s="76" t="s">
        <v>8</v>
      </c>
      <c r="B3" s="75"/>
      <c r="C3" s="101"/>
      <c r="D3" s="101"/>
      <c r="E3" s="101"/>
      <c r="F3" s="101"/>
      <c r="G3" s="102"/>
    </row>
    <row r="4" spans="1:7" ht="24.9" customHeight="1" x14ac:dyDescent="0.25">
      <c r="A4" s="76" t="s">
        <v>9</v>
      </c>
      <c r="B4" s="75"/>
      <c r="C4" s="101"/>
      <c r="D4" s="101"/>
      <c r="E4" s="101"/>
      <c r="F4" s="101"/>
      <c r="G4" s="102"/>
    </row>
    <row r="5" spans="1:7" x14ac:dyDescent="0.25">
      <c r="B5" s="6"/>
      <c r="C5" s="7"/>
      <c r="D5" s="8"/>
    </row>
  </sheetData>
  <sheetProtection password="DDE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82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63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1" t="s">
        <v>73</v>
      </c>
      <c r="B1" s="191"/>
      <c r="C1" s="191"/>
      <c r="D1" s="191"/>
      <c r="E1" s="191"/>
      <c r="F1" s="191"/>
      <c r="G1" s="191"/>
      <c r="AG1" t="s">
        <v>74</v>
      </c>
    </row>
    <row r="2" spans="1:60" ht="25.05" customHeight="1" x14ac:dyDescent="0.25">
      <c r="A2" s="192" t="s">
        <v>7</v>
      </c>
      <c r="B2" s="75" t="s">
        <v>46</v>
      </c>
      <c r="C2" s="195" t="s">
        <v>47</v>
      </c>
      <c r="D2" s="193"/>
      <c r="E2" s="193"/>
      <c r="F2" s="193"/>
      <c r="G2" s="194"/>
      <c r="AG2" t="s">
        <v>75</v>
      </c>
    </row>
    <row r="3" spans="1:60" ht="25.05" customHeight="1" x14ac:dyDescent="0.25">
      <c r="A3" s="192" t="s">
        <v>8</v>
      </c>
      <c r="B3" s="75" t="s">
        <v>41</v>
      </c>
      <c r="C3" s="195" t="s">
        <v>42</v>
      </c>
      <c r="D3" s="193"/>
      <c r="E3" s="193"/>
      <c r="F3" s="193"/>
      <c r="G3" s="194"/>
      <c r="AC3" s="127" t="s">
        <v>75</v>
      </c>
      <c r="AG3" t="s">
        <v>76</v>
      </c>
    </row>
    <row r="4" spans="1:60" ht="25.05" customHeight="1" x14ac:dyDescent="0.25">
      <c r="A4" s="196" t="s">
        <v>9</v>
      </c>
      <c r="B4" s="197" t="s">
        <v>41</v>
      </c>
      <c r="C4" s="198" t="s">
        <v>42</v>
      </c>
      <c r="D4" s="199"/>
      <c r="E4" s="199"/>
      <c r="F4" s="199"/>
      <c r="G4" s="200"/>
      <c r="AG4" t="s">
        <v>77</v>
      </c>
    </row>
    <row r="5" spans="1:60" x14ac:dyDescent="0.25">
      <c r="D5" s="190"/>
    </row>
    <row r="6" spans="1:60" ht="39.6" x14ac:dyDescent="0.25">
      <c r="A6" s="202" t="s">
        <v>78</v>
      </c>
      <c r="B6" s="204" t="s">
        <v>79</v>
      </c>
      <c r="C6" s="204" t="s">
        <v>80</v>
      </c>
      <c r="D6" s="203" t="s">
        <v>81</v>
      </c>
      <c r="E6" s="202" t="s">
        <v>82</v>
      </c>
      <c r="F6" s="201" t="s">
        <v>83</v>
      </c>
      <c r="G6" s="202" t="s">
        <v>29</v>
      </c>
      <c r="H6" s="205" t="s">
        <v>30</v>
      </c>
      <c r="I6" s="205" t="s">
        <v>84</v>
      </c>
      <c r="J6" s="205" t="s">
        <v>31</v>
      </c>
      <c r="K6" s="205" t="s">
        <v>85</v>
      </c>
      <c r="L6" s="205" t="s">
        <v>86</v>
      </c>
      <c r="M6" s="205" t="s">
        <v>87</v>
      </c>
      <c r="N6" s="205" t="s">
        <v>88</v>
      </c>
      <c r="O6" s="205" t="s">
        <v>89</v>
      </c>
      <c r="P6" s="205" t="s">
        <v>90</v>
      </c>
      <c r="Q6" s="205" t="s">
        <v>91</v>
      </c>
      <c r="R6" s="205" t="s">
        <v>92</v>
      </c>
      <c r="S6" s="205" t="s">
        <v>93</v>
      </c>
      <c r="T6" s="205" t="s">
        <v>94</v>
      </c>
      <c r="U6" s="205" t="s">
        <v>95</v>
      </c>
      <c r="V6" s="205" t="s">
        <v>96</v>
      </c>
      <c r="W6" s="205" t="s">
        <v>97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5">
      <c r="A8" s="222" t="s">
        <v>98</v>
      </c>
      <c r="B8" s="223" t="s">
        <v>53</v>
      </c>
      <c r="C8" s="247" t="s">
        <v>54</v>
      </c>
      <c r="D8" s="224"/>
      <c r="E8" s="225"/>
      <c r="F8" s="226"/>
      <c r="G8" s="226">
        <f>SUMIF(AG9:AG51,"&lt;&gt;NOR",G9:G51)</f>
        <v>0</v>
      </c>
      <c r="H8" s="226"/>
      <c r="I8" s="226">
        <f>SUM(I9:I51)</f>
        <v>0</v>
      </c>
      <c r="J8" s="226"/>
      <c r="K8" s="226">
        <f>SUM(K9:K51)</f>
        <v>0</v>
      </c>
      <c r="L8" s="226"/>
      <c r="M8" s="226">
        <f>SUM(M9:M51)</f>
        <v>0</v>
      </c>
      <c r="N8" s="226"/>
      <c r="O8" s="226">
        <f>SUM(O9:O51)</f>
        <v>0.06</v>
      </c>
      <c r="P8" s="226"/>
      <c r="Q8" s="226">
        <f>SUM(Q9:Q51)</f>
        <v>0</v>
      </c>
      <c r="R8" s="226"/>
      <c r="S8" s="226"/>
      <c r="T8" s="227"/>
      <c r="U8" s="221"/>
      <c r="V8" s="221">
        <f>SUM(V9:V51)</f>
        <v>78.540000000000006</v>
      </c>
      <c r="W8" s="221"/>
      <c r="AG8" t="s">
        <v>99</v>
      </c>
    </row>
    <row r="9" spans="1:60" ht="20.399999999999999" outlineLevel="1" x14ac:dyDescent="0.25">
      <c r="A9" s="228">
        <v>1</v>
      </c>
      <c r="B9" s="229" t="s">
        <v>100</v>
      </c>
      <c r="C9" s="248" t="s">
        <v>101</v>
      </c>
      <c r="D9" s="230" t="s">
        <v>102</v>
      </c>
      <c r="E9" s="231">
        <v>78.311000000000007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 t="s">
        <v>103</v>
      </c>
      <c r="S9" s="233" t="s">
        <v>104</v>
      </c>
      <c r="T9" s="234" t="s">
        <v>104</v>
      </c>
      <c r="U9" s="216">
        <v>0.36800000000000005</v>
      </c>
      <c r="V9" s="216">
        <f>ROUND(E9*U9,2)</f>
        <v>28.82</v>
      </c>
      <c r="W9" s="216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105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14"/>
      <c r="B10" s="215"/>
      <c r="C10" s="249" t="s">
        <v>106</v>
      </c>
      <c r="D10" s="235"/>
      <c r="E10" s="235"/>
      <c r="F10" s="235"/>
      <c r="G10" s="23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107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14"/>
      <c r="B11" s="215"/>
      <c r="C11" s="250" t="s">
        <v>108</v>
      </c>
      <c r="D11" s="217"/>
      <c r="E11" s="218">
        <v>33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109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14"/>
      <c r="B12" s="215"/>
      <c r="C12" s="250" t="s">
        <v>110</v>
      </c>
      <c r="D12" s="217"/>
      <c r="E12" s="218">
        <v>7.4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109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14"/>
      <c r="B13" s="215"/>
      <c r="C13" s="250" t="s">
        <v>111</v>
      </c>
      <c r="D13" s="217"/>
      <c r="E13" s="218">
        <v>28.425000000000001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109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14"/>
      <c r="B14" s="215"/>
      <c r="C14" s="250" t="s">
        <v>112</v>
      </c>
      <c r="D14" s="217"/>
      <c r="E14" s="218">
        <v>9.4860000000000007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109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28">
        <v>2</v>
      </c>
      <c r="B15" s="229" t="s">
        <v>113</v>
      </c>
      <c r="C15" s="248" t="s">
        <v>114</v>
      </c>
      <c r="D15" s="230" t="s">
        <v>102</v>
      </c>
      <c r="E15" s="231">
        <v>39.155500000000004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 t="s">
        <v>103</v>
      </c>
      <c r="S15" s="233" t="s">
        <v>104</v>
      </c>
      <c r="T15" s="234" t="s">
        <v>104</v>
      </c>
      <c r="U15" s="216">
        <v>5.8000000000000003E-2</v>
      </c>
      <c r="V15" s="216">
        <f>ROUND(E15*U15,2)</f>
        <v>2.27</v>
      </c>
      <c r="W15" s="216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105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14"/>
      <c r="B16" s="215"/>
      <c r="C16" s="249" t="s">
        <v>106</v>
      </c>
      <c r="D16" s="235"/>
      <c r="E16" s="235"/>
      <c r="F16" s="235"/>
      <c r="G16" s="235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107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14"/>
      <c r="B17" s="215"/>
      <c r="C17" s="250" t="s">
        <v>115</v>
      </c>
      <c r="D17" s="217"/>
      <c r="E17" s="218">
        <v>39.155500000000004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109</v>
      </c>
      <c r="AH17" s="206">
        <v>5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8">
        <v>3</v>
      </c>
      <c r="B18" s="229" t="s">
        <v>116</v>
      </c>
      <c r="C18" s="248" t="s">
        <v>117</v>
      </c>
      <c r="D18" s="230" t="s">
        <v>102</v>
      </c>
      <c r="E18" s="231">
        <v>10.25525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 t="s">
        <v>103</v>
      </c>
      <c r="S18" s="233" t="s">
        <v>104</v>
      </c>
      <c r="T18" s="234" t="s">
        <v>104</v>
      </c>
      <c r="U18" s="216">
        <v>3.5330000000000004</v>
      </c>
      <c r="V18" s="216">
        <f>ROUND(E18*U18,2)</f>
        <v>36.229999999999997</v>
      </c>
      <c r="W18" s="216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105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14"/>
      <c r="B19" s="215"/>
      <c r="C19" s="249" t="s">
        <v>118</v>
      </c>
      <c r="D19" s="235"/>
      <c r="E19" s="235"/>
      <c r="F19" s="235"/>
      <c r="G19" s="23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107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14"/>
      <c r="B20" s="215"/>
      <c r="C20" s="250" t="s">
        <v>119</v>
      </c>
      <c r="D20" s="217"/>
      <c r="E20" s="218">
        <v>1.6480000000000001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109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14"/>
      <c r="B21" s="215"/>
      <c r="C21" s="250" t="s">
        <v>120</v>
      </c>
      <c r="D21" s="217"/>
      <c r="E21" s="218">
        <v>0.192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109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14"/>
      <c r="B22" s="215"/>
      <c r="C22" s="250" t="s">
        <v>121</v>
      </c>
      <c r="D22" s="217"/>
      <c r="E22" s="218">
        <v>1.056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109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14"/>
      <c r="B23" s="215"/>
      <c r="C23" s="250" t="s">
        <v>122</v>
      </c>
      <c r="D23" s="217"/>
      <c r="E23" s="218">
        <v>0.59400000000000008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109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14"/>
      <c r="B24" s="215"/>
      <c r="C24" s="250" t="s">
        <v>123</v>
      </c>
      <c r="D24" s="217"/>
      <c r="E24" s="218">
        <v>0.39600000000000002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109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14"/>
      <c r="B25" s="215"/>
      <c r="C25" s="250" t="s">
        <v>124</v>
      </c>
      <c r="D25" s="217"/>
      <c r="E25" s="218">
        <v>0.44550000000000001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109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14"/>
      <c r="B26" s="215"/>
      <c r="C26" s="250" t="s">
        <v>125</v>
      </c>
      <c r="D26" s="217"/>
      <c r="E26" s="218">
        <v>0.66825000000000001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109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14"/>
      <c r="B27" s="215"/>
      <c r="C27" s="250" t="s">
        <v>126</v>
      </c>
      <c r="D27" s="217"/>
      <c r="E27" s="218">
        <v>0.35200000000000004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109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14"/>
      <c r="B28" s="215"/>
      <c r="C28" s="250" t="s">
        <v>127</v>
      </c>
      <c r="D28" s="217"/>
      <c r="E28" s="218">
        <v>1.056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109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14"/>
      <c r="B29" s="215"/>
      <c r="C29" s="250" t="s">
        <v>128</v>
      </c>
      <c r="D29" s="217"/>
      <c r="E29" s="218">
        <v>0.16200000000000001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109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14"/>
      <c r="B30" s="215"/>
      <c r="C30" s="250" t="s">
        <v>129</v>
      </c>
      <c r="D30" s="217"/>
      <c r="E30" s="218">
        <v>2.9295000000000004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109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14"/>
      <c r="B31" s="215"/>
      <c r="C31" s="250" t="s">
        <v>130</v>
      </c>
      <c r="D31" s="217"/>
      <c r="E31" s="218">
        <v>0.75600000000000001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109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14"/>
      <c r="B32" s="215"/>
      <c r="C32" s="251" t="s">
        <v>131</v>
      </c>
      <c r="D32" s="219"/>
      <c r="E32" s="220">
        <v>10.25525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109</v>
      </c>
      <c r="AH32" s="206">
        <v>1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8">
        <v>4</v>
      </c>
      <c r="B33" s="229" t="s">
        <v>132</v>
      </c>
      <c r="C33" s="248" t="s">
        <v>133</v>
      </c>
      <c r="D33" s="230" t="s">
        <v>102</v>
      </c>
      <c r="E33" s="231">
        <v>50.066000000000003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 t="s">
        <v>103</v>
      </c>
      <c r="S33" s="233" t="s">
        <v>104</v>
      </c>
      <c r="T33" s="234" t="s">
        <v>104</v>
      </c>
      <c r="U33" s="216">
        <v>1.1000000000000001E-2</v>
      </c>
      <c r="V33" s="216">
        <f>ROUND(E33*U33,2)</f>
        <v>0.55000000000000004</v>
      </c>
      <c r="W33" s="216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105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14"/>
      <c r="B34" s="215"/>
      <c r="C34" s="249" t="s">
        <v>134</v>
      </c>
      <c r="D34" s="235"/>
      <c r="E34" s="235"/>
      <c r="F34" s="235"/>
      <c r="G34" s="235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107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14"/>
      <c r="B35" s="215"/>
      <c r="C35" s="250" t="s">
        <v>135</v>
      </c>
      <c r="D35" s="217"/>
      <c r="E35" s="218">
        <v>78.311000000000007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109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14"/>
      <c r="B36" s="215"/>
      <c r="C36" s="250" t="s">
        <v>136</v>
      </c>
      <c r="D36" s="217"/>
      <c r="E36" s="218">
        <v>10.255000000000001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109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14"/>
      <c r="B37" s="215"/>
      <c r="C37" s="250" t="s">
        <v>137</v>
      </c>
      <c r="D37" s="217"/>
      <c r="E37" s="218">
        <v>-38.5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109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8">
        <v>5</v>
      </c>
      <c r="B38" s="229" t="s">
        <v>138</v>
      </c>
      <c r="C38" s="248" t="s">
        <v>139</v>
      </c>
      <c r="D38" s="230" t="s">
        <v>140</v>
      </c>
      <c r="E38" s="231">
        <v>180.9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3" t="s">
        <v>103</v>
      </c>
      <c r="S38" s="233" t="s">
        <v>104</v>
      </c>
      <c r="T38" s="234" t="s">
        <v>104</v>
      </c>
      <c r="U38" s="216">
        <v>1.8000000000000002E-2</v>
      </c>
      <c r="V38" s="216">
        <f>ROUND(E38*U38,2)</f>
        <v>3.26</v>
      </c>
      <c r="W38" s="216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105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14"/>
      <c r="B39" s="215"/>
      <c r="C39" s="249" t="s">
        <v>141</v>
      </c>
      <c r="D39" s="235"/>
      <c r="E39" s="235"/>
      <c r="F39" s="235"/>
      <c r="G39" s="23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107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14"/>
      <c r="B40" s="215"/>
      <c r="C40" s="250" t="s">
        <v>142</v>
      </c>
      <c r="D40" s="217"/>
      <c r="E40" s="218">
        <v>150.30000000000001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109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14"/>
      <c r="B41" s="215"/>
      <c r="C41" s="250" t="s">
        <v>143</v>
      </c>
      <c r="D41" s="217"/>
      <c r="E41" s="218">
        <v>30.6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109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8">
        <v>6</v>
      </c>
      <c r="B42" s="229" t="s">
        <v>144</v>
      </c>
      <c r="C42" s="248" t="s">
        <v>145</v>
      </c>
      <c r="D42" s="230" t="s">
        <v>140</v>
      </c>
      <c r="E42" s="231">
        <v>6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9.4000000000000004E-3</v>
      </c>
      <c r="O42" s="233">
        <f>ROUND(E42*N42,2)</f>
        <v>0.06</v>
      </c>
      <c r="P42" s="233">
        <v>0</v>
      </c>
      <c r="Q42" s="233">
        <f>ROUND(E42*P42,2)</f>
        <v>0</v>
      </c>
      <c r="R42" s="233" t="s">
        <v>146</v>
      </c>
      <c r="S42" s="233" t="s">
        <v>104</v>
      </c>
      <c r="T42" s="234" t="s">
        <v>104</v>
      </c>
      <c r="U42" s="216">
        <v>0.8640000000000001</v>
      </c>
      <c r="V42" s="216">
        <f>ROUND(E42*U42,2)</f>
        <v>5.18</v>
      </c>
      <c r="W42" s="216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105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14"/>
      <c r="B43" s="215"/>
      <c r="C43" s="249" t="s">
        <v>147</v>
      </c>
      <c r="D43" s="235"/>
      <c r="E43" s="235"/>
      <c r="F43" s="235"/>
      <c r="G43" s="235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107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14"/>
      <c r="B44" s="215"/>
      <c r="C44" s="252" t="s">
        <v>148</v>
      </c>
      <c r="D44" s="236"/>
      <c r="E44" s="236"/>
      <c r="F44" s="236"/>
      <c r="G44" s="23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149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14"/>
      <c r="B45" s="215"/>
      <c r="C45" s="250" t="s">
        <v>150</v>
      </c>
      <c r="D45" s="217"/>
      <c r="E45" s="218">
        <v>6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109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8">
        <v>7</v>
      </c>
      <c r="B46" s="229" t="s">
        <v>151</v>
      </c>
      <c r="C46" s="248" t="s">
        <v>152</v>
      </c>
      <c r="D46" s="230" t="s">
        <v>140</v>
      </c>
      <c r="E46" s="231">
        <v>6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 t="s">
        <v>146</v>
      </c>
      <c r="S46" s="233" t="s">
        <v>104</v>
      </c>
      <c r="T46" s="234" t="s">
        <v>104</v>
      </c>
      <c r="U46" s="216">
        <v>0.37100000000000005</v>
      </c>
      <c r="V46" s="216">
        <f>ROUND(E46*U46,2)</f>
        <v>2.23</v>
      </c>
      <c r="W46" s="216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105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14"/>
      <c r="B47" s="215"/>
      <c r="C47" s="249" t="s">
        <v>147</v>
      </c>
      <c r="D47" s="235"/>
      <c r="E47" s="235"/>
      <c r="F47" s="235"/>
      <c r="G47" s="235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107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14"/>
      <c r="B48" s="215"/>
      <c r="C48" s="252" t="s">
        <v>148</v>
      </c>
      <c r="D48" s="236"/>
      <c r="E48" s="236"/>
      <c r="F48" s="236"/>
      <c r="G48" s="23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149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8">
        <v>8</v>
      </c>
      <c r="B49" s="229" t="s">
        <v>153</v>
      </c>
      <c r="C49" s="248" t="s">
        <v>154</v>
      </c>
      <c r="D49" s="230" t="s">
        <v>155</v>
      </c>
      <c r="E49" s="231">
        <v>82.608900000000006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 t="s">
        <v>103</v>
      </c>
      <c r="S49" s="233" t="s">
        <v>104</v>
      </c>
      <c r="T49" s="234" t="s">
        <v>104</v>
      </c>
      <c r="U49" s="216">
        <v>0</v>
      </c>
      <c r="V49" s="216">
        <f>ROUND(E49*U49,2)</f>
        <v>0</v>
      </c>
      <c r="W49" s="216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105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14"/>
      <c r="B50" s="215"/>
      <c r="C50" s="250" t="s">
        <v>156</v>
      </c>
      <c r="D50" s="217"/>
      <c r="E50" s="218">
        <v>82.608900000000006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109</v>
      </c>
      <c r="AH50" s="206">
        <v>5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37">
        <v>9</v>
      </c>
      <c r="B51" s="238" t="s">
        <v>157</v>
      </c>
      <c r="C51" s="253" t="s">
        <v>158</v>
      </c>
      <c r="D51" s="239" t="s">
        <v>102</v>
      </c>
      <c r="E51" s="240">
        <v>38.5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2"/>
      <c r="S51" s="242" t="s">
        <v>159</v>
      </c>
      <c r="T51" s="243" t="s">
        <v>160</v>
      </c>
      <c r="U51" s="216">
        <v>0</v>
      </c>
      <c r="V51" s="216">
        <f>ROUND(E51*U51,2)</f>
        <v>0</v>
      </c>
      <c r="W51" s="216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105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222" t="s">
        <v>98</v>
      </c>
      <c r="B52" s="223" t="s">
        <v>55</v>
      </c>
      <c r="C52" s="247" t="s">
        <v>56</v>
      </c>
      <c r="D52" s="224"/>
      <c r="E52" s="225"/>
      <c r="F52" s="226"/>
      <c r="G52" s="226">
        <f>SUMIF(AG53:AG74,"&lt;&gt;NOR",G53:G74)</f>
        <v>0</v>
      </c>
      <c r="H52" s="226"/>
      <c r="I52" s="226">
        <f>SUM(I53:I74)</f>
        <v>0</v>
      </c>
      <c r="J52" s="226"/>
      <c r="K52" s="226">
        <f>SUM(K53:K74)</f>
        <v>0</v>
      </c>
      <c r="L52" s="226"/>
      <c r="M52" s="226">
        <f>SUM(M53:M74)</f>
        <v>0</v>
      </c>
      <c r="N52" s="226"/>
      <c r="O52" s="226">
        <f>SUM(O53:O74)</f>
        <v>0.02</v>
      </c>
      <c r="P52" s="226"/>
      <c r="Q52" s="226">
        <f>SUM(Q53:Q74)</f>
        <v>0</v>
      </c>
      <c r="R52" s="226"/>
      <c r="S52" s="226"/>
      <c r="T52" s="227"/>
      <c r="U52" s="221"/>
      <c r="V52" s="221">
        <f>SUM(V53:V74)</f>
        <v>75.41</v>
      </c>
      <c r="W52" s="221"/>
      <c r="AG52" t="s">
        <v>99</v>
      </c>
    </row>
    <row r="53" spans="1:60" outlineLevel="1" x14ac:dyDescent="0.25">
      <c r="A53" s="228">
        <v>10</v>
      </c>
      <c r="B53" s="229" t="s">
        <v>161</v>
      </c>
      <c r="C53" s="248" t="s">
        <v>162</v>
      </c>
      <c r="D53" s="230" t="s">
        <v>140</v>
      </c>
      <c r="E53" s="231">
        <v>251.3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3" t="s">
        <v>146</v>
      </c>
      <c r="S53" s="233" t="s">
        <v>104</v>
      </c>
      <c r="T53" s="234" t="s">
        <v>163</v>
      </c>
      <c r="U53" s="216">
        <v>6.0000000000000005E-2</v>
      </c>
      <c r="V53" s="216">
        <f>ROUND(E53*U53,2)</f>
        <v>15.08</v>
      </c>
      <c r="W53" s="216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105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14"/>
      <c r="B54" s="215"/>
      <c r="C54" s="249" t="s">
        <v>164</v>
      </c>
      <c r="D54" s="235"/>
      <c r="E54" s="235"/>
      <c r="F54" s="235"/>
      <c r="G54" s="235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107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14"/>
      <c r="B55" s="215"/>
      <c r="C55" s="250" t="s">
        <v>165</v>
      </c>
      <c r="D55" s="217"/>
      <c r="E55" s="218">
        <v>385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109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14"/>
      <c r="B56" s="215"/>
      <c r="C56" s="250" t="s">
        <v>166</v>
      </c>
      <c r="D56" s="217"/>
      <c r="E56" s="218">
        <v>-150.29999999999998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109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14"/>
      <c r="B57" s="215"/>
      <c r="C57" s="250" t="s">
        <v>167</v>
      </c>
      <c r="D57" s="217"/>
      <c r="E57" s="218">
        <v>16.600000000000001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109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8">
        <v>11</v>
      </c>
      <c r="B58" s="229" t="s">
        <v>168</v>
      </c>
      <c r="C58" s="248" t="s">
        <v>169</v>
      </c>
      <c r="D58" s="230" t="s">
        <v>140</v>
      </c>
      <c r="E58" s="231">
        <v>251.3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3" t="s">
        <v>103</v>
      </c>
      <c r="S58" s="233" t="s">
        <v>104</v>
      </c>
      <c r="T58" s="234" t="s">
        <v>104</v>
      </c>
      <c r="U58" s="216">
        <v>0.13</v>
      </c>
      <c r="V58" s="216">
        <f>ROUND(E58*U58,2)</f>
        <v>32.67</v>
      </c>
      <c r="W58" s="216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105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14"/>
      <c r="B59" s="215"/>
      <c r="C59" s="249" t="s">
        <v>170</v>
      </c>
      <c r="D59" s="235"/>
      <c r="E59" s="235"/>
      <c r="F59" s="235"/>
      <c r="G59" s="235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107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44" t="str">
        <f>C59</f>
        <v>s případným nutným přemístěním hromad nebo dočasných skládek na místo potřeby ze vzdálenosti do 30 m, v rovině nebo ve svahu do 1 : 5,</v>
      </c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28">
        <v>12</v>
      </c>
      <c r="B60" s="229" t="s">
        <v>171</v>
      </c>
      <c r="C60" s="248" t="s">
        <v>172</v>
      </c>
      <c r="D60" s="230" t="s">
        <v>140</v>
      </c>
      <c r="E60" s="231">
        <v>251.3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3" t="s">
        <v>146</v>
      </c>
      <c r="S60" s="233" t="s">
        <v>104</v>
      </c>
      <c r="T60" s="234" t="s">
        <v>163</v>
      </c>
      <c r="U60" s="216">
        <v>9.0000000000000011E-2</v>
      </c>
      <c r="V60" s="216">
        <f>ROUND(E60*U60,2)</f>
        <v>22.62</v>
      </c>
      <c r="W60" s="216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105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14"/>
      <c r="B61" s="215"/>
      <c r="C61" s="249" t="s">
        <v>173</v>
      </c>
      <c r="D61" s="235"/>
      <c r="E61" s="235"/>
      <c r="F61" s="235"/>
      <c r="G61" s="235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107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37">
        <v>13</v>
      </c>
      <c r="B62" s="238" t="s">
        <v>174</v>
      </c>
      <c r="C62" s="253" t="s">
        <v>175</v>
      </c>
      <c r="D62" s="239" t="s">
        <v>140</v>
      </c>
      <c r="E62" s="240">
        <v>251.3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2" t="s">
        <v>146</v>
      </c>
      <c r="S62" s="242" t="s">
        <v>104</v>
      </c>
      <c r="T62" s="243" t="s">
        <v>163</v>
      </c>
      <c r="U62" s="216">
        <v>1E-3</v>
      </c>
      <c r="V62" s="216">
        <f>ROUND(E62*U62,2)</f>
        <v>0.25</v>
      </c>
      <c r="W62" s="216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105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37">
        <v>14</v>
      </c>
      <c r="B63" s="238" t="s">
        <v>176</v>
      </c>
      <c r="C63" s="253" t="s">
        <v>177</v>
      </c>
      <c r="D63" s="239" t="s">
        <v>140</v>
      </c>
      <c r="E63" s="240">
        <v>251.3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2" t="s">
        <v>146</v>
      </c>
      <c r="S63" s="242" t="s">
        <v>104</v>
      </c>
      <c r="T63" s="243" t="s">
        <v>163</v>
      </c>
      <c r="U63" s="216">
        <v>1E-3</v>
      </c>
      <c r="V63" s="216">
        <f>ROUND(E63*U63,2)</f>
        <v>0.25</v>
      </c>
      <c r="W63" s="216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105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7">
        <v>15</v>
      </c>
      <c r="B64" s="238" t="s">
        <v>178</v>
      </c>
      <c r="C64" s="253" t="s">
        <v>179</v>
      </c>
      <c r="D64" s="239" t="s">
        <v>140</v>
      </c>
      <c r="E64" s="240">
        <v>251.3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2" t="s">
        <v>146</v>
      </c>
      <c r="S64" s="242" t="s">
        <v>104</v>
      </c>
      <c r="T64" s="243" t="s">
        <v>163</v>
      </c>
      <c r="U64" s="216">
        <v>1.5000000000000001E-2</v>
      </c>
      <c r="V64" s="216">
        <f>ROUND(E64*U64,2)</f>
        <v>3.77</v>
      </c>
      <c r="W64" s="216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105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8">
        <v>16</v>
      </c>
      <c r="B65" s="229" t="s">
        <v>180</v>
      </c>
      <c r="C65" s="248" t="s">
        <v>181</v>
      </c>
      <c r="D65" s="230" t="s">
        <v>140</v>
      </c>
      <c r="E65" s="231">
        <v>502.6</v>
      </c>
      <c r="F65" s="232"/>
      <c r="G65" s="233">
        <f>ROUND(E65*F65,2)</f>
        <v>0</v>
      </c>
      <c r="H65" s="232"/>
      <c r="I65" s="233">
        <f>ROUND(E65*H65,2)</f>
        <v>0</v>
      </c>
      <c r="J65" s="232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3" t="s">
        <v>146</v>
      </c>
      <c r="S65" s="233" t="s">
        <v>104</v>
      </c>
      <c r="T65" s="234" t="s">
        <v>163</v>
      </c>
      <c r="U65" s="216">
        <v>1E-3</v>
      </c>
      <c r="V65" s="216">
        <f>ROUND(E65*U65,2)</f>
        <v>0.5</v>
      </c>
      <c r="W65" s="216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105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14"/>
      <c r="B66" s="215"/>
      <c r="C66" s="250" t="s">
        <v>182</v>
      </c>
      <c r="D66" s="217"/>
      <c r="E66" s="218">
        <v>502.6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109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8">
        <v>17</v>
      </c>
      <c r="B67" s="229" t="s">
        <v>183</v>
      </c>
      <c r="C67" s="248" t="s">
        <v>184</v>
      </c>
      <c r="D67" s="230" t="s">
        <v>155</v>
      </c>
      <c r="E67" s="231">
        <v>1.2570000000000001E-2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3" t="s">
        <v>146</v>
      </c>
      <c r="S67" s="233" t="s">
        <v>104</v>
      </c>
      <c r="T67" s="234" t="s">
        <v>104</v>
      </c>
      <c r="U67" s="216">
        <v>21.429000000000002</v>
      </c>
      <c r="V67" s="216">
        <f>ROUND(E67*U67,2)</f>
        <v>0.27</v>
      </c>
      <c r="W67" s="216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105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14"/>
      <c r="B68" s="215"/>
      <c r="C68" s="249" t="s">
        <v>185</v>
      </c>
      <c r="D68" s="235"/>
      <c r="E68" s="235"/>
      <c r="F68" s="235"/>
      <c r="G68" s="235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107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14"/>
      <c r="B69" s="215"/>
      <c r="C69" s="250" t="s">
        <v>186</v>
      </c>
      <c r="D69" s="217"/>
      <c r="E69" s="218">
        <v>1.2570000000000001E-2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109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8">
        <v>18</v>
      </c>
      <c r="B70" s="229" t="s">
        <v>187</v>
      </c>
      <c r="C70" s="248" t="s">
        <v>188</v>
      </c>
      <c r="D70" s="230" t="s">
        <v>102</v>
      </c>
      <c r="E70" s="231">
        <v>25.130000000000003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3"/>
      <c r="S70" s="233" t="s">
        <v>159</v>
      </c>
      <c r="T70" s="234" t="s">
        <v>160</v>
      </c>
      <c r="U70" s="216">
        <v>0</v>
      </c>
      <c r="V70" s="216">
        <f>ROUND(E70*U70,2)</f>
        <v>0</v>
      </c>
      <c r="W70" s="216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105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14"/>
      <c r="B71" s="215"/>
      <c r="C71" s="250" t="s">
        <v>189</v>
      </c>
      <c r="D71" s="217"/>
      <c r="E71" s="218">
        <v>25.130000000000003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109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8">
        <v>19</v>
      </c>
      <c r="B72" s="229" t="s">
        <v>190</v>
      </c>
      <c r="C72" s="248" t="s">
        <v>191</v>
      </c>
      <c r="D72" s="230" t="s">
        <v>192</v>
      </c>
      <c r="E72" s="231">
        <v>7.5390000000000006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1E-3</v>
      </c>
      <c r="O72" s="233">
        <f>ROUND(E72*N72,2)</f>
        <v>0.01</v>
      </c>
      <c r="P72" s="233">
        <v>0</v>
      </c>
      <c r="Q72" s="233">
        <f>ROUND(E72*P72,2)</f>
        <v>0</v>
      </c>
      <c r="R72" s="233" t="s">
        <v>193</v>
      </c>
      <c r="S72" s="233" t="s">
        <v>104</v>
      </c>
      <c r="T72" s="234" t="s">
        <v>163</v>
      </c>
      <c r="U72" s="216">
        <v>0</v>
      </c>
      <c r="V72" s="216">
        <f>ROUND(E72*U72,2)</f>
        <v>0</v>
      </c>
      <c r="W72" s="216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194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14"/>
      <c r="B73" s="215"/>
      <c r="C73" s="250" t="s">
        <v>195</v>
      </c>
      <c r="D73" s="217"/>
      <c r="E73" s="218">
        <v>7.5390000000000006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109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37">
        <v>20</v>
      </c>
      <c r="B74" s="238" t="s">
        <v>196</v>
      </c>
      <c r="C74" s="253" t="s">
        <v>197</v>
      </c>
      <c r="D74" s="239" t="s">
        <v>198</v>
      </c>
      <c r="E74" s="240">
        <v>14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1E-3</v>
      </c>
      <c r="O74" s="242">
        <f>ROUND(E74*N74,2)</f>
        <v>0.01</v>
      </c>
      <c r="P74" s="242">
        <v>0</v>
      </c>
      <c r="Q74" s="242">
        <f>ROUND(E74*P74,2)</f>
        <v>0</v>
      </c>
      <c r="R74" s="242" t="s">
        <v>193</v>
      </c>
      <c r="S74" s="242" t="s">
        <v>104</v>
      </c>
      <c r="T74" s="243" t="s">
        <v>104</v>
      </c>
      <c r="U74" s="216">
        <v>0</v>
      </c>
      <c r="V74" s="216">
        <f>ROUND(E74*U74,2)</f>
        <v>0</v>
      </c>
      <c r="W74" s="216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194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x14ac:dyDescent="0.25">
      <c r="A75" s="222" t="s">
        <v>98</v>
      </c>
      <c r="B75" s="223" t="s">
        <v>57</v>
      </c>
      <c r="C75" s="247" t="s">
        <v>58</v>
      </c>
      <c r="D75" s="224"/>
      <c r="E75" s="225"/>
      <c r="F75" s="226"/>
      <c r="G75" s="226">
        <f>SUMIF(AG76:AG111,"&lt;&gt;NOR",G76:G111)</f>
        <v>0</v>
      </c>
      <c r="H75" s="226"/>
      <c r="I75" s="226">
        <f>SUM(I76:I111)</f>
        <v>0</v>
      </c>
      <c r="J75" s="226"/>
      <c r="K75" s="226">
        <f>SUM(K76:K111)</f>
        <v>0</v>
      </c>
      <c r="L75" s="226"/>
      <c r="M75" s="226">
        <f>SUM(M76:M111)</f>
        <v>0</v>
      </c>
      <c r="N75" s="226"/>
      <c r="O75" s="226">
        <f>SUM(O76:O111)</f>
        <v>23.139999999999997</v>
      </c>
      <c r="P75" s="226"/>
      <c r="Q75" s="226">
        <f>SUM(Q76:Q111)</f>
        <v>0</v>
      </c>
      <c r="R75" s="226"/>
      <c r="S75" s="226"/>
      <c r="T75" s="227"/>
      <c r="U75" s="221"/>
      <c r="V75" s="221">
        <f>SUM(V76:V111)</f>
        <v>17.25</v>
      </c>
      <c r="W75" s="221"/>
      <c r="AG75" t="s">
        <v>99</v>
      </c>
    </row>
    <row r="76" spans="1:60" outlineLevel="1" x14ac:dyDescent="0.25">
      <c r="A76" s="228">
        <v>21</v>
      </c>
      <c r="B76" s="229" t="s">
        <v>199</v>
      </c>
      <c r="C76" s="248" t="s">
        <v>200</v>
      </c>
      <c r="D76" s="230" t="s">
        <v>102</v>
      </c>
      <c r="E76" s="231">
        <v>8.2825900000000008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2.5250000000000004</v>
      </c>
      <c r="O76" s="233">
        <f>ROUND(E76*N76,2)</f>
        <v>20.91</v>
      </c>
      <c r="P76" s="233">
        <v>0</v>
      </c>
      <c r="Q76" s="233">
        <f>ROUND(E76*P76,2)</f>
        <v>0</v>
      </c>
      <c r="R76" s="233" t="s">
        <v>201</v>
      </c>
      <c r="S76" s="233" t="s">
        <v>104</v>
      </c>
      <c r="T76" s="234" t="s">
        <v>104</v>
      </c>
      <c r="U76" s="216">
        <v>0.47700000000000004</v>
      </c>
      <c r="V76" s="216">
        <f>ROUND(E76*U76,2)</f>
        <v>3.95</v>
      </c>
      <c r="W76" s="216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105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14"/>
      <c r="B77" s="215"/>
      <c r="C77" s="250" t="s">
        <v>202</v>
      </c>
      <c r="D77" s="217"/>
      <c r="E77" s="218">
        <v>1.2160000000000002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109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14"/>
      <c r="B78" s="215"/>
      <c r="C78" s="250" t="s">
        <v>203</v>
      </c>
      <c r="D78" s="217"/>
      <c r="E78" s="218">
        <v>0.83200000000000007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109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14"/>
      <c r="B79" s="215"/>
      <c r="C79" s="250" t="s">
        <v>204</v>
      </c>
      <c r="D79" s="217"/>
      <c r="E79" s="218">
        <v>0.76800000000000002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109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14"/>
      <c r="B80" s="215"/>
      <c r="C80" s="250" t="s">
        <v>205</v>
      </c>
      <c r="D80" s="217"/>
      <c r="E80" s="218">
        <v>0.43200000000000005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109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14"/>
      <c r="B81" s="215"/>
      <c r="C81" s="250" t="s">
        <v>206</v>
      </c>
      <c r="D81" s="217"/>
      <c r="E81" s="218">
        <v>0.28800000000000003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109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14"/>
      <c r="B82" s="215"/>
      <c r="C82" s="250" t="s">
        <v>207</v>
      </c>
      <c r="D82" s="217"/>
      <c r="E82" s="218">
        <v>0.32400000000000001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109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14"/>
      <c r="B83" s="215"/>
      <c r="C83" s="250" t="s">
        <v>208</v>
      </c>
      <c r="D83" s="217"/>
      <c r="E83" s="218">
        <v>0.48600000000000004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109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14"/>
      <c r="B84" s="215"/>
      <c r="C84" s="250" t="s">
        <v>209</v>
      </c>
      <c r="D84" s="217"/>
      <c r="E84" s="218">
        <v>0.25600000000000001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109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14"/>
      <c r="B85" s="215"/>
      <c r="C85" s="250" t="s">
        <v>210</v>
      </c>
      <c r="D85" s="217"/>
      <c r="E85" s="218">
        <v>0.76800000000000002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109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14"/>
      <c r="B86" s="215"/>
      <c r="C86" s="250" t="s">
        <v>211</v>
      </c>
      <c r="D86" s="217"/>
      <c r="E86" s="218">
        <v>0.10800000000000001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109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14"/>
      <c r="B87" s="215"/>
      <c r="C87" s="250" t="s">
        <v>212</v>
      </c>
      <c r="D87" s="217"/>
      <c r="E87" s="218">
        <v>2.0925000000000002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109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14"/>
      <c r="B88" s="215"/>
      <c r="C88" s="250" t="s">
        <v>213</v>
      </c>
      <c r="D88" s="217"/>
      <c r="E88" s="218">
        <v>0.43200000000000005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109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14"/>
      <c r="B89" s="215"/>
      <c r="C89" s="251" t="s">
        <v>131</v>
      </c>
      <c r="D89" s="219"/>
      <c r="E89" s="220">
        <v>8.0025000000000013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109</v>
      </c>
      <c r="AH89" s="206">
        <v>1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14"/>
      <c r="B90" s="215"/>
      <c r="C90" s="250" t="s">
        <v>214</v>
      </c>
      <c r="D90" s="217"/>
      <c r="E90" s="218">
        <v>0.28009000000000001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109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8">
        <v>22</v>
      </c>
      <c r="B91" s="229" t="s">
        <v>215</v>
      </c>
      <c r="C91" s="248" t="s">
        <v>216</v>
      </c>
      <c r="D91" s="230" t="s">
        <v>140</v>
      </c>
      <c r="E91" s="231">
        <v>8.32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33">
        <v>3.9200000000000006E-2</v>
      </c>
      <c r="O91" s="233">
        <f>ROUND(E91*N91,2)</f>
        <v>0.33</v>
      </c>
      <c r="P91" s="233">
        <v>0</v>
      </c>
      <c r="Q91" s="233">
        <f>ROUND(E91*P91,2)</f>
        <v>0</v>
      </c>
      <c r="R91" s="233" t="s">
        <v>201</v>
      </c>
      <c r="S91" s="233" t="s">
        <v>104</v>
      </c>
      <c r="T91" s="234" t="s">
        <v>104</v>
      </c>
      <c r="U91" s="216">
        <v>1.05</v>
      </c>
      <c r="V91" s="216">
        <f>ROUND(E91*U91,2)</f>
        <v>8.74</v>
      </c>
      <c r="W91" s="216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105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1" outlineLevel="1" x14ac:dyDescent="0.25">
      <c r="A92" s="214"/>
      <c r="B92" s="215"/>
      <c r="C92" s="249" t="s">
        <v>217</v>
      </c>
      <c r="D92" s="235"/>
      <c r="E92" s="235"/>
      <c r="F92" s="235"/>
      <c r="G92" s="235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107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44" t="str">
        <f>C92</f>
        <v>bednění svislé nebo šikmé (odkloněné), půdorysně přímé nebo zalomené, stěn základových patek ve volných nebo zapažených jámách, rýhách, šachtách, včetně případných vzpěr,</v>
      </c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14"/>
      <c r="B93" s="215"/>
      <c r="C93" s="250" t="s">
        <v>218</v>
      </c>
      <c r="D93" s="217"/>
      <c r="E93" s="218">
        <v>8.32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109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8">
        <v>23</v>
      </c>
      <c r="B94" s="229" t="s">
        <v>219</v>
      </c>
      <c r="C94" s="248" t="s">
        <v>220</v>
      </c>
      <c r="D94" s="230" t="s">
        <v>140</v>
      </c>
      <c r="E94" s="231">
        <v>8.32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3" t="s">
        <v>201</v>
      </c>
      <c r="S94" s="233" t="s">
        <v>104</v>
      </c>
      <c r="T94" s="234" t="s">
        <v>104</v>
      </c>
      <c r="U94" s="216">
        <v>0.32</v>
      </c>
      <c r="V94" s="216">
        <f>ROUND(E94*U94,2)</f>
        <v>2.66</v>
      </c>
      <c r="W94" s="216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105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1" outlineLevel="1" x14ac:dyDescent="0.25">
      <c r="A95" s="214"/>
      <c r="B95" s="215"/>
      <c r="C95" s="249" t="s">
        <v>217</v>
      </c>
      <c r="D95" s="235"/>
      <c r="E95" s="235"/>
      <c r="F95" s="235"/>
      <c r="G95" s="235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107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44" t="str">
        <f>C95</f>
        <v>bednění svislé nebo šikmé (odkloněné), půdorysně přímé nebo zalomené, stěn základových patek ve volných nebo zapažených jámách, rýhách, šachtách, včetně případných vzpěr,</v>
      </c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14"/>
      <c r="B96" s="215"/>
      <c r="C96" s="252" t="s">
        <v>221</v>
      </c>
      <c r="D96" s="236"/>
      <c r="E96" s="236"/>
      <c r="F96" s="236"/>
      <c r="G96" s="23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149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ht="20.399999999999999" outlineLevel="1" x14ac:dyDescent="0.25">
      <c r="A97" s="228">
        <v>24</v>
      </c>
      <c r="B97" s="229" t="s">
        <v>222</v>
      </c>
      <c r="C97" s="248" t="s">
        <v>223</v>
      </c>
      <c r="D97" s="230" t="s">
        <v>102</v>
      </c>
      <c r="E97" s="231">
        <v>1.0362500000000001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33">
        <v>1.8370000000000002</v>
      </c>
      <c r="O97" s="233">
        <f>ROUND(E97*N97,2)</f>
        <v>1.9</v>
      </c>
      <c r="P97" s="233">
        <v>0</v>
      </c>
      <c r="Q97" s="233">
        <f>ROUND(E97*P97,2)</f>
        <v>0</v>
      </c>
      <c r="R97" s="233" t="s">
        <v>201</v>
      </c>
      <c r="S97" s="233" t="s">
        <v>104</v>
      </c>
      <c r="T97" s="234" t="s">
        <v>104</v>
      </c>
      <c r="U97" s="216">
        <v>1.8360000000000001</v>
      </c>
      <c r="V97" s="216">
        <f>ROUND(E97*U97,2)</f>
        <v>1.9</v>
      </c>
      <c r="W97" s="216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105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14"/>
      <c r="B98" s="215"/>
      <c r="C98" s="249" t="s">
        <v>224</v>
      </c>
      <c r="D98" s="235"/>
      <c r="E98" s="235"/>
      <c r="F98" s="235"/>
      <c r="G98" s="235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107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44" t="str">
        <f>C98</f>
        <v>pod mazaniny a dlažby, popř. na plochých střechách, vodorovný nebo ve spádu, s udusáním a urovnáním povrchu,</v>
      </c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14"/>
      <c r="B99" s="215"/>
      <c r="C99" s="250" t="s">
        <v>225</v>
      </c>
      <c r="D99" s="217"/>
      <c r="E99" s="218">
        <v>0.15200000000000002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109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14"/>
      <c r="B100" s="215"/>
      <c r="C100" s="250" t="s">
        <v>226</v>
      </c>
      <c r="D100" s="217"/>
      <c r="E100" s="218">
        <v>6.4000000000000001E-2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109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14"/>
      <c r="B101" s="215"/>
      <c r="C101" s="250" t="s">
        <v>227</v>
      </c>
      <c r="D101" s="217"/>
      <c r="E101" s="218">
        <v>9.6000000000000002E-2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109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14"/>
      <c r="B102" s="215"/>
      <c r="C102" s="250" t="s">
        <v>228</v>
      </c>
      <c r="D102" s="217"/>
      <c r="E102" s="218">
        <v>5.4000000000000006E-2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109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14"/>
      <c r="B103" s="215"/>
      <c r="C103" s="250" t="s">
        <v>229</v>
      </c>
      <c r="D103" s="217"/>
      <c r="E103" s="218">
        <v>3.6000000000000004E-2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109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14"/>
      <c r="B104" s="215"/>
      <c r="C104" s="250" t="s">
        <v>230</v>
      </c>
      <c r="D104" s="217"/>
      <c r="E104" s="218">
        <v>4.0500000000000001E-2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109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14"/>
      <c r="B105" s="215"/>
      <c r="C105" s="250" t="s">
        <v>231</v>
      </c>
      <c r="D105" s="217"/>
      <c r="E105" s="218">
        <v>6.0750000000000005E-2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109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14"/>
      <c r="B106" s="215"/>
      <c r="C106" s="250" t="s">
        <v>232</v>
      </c>
      <c r="D106" s="217"/>
      <c r="E106" s="218">
        <v>3.2000000000000001E-2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109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14"/>
      <c r="B107" s="215"/>
      <c r="C107" s="250" t="s">
        <v>233</v>
      </c>
      <c r="D107" s="217"/>
      <c r="E107" s="218">
        <v>9.6000000000000002E-2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109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14"/>
      <c r="B108" s="215"/>
      <c r="C108" s="250" t="s">
        <v>234</v>
      </c>
      <c r="D108" s="217"/>
      <c r="E108" s="218">
        <v>1.8000000000000002E-2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109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14"/>
      <c r="B109" s="215"/>
      <c r="C109" s="250" t="s">
        <v>235</v>
      </c>
      <c r="D109" s="217"/>
      <c r="E109" s="218">
        <v>0.27900000000000003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109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14"/>
      <c r="B110" s="215"/>
      <c r="C110" s="250" t="s">
        <v>236</v>
      </c>
      <c r="D110" s="217"/>
      <c r="E110" s="218">
        <v>0.10800000000000001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109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14"/>
      <c r="B111" s="215"/>
      <c r="C111" s="251" t="s">
        <v>131</v>
      </c>
      <c r="D111" s="219"/>
      <c r="E111" s="220">
        <v>1.0362500000000001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109</v>
      </c>
      <c r="AH111" s="206">
        <v>1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x14ac:dyDescent="0.25">
      <c r="A112" s="222" t="s">
        <v>98</v>
      </c>
      <c r="B112" s="223" t="s">
        <v>59</v>
      </c>
      <c r="C112" s="247" t="s">
        <v>60</v>
      </c>
      <c r="D112" s="224"/>
      <c r="E112" s="225"/>
      <c r="F112" s="226"/>
      <c r="G112" s="226">
        <f>SUMIF(AG113:AG129,"&lt;&gt;NOR",G113:G129)</f>
        <v>0</v>
      </c>
      <c r="H112" s="226"/>
      <c r="I112" s="226">
        <f>SUM(I113:I129)</f>
        <v>0</v>
      </c>
      <c r="J112" s="226"/>
      <c r="K112" s="226">
        <f>SUM(K113:K129)</f>
        <v>0</v>
      </c>
      <c r="L112" s="226"/>
      <c r="M112" s="226">
        <f>SUM(M113:M129)</f>
        <v>0</v>
      </c>
      <c r="N112" s="226"/>
      <c r="O112" s="226">
        <f>SUM(O113:O129)</f>
        <v>101.99</v>
      </c>
      <c r="P112" s="226"/>
      <c r="Q112" s="226">
        <f>SUM(Q113:Q129)</f>
        <v>0</v>
      </c>
      <c r="R112" s="226"/>
      <c r="S112" s="226"/>
      <c r="T112" s="227"/>
      <c r="U112" s="221"/>
      <c r="V112" s="221">
        <f>SUM(V113:V129)</f>
        <v>56.29</v>
      </c>
      <c r="W112" s="221"/>
      <c r="AG112" t="s">
        <v>99</v>
      </c>
    </row>
    <row r="113" spans="1:60" ht="20.399999999999999" outlineLevel="1" x14ac:dyDescent="0.25">
      <c r="A113" s="228">
        <v>25</v>
      </c>
      <c r="B113" s="229" t="s">
        <v>237</v>
      </c>
      <c r="C113" s="248" t="s">
        <v>238</v>
      </c>
      <c r="D113" s="230" t="s">
        <v>140</v>
      </c>
      <c r="E113" s="231">
        <v>29.6</v>
      </c>
      <c r="F113" s="232"/>
      <c r="G113" s="233">
        <f>ROUND(E113*F113,2)</f>
        <v>0</v>
      </c>
      <c r="H113" s="232"/>
      <c r="I113" s="233">
        <f>ROUND(E113*H113,2)</f>
        <v>0</v>
      </c>
      <c r="J113" s="232"/>
      <c r="K113" s="233">
        <f>ROUND(E113*J113,2)</f>
        <v>0</v>
      </c>
      <c r="L113" s="233">
        <v>21</v>
      </c>
      <c r="M113" s="233">
        <f>G113*(1+L113/100)</f>
        <v>0</v>
      </c>
      <c r="N113" s="233">
        <v>0.1512</v>
      </c>
      <c r="O113" s="233">
        <f>ROUND(E113*N113,2)</f>
        <v>4.4800000000000004</v>
      </c>
      <c r="P113" s="233">
        <v>0</v>
      </c>
      <c r="Q113" s="233">
        <f>ROUND(E113*P113,2)</f>
        <v>0</v>
      </c>
      <c r="R113" s="233" t="s">
        <v>239</v>
      </c>
      <c r="S113" s="233" t="s">
        <v>104</v>
      </c>
      <c r="T113" s="234" t="s">
        <v>163</v>
      </c>
      <c r="U113" s="216">
        <v>2.3000000000000003E-2</v>
      </c>
      <c r="V113" s="216">
        <f>ROUND(E113*U113,2)</f>
        <v>0.68</v>
      </c>
      <c r="W113" s="21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105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14"/>
      <c r="B114" s="215"/>
      <c r="C114" s="254" t="s">
        <v>240</v>
      </c>
      <c r="D114" s="245"/>
      <c r="E114" s="245"/>
      <c r="F114" s="245"/>
      <c r="G114" s="245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149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14"/>
      <c r="B115" s="215"/>
      <c r="C115" s="250" t="s">
        <v>241</v>
      </c>
      <c r="D115" s="217"/>
      <c r="E115" s="218">
        <v>29.6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109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ht="20.399999999999999" outlineLevel="1" x14ac:dyDescent="0.25">
      <c r="A116" s="228">
        <v>26</v>
      </c>
      <c r="B116" s="229" t="s">
        <v>242</v>
      </c>
      <c r="C116" s="248" t="s">
        <v>243</v>
      </c>
      <c r="D116" s="230" t="s">
        <v>140</v>
      </c>
      <c r="E116" s="231">
        <v>113.7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33">
        <v>0.28800000000000003</v>
      </c>
      <c r="O116" s="233">
        <f>ROUND(E116*N116,2)</f>
        <v>32.75</v>
      </c>
      <c r="P116" s="233">
        <v>0</v>
      </c>
      <c r="Q116" s="233">
        <f>ROUND(E116*P116,2)</f>
        <v>0</v>
      </c>
      <c r="R116" s="233" t="s">
        <v>239</v>
      </c>
      <c r="S116" s="233" t="s">
        <v>104</v>
      </c>
      <c r="T116" s="234" t="s">
        <v>104</v>
      </c>
      <c r="U116" s="216">
        <v>2.3000000000000003E-2</v>
      </c>
      <c r="V116" s="216">
        <f>ROUND(E116*U116,2)</f>
        <v>2.62</v>
      </c>
      <c r="W116" s="21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105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14"/>
      <c r="B117" s="215"/>
      <c r="C117" s="250" t="s">
        <v>244</v>
      </c>
      <c r="D117" s="217"/>
      <c r="E117" s="218">
        <v>113.7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109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0.399999999999999" outlineLevel="1" x14ac:dyDescent="0.25">
      <c r="A118" s="228">
        <v>27</v>
      </c>
      <c r="B118" s="229" t="s">
        <v>245</v>
      </c>
      <c r="C118" s="248" t="s">
        <v>246</v>
      </c>
      <c r="D118" s="230" t="s">
        <v>140</v>
      </c>
      <c r="E118" s="231">
        <v>29.6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33">
        <v>0.55125000000000002</v>
      </c>
      <c r="O118" s="233">
        <f>ROUND(E118*N118,2)</f>
        <v>16.32</v>
      </c>
      <c r="P118" s="233">
        <v>0</v>
      </c>
      <c r="Q118" s="233">
        <f>ROUND(E118*P118,2)</f>
        <v>0</v>
      </c>
      <c r="R118" s="233" t="s">
        <v>239</v>
      </c>
      <c r="S118" s="233" t="s">
        <v>104</v>
      </c>
      <c r="T118" s="234" t="s">
        <v>163</v>
      </c>
      <c r="U118" s="216">
        <v>2.7000000000000003E-2</v>
      </c>
      <c r="V118" s="216">
        <f>ROUND(E118*U118,2)</f>
        <v>0.8</v>
      </c>
      <c r="W118" s="21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105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14"/>
      <c r="B119" s="215"/>
      <c r="C119" s="254" t="s">
        <v>247</v>
      </c>
      <c r="D119" s="245"/>
      <c r="E119" s="245"/>
      <c r="F119" s="245"/>
      <c r="G119" s="245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149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14"/>
      <c r="B120" s="215"/>
      <c r="C120" s="250" t="s">
        <v>241</v>
      </c>
      <c r="D120" s="217"/>
      <c r="E120" s="218">
        <v>29.6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109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ht="20.399999999999999" outlineLevel="1" x14ac:dyDescent="0.25">
      <c r="A121" s="228">
        <v>28</v>
      </c>
      <c r="B121" s="229" t="s">
        <v>248</v>
      </c>
      <c r="C121" s="248" t="s">
        <v>249</v>
      </c>
      <c r="D121" s="230" t="s">
        <v>102</v>
      </c>
      <c r="E121" s="231">
        <v>28.425000000000001</v>
      </c>
      <c r="F121" s="232"/>
      <c r="G121" s="233">
        <f>ROUND(E121*F121,2)</f>
        <v>0</v>
      </c>
      <c r="H121" s="232"/>
      <c r="I121" s="233">
        <f>ROUND(E121*H121,2)</f>
        <v>0</v>
      </c>
      <c r="J121" s="232"/>
      <c r="K121" s="233">
        <f>ROUND(E121*J121,2)</f>
        <v>0</v>
      </c>
      <c r="L121" s="233">
        <v>21</v>
      </c>
      <c r="M121" s="233">
        <f>G121*(1+L121/100)</f>
        <v>0</v>
      </c>
      <c r="N121" s="233">
        <v>1.6</v>
      </c>
      <c r="O121" s="233">
        <f>ROUND(E121*N121,2)</f>
        <v>45.48</v>
      </c>
      <c r="P121" s="233">
        <v>0</v>
      </c>
      <c r="Q121" s="233">
        <f>ROUND(E121*P121,2)</f>
        <v>0</v>
      </c>
      <c r="R121" s="233" t="s">
        <v>201</v>
      </c>
      <c r="S121" s="233" t="s">
        <v>104</v>
      </c>
      <c r="T121" s="234" t="s">
        <v>104</v>
      </c>
      <c r="U121" s="216">
        <v>1.8360000000000001</v>
      </c>
      <c r="V121" s="216">
        <f>ROUND(E121*U121,2)</f>
        <v>52.19</v>
      </c>
      <c r="W121" s="21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105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14"/>
      <c r="B122" s="215"/>
      <c r="C122" s="249" t="s">
        <v>224</v>
      </c>
      <c r="D122" s="235"/>
      <c r="E122" s="235"/>
      <c r="F122" s="235"/>
      <c r="G122" s="235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107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44" t="str">
        <f>C122</f>
        <v>pod mazaniny a dlažby, popř. na plochých střechách, vodorovný nebo ve spádu, s udusáním a urovnáním povrchu,</v>
      </c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14"/>
      <c r="B123" s="215"/>
      <c r="C123" s="250" t="s">
        <v>111</v>
      </c>
      <c r="D123" s="217"/>
      <c r="E123" s="218">
        <v>28.425000000000001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109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8">
        <v>29</v>
      </c>
      <c r="B124" s="229" t="s">
        <v>250</v>
      </c>
      <c r="C124" s="248" t="s">
        <v>251</v>
      </c>
      <c r="D124" s="230" t="s">
        <v>140</v>
      </c>
      <c r="E124" s="231">
        <v>191.29000000000002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33">
        <v>0</v>
      </c>
      <c r="O124" s="233">
        <f>ROUND(E124*N124,2)</f>
        <v>0</v>
      </c>
      <c r="P124" s="233">
        <v>0</v>
      </c>
      <c r="Q124" s="233">
        <f>ROUND(E124*P124,2)</f>
        <v>0</v>
      </c>
      <c r="R124" s="233"/>
      <c r="S124" s="233" t="s">
        <v>159</v>
      </c>
      <c r="T124" s="234" t="s">
        <v>160</v>
      </c>
      <c r="U124" s="216">
        <v>0</v>
      </c>
      <c r="V124" s="216">
        <f>ROUND(E124*U124,2)</f>
        <v>0</v>
      </c>
      <c r="W124" s="21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105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14"/>
      <c r="B125" s="215"/>
      <c r="C125" s="250" t="s">
        <v>252</v>
      </c>
      <c r="D125" s="217"/>
      <c r="E125" s="218">
        <v>32.56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109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14"/>
      <c r="B126" s="215"/>
      <c r="C126" s="250" t="s">
        <v>253</v>
      </c>
      <c r="D126" s="217"/>
      <c r="E126" s="218">
        <v>125.07000000000001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109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14"/>
      <c r="B127" s="215"/>
      <c r="C127" s="250" t="s">
        <v>254</v>
      </c>
      <c r="D127" s="217"/>
      <c r="E127" s="218">
        <v>33.660000000000004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109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8">
        <v>30</v>
      </c>
      <c r="B128" s="229" t="s">
        <v>255</v>
      </c>
      <c r="C128" s="248" t="s">
        <v>256</v>
      </c>
      <c r="D128" s="230" t="s">
        <v>140</v>
      </c>
      <c r="E128" s="231">
        <v>29.6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0.1</v>
      </c>
      <c r="O128" s="233">
        <f>ROUND(E128*N128,2)</f>
        <v>2.96</v>
      </c>
      <c r="P128" s="233">
        <v>0</v>
      </c>
      <c r="Q128" s="233">
        <f>ROUND(E128*P128,2)</f>
        <v>0</v>
      </c>
      <c r="R128" s="233"/>
      <c r="S128" s="233" t="s">
        <v>159</v>
      </c>
      <c r="T128" s="234" t="s">
        <v>160</v>
      </c>
      <c r="U128" s="216">
        <v>0</v>
      </c>
      <c r="V128" s="216">
        <f>ROUND(E128*U128,2)</f>
        <v>0</v>
      </c>
      <c r="W128" s="21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105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14"/>
      <c r="B129" s="215"/>
      <c r="C129" s="250" t="s">
        <v>241</v>
      </c>
      <c r="D129" s="217"/>
      <c r="E129" s="218">
        <v>29.6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109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x14ac:dyDescent="0.25">
      <c r="A130" s="222" t="s">
        <v>98</v>
      </c>
      <c r="B130" s="223" t="s">
        <v>61</v>
      </c>
      <c r="C130" s="247" t="s">
        <v>62</v>
      </c>
      <c r="D130" s="224"/>
      <c r="E130" s="225"/>
      <c r="F130" s="226"/>
      <c r="G130" s="226">
        <f>SUMIF(AG131:AG144,"&lt;&gt;NOR",G131:G144)</f>
        <v>0</v>
      </c>
      <c r="H130" s="226"/>
      <c r="I130" s="226">
        <f>SUM(I131:I144)</f>
        <v>0</v>
      </c>
      <c r="J130" s="226"/>
      <c r="K130" s="226">
        <f>SUM(K131:K144)</f>
        <v>0</v>
      </c>
      <c r="L130" s="226"/>
      <c r="M130" s="226">
        <f>SUM(M131:M144)</f>
        <v>0</v>
      </c>
      <c r="N130" s="226"/>
      <c r="O130" s="226">
        <f>SUM(O131:O144)</f>
        <v>26.699999999999996</v>
      </c>
      <c r="P130" s="226"/>
      <c r="Q130" s="226">
        <f>SUM(Q131:Q144)</f>
        <v>0</v>
      </c>
      <c r="R130" s="226"/>
      <c r="S130" s="226"/>
      <c r="T130" s="227"/>
      <c r="U130" s="221"/>
      <c r="V130" s="221">
        <f>SUM(V131:V144)</f>
        <v>29</v>
      </c>
      <c r="W130" s="221"/>
      <c r="AG130" t="s">
        <v>99</v>
      </c>
    </row>
    <row r="131" spans="1:60" ht="20.399999999999999" outlineLevel="1" x14ac:dyDescent="0.25">
      <c r="A131" s="237">
        <v>31</v>
      </c>
      <c r="B131" s="238" t="s">
        <v>237</v>
      </c>
      <c r="C131" s="253" t="s">
        <v>238</v>
      </c>
      <c r="D131" s="239" t="s">
        <v>140</v>
      </c>
      <c r="E131" s="240">
        <v>25.5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0.1512</v>
      </c>
      <c r="O131" s="242">
        <f>ROUND(E131*N131,2)</f>
        <v>3.86</v>
      </c>
      <c r="P131" s="242">
        <v>0</v>
      </c>
      <c r="Q131" s="242">
        <f>ROUND(E131*P131,2)</f>
        <v>0</v>
      </c>
      <c r="R131" s="242" t="s">
        <v>239</v>
      </c>
      <c r="S131" s="242" t="s">
        <v>104</v>
      </c>
      <c r="T131" s="243" t="s">
        <v>104</v>
      </c>
      <c r="U131" s="216">
        <v>2.3000000000000003E-2</v>
      </c>
      <c r="V131" s="216">
        <f>ROUND(E131*U131,2)</f>
        <v>0.59</v>
      </c>
      <c r="W131" s="21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105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ht="20.399999999999999" outlineLevel="1" x14ac:dyDescent="0.25">
      <c r="A132" s="237">
        <v>32</v>
      </c>
      <c r="B132" s="238" t="s">
        <v>257</v>
      </c>
      <c r="C132" s="253" t="s">
        <v>258</v>
      </c>
      <c r="D132" s="239" t="s">
        <v>140</v>
      </c>
      <c r="E132" s="240">
        <v>25.5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0.378</v>
      </c>
      <c r="O132" s="242">
        <f>ROUND(E132*N132,2)</f>
        <v>9.64</v>
      </c>
      <c r="P132" s="242">
        <v>0</v>
      </c>
      <c r="Q132" s="242">
        <f>ROUND(E132*P132,2)</f>
        <v>0</v>
      </c>
      <c r="R132" s="242" t="s">
        <v>239</v>
      </c>
      <c r="S132" s="242" t="s">
        <v>104</v>
      </c>
      <c r="T132" s="243" t="s">
        <v>104</v>
      </c>
      <c r="U132" s="216">
        <v>2.6000000000000002E-2</v>
      </c>
      <c r="V132" s="216">
        <f>ROUND(E132*U132,2)</f>
        <v>0.66</v>
      </c>
      <c r="W132" s="21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105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8">
        <v>33</v>
      </c>
      <c r="B133" s="229" t="s">
        <v>259</v>
      </c>
      <c r="C133" s="248" t="s">
        <v>260</v>
      </c>
      <c r="D133" s="230" t="s">
        <v>140</v>
      </c>
      <c r="E133" s="231">
        <v>25.5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7.3900000000000007E-2</v>
      </c>
      <c r="O133" s="233">
        <f>ROUND(E133*N133,2)</f>
        <v>1.88</v>
      </c>
      <c r="P133" s="233">
        <v>0</v>
      </c>
      <c r="Q133" s="233">
        <f>ROUND(E133*P133,2)</f>
        <v>0</v>
      </c>
      <c r="R133" s="233" t="s">
        <v>239</v>
      </c>
      <c r="S133" s="233" t="s">
        <v>104</v>
      </c>
      <c r="T133" s="234" t="s">
        <v>104</v>
      </c>
      <c r="U133" s="216">
        <v>0.45200000000000001</v>
      </c>
      <c r="V133" s="216">
        <f>ROUND(E133*U133,2)</f>
        <v>11.53</v>
      </c>
      <c r="W133" s="21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105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ht="21" outlineLevel="1" x14ac:dyDescent="0.25">
      <c r="A134" s="214"/>
      <c r="B134" s="215"/>
      <c r="C134" s="249" t="s">
        <v>261</v>
      </c>
      <c r="D134" s="235"/>
      <c r="E134" s="235"/>
      <c r="F134" s="235"/>
      <c r="G134" s="235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107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44" t="str">
        <f>C134</f>
        <v>s provedením lože z kameniva drceného, s vyplněním spár, s dvojitým hutněním a se smetením přebytečného materiálu na krajnici. S dodáním hmot pro lože a výplň spár.</v>
      </c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14"/>
      <c r="B135" s="215"/>
      <c r="C135" s="250" t="s">
        <v>262</v>
      </c>
      <c r="D135" s="217"/>
      <c r="E135" s="218">
        <v>25.5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109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37">
        <v>34</v>
      </c>
      <c r="B136" s="238" t="s">
        <v>263</v>
      </c>
      <c r="C136" s="253" t="s">
        <v>264</v>
      </c>
      <c r="D136" s="239" t="s">
        <v>265</v>
      </c>
      <c r="E136" s="240">
        <v>17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2">
        <v>3.3000000000000005E-4</v>
      </c>
      <c r="O136" s="242">
        <f>ROUND(E136*N136,2)</f>
        <v>0.01</v>
      </c>
      <c r="P136" s="242">
        <v>0</v>
      </c>
      <c r="Q136" s="242">
        <f>ROUND(E136*P136,2)</f>
        <v>0</v>
      </c>
      <c r="R136" s="242" t="s">
        <v>239</v>
      </c>
      <c r="S136" s="242" t="s">
        <v>104</v>
      </c>
      <c r="T136" s="243" t="s">
        <v>104</v>
      </c>
      <c r="U136" s="216">
        <v>0.41000000000000003</v>
      </c>
      <c r="V136" s="216">
        <f>ROUND(E136*U136,2)</f>
        <v>6.97</v>
      </c>
      <c r="W136" s="21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105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ht="20.399999999999999" outlineLevel="1" x14ac:dyDescent="0.25">
      <c r="A137" s="228">
        <v>35</v>
      </c>
      <c r="B137" s="229" t="s">
        <v>266</v>
      </c>
      <c r="C137" s="248" t="s">
        <v>267</v>
      </c>
      <c r="D137" s="230" t="s">
        <v>265</v>
      </c>
      <c r="E137" s="231">
        <v>34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33">
        <v>0.188</v>
      </c>
      <c r="O137" s="233">
        <f>ROUND(E137*N137,2)</f>
        <v>6.39</v>
      </c>
      <c r="P137" s="233">
        <v>0</v>
      </c>
      <c r="Q137" s="233">
        <f>ROUND(E137*P137,2)</f>
        <v>0</v>
      </c>
      <c r="R137" s="233" t="s">
        <v>239</v>
      </c>
      <c r="S137" s="233" t="s">
        <v>104</v>
      </c>
      <c r="T137" s="234" t="s">
        <v>104</v>
      </c>
      <c r="U137" s="216">
        <v>0.27200000000000002</v>
      </c>
      <c r="V137" s="216">
        <f>ROUND(E137*U137,2)</f>
        <v>9.25</v>
      </c>
      <c r="W137" s="21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105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14"/>
      <c r="B138" s="215"/>
      <c r="C138" s="249" t="s">
        <v>268</v>
      </c>
      <c r="D138" s="235"/>
      <c r="E138" s="235"/>
      <c r="F138" s="235"/>
      <c r="G138" s="235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107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14"/>
      <c r="B139" s="215"/>
      <c r="C139" s="250" t="s">
        <v>269</v>
      </c>
      <c r="D139" s="217"/>
      <c r="E139" s="218">
        <v>34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109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37">
        <v>36</v>
      </c>
      <c r="B140" s="238" t="s">
        <v>270</v>
      </c>
      <c r="C140" s="253" t="s">
        <v>271</v>
      </c>
      <c r="D140" s="239" t="s">
        <v>265</v>
      </c>
      <c r="E140" s="240">
        <v>3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2">
        <v>0</v>
      </c>
      <c r="O140" s="242">
        <f>ROUND(E140*N140,2)</f>
        <v>0</v>
      </c>
      <c r="P140" s="242">
        <v>0</v>
      </c>
      <c r="Q140" s="242">
        <f>ROUND(E140*P140,2)</f>
        <v>0</v>
      </c>
      <c r="R140" s="242"/>
      <c r="S140" s="242" t="s">
        <v>159</v>
      </c>
      <c r="T140" s="243" t="s">
        <v>160</v>
      </c>
      <c r="U140" s="216">
        <v>0</v>
      </c>
      <c r="V140" s="216">
        <f>ROUND(E140*U140,2)</f>
        <v>0</v>
      </c>
      <c r="W140" s="21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105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8">
        <v>37</v>
      </c>
      <c r="B141" s="229" t="s">
        <v>272</v>
      </c>
      <c r="C141" s="248" t="s">
        <v>273</v>
      </c>
      <c r="D141" s="230" t="s">
        <v>274</v>
      </c>
      <c r="E141" s="231">
        <v>34.680000000000007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33">
        <v>4.5000000000000005E-2</v>
      </c>
      <c r="O141" s="233">
        <f>ROUND(E141*N141,2)</f>
        <v>1.56</v>
      </c>
      <c r="P141" s="233">
        <v>0</v>
      </c>
      <c r="Q141" s="233">
        <f>ROUND(E141*P141,2)</f>
        <v>0</v>
      </c>
      <c r="R141" s="233" t="s">
        <v>193</v>
      </c>
      <c r="S141" s="233" t="s">
        <v>104</v>
      </c>
      <c r="T141" s="234" t="s">
        <v>104</v>
      </c>
      <c r="U141" s="216">
        <v>0</v>
      </c>
      <c r="V141" s="216">
        <f>ROUND(E141*U141,2)</f>
        <v>0</v>
      </c>
      <c r="W141" s="21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194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14"/>
      <c r="B142" s="215"/>
      <c r="C142" s="250" t="s">
        <v>275</v>
      </c>
      <c r="D142" s="217"/>
      <c r="E142" s="218">
        <v>34.680000000000007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109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8">
        <v>38</v>
      </c>
      <c r="B143" s="229" t="s">
        <v>276</v>
      </c>
      <c r="C143" s="248" t="s">
        <v>277</v>
      </c>
      <c r="D143" s="230" t="s">
        <v>140</v>
      </c>
      <c r="E143" s="231">
        <v>26.01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33">
        <v>0.129</v>
      </c>
      <c r="O143" s="233">
        <f>ROUND(E143*N143,2)</f>
        <v>3.36</v>
      </c>
      <c r="P143" s="233">
        <v>0</v>
      </c>
      <c r="Q143" s="233">
        <f>ROUND(E143*P143,2)</f>
        <v>0</v>
      </c>
      <c r="R143" s="233" t="s">
        <v>193</v>
      </c>
      <c r="S143" s="233" t="s">
        <v>104</v>
      </c>
      <c r="T143" s="234" t="s">
        <v>104</v>
      </c>
      <c r="U143" s="216">
        <v>0</v>
      </c>
      <c r="V143" s="216">
        <f>ROUND(E143*U143,2)</f>
        <v>0</v>
      </c>
      <c r="W143" s="21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194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14"/>
      <c r="B144" s="215"/>
      <c r="C144" s="250" t="s">
        <v>278</v>
      </c>
      <c r="D144" s="217"/>
      <c r="E144" s="218">
        <v>26.01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109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x14ac:dyDescent="0.25">
      <c r="A145" s="222" t="s">
        <v>98</v>
      </c>
      <c r="B145" s="223" t="s">
        <v>63</v>
      </c>
      <c r="C145" s="247" t="s">
        <v>64</v>
      </c>
      <c r="D145" s="224"/>
      <c r="E145" s="225"/>
      <c r="F145" s="226"/>
      <c r="G145" s="226">
        <f>SUMIF(AG146:AG152,"&lt;&gt;NOR",G146:G152)</f>
        <v>0</v>
      </c>
      <c r="H145" s="226"/>
      <c r="I145" s="226">
        <f>SUM(I146:I152)</f>
        <v>0</v>
      </c>
      <c r="J145" s="226"/>
      <c r="K145" s="226">
        <f>SUM(K146:K152)</f>
        <v>0</v>
      </c>
      <c r="L145" s="226"/>
      <c r="M145" s="226">
        <f>SUM(M146:M152)</f>
        <v>0</v>
      </c>
      <c r="N145" s="226"/>
      <c r="O145" s="226">
        <f>SUM(O146:O152)</f>
        <v>3.04</v>
      </c>
      <c r="P145" s="226"/>
      <c r="Q145" s="226">
        <f>SUM(Q146:Q152)</f>
        <v>0</v>
      </c>
      <c r="R145" s="226"/>
      <c r="S145" s="226"/>
      <c r="T145" s="227"/>
      <c r="U145" s="221"/>
      <c r="V145" s="221">
        <f>SUM(V146:V152)</f>
        <v>3.28</v>
      </c>
      <c r="W145" s="221"/>
      <c r="AG145" t="s">
        <v>99</v>
      </c>
    </row>
    <row r="146" spans="1:60" ht="20.399999999999999" outlineLevel="1" x14ac:dyDescent="0.25">
      <c r="A146" s="228">
        <v>39</v>
      </c>
      <c r="B146" s="229" t="s">
        <v>279</v>
      </c>
      <c r="C146" s="248" t="s">
        <v>280</v>
      </c>
      <c r="D146" s="230" t="s">
        <v>265</v>
      </c>
      <c r="E146" s="231">
        <v>23.400000000000002</v>
      </c>
      <c r="F146" s="232"/>
      <c r="G146" s="233">
        <f>ROUND(E146*F146,2)</f>
        <v>0</v>
      </c>
      <c r="H146" s="232"/>
      <c r="I146" s="233">
        <f>ROUND(E146*H146,2)</f>
        <v>0</v>
      </c>
      <c r="J146" s="232"/>
      <c r="K146" s="233">
        <f>ROUND(E146*J146,2)</f>
        <v>0</v>
      </c>
      <c r="L146" s="233">
        <v>21</v>
      </c>
      <c r="M146" s="233">
        <f>G146*(1+L146/100)</f>
        <v>0</v>
      </c>
      <c r="N146" s="233">
        <v>0.10250000000000001</v>
      </c>
      <c r="O146" s="233">
        <f>ROUND(E146*N146,2)</f>
        <v>2.4</v>
      </c>
      <c r="P146" s="233">
        <v>0</v>
      </c>
      <c r="Q146" s="233">
        <f>ROUND(E146*P146,2)</f>
        <v>0</v>
      </c>
      <c r="R146" s="233" t="s">
        <v>239</v>
      </c>
      <c r="S146" s="233" t="s">
        <v>104</v>
      </c>
      <c r="T146" s="234" t="s">
        <v>104</v>
      </c>
      <c r="U146" s="216">
        <v>0.14000000000000001</v>
      </c>
      <c r="V146" s="216">
        <f>ROUND(E146*U146,2)</f>
        <v>3.28</v>
      </c>
      <c r="W146" s="21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105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14"/>
      <c r="B147" s="215"/>
      <c r="C147" s="249" t="s">
        <v>281</v>
      </c>
      <c r="D147" s="235"/>
      <c r="E147" s="235"/>
      <c r="F147" s="235"/>
      <c r="G147" s="235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107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14"/>
      <c r="B148" s="215"/>
      <c r="C148" s="250" t="s">
        <v>282</v>
      </c>
      <c r="D148" s="217"/>
      <c r="E148" s="218">
        <v>23.400000000000002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109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8">
        <v>40</v>
      </c>
      <c r="B149" s="229" t="s">
        <v>283</v>
      </c>
      <c r="C149" s="248" t="s">
        <v>284</v>
      </c>
      <c r="D149" s="230" t="s">
        <v>265</v>
      </c>
      <c r="E149" s="231">
        <v>131.34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21</v>
      </c>
      <c r="M149" s="233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3"/>
      <c r="S149" s="233" t="s">
        <v>159</v>
      </c>
      <c r="T149" s="234" t="s">
        <v>160</v>
      </c>
      <c r="U149" s="216">
        <v>0</v>
      </c>
      <c r="V149" s="216">
        <f>ROUND(E149*U149,2)</f>
        <v>0</v>
      </c>
      <c r="W149" s="21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105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14"/>
      <c r="B150" s="215"/>
      <c r="C150" s="250" t="s">
        <v>285</v>
      </c>
      <c r="D150" s="217"/>
      <c r="E150" s="218">
        <v>131.34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109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8">
        <v>41</v>
      </c>
      <c r="B151" s="229" t="s">
        <v>286</v>
      </c>
      <c r="C151" s="248" t="s">
        <v>287</v>
      </c>
      <c r="D151" s="230" t="s">
        <v>274</v>
      </c>
      <c r="E151" s="231">
        <v>23.868000000000002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33">
        <v>2.7000000000000003E-2</v>
      </c>
      <c r="O151" s="233">
        <f>ROUND(E151*N151,2)</f>
        <v>0.64</v>
      </c>
      <c r="P151" s="233">
        <v>0</v>
      </c>
      <c r="Q151" s="233">
        <f>ROUND(E151*P151,2)</f>
        <v>0</v>
      </c>
      <c r="R151" s="233" t="s">
        <v>193</v>
      </c>
      <c r="S151" s="233" t="s">
        <v>104</v>
      </c>
      <c r="T151" s="234" t="s">
        <v>104</v>
      </c>
      <c r="U151" s="216">
        <v>0</v>
      </c>
      <c r="V151" s="216">
        <f>ROUND(E151*U151,2)</f>
        <v>0</v>
      </c>
      <c r="W151" s="21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194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14"/>
      <c r="B152" s="215"/>
      <c r="C152" s="250" t="s">
        <v>288</v>
      </c>
      <c r="D152" s="217"/>
      <c r="E152" s="218">
        <v>23.868000000000002</v>
      </c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109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x14ac:dyDescent="0.25">
      <c r="A153" s="222" t="s">
        <v>98</v>
      </c>
      <c r="B153" s="223" t="s">
        <v>65</v>
      </c>
      <c r="C153" s="247" t="s">
        <v>66</v>
      </c>
      <c r="D153" s="224"/>
      <c r="E153" s="225"/>
      <c r="F153" s="226"/>
      <c r="G153" s="226">
        <f>SUMIF(AG154:AG164,"&lt;&gt;NOR",G154:G164)</f>
        <v>0</v>
      </c>
      <c r="H153" s="226"/>
      <c r="I153" s="226">
        <f>SUM(I154:I164)</f>
        <v>0</v>
      </c>
      <c r="J153" s="226"/>
      <c r="K153" s="226">
        <f>SUM(K154:K164)</f>
        <v>0</v>
      </c>
      <c r="L153" s="226"/>
      <c r="M153" s="226">
        <f>SUM(M154:M164)</f>
        <v>0</v>
      </c>
      <c r="N153" s="226"/>
      <c r="O153" s="226">
        <f>SUM(O154:O164)</f>
        <v>0.9900000000000001</v>
      </c>
      <c r="P153" s="226"/>
      <c r="Q153" s="226">
        <f>SUM(Q154:Q164)</f>
        <v>0</v>
      </c>
      <c r="R153" s="226"/>
      <c r="S153" s="226"/>
      <c r="T153" s="227"/>
      <c r="U153" s="221"/>
      <c r="V153" s="221">
        <f>SUM(V154:V164)</f>
        <v>29.97</v>
      </c>
      <c r="W153" s="221"/>
      <c r="AG153" t="s">
        <v>99</v>
      </c>
    </row>
    <row r="154" spans="1:60" outlineLevel="1" x14ac:dyDescent="0.25">
      <c r="A154" s="228">
        <v>42</v>
      </c>
      <c r="B154" s="229" t="s">
        <v>289</v>
      </c>
      <c r="C154" s="248" t="s">
        <v>290</v>
      </c>
      <c r="D154" s="230" t="s">
        <v>265</v>
      </c>
      <c r="E154" s="231">
        <v>73.100000000000009</v>
      </c>
      <c r="F154" s="232"/>
      <c r="G154" s="233">
        <f>ROUND(E154*F154,2)</f>
        <v>0</v>
      </c>
      <c r="H154" s="232"/>
      <c r="I154" s="233">
        <f>ROUND(E154*H154,2)</f>
        <v>0</v>
      </c>
      <c r="J154" s="232"/>
      <c r="K154" s="233">
        <f>ROUND(E154*J154,2)</f>
        <v>0</v>
      </c>
      <c r="L154" s="233">
        <v>21</v>
      </c>
      <c r="M154" s="233">
        <f>G154*(1+L154/100)</f>
        <v>0</v>
      </c>
      <c r="N154" s="233">
        <v>0</v>
      </c>
      <c r="O154" s="233">
        <f>ROUND(E154*N154,2)</f>
        <v>0</v>
      </c>
      <c r="P154" s="233">
        <v>0</v>
      </c>
      <c r="Q154" s="233">
        <f>ROUND(E154*P154,2)</f>
        <v>0</v>
      </c>
      <c r="R154" s="233" t="s">
        <v>291</v>
      </c>
      <c r="S154" s="233" t="s">
        <v>104</v>
      </c>
      <c r="T154" s="234" t="s">
        <v>104</v>
      </c>
      <c r="U154" s="216">
        <v>0.41000000000000003</v>
      </c>
      <c r="V154" s="216">
        <f>ROUND(E154*U154,2)</f>
        <v>29.97</v>
      </c>
      <c r="W154" s="21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105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14"/>
      <c r="B155" s="215"/>
      <c r="C155" s="250" t="s">
        <v>292</v>
      </c>
      <c r="D155" s="217"/>
      <c r="E155" s="218">
        <v>73.100000000000009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109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37">
        <v>43</v>
      </c>
      <c r="B156" s="238" t="s">
        <v>293</v>
      </c>
      <c r="C156" s="253" t="s">
        <v>294</v>
      </c>
      <c r="D156" s="239" t="s">
        <v>295</v>
      </c>
      <c r="E156" s="240">
        <v>25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2">
        <v>0.01</v>
      </c>
      <c r="O156" s="242">
        <f>ROUND(E156*N156,2)</f>
        <v>0.25</v>
      </c>
      <c r="P156" s="242">
        <v>0</v>
      </c>
      <c r="Q156" s="242">
        <f>ROUND(E156*P156,2)</f>
        <v>0</v>
      </c>
      <c r="R156" s="242"/>
      <c r="S156" s="242" t="s">
        <v>159</v>
      </c>
      <c r="T156" s="243" t="s">
        <v>160</v>
      </c>
      <c r="U156" s="216">
        <v>0</v>
      </c>
      <c r="V156" s="216">
        <f>ROUND(E156*U156,2)</f>
        <v>0</v>
      </c>
      <c r="W156" s="21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105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0.399999999999999" outlineLevel="1" x14ac:dyDescent="0.25">
      <c r="A157" s="237">
        <v>44</v>
      </c>
      <c r="B157" s="238" t="s">
        <v>296</v>
      </c>
      <c r="C157" s="253" t="s">
        <v>297</v>
      </c>
      <c r="D157" s="239" t="s">
        <v>295</v>
      </c>
      <c r="E157" s="240">
        <v>4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2">
        <v>0.01</v>
      </c>
      <c r="O157" s="242">
        <f>ROUND(E157*N157,2)</f>
        <v>0.04</v>
      </c>
      <c r="P157" s="242">
        <v>0</v>
      </c>
      <c r="Q157" s="242">
        <f>ROUND(E157*P157,2)</f>
        <v>0</v>
      </c>
      <c r="R157" s="242"/>
      <c r="S157" s="242" t="s">
        <v>159</v>
      </c>
      <c r="T157" s="243" t="s">
        <v>160</v>
      </c>
      <c r="U157" s="216">
        <v>0</v>
      </c>
      <c r="V157" s="216">
        <f>ROUND(E157*U157,2)</f>
        <v>0</v>
      </c>
      <c r="W157" s="21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105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ht="20.399999999999999" outlineLevel="1" x14ac:dyDescent="0.25">
      <c r="A158" s="237">
        <v>45</v>
      </c>
      <c r="B158" s="238" t="s">
        <v>298</v>
      </c>
      <c r="C158" s="253" t="s">
        <v>299</v>
      </c>
      <c r="D158" s="239" t="s">
        <v>295</v>
      </c>
      <c r="E158" s="240">
        <v>2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2">
        <v>0.01</v>
      </c>
      <c r="O158" s="242">
        <f>ROUND(E158*N158,2)</f>
        <v>0.02</v>
      </c>
      <c r="P158" s="242">
        <v>0</v>
      </c>
      <c r="Q158" s="242">
        <f>ROUND(E158*P158,2)</f>
        <v>0</v>
      </c>
      <c r="R158" s="242"/>
      <c r="S158" s="242" t="s">
        <v>159</v>
      </c>
      <c r="T158" s="243" t="s">
        <v>160</v>
      </c>
      <c r="U158" s="216">
        <v>0</v>
      </c>
      <c r="V158" s="216">
        <f>ROUND(E158*U158,2)</f>
        <v>0</v>
      </c>
      <c r="W158" s="21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105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ht="20.399999999999999" outlineLevel="1" x14ac:dyDescent="0.25">
      <c r="A159" s="237">
        <v>46</v>
      </c>
      <c r="B159" s="238" t="s">
        <v>300</v>
      </c>
      <c r="C159" s="253" t="s">
        <v>301</v>
      </c>
      <c r="D159" s="239" t="s">
        <v>295</v>
      </c>
      <c r="E159" s="240">
        <v>8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2">
        <v>0.01</v>
      </c>
      <c r="O159" s="242">
        <f>ROUND(E159*N159,2)</f>
        <v>0.08</v>
      </c>
      <c r="P159" s="242">
        <v>0</v>
      </c>
      <c r="Q159" s="242">
        <f>ROUND(E159*P159,2)</f>
        <v>0</v>
      </c>
      <c r="R159" s="242"/>
      <c r="S159" s="242" t="s">
        <v>159</v>
      </c>
      <c r="T159" s="243" t="s">
        <v>160</v>
      </c>
      <c r="U159" s="216">
        <v>0</v>
      </c>
      <c r="V159" s="216">
        <f>ROUND(E159*U159,2)</f>
        <v>0</v>
      </c>
      <c r="W159" s="21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105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37">
        <v>47</v>
      </c>
      <c r="B160" s="238" t="s">
        <v>302</v>
      </c>
      <c r="C160" s="253" t="s">
        <v>303</v>
      </c>
      <c r="D160" s="239" t="s">
        <v>295</v>
      </c>
      <c r="E160" s="240">
        <v>1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2">
        <v>0</v>
      </c>
      <c r="O160" s="242">
        <f>ROUND(E160*N160,2)</f>
        <v>0</v>
      </c>
      <c r="P160" s="242">
        <v>0</v>
      </c>
      <c r="Q160" s="242">
        <f>ROUND(E160*P160,2)</f>
        <v>0</v>
      </c>
      <c r="R160" s="242"/>
      <c r="S160" s="242" t="s">
        <v>159</v>
      </c>
      <c r="T160" s="243" t="s">
        <v>160</v>
      </c>
      <c r="U160" s="216">
        <v>0</v>
      </c>
      <c r="V160" s="216">
        <f>ROUND(E160*U160,2)</f>
        <v>0</v>
      </c>
      <c r="W160" s="21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105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37">
        <v>48</v>
      </c>
      <c r="B161" s="238" t="s">
        <v>304</v>
      </c>
      <c r="C161" s="253" t="s">
        <v>305</v>
      </c>
      <c r="D161" s="239" t="s">
        <v>295</v>
      </c>
      <c r="E161" s="240">
        <v>26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21</v>
      </c>
      <c r="M161" s="242">
        <f>G161*(1+L161/100)</f>
        <v>0</v>
      </c>
      <c r="N161" s="242">
        <v>0.02</v>
      </c>
      <c r="O161" s="242">
        <f>ROUND(E161*N161,2)</f>
        <v>0.52</v>
      </c>
      <c r="P161" s="242">
        <v>0</v>
      </c>
      <c r="Q161" s="242">
        <f>ROUND(E161*P161,2)</f>
        <v>0</v>
      </c>
      <c r="R161" s="242"/>
      <c r="S161" s="242" t="s">
        <v>159</v>
      </c>
      <c r="T161" s="243" t="s">
        <v>160</v>
      </c>
      <c r="U161" s="216">
        <v>0</v>
      </c>
      <c r="V161" s="216">
        <f>ROUND(E161*U161,2)</f>
        <v>0</v>
      </c>
      <c r="W161" s="21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105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37">
        <v>49</v>
      </c>
      <c r="B162" s="238" t="s">
        <v>306</v>
      </c>
      <c r="C162" s="253" t="s">
        <v>307</v>
      </c>
      <c r="D162" s="239" t="s">
        <v>295</v>
      </c>
      <c r="E162" s="240">
        <v>2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2">
        <v>0.02</v>
      </c>
      <c r="O162" s="242">
        <f>ROUND(E162*N162,2)</f>
        <v>0.04</v>
      </c>
      <c r="P162" s="242">
        <v>0</v>
      </c>
      <c r="Q162" s="242">
        <f>ROUND(E162*P162,2)</f>
        <v>0</v>
      </c>
      <c r="R162" s="242"/>
      <c r="S162" s="242" t="s">
        <v>159</v>
      </c>
      <c r="T162" s="243" t="s">
        <v>160</v>
      </c>
      <c r="U162" s="216">
        <v>0</v>
      </c>
      <c r="V162" s="216">
        <f>ROUND(E162*U162,2)</f>
        <v>0</v>
      </c>
      <c r="W162" s="21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105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37">
        <v>50</v>
      </c>
      <c r="B163" s="238" t="s">
        <v>308</v>
      </c>
      <c r="C163" s="253" t="s">
        <v>309</v>
      </c>
      <c r="D163" s="239" t="s">
        <v>295</v>
      </c>
      <c r="E163" s="240">
        <v>1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2">
        <v>0.02</v>
      </c>
      <c r="O163" s="242">
        <f>ROUND(E163*N163,2)</f>
        <v>0.02</v>
      </c>
      <c r="P163" s="242">
        <v>0</v>
      </c>
      <c r="Q163" s="242">
        <f>ROUND(E163*P163,2)</f>
        <v>0</v>
      </c>
      <c r="R163" s="242"/>
      <c r="S163" s="242" t="s">
        <v>159</v>
      </c>
      <c r="T163" s="243" t="s">
        <v>160</v>
      </c>
      <c r="U163" s="216">
        <v>0</v>
      </c>
      <c r="V163" s="216">
        <f>ROUND(E163*U163,2)</f>
        <v>0</v>
      </c>
      <c r="W163" s="21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105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37">
        <v>51</v>
      </c>
      <c r="B164" s="238" t="s">
        <v>310</v>
      </c>
      <c r="C164" s="253" t="s">
        <v>311</v>
      </c>
      <c r="D164" s="239" t="s">
        <v>295</v>
      </c>
      <c r="E164" s="240">
        <v>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2">
        <v>0.02</v>
      </c>
      <c r="O164" s="242">
        <f>ROUND(E164*N164,2)</f>
        <v>0.02</v>
      </c>
      <c r="P164" s="242">
        <v>0</v>
      </c>
      <c r="Q164" s="242">
        <f>ROUND(E164*P164,2)</f>
        <v>0</v>
      </c>
      <c r="R164" s="242"/>
      <c r="S164" s="242" t="s">
        <v>159</v>
      </c>
      <c r="T164" s="243" t="s">
        <v>160</v>
      </c>
      <c r="U164" s="216">
        <v>0</v>
      </c>
      <c r="V164" s="216">
        <f>ROUND(E164*U164,2)</f>
        <v>0</v>
      </c>
      <c r="W164" s="21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105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x14ac:dyDescent="0.25">
      <c r="A165" s="222" t="s">
        <v>98</v>
      </c>
      <c r="B165" s="223" t="s">
        <v>67</v>
      </c>
      <c r="C165" s="247" t="s">
        <v>68</v>
      </c>
      <c r="D165" s="224"/>
      <c r="E165" s="225"/>
      <c r="F165" s="226"/>
      <c r="G165" s="226">
        <f>SUMIF(AG166:AG176,"&lt;&gt;NOR",G166:G176)</f>
        <v>0</v>
      </c>
      <c r="H165" s="226"/>
      <c r="I165" s="226">
        <f>SUM(I166:I176)</f>
        <v>0</v>
      </c>
      <c r="J165" s="226"/>
      <c r="K165" s="226">
        <f>SUM(K166:K176)</f>
        <v>0</v>
      </c>
      <c r="L165" s="226"/>
      <c r="M165" s="226">
        <f>SUM(M166:M176)</f>
        <v>0</v>
      </c>
      <c r="N165" s="226"/>
      <c r="O165" s="226">
        <f>SUM(O166:O176)</f>
        <v>0</v>
      </c>
      <c r="P165" s="226"/>
      <c r="Q165" s="226">
        <f>SUM(Q166:Q176)</f>
        <v>0</v>
      </c>
      <c r="R165" s="226"/>
      <c r="S165" s="226"/>
      <c r="T165" s="227"/>
      <c r="U165" s="221"/>
      <c r="V165" s="221">
        <f>SUM(V166:V176)</f>
        <v>0</v>
      </c>
      <c r="W165" s="221"/>
      <c r="AG165" t="s">
        <v>99</v>
      </c>
    </row>
    <row r="166" spans="1:60" outlineLevel="1" x14ac:dyDescent="0.25">
      <c r="A166" s="237">
        <v>52</v>
      </c>
      <c r="B166" s="238" t="s">
        <v>312</v>
      </c>
      <c r="C166" s="253" t="s">
        <v>313</v>
      </c>
      <c r="D166" s="239" t="s">
        <v>295</v>
      </c>
      <c r="E166" s="240">
        <v>1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2">
        <v>0</v>
      </c>
      <c r="O166" s="242">
        <f>ROUND(E166*N166,2)</f>
        <v>0</v>
      </c>
      <c r="P166" s="242">
        <v>0</v>
      </c>
      <c r="Q166" s="242">
        <f>ROUND(E166*P166,2)</f>
        <v>0</v>
      </c>
      <c r="R166" s="242"/>
      <c r="S166" s="242" t="s">
        <v>159</v>
      </c>
      <c r="T166" s="243" t="s">
        <v>160</v>
      </c>
      <c r="U166" s="216">
        <v>0</v>
      </c>
      <c r="V166" s="216">
        <f>ROUND(E166*U166,2)</f>
        <v>0</v>
      </c>
      <c r="W166" s="21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105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37">
        <v>53</v>
      </c>
      <c r="B167" s="238" t="s">
        <v>314</v>
      </c>
      <c r="C167" s="253" t="s">
        <v>315</v>
      </c>
      <c r="D167" s="239" t="s">
        <v>295</v>
      </c>
      <c r="E167" s="240">
        <v>1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2">
        <v>0</v>
      </c>
      <c r="O167" s="242">
        <f>ROUND(E167*N167,2)</f>
        <v>0</v>
      </c>
      <c r="P167" s="242">
        <v>0</v>
      </c>
      <c r="Q167" s="242">
        <f>ROUND(E167*P167,2)</f>
        <v>0</v>
      </c>
      <c r="R167" s="242"/>
      <c r="S167" s="242" t="s">
        <v>159</v>
      </c>
      <c r="T167" s="243" t="s">
        <v>160</v>
      </c>
      <c r="U167" s="216">
        <v>0</v>
      </c>
      <c r="V167" s="216">
        <f>ROUND(E167*U167,2)</f>
        <v>0</v>
      </c>
      <c r="W167" s="21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105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37">
        <v>54</v>
      </c>
      <c r="B168" s="238" t="s">
        <v>316</v>
      </c>
      <c r="C168" s="253" t="s">
        <v>317</v>
      </c>
      <c r="D168" s="239" t="s">
        <v>295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2">
        <v>0</v>
      </c>
      <c r="O168" s="242">
        <f>ROUND(E168*N168,2)</f>
        <v>0</v>
      </c>
      <c r="P168" s="242">
        <v>0</v>
      </c>
      <c r="Q168" s="242">
        <f>ROUND(E168*P168,2)</f>
        <v>0</v>
      </c>
      <c r="R168" s="242"/>
      <c r="S168" s="242" t="s">
        <v>159</v>
      </c>
      <c r="T168" s="243" t="s">
        <v>160</v>
      </c>
      <c r="U168" s="216">
        <v>0</v>
      </c>
      <c r="V168" s="216">
        <f>ROUND(E168*U168,2)</f>
        <v>0</v>
      </c>
      <c r="W168" s="21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105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37">
        <v>55</v>
      </c>
      <c r="B169" s="238" t="s">
        <v>318</v>
      </c>
      <c r="C169" s="253" t="s">
        <v>319</v>
      </c>
      <c r="D169" s="239" t="s">
        <v>295</v>
      </c>
      <c r="E169" s="240">
        <v>1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0</v>
      </c>
      <c r="O169" s="242">
        <f>ROUND(E169*N169,2)</f>
        <v>0</v>
      </c>
      <c r="P169" s="242">
        <v>0</v>
      </c>
      <c r="Q169" s="242">
        <f>ROUND(E169*P169,2)</f>
        <v>0</v>
      </c>
      <c r="R169" s="242"/>
      <c r="S169" s="242" t="s">
        <v>159</v>
      </c>
      <c r="T169" s="243" t="s">
        <v>160</v>
      </c>
      <c r="U169" s="216">
        <v>0</v>
      </c>
      <c r="V169" s="216">
        <f>ROUND(E169*U169,2)</f>
        <v>0</v>
      </c>
      <c r="W169" s="21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105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37">
        <v>56</v>
      </c>
      <c r="B170" s="238" t="s">
        <v>320</v>
      </c>
      <c r="C170" s="253" t="s">
        <v>321</v>
      </c>
      <c r="D170" s="239" t="s">
        <v>295</v>
      </c>
      <c r="E170" s="240">
        <v>1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2">
        <v>0</v>
      </c>
      <c r="O170" s="242">
        <f>ROUND(E170*N170,2)</f>
        <v>0</v>
      </c>
      <c r="P170" s="242">
        <v>0</v>
      </c>
      <c r="Q170" s="242">
        <f>ROUND(E170*P170,2)</f>
        <v>0</v>
      </c>
      <c r="R170" s="242"/>
      <c r="S170" s="242" t="s">
        <v>159</v>
      </c>
      <c r="T170" s="243" t="s">
        <v>160</v>
      </c>
      <c r="U170" s="216">
        <v>0</v>
      </c>
      <c r="V170" s="216">
        <f>ROUND(E170*U170,2)</f>
        <v>0</v>
      </c>
      <c r="W170" s="21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105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37">
        <v>57</v>
      </c>
      <c r="B171" s="238" t="s">
        <v>322</v>
      </c>
      <c r="C171" s="253" t="s">
        <v>323</v>
      </c>
      <c r="D171" s="239" t="s">
        <v>295</v>
      </c>
      <c r="E171" s="240">
        <v>1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2">
        <v>0</v>
      </c>
      <c r="O171" s="242">
        <f>ROUND(E171*N171,2)</f>
        <v>0</v>
      </c>
      <c r="P171" s="242">
        <v>0</v>
      </c>
      <c r="Q171" s="242">
        <f>ROUND(E171*P171,2)</f>
        <v>0</v>
      </c>
      <c r="R171" s="242"/>
      <c r="S171" s="242" t="s">
        <v>159</v>
      </c>
      <c r="T171" s="243" t="s">
        <v>160</v>
      </c>
      <c r="U171" s="216">
        <v>0</v>
      </c>
      <c r="V171" s="216">
        <f>ROUND(E171*U171,2)</f>
        <v>0</v>
      </c>
      <c r="W171" s="21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105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37">
        <v>58</v>
      </c>
      <c r="B172" s="238" t="s">
        <v>324</v>
      </c>
      <c r="C172" s="253" t="s">
        <v>325</v>
      </c>
      <c r="D172" s="239" t="s">
        <v>295</v>
      </c>
      <c r="E172" s="240">
        <v>1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2">
        <v>0</v>
      </c>
      <c r="O172" s="242">
        <f>ROUND(E172*N172,2)</f>
        <v>0</v>
      </c>
      <c r="P172" s="242">
        <v>0</v>
      </c>
      <c r="Q172" s="242">
        <f>ROUND(E172*P172,2)</f>
        <v>0</v>
      </c>
      <c r="R172" s="242"/>
      <c r="S172" s="242" t="s">
        <v>159</v>
      </c>
      <c r="T172" s="243" t="s">
        <v>160</v>
      </c>
      <c r="U172" s="216">
        <v>0</v>
      </c>
      <c r="V172" s="216">
        <f>ROUND(E172*U172,2)</f>
        <v>0</v>
      </c>
      <c r="W172" s="21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105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37">
        <v>59</v>
      </c>
      <c r="B173" s="238" t="s">
        <v>326</v>
      </c>
      <c r="C173" s="253" t="s">
        <v>327</v>
      </c>
      <c r="D173" s="239" t="s">
        <v>295</v>
      </c>
      <c r="E173" s="240">
        <v>1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2">
        <v>0</v>
      </c>
      <c r="O173" s="242">
        <f>ROUND(E173*N173,2)</f>
        <v>0</v>
      </c>
      <c r="P173" s="242">
        <v>0</v>
      </c>
      <c r="Q173" s="242">
        <f>ROUND(E173*P173,2)</f>
        <v>0</v>
      </c>
      <c r="R173" s="242"/>
      <c r="S173" s="242" t="s">
        <v>159</v>
      </c>
      <c r="T173" s="243" t="s">
        <v>160</v>
      </c>
      <c r="U173" s="216">
        <v>0</v>
      </c>
      <c r="V173" s="216">
        <f>ROUND(E173*U173,2)</f>
        <v>0</v>
      </c>
      <c r="W173" s="21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105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37">
        <v>60</v>
      </c>
      <c r="B174" s="238" t="s">
        <v>328</v>
      </c>
      <c r="C174" s="253" t="s">
        <v>329</v>
      </c>
      <c r="D174" s="239" t="s">
        <v>295</v>
      </c>
      <c r="E174" s="240">
        <v>1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2">
        <v>0</v>
      </c>
      <c r="O174" s="242">
        <f>ROUND(E174*N174,2)</f>
        <v>0</v>
      </c>
      <c r="P174" s="242">
        <v>0</v>
      </c>
      <c r="Q174" s="242">
        <f>ROUND(E174*P174,2)</f>
        <v>0</v>
      </c>
      <c r="R174" s="242"/>
      <c r="S174" s="242" t="s">
        <v>159</v>
      </c>
      <c r="T174" s="243" t="s">
        <v>160</v>
      </c>
      <c r="U174" s="216">
        <v>0</v>
      </c>
      <c r="V174" s="216">
        <f>ROUND(E174*U174,2)</f>
        <v>0</v>
      </c>
      <c r="W174" s="21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105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37">
        <v>61</v>
      </c>
      <c r="B175" s="238" t="s">
        <v>330</v>
      </c>
      <c r="C175" s="253" t="s">
        <v>331</v>
      </c>
      <c r="D175" s="239" t="s">
        <v>295</v>
      </c>
      <c r="E175" s="240">
        <v>4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2">
        <v>0</v>
      </c>
      <c r="O175" s="242">
        <f>ROUND(E175*N175,2)</f>
        <v>0</v>
      </c>
      <c r="P175" s="242">
        <v>0</v>
      </c>
      <c r="Q175" s="242">
        <f>ROUND(E175*P175,2)</f>
        <v>0</v>
      </c>
      <c r="R175" s="242"/>
      <c r="S175" s="242" t="s">
        <v>159</v>
      </c>
      <c r="T175" s="243" t="s">
        <v>160</v>
      </c>
      <c r="U175" s="216">
        <v>0</v>
      </c>
      <c r="V175" s="216">
        <f>ROUND(E175*U175,2)</f>
        <v>0</v>
      </c>
      <c r="W175" s="21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105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37">
        <v>62</v>
      </c>
      <c r="B176" s="238" t="s">
        <v>332</v>
      </c>
      <c r="C176" s="253" t="s">
        <v>333</v>
      </c>
      <c r="D176" s="239" t="s">
        <v>295</v>
      </c>
      <c r="E176" s="240">
        <v>2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2">
        <v>0</v>
      </c>
      <c r="O176" s="242">
        <f>ROUND(E176*N176,2)</f>
        <v>0</v>
      </c>
      <c r="P176" s="242">
        <v>0</v>
      </c>
      <c r="Q176" s="242">
        <f>ROUND(E176*P176,2)</f>
        <v>0</v>
      </c>
      <c r="R176" s="242"/>
      <c r="S176" s="242" t="s">
        <v>159</v>
      </c>
      <c r="T176" s="243" t="s">
        <v>160</v>
      </c>
      <c r="U176" s="216">
        <v>0</v>
      </c>
      <c r="V176" s="216">
        <f>ROUND(E176*U176,2)</f>
        <v>0</v>
      </c>
      <c r="W176" s="21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105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x14ac:dyDescent="0.25">
      <c r="A177" s="222" t="s">
        <v>98</v>
      </c>
      <c r="B177" s="223" t="s">
        <v>69</v>
      </c>
      <c r="C177" s="247" t="s">
        <v>70</v>
      </c>
      <c r="D177" s="224"/>
      <c r="E177" s="225"/>
      <c r="F177" s="226"/>
      <c r="G177" s="226">
        <f>SUMIF(AG178:AG178,"&lt;&gt;NOR",G178:G178)</f>
        <v>0</v>
      </c>
      <c r="H177" s="226"/>
      <c r="I177" s="226">
        <f>SUM(I178:I178)</f>
        <v>0</v>
      </c>
      <c r="J177" s="226"/>
      <c r="K177" s="226">
        <f>SUM(K178:K178)</f>
        <v>0</v>
      </c>
      <c r="L177" s="226"/>
      <c r="M177" s="226">
        <f>SUM(M178:M178)</f>
        <v>0</v>
      </c>
      <c r="N177" s="226"/>
      <c r="O177" s="226">
        <f>SUM(O178:O178)</f>
        <v>0</v>
      </c>
      <c r="P177" s="226"/>
      <c r="Q177" s="226">
        <f>SUM(Q178:Q178)</f>
        <v>0</v>
      </c>
      <c r="R177" s="226"/>
      <c r="S177" s="226"/>
      <c r="T177" s="227"/>
      <c r="U177" s="221"/>
      <c r="V177" s="221">
        <f>SUM(V178:V178)</f>
        <v>48.34</v>
      </c>
      <c r="W177" s="221"/>
      <c r="AG177" t="s">
        <v>99</v>
      </c>
    </row>
    <row r="178" spans="1:60" outlineLevel="1" x14ac:dyDescent="0.25">
      <c r="A178" s="237">
        <v>63</v>
      </c>
      <c r="B178" s="238" t="s">
        <v>334</v>
      </c>
      <c r="C178" s="253" t="s">
        <v>335</v>
      </c>
      <c r="D178" s="239" t="s">
        <v>155</v>
      </c>
      <c r="E178" s="240">
        <v>155.92482000000001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2">
        <v>0</v>
      </c>
      <c r="O178" s="242">
        <f>ROUND(E178*N178,2)</f>
        <v>0</v>
      </c>
      <c r="P178" s="242">
        <v>0</v>
      </c>
      <c r="Q178" s="242">
        <f>ROUND(E178*P178,2)</f>
        <v>0</v>
      </c>
      <c r="R178" s="242" t="s">
        <v>146</v>
      </c>
      <c r="S178" s="242" t="s">
        <v>104</v>
      </c>
      <c r="T178" s="243" t="s">
        <v>104</v>
      </c>
      <c r="U178" s="216">
        <v>0.31000000000000005</v>
      </c>
      <c r="V178" s="216">
        <f>ROUND(E178*U178,2)</f>
        <v>48.34</v>
      </c>
      <c r="W178" s="21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336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x14ac:dyDescent="0.25">
      <c r="A179" s="222" t="s">
        <v>98</v>
      </c>
      <c r="B179" s="223" t="s">
        <v>71</v>
      </c>
      <c r="C179" s="247" t="s">
        <v>27</v>
      </c>
      <c r="D179" s="224"/>
      <c r="E179" s="225"/>
      <c r="F179" s="226"/>
      <c r="G179" s="226">
        <f>SUMIF(AG180:AG190,"&lt;&gt;NOR",G180:G190)</f>
        <v>0</v>
      </c>
      <c r="H179" s="226"/>
      <c r="I179" s="226">
        <f>SUM(I180:I190)</f>
        <v>0</v>
      </c>
      <c r="J179" s="226"/>
      <c r="K179" s="226">
        <f>SUM(K180:K190)</f>
        <v>0</v>
      </c>
      <c r="L179" s="226"/>
      <c r="M179" s="226">
        <f>SUM(M180:M190)</f>
        <v>0</v>
      </c>
      <c r="N179" s="226"/>
      <c r="O179" s="226">
        <f>SUM(O180:O190)</f>
        <v>0</v>
      </c>
      <c r="P179" s="226"/>
      <c r="Q179" s="226">
        <f>SUM(Q180:Q190)</f>
        <v>0</v>
      </c>
      <c r="R179" s="226"/>
      <c r="S179" s="226"/>
      <c r="T179" s="227"/>
      <c r="U179" s="221"/>
      <c r="V179" s="221">
        <f>SUM(V180:V190)</f>
        <v>0</v>
      </c>
      <c r="W179" s="221"/>
      <c r="AG179" t="s">
        <v>99</v>
      </c>
    </row>
    <row r="180" spans="1:60" outlineLevel="1" x14ac:dyDescent="0.25">
      <c r="A180" s="228">
        <v>64</v>
      </c>
      <c r="B180" s="229" t="s">
        <v>337</v>
      </c>
      <c r="C180" s="248" t="s">
        <v>338</v>
      </c>
      <c r="D180" s="230" t="s">
        <v>339</v>
      </c>
      <c r="E180" s="231">
        <v>1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33">
        <v>0</v>
      </c>
      <c r="O180" s="233">
        <f>ROUND(E180*N180,2)</f>
        <v>0</v>
      </c>
      <c r="P180" s="233">
        <v>0</v>
      </c>
      <c r="Q180" s="233">
        <f>ROUND(E180*P180,2)</f>
        <v>0</v>
      </c>
      <c r="R180" s="233"/>
      <c r="S180" s="233" t="s">
        <v>104</v>
      </c>
      <c r="T180" s="234" t="s">
        <v>160</v>
      </c>
      <c r="U180" s="216">
        <v>0</v>
      </c>
      <c r="V180" s="216">
        <f>ROUND(E180*U180,2)</f>
        <v>0</v>
      </c>
      <c r="W180" s="21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340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14"/>
      <c r="B181" s="215"/>
      <c r="C181" s="254" t="s">
        <v>370</v>
      </c>
      <c r="D181" s="245"/>
      <c r="E181" s="245"/>
      <c r="F181" s="245"/>
      <c r="G181" s="245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149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14"/>
      <c r="B182" s="215"/>
      <c r="C182" s="252" t="s">
        <v>341</v>
      </c>
      <c r="D182" s="236"/>
      <c r="E182" s="236"/>
      <c r="F182" s="236"/>
      <c r="G182" s="23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149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44" t="str">
        <f>C182</f>
        <v>Vyhotovení protokolu o vytyčení stavby se seznamem souřadnic vytyčených bodů a jejich polohopisnými (S-JTSK) a výškopisnými (Bpv) hodnotami.</v>
      </c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8">
        <v>65</v>
      </c>
      <c r="B183" s="229" t="s">
        <v>342</v>
      </c>
      <c r="C183" s="248" t="s">
        <v>343</v>
      </c>
      <c r="D183" s="230" t="s">
        <v>339</v>
      </c>
      <c r="E183" s="231">
        <v>1</v>
      </c>
      <c r="F183" s="232"/>
      <c r="G183" s="233">
        <f>ROUND(E183*F183,2)</f>
        <v>0</v>
      </c>
      <c r="H183" s="232"/>
      <c r="I183" s="233">
        <f>ROUND(E183*H183,2)</f>
        <v>0</v>
      </c>
      <c r="J183" s="232"/>
      <c r="K183" s="233">
        <f>ROUND(E183*J183,2)</f>
        <v>0</v>
      </c>
      <c r="L183" s="233">
        <v>21</v>
      </c>
      <c r="M183" s="233">
        <f>G183*(1+L183/100)</f>
        <v>0</v>
      </c>
      <c r="N183" s="233">
        <v>0</v>
      </c>
      <c r="O183" s="233">
        <f>ROUND(E183*N183,2)</f>
        <v>0</v>
      </c>
      <c r="P183" s="233">
        <v>0</v>
      </c>
      <c r="Q183" s="233">
        <f>ROUND(E183*P183,2)</f>
        <v>0</v>
      </c>
      <c r="R183" s="233"/>
      <c r="S183" s="233" t="s">
        <v>104</v>
      </c>
      <c r="T183" s="234" t="s">
        <v>160</v>
      </c>
      <c r="U183" s="216">
        <v>0</v>
      </c>
      <c r="V183" s="216">
        <f>ROUND(E183*U183,2)</f>
        <v>0</v>
      </c>
      <c r="W183" s="21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340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1" outlineLevel="1" x14ac:dyDescent="0.25">
      <c r="A184" s="214"/>
      <c r="B184" s="215"/>
      <c r="C184" s="254" t="s">
        <v>344</v>
      </c>
      <c r="D184" s="245"/>
      <c r="E184" s="245"/>
      <c r="F184" s="245"/>
      <c r="G184" s="245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149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44" t="str">
        <f>C184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8">
        <v>66</v>
      </c>
      <c r="B185" s="229" t="s">
        <v>345</v>
      </c>
      <c r="C185" s="248" t="s">
        <v>346</v>
      </c>
      <c r="D185" s="230" t="s">
        <v>339</v>
      </c>
      <c r="E185" s="231">
        <v>1</v>
      </c>
      <c r="F185" s="232"/>
      <c r="G185" s="233">
        <f>ROUND(E185*F185,2)</f>
        <v>0</v>
      </c>
      <c r="H185" s="232"/>
      <c r="I185" s="233">
        <f>ROUND(E185*H185,2)</f>
        <v>0</v>
      </c>
      <c r="J185" s="232"/>
      <c r="K185" s="233">
        <f>ROUND(E185*J185,2)</f>
        <v>0</v>
      </c>
      <c r="L185" s="233">
        <v>21</v>
      </c>
      <c r="M185" s="233">
        <f>G185*(1+L185/100)</f>
        <v>0</v>
      </c>
      <c r="N185" s="233">
        <v>0</v>
      </c>
      <c r="O185" s="233">
        <f>ROUND(E185*N185,2)</f>
        <v>0</v>
      </c>
      <c r="P185" s="233">
        <v>0</v>
      </c>
      <c r="Q185" s="233">
        <f>ROUND(E185*P185,2)</f>
        <v>0</v>
      </c>
      <c r="R185" s="233"/>
      <c r="S185" s="233" t="s">
        <v>104</v>
      </c>
      <c r="T185" s="234" t="s">
        <v>160</v>
      </c>
      <c r="U185" s="216">
        <v>0</v>
      </c>
      <c r="V185" s="216">
        <f>ROUND(E185*U185,2)</f>
        <v>0</v>
      </c>
      <c r="W185" s="21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340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ht="31.2" outlineLevel="1" x14ac:dyDescent="0.25">
      <c r="A186" s="214"/>
      <c r="B186" s="215"/>
      <c r="C186" s="254" t="s">
        <v>347</v>
      </c>
      <c r="D186" s="245"/>
      <c r="E186" s="245"/>
      <c r="F186" s="245"/>
      <c r="G186" s="245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149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44" t="str">
        <f>C186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8">
        <v>67</v>
      </c>
      <c r="B187" s="229" t="s">
        <v>348</v>
      </c>
      <c r="C187" s="248" t="s">
        <v>349</v>
      </c>
      <c r="D187" s="230" t="s">
        <v>339</v>
      </c>
      <c r="E187" s="231">
        <v>1</v>
      </c>
      <c r="F187" s="232"/>
      <c r="G187" s="233">
        <f>ROUND(E187*F187,2)</f>
        <v>0</v>
      </c>
      <c r="H187" s="232"/>
      <c r="I187" s="233">
        <f>ROUND(E187*H187,2)</f>
        <v>0</v>
      </c>
      <c r="J187" s="232"/>
      <c r="K187" s="233">
        <f>ROUND(E187*J187,2)</f>
        <v>0</v>
      </c>
      <c r="L187" s="233">
        <v>21</v>
      </c>
      <c r="M187" s="233">
        <f>G187*(1+L187/100)</f>
        <v>0</v>
      </c>
      <c r="N187" s="233">
        <v>0</v>
      </c>
      <c r="O187" s="233">
        <f>ROUND(E187*N187,2)</f>
        <v>0</v>
      </c>
      <c r="P187" s="233">
        <v>0</v>
      </c>
      <c r="Q187" s="233">
        <f>ROUND(E187*P187,2)</f>
        <v>0</v>
      </c>
      <c r="R187" s="233"/>
      <c r="S187" s="233" t="s">
        <v>104</v>
      </c>
      <c r="T187" s="234" t="s">
        <v>160</v>
      </c>
      <c r="U187" s="216">
        <v>0</v>
      </c>
      <c r="V187" s="216">
        <f>ROUND(E187*U187,2)</f>
        <v>0</v>
      </c>
      <c r="W187" s="21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340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21" outlineLevel="1" x14ac:dyDescent="0.25">
      <c r="A188" s="214"/>
      <c r="B188" s="215"/>
      <c r="C188" s="254" t="s">
        <v>350</v>
      </c>
      <c r="D188" s="245"/>
      <c r="E188" s="245"/>
      <c r="F188" s="245"/>
      <c r="G188" s="245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149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44" t="str">
        <f>C188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8">
        <v>68</v>
      </c>
      <c r="B189" s="229" t="s">
        <v>351</v>
      </c>
      <c r="C189" s="248" t="s">
        <v>352</v>
      </c>
      <c r="D189" s="230" t="s">
        <v>339</v>
      </c>
      <c r="E189" s="231">
        <v>1</v>
      </c>
      <c r="F189" s="232"/>
      <c r="G189" s="233">
        <f>ROUND(E189*F189,2)</f>
        <v>0</v>
      </c>
      <c r="H189" s="232"/>
      <c r="I189" s="233">
        <f>ROUND(E189*H189,2)</f>
        <v>0</v>
      </c>
      <c r="J189" s="232"/>
      <c r="K189" s="233">
        <f>ROUND(E189*J189,2)</f>
        <v>0</v>
      </c>
      <c r="L189" s="233">
        <v>21</v>
      </c>
      <c r="M189" s="233">
        <f>G189*(1+L189/100)</f>
        <v>0</v>
      </c>
      <c r="N189" s="233">
        <v>0</v>
      </c>
      <c r="O189" s="233">
        <f>ROUND(E189*N189,2)</f>
        <v>0</v>
      </c>
      <c r="P189" s="233">
        <v>0</v>
      </c>
      <c r="Q189" s="233">
        <f>ROUND(E189*P189,2)</f>
        <v>0</v>
      </c>
      <c r="R189" s="233"/>
      <c r="S189" s="233" t="s">
        <v>104</v>
      </c>
      <c r="T189" s="234" t="s">
        <v>160</v>
      </c>
      <c r="U189" s="216">
        <v>0</v>
      </c>
      <c r="V189" s="216">
        <f>ROUND(E189*U189,2)</f>
        <v>0</v>
      </c>
      <c r="W189" s="21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 t="s">
        <v>340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31.2" outlineLevel="1" x14ac:dyDescent="0.25">
      <c r="A190" s="214"/>
      <c r="B190" s="215"/>
      <c r="C190" s="254" t="s">
        <v>353</v>
      </c>
      <c r="D190" s="245"/>
      <c r="E190" s="245"/>
      <c r="F190" s="245"/>
      <c r="G190" s="245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149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44" t="str">
        <f>C190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0" s="206"/>
      <c r="BC190" s="206"/>
      <c r="BD190" s="206"/>
      <c r="BE190" s="206"/>
      <c r="BF190" s="206"/>
      <c r="BG190" s="206"/>
      <c r="BH190" s="206"/>
    </row>
    <row r="191" spans="1:60" x14ac:dyDescent="0.25">
      <c r="A191" s="222" t="s">
        <v>98</v>
      </c>
      <c r="B191" s="223" t="s">
        <v>72</v>
      </c>
      <c r="C191" s="247" t="s">
        <v>28</v>
      </c>
      <c r="D191" s="224"/>
      <c r="E191" s="225"/>
      <c r="F191" s="226"/>
      <c r="G191" s="226">
        <f>SUMIF(AG192:AG195,"&lt;&gt;NOR",G192:G195)</f>
        <v>0</v>
      </c>
      <c r="H191" s="226"/>
      <c r="I191" s="226">
        <f>SUM(I192:I195)</f>
        <v>0</v>
      </c>
      <c r="J191" s="226"/>
      <c r="K191" s="226">
        <f>SUM(K192:K195)</f>
        <v>0</v>
      </c>
      <c r="L191" s="226"/>
      <c r="M191" s="226">
        <f>SUM(M192:M195)</f>
        <v>0</v>
      </c>
      <c r="N191" s="226"/>
      <c r="O191" s="226">
        <f>SUM(O192:O195)</f>
        <v>0</v>
      </c>
      <c r="P191" s="226"/>
      <c r="Q191" s="226">
        <f>SUM(Q192:Q195)</f>
        <v>0</v>
      </c>
      <c r="R191" s="226"/>
      <c r="S191" s="226"/>
      <c r="T191" s="227"/>
      <c r="U191" s="221"/>
      <c r="V191" s="221">
        <f>SUM(V192:V195)</f>
        <v>0</v>
      </c>
      <c r="W191" s="221"/>
      <c r="AG191" t="s">
        <v>99</v>
      </c>
    </row>
    <row r="192" spans="1:60" outlineLevel="1" x14ac:dyDescent="0.25">
      <c r="A192" s="228">
        <v>69</v>
      </c>
      <c r="B192" s="229" t="s">
        <v>354</v>
      </c>
      <c r="C192" s="248" t="s">
        <v>355</v>
      </c>
      <c r="D192" s="230" t="s">
        <v>339</v>
      </c>
      <c r="E192" s="231">
        <v>1</v>
      </c>
      <c r="F192" s="232"/>
      <c r="G192" s="233">
        <f>ROUND(E192*F192,2)</f>
        <v>0</v>
      </c>
      <c r="H192" s="232"/>
      <c r="I192" s="233">
        <f>ROUND(E192*H192,2)</f>
        <v>0</v>
      </c>
      <c r="J192" s="232"/>
      <c r="K192" s="233">
        <f>ROUND(E192*J192,2)</f>
        <v>0</v>
      </c>
      <c r="L192" s="233">
        <v>21</v>
      </c>
      <c r="M192" s="233">
        <f>G192*(1+L192/100)</f>
        <v>0</v>
      </c>
      <c r="N192" s="233">
        <v>0</v>
      </c>
      <c r="O192" s="233">
        <f>ROUND(E192*N192,2)</f>
        <v>0</v>
      </c>
      <c r="P192" s="233">
        <v>0</v>
      </c>
      <c r="Q192" s="233">
        <f>ROUND(E192*P192,2)</f>
        <v>0</v>
      </c>
      <c r="R192" s="233"/>
      <c r="S192" s="233" t="s">
        <v>104</v>
      </c>
      <c r="T192" s="234" t="s">
        <v>160</v>
      </c>
      <c r="U192" s="216">
        <v>0</v>
      </c>
      <c r="V192" s="216">
        <f>ROUND(E192*U192,2)</f>
        <v>0</v>
      </c>
      <c r="W192" s="21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340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14"/>
      <c r="B193" s="215"/>
      <c r="C193" s="254" t="s">
        <v>356</v>
      </c>
      <c r="D193" s="245"/>
      <c r="E193" s="245"/>
      <c r="F193" s="245"/>
      <c r="G193" s="245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149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44" t="str">
        <f>C193</f>
        <v>Náklady na vyhotovení dokumentace skutečného provedení stavby a její předání objednateli v požadované formě a požadovaném počtu.</v>
      </c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8">
        <v>70</v>
      </c>
      <c r="B194" s="229" t="s">
        <v>357</v>
      </c>
      <c r="C194" s="248" t="s">
        <v>358</v>
      </c>
      <c r="D194" s="230" t="s">
        <v>339</v>
      </c>
      <c r="E194" s="231">
        <v>1</v>
      </c>
      <c r="F194" s="232"/>
      <c r="G194" s="233">
        <f>ROUND(E194*F194,2)</f>
        <v>0</v>
      </c>
      <c r="H194" s="232"/>
      <c r="I194" s="233">
        <f>ROUND(E194*H194,2)</f>
        <v>0</v>
      </c>
      <c r="J194" s="232"/>
      <c r="K194" s="233">
        <f>ROUND(E194*J194,2)</f>
        <v>0</v>
      </c>
      <c r="L194" s="233">
        <v>21</v>
      </c>
      <c r="M194" s="233">
        <f>G194*(1+L194/100)</f>
        <v>0</v>
      </c>
      <c r="N194" s="233">
        <v>0</v>
      </c>
      <c r="O194" s="233">
        <f>ROUND(E194*N194,2)</f>
        <v>0</v>
      </c>
      <c r="P194" s="233">
        <v>0</v>
      </c>
      <c r="Q194" s="233">
        <f>ROUND(E194*P194,2)</f>
        <v>0</v>
      </c>
      <c r="R194" s="233"/>
      <c r="S194" s="233" t="s">
        <v>104</v>
      </c>
      <c r="T194" s="234" t="s">
        <v>160</v>
      </c>
      <c r="U194" s="216">
        <v>0</v>
      </c>
      <c r="V194" s="216">
        <f>ROUND(E194*U194,2)</f>
        <v>0</v>
      </c>
      <c r="W194" s="21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340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14"/>
      <c r="B195" s="215"/>
      <c r="C195" s="254" t="s">
        <v>359</v>
      </c>
      <c r="D195" s="245"/>
      <c r="E195" s="245"/>
      <c r="F195" s="245"/>
      <c r="G195" s="245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149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44" t="str">
        <f>C195</f>
        <v>Náklady na provedení skutečného zaměření stavby v rozsahu nezbytném pro zápis změny do katastru nemovitostí.</v>
      </c>
      <c r="BB195" s="206"/>
      <c r="BC195" s="206"/>
      <c r="BD195" s="206"/>
      <c r="BE195" s="206"/>
      <c r="BF195" s="206"/>
      <c r="BG195" s="206"/>
      <c r="BH195" s="206"/>
    </row>
    <row r="196" spans="1:60" x14ac:dyDescent="0.25">
      <c r="A196" s="5"/>
      <c r="B196" s="6"/>
      <c r="C196" s="255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E196">
        <v>15</v>
      </c>
      <c r="AF196">
        <v>21</v>
      </c>
    </row>
    <row r="197" spans="1:60" x14ac:dyDescent="0.25">
      <c r="A197" s="209"/>
      <c r="B197" s="210" t="s">
        <v>29</v>
      </c>
      <c r="C197" s="256"/>
      <c r="D197" s="211"/>
      <c r="E197" s="212"/>
      <c r="F197" s="212"/>
      <c r="G197" s="246">
        <f>G8+G52+G75+G112+G130+G145+G153+G165+G177+G179+G191</f>
        <v>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AE197">
        <f>SUMIF(L7:L195,AE196,G7:G195)</f>
        <v>0</v>
      </c>
      <c r="AF197">
        <f>SUMIF(L7:L195,AF196,G7:G195)</f>
        <v>0</v>
      </c>
      <c r="AG197" t="s">
        <v>360</v>
      </c>
    </row>
    <row r="198" spans="1:60" x14ac:dyDescent="0.25">
      <c r="A198" s="213" t="s">
        <v>361</v>
      </c>
      <c r="B198" s="213"/>
      <c r="C198" s="255"/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60" x14ac:dyDescent="0.25">
      <c r="A199" s="5"/>
      <c r="B199" s="6" t="s">
        <v>362</v>
      </c>
      <c r="C199" s="255" t="s">
        <v>363</v>
      </c>
      <c r="D199" s="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AG199" t="s">
        <v>364</v>
      </c>
    </row>
    <row r="200" spans="1:60" x14ac:dyDescent="0.25">
      <c r="A200" s="5"/>
      <c r="B200" s="6" t="s">
        <v>365</v>
      </c>
      <c r="C200" s="255" t="s">
        <v>366</v>
      </c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AG200" t="s">
        <v>367</v>
      </c>
    </row>
    <row r="201" spans="1:60" x14ac:dyDescent="0.25">
      <c r="A201" s="5"/>
      <c r="B201" s="6"/>
      <c r="C201" s="255" t="s">
        <v>368</v>
      </c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AG201" t="s">
        <v>369</v>
      </c>
    </row>
    <row r="202" spans="1:60" x14ac:dyDescent="0.25">
      <c r="A202" s="5"/>
      <c r="B202" s="6"/>
      <c r="C202" s="255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60" x14ac:dyDescent="0.25">
      <c r="C203" s="257"/>
      <c r="D203" s="190"/>
      <c r="AG203" t="s">
        <v>371</v>
      </c>
    </row>
    <row r="204" spans="1:60" x14ac:dyDescent="0.25">
      <c r="D204" s="190"/>
    </row>
    <row r="205" spans="1:60" x14ac:dyDescent="0.25">
      <c r="D205" s="190"/>
    </row>
    <row r="206" spans="1:60" x14ac:dyDescent="0.25">
      <c r="D206" s="190"/>
    </row>
    <row r="207" spans="1:60" x14ac:dyDescent="0.25">
      <c r="D207" s="190"/>
    </row>
    <row r="208" spans="1:60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sheetProtection password="DDE9" sheet="1"/>
  <mergeCells count="36">
    <mergeCell ref="C193:G193"/>
    <mergeCell ref="C195:G195"/>
    <mergeCell ref="C181:G181"/>
    <mergeCell ref="C182:G182"/>
    <mergeCell ref="C184:G184"/>
    <mergeCell ref="C186:G186"/>
    <mergeCell ref="C188:G188"/>
    <mergeCell ref="C190:G190"/>
    <mergeCell ref="C114:G114"/>
    <mergeCell ref="C119:G119"/>
    <mergeCell ref="C122:G122"/>
    <mergeCell ref="C134:G134"/>
    <mergeCell ref="C138:G138"/>
    <mergeCell ref="C147:G147"/>
    <mergeCell ref="C61:G61"/>
    <mergeCell ref="C68:G68"/>
    <mergeCell ref="C92:G92"/>
    <mergeCell ref="C95:G95"/>
    <mergeCell ref="C96:G96"/>
    <mergeCell ref="C98:G98"/>
    <mergeCell ref="C43:G43"/>
    <mergeCell ref="C44:G44"/>
    <mergeCell ref="C47:G47"/>
    <mergeCell ref="C48:G48"/>
    <mergeCell ref="C54:G54"/>
    <mergeCell ref="C59:G59"/>
    <mergeCell ref="A1:G1"/>
    <mergeCell ref="C2:G2"/>
    <mergeCell ref="C3:G3"/>
    <mergeCell ref="C4:G4"/>
    <mergeCell ref="A198:B198"/>
    <mergeCell ref="C10:G10"/>
    <mergeCell ref="C16:G16"/>
    <mergeCell ref="C19:G19"/>
    <mergeCell ref="C34:G34"/>
    <mergeCell ref="C39:G3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2014-02-28T09:52:57Z</cp:lastPrinted>
  <dcterms:created xsi:type="dcterms:W3CDTF">2009-04-08T07:15:50Z</dcterms:created>
  <dcterms:modified xsi:type="dcterms:W3CDTF">2018-04-27T09:17:16Z</dcterms:modified>
</cp:coreProperties>
</file>