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a\Desktop\Documents\PRÁCE 0\práce 2014x\Čimburová\Č20-2016 rampa Lužická\"/>
    </mc:Choice>
  </mc:AlternateContent>
  <bookViews>
    <workbookView xWindow="0" yWindow="0" windowWidth="23040" windowHeight="9084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Rekapitulace!$G$20</definedName>
    <definedName name="Dodavka0">Položky!#REF!</definedName>
    <definedName name="HSV">Rekapitulace!$E$20</definedName>
    <definedName name="HSV0">Položky!#REF!</definedName>
    <definedName name="HZS">Rekapitulace!$I$20</definedName>
    <definedName name="HZS0">Položky!#REF!</definedName>
    <definedName name="JKSO">'Krycí list'!$G$2</definedName>
    <definedName name="MJ">'Krycí list'!$G$5</definedName>
    <definedName name="Mont">Rekapitulace!$H$20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Položky!$A$1:$G$171</definedName>
    <definedName name="_xlnm.Print_Area" localSheetId="1">Rekapitulace!$A$1:$I$34</definedName>
    <definedName name="PocetMJ">'Krycí list'!$G$6</definedName>
    <definedName name="Poznamka">'Krycí list'!$B$37</definedName>
    <definedName name="Projektant">'Krycí list'!$C$8</definedName>
    <definedName name="PSV">Rekapitulace!$F$20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70" i="3"/>
  <c r="BD170" i="3"/>
  <c r="BC170" i="3"/>
  <c r="BB170" i="3"/>
  <c r="BA170" i="3"/>
  <c r="G170" i="3"/>
  <c r="BE169" i="3"/>
  <c r="BD169" i="3"/>
  <c r="BC169" i="3"/>
  <c r="BB169" i="3"/>
  <c r="G169" i="3"/>
  <c r="BA169" i="3" s="1"/>
  <c r="BE168" i="3"/>
  <c r="BD168" i="3"/>
  <c r="BC168" i="3"/>
  <c r="BB168" i="3"/>
  <c r="BA168" i="3"/>
  <c r="G168" i="3"/>
  <c r="BE167" i="3"/>
  <c r="BD167" i="3"/>
  <c r="BD171" i="3" s="1"/>
  <c r="H19" i="2" s="1"/>
  <c r="BC167" i="3"/>
  <c r="BB167" i="3"/>
  <c r="G167" i="3"/>
  <c r="BA167" i="3" s="1"/>
  <c r="BE166" i="3"/>
  <c r="BE171" i="3" s="1"/>
  <c r="I19" i="2" s="1"/>
  <c r="BD166" i="3"/>
  <c r="BC166" i="3"/>
  <c r="BB166" i="3"/>
  <c r="BB171" i="3" s="1"/>
  <c r="F19" i="2" s="1"/>
  <c r="BA166" i="3"/>
  <c r="BA171" i="3" s="1"/>
  <c r="E19" i="2" s="1"/>
  <c r="G166" i="3"/>
  <c r="B19" i="2"/>
  <c r="A19" i="2"/>
  <c r="BC171" i="3"/>
  <c r="G19" i="2" s="1"/>
  <c r="C171" i="3"/>
  <c r="BE159" i="3"/>
  <c r="BD159" i="3"/>
  <c r="BC159" i="3"/>
  <c r="BB159" i="3"/>
  <c r="BA159" i="3"/>
  <c r="G159" i="3"/>
  <c r="BE157" i="3"/>
  <c r="BD157" i="3"/>
  <c r="BD164" i="3" s="1"/>
  <c r="H18" i="2" s="1"/>
  <c r="BC157" i="3"/>
  <c r="BA157" i="3"/>
  <c r="G157" i="3"/>
  <c r="BB157" i="3" s="1"/>
  <c r="BE156" i="3"/>
  <c r="BE164" i="3" s="1"/>
  <c r="I18" i="2" s="1"/>
  <c r="BD156" i="3"/>
  <c r="BC156" i="3"/>
  <c r="BB156" i="3"/>
  <c r="BB164" i="3" s="1"/>
  <c r="F18" i="2" s="1"/>
  <c r="BA156" i="3"/>
  <c r="BA164" i="3" s="1"/>
  <c r="E18" i="2" s="1"/>
  <c r="G156" i="3"/>
  <c r="B18" i="2"/>
  <c r="A18" i="2"/>
  <c r="BC164" i="3"/>
  <c r="G18" i="2" s="1"/>
  <c r="C164" i="3"/>
  <c r="BE153" i="3"/>
  <c r="BD153" i="3"/>
  <c r="BC153" i="3"/>
  <c r="BB153" i="3"/>
  <c r="BA153" i="3"/>
  <c r="G153" i="3"/>
  <c r="BE151" i="3"/>
  <c r="BD151" i="3"/>
  <c r="BC151" i="3"/>
  <c r="BA151" i="3"/>
  <c r="G151" i="3"/>
  <c r="BB151" i="3" s="1"/>
  <c r="BE149" i="3"/>
  <c r="BD149" i="3"/>
  <c r="BC149" i="3"/>
  <c r="BB149" i="3"/>
  <c r="BA149" i="3"/>
  <c r="G149" i="3"/>
  <c r="BE146" i="3"/>
  <c r="BD146" i="3"/>
  <c r="BC146" i="3"/>
  <c r="BA146" i="3"/>
  <c r="G146" i="3"/>
  <c r="BB146" i="3" s="1"/>
  <c r="BE143" i="3"/>
  <c r="BD143" i="3"/>
  <c r="BC143" i="3"/>
  <c r="BB143" i="3"/>
  <c r="BA143" i="3"/>
  <c r="G143" i="3"/>
  <c r="BE140" i="3"/>
  <c r="BD140" i="3"/>
  <c r="BD154" i="3" s="1"/>
  <c r="H17" i="2" s="1"/>
  <c r="BC140" i="3"/>
  <c r="BC154" i="3" s="1"/>
  <c r="G17" i="2" s="1"/>
  <c r="BA140" i="3"/>
  <c r="G140" i="3"/>
  <c r="G154" i="3" s="1"/>
  <c r="B17" i="2"/>
  <c r="A17" i="2"/>
  <c r="BE154" i="3"/>
  <c r="I17" i="2" s="1"/>
  <c r="BA154" i="3"/>
  <c r="E17" i="2" s="1"/>
  <c r="C154" i="3"/>
  <c r="BE137" i="3"/>
  <c r="BD137" i="3"/>
  <c r="BC137" i="3"/>
  <c r="BA137" i="3"/>
  <c r="G137" i="3"/>
  <c r="BB137" i="3" s="1"/>
  <c r="BE136" i="3"/>
  <c r="BD136" i="3"/>
  <c r="BC136" i="3"/>
  <c r="BB136" i="3"/>
  <c r="BA136" i="3"/>
  <c r="G136" i="3"/>
  <c r="BE135" i="3"/>
  <c r="BE138" i="3" s="1"/>
  <c r="I16" i="2" s="1"/>
  <c r="BD135" i="3"/>
  <c r="BD138" i="3" s="1"/>
  <c r="H16" i="2" s="1"/>
  <c r="BC135" i="3"/>
  <c r="BA135" i="3"/>
  <c r="BA138" i="3" s="1"/>
  <c r="E16" i="2" s="1"/>
  <c r="G135" i="3"/>
  <c r="BB135" i="3" s="1"/>
  <c r="BE134" i="3"/>
  <c r="BD134" i="3"/>
  <c r="BC134" i="3"/>
  <c r="BB134" i="3"/>
  <c r="BB138" i="3" s="1"/>
  <c r="F16" i="2" s="1"/>
  <c r="BA134" i="3"/>
  <c r="G134" i="3"/>
  <c r="B16" i="2"/>
  <c r="A16" i="2"/>
  <c r="BC138" i="3"/>
  <c r="G16" i="2" s="1"/>
  <c r="C138" i="3"/>
  <c r="BE131" i="3"/>
  <c r="BD131" i="3"/>
  <c r="BC131" i="3"/>
  <c r="BB131" i="3"/>
  <c r="BB132" i="3" s="1"/>
  <c r="F15" i="2" s="1"/>
  <c r="BA131" i="3"/>
  <c r="G131" i="3"/>
  <c r="I15" i="2"/>
  <c r="H15" i="2"/>
  <c r="E15" i="2"/>
  <c r="B15" i="2"/>
  <c r="A15" i="2"/>
  <c r="BE132" i="3"/>
  <c r="BD132" i="3"/>
  <c r="BC132" i="3"/>
  <c r="G15" i="2" s="1"/>
  <c r="BA132" i="3"/>
  <c r="G132" i="3"/>
  <c r="C132" i="3"/>
  <c r="BE127" i="3"/>
  <c r="BD127" i="3"/>
  <c r="BC127" i="3"/>
  <c r="BB127" i="3"/>
  <c r="BA127" i="3"/>
  <c r="G127" i="3"/>
  <c r="BE123" i="3"/>
  <c r="BD123" i="3"/>
  <c r="BC123" i="3"/>
  <c r="BB123" i="3"/>
  <c r="G123" i="3"/>
  <c r="BA123" i="3" s="1"/>
  <c r="BE122" i="3"/>
  <c r="BD122" i="3"/>
  <c r="BC122" i="3"/>
  <c r="BB122" i="3"/>
  <c r="BA122" i="3"/>
  <c r="G122" i="3"/>
  <c r="BE120" i="3"/>
  <c r="BD120" i="3"/>
  <c r="BC120" i="3"/>
  <c r="BB120" i="3"/>
  <c r="G120" i="3"/>
  <c r="BA120" i="3" s="1"/>
  <c r="BE117" i="3"/>
  <c r="BD117" i="3"/>
  <c r="BC117" i="3"/>
  <c r="BB117" i="3"/>
  <c r="BA117" i="3"/>
  <c r="G117" i="3"/>
  <c r="BE114" i="3"/>
  <c r="BD114" i="3"/>
  <c r="BC114" i="3"/>
  <c r="BB114" i="3"/>
  <c r="G114" i="3"/>
  <c r="BA114" i="3" s="1"/>
  <c r="BE111" i="3"/>
  <c r="BD111" i="3"/>
  <c r="BC111" i="3"/>
  <c r="BB111" i="3"/>
  <c r="G111" i="3"/>
  <c r="BA111" i="3" s="1"/>
  <c r="BE110" i="3"/>
  <c r="BD110" i="3"/>
  <c r="BC110" i="3"/>
  <c r="BB110" i="3"/>
  <c r="G110" i="3"/>
  <c r="BA110" i="3" s="1"/>
  <c r="BE107" i="3"/>
  <c r="BD107" i="3"/>
  <c r="BC107" i="3"/>
  <c r="BC129" i="3" s="1"/>
  <c r="G14" i="2" s="1"/>
  <c r="BB107" i="3"/>
  <c r="BB129" i="3" s="1"/>
  <c r="F14" i="2" s="1"/>
  <c r="G107" i="3"/>
  <c r="BA107" i="3" s="1"/>
  <c r="BE104" i="3"/>
  <c r="BD104" i="3"/>
  <c r="BD129" i="3" s="1"/>
  <c r="H14" i="2" s="1"/>
  <c r="BC104" i="3"/>
  <c r="BB104" i="3"/>
  <c r="G104" i="3"/>
  <c r="G129" i="3" s="1"/>
  <c r="B14" i="2"/>
  <c r="A14" i="2"/>
  <c r="BE129" i="3"/>
  <c r="I14" i="2" s="1"/>
  <c r="C129" i="3"/>
  <c r="BE101" i="3"/>
  <c r="BE102" i="3" s="1"/>
  <c r="I13" i="2" s="1"/>
  <c r="BD101" i="3"/>
  <c r="BD102" i="3" s="1"/>
  <c r="H13" i="2" s="1"/>
  <c r="BC101" i="3"/>
  <c r="BB101" i="3"/>
  <c r="G101" i="3"/>
  <c r="BA101" i="3" s="1"/>
  <c r="BE100" i="3"/>
  <c r="BD100" i="3"/>
  <c r="BC100" i="3"/>
  <c r="BB100" i="3"/>
  <c r="BB102" i="3" s="1"/>
  <c r="F13" i="2" s="1"/>
  <c r="G100" i="3"/>
  <c r="BA100" i="3" s="1"/>
  <c r="B13" i="2"/>
  <c r="A13" i="2"/>
  <c r="BC102" i="3"/>
  <c r="G13" i="2" s="1"/>
  <c r="C102" i="3"/>
  <c r="BE93" i="3"/>
  <c r="BD93" i="3"/>
  <c r="BC93" i="3"/>
  <c r="BB93" i="3"/>
  <c r="G93" i="3"/>
  <c r="BA93" i="3" s="1"/>
  <c r="BE92" i="3"/>
  <c r="BD92" i="3"/>
  <c r="BC92" i="3"/>
  <c r="BB92" i="3"/>
  <c r="G92" i="3"/>
  <c r="BA92" i="3" s="1"/>
  <c r="BE89" i="3"/>
  <c r="BD89" i="3"/>
  <c r="BC89" i="3"/>
  <c r="BB89" i="3"/>
  <c r="G89" i="3"/>
  <c r="BA89" i="3" s="1"/>
  <c r="BE87" i="3"/>
  <c r="BD87" i="3"/>
  <c r="BC87" i="3"/>
  <c r="BB87" i="3"/>
  <c r="G87" i="3"/>
  <c r="BA87" i="3" s="1"/>
  <c r="BE86" i="3"/>
  <c r="BD86" i="3"/>
  <c r="BC86" i="3"/>
  <c r="BB86" i="3"/>
  <c r="G86" i="3"/>
  <c r="BA86" i="3" s="1"/>
  <c r="BE84" i="3"/>
  <c r="BD84" i="3"/>
  <c r="BC84" i="3"/>
  <c r="BB84" i="3"/>
  <c r="G84" i="3"/>
  <c r="BA84" i="3" s="1"/>
  <c r="BE82" i="3"/>
  <c r="BD82" i="3"/>
  <c r="BC82" i="3"/>
  <c r="BC98" i="3" s="1"/>
  <c r="G12" i="2" s="1"/>
  <c r="BB82" i="3"/>
  <c r="BB98" i="3" s="1"/>
  <c r="F12" i="2" s="1"/>
  <c r="G82" i="3"/>
  <c r="BA82" i="3" s="1"/>
  <c r="BE81" i="3"/>
  <c r="BD81" i="3"/>
  <c r="BD98" i="3" s="1"/>
  <c r="H12" i="2" s="1"/>
  <c r="BC81" i="3"/>
  <c r="BB81" i="3"/>
  <c r="G81" i="3"/>
  <c r="G98" i="3" s="1"/>
  <c r="B12" i="2"/>
  <c r="A12" i="2"/>
  <c r="BE98" i="3"/>
  <c r="I12" i="2" s="1"/>
  <c r="C98" i="3"/>
  <c r="BE78" i="3"/>
  <c r="BE79" i="3" s="1"/>
  <c r="I11" i="2" s="1"/>
  <c r="BD78" i="3"/>
  <c r="BD79" i="3" s="1"/>
  <c r="H11" i="2" s="1"/>
  <c r="BC78" i="3"/>
  <c r="BB78" i="3"/>
  <c r="G78" i="3"/>
  <c r="BA78" i="3" s="1"/>
  <c r="BE76" i="3"/>
  <c r="BD76" i="3"/>
  <c r="BC76" i="3"/>
  <c r="BB76" i="3"/>
  <c r="BB79" i="3" s="1"/>
  <c r="F11" i="2" s="1"/>
  <c r="G76" i="3"/>
  <c r="BA76" i="3" s="1"/>
  <c r="BA79" i="3" s="1"/>
  <c r="E11" i="2" s="1"/>
  <c r="B11" i="2"/>
  <c r="A11" i="2"/>
  <c r="BC79" i="3"/>
  <c r="G11" i="2" s="1"/>
  <c r="C79" i="3"/>
  <c r="BE73" i="3"/>
  <c r="BD73" i="3"/>
  <c r="BC73" i="3"/>
  <c r="BB73" i="3"/>
  <c r="G73" i="3"/>
  <c r="BA73" i="3" s="1"/>
  <c r="BE72" i="3"/>
  <c r="BD72" i="3"/>
  <c r="BC72" i="3"/>
  <c r="BB72" i="3"/>
  <c r="G72" i="3"/>
  <c r="BA72" i="3" s="1"/>
  <c r="BE71" i="3"/>
  <c r="BD71" i="3"/>
  <c r="BC71" i="3"/>
  <c r="BB71" i="3"/>
  <c r="G71" i="3"/>
  <c r="BA71" i="3" s="1"/>
  <c r="BE70" i="3"/>
  <c r="BD70" i="3"/>
  <c r="BC70" i="3"/>
  <c r="BB70" i="3"/>
  <c r="G70" i="3"/>
  <c r="BA70" i="3" s="1"/>
  <c r="BE67" i="3"/>
  <c r="BD67" i="3"/>
  <c r="BC67" i="3"/>
  <c r="BB67" i="3"/>
  <c r="G67" i="3"/>
  <c r="BA67" i="3" s="1"/>
  <c r="BE64" i="3"/>
  <c r="BE74" i="3" s="1"/>
  <c r="I10" i="2" s="1"/>
  <c r="BD64" i="3"/>
  <c r="BD74" i="3" s="1"/>
  <c r="H10" i="2" s="1"/>
  <c r="BC64" i="3"/>
  <c r="BB64" i="3"/>
  <c r="G64" i="3"/>
  <c r="BA64" i="3" s="1"/>
  <c r="BE61" i="3"/>
  <c r="BD61" i="3"/>
  <c r="BC61" i="3"/>
  <c r="BB61" i="3"/>
  <c r="BB74" i="3" s="1"/>
  <c r="F10" i="2" s="1"/>
  <c r="G61" i="3"/>
  <c r="BA61" i="3" s="1"/>
  <c r="B10" i="2"/>
  <c r="A10" i="2"/>
  <c r="BC74" i="3"/>
  <c r="G10" i="2" s="1"/>
  <c r="C74" i="3"/>
  <c r="BE58" i="3"/>
  <c r="BD58" i="3"/>
  <c r="BC58" i="3"/>
  <c r="BB58" i="3"/>
  <c r="G58" i="3"/>
  <c r="BA58" i="3" s="1"/>
  <c r="BE54" i="3"/>
  <c r="BD54" i="3"/>
  <c r="BC54" i="3"/>
  <c r="BB54" i="3"/>
  <c r="G54" i="3"/>
  <c r="BA54" i="3" s="1"/>
  <c r="BE50" i="3"/>
  <c r="BD50" i="3"/>
  <c r="BC50" i="3"/>
  <c r="BB50" i="3"/>
  <c r="G50" i="3"/>
  <c r="BA50" i="3" s="1"/>
  <c r="BE48" i="3"/>
  <c r="BD48" i="3"/>
  <c r="BC48" i="3"/>
  <c r="BB48" i="3"/>
  <c r="G48" i="3"/>
  <c r="BA48" i="3" s="1"/>
  <c r="BE45" i="3"/>
  <c r="BD45" i="3"/>
  <c r="BC45" i="3"/>
  <c r="BC59" i="3" s="1"/>
  <c r="G9" i="2" s="1"/>
  <c r="BB45" i="3"/>
  <c r="BB59" i="3" s="1"/>
  <c r="F9" i="2" s="1"/>
  <c r="G45" i="3"/>
  <c r="BA45" i="3" s="1"/>
  <c r="BE44" i="3"/>
  <c r="BD44" i="3"/>
  <c r="BD59" i="3" s="1"/>
  <c r="H9" i="2" s="1"/>
  <c r="BC44" i="3"/>
  <c r="BB44" i="3"/>
  <c r="G44" i="3"/>
  <c r="G59" i="3" s="1"/>
  <c r="B9" i="2"/>
  <c r="A9" i="2"/>
  <c r="BE59" i="3"/>
  <c r="I9" i="2" s="1"/>
  <c r="C59" i="3"/>
  <c r="BE39" i="3"/>
  <c r="BD39" i="3"/>
  <c r="BC39" i="3"/>
  <c r="BB39" i="3"/>
  <c r="G39" i="3"/>
  <c r="BA39" i="3" s="1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E33" i="3"/>
  <c r="BD33" i="3"/>
  <c r="BC33" i="3"/>
  <c r="BC42" i="3" s="1"/>
  <c r="G8" i="2" s="1"/>
  <c r="BB33" i="3"/>
  <c r="BB42" i="3" s="1"/>
  <c r="F8" i="2" s="1"/>
  <c r="G33" i="3"/>
  <c r="BA33" i="3" s="1"/>
  <c r="BE30" i="3"/>
  <c r="BD30" i="3"/>
  <c r="BD42" i="3" s="1"/>
  <c r="H8" i="2" s="1"/>
  <c r="BC30" i="3"/>
  <c r="BB30" i="3"/>
  <c r="G30" i="3"/>
  <c r="G42" i="3" s="1"/>
  <c r="B8" i="2"/>
  <c r="A8" i="2"/>
  <c r="BE42" i="3"/>
  <c r="I8" i="2" s="1"/>
  <c r="C42" i="3"/>
  <c r="BE25" i="3"/>
  <c r="BD25" i="3"/>
  <c r="BC25" i="3"/>
  <c r="BB25" i="3"/>
  <c r="G25" i="3"/>
  <c r="BA25" i="3" s="1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7" i="3"/>
  <c r="BD17" i="3"/>
  <c r="BC17" i="3"/>
  <c r="BB17" i="3"/>
  <c r="G17" i="3"/>
  <c r="BA17" i="3" s="1"/>
  <c r="BE12" i="3"/>
  <c r="BD12" i="3"/>
  <c r="BC12" i="3"/>
  <c r="BB12" i="3"/>
  <c r="G12" i="3"/>
  <c r="BA12" i="3" s="1"/>
  <c r="BE9" i="3"/>
  <c r="BD9" i="3"/>
  <c r="BC9" i="3"/>
  <c r="BC28" i="3" s="1"/>
  <c r="G7" i="2" s="1"/>
  <c r="G20" i="2" s="1"/>
  <c r="C18" i="1" s="1"/>
  <c r="BB9" i="3"/>
  <c r="BB28" i="3" s="1"/>
  <c r="F7" i="2" s="1"/>
  <c r="G9" i="3"/>
  <c r="BA9" i="3" s="1"/>
  <c r="BE8" i="3"/>
  <c r="BD8" i="3"/>
  <c r="BD28" i="3" s="1"/>
  <c r="H7" i="2" s="1"/>
  <c r="H20" i="2" s="1"/>
  <c r="C17" i="1" s="1"/>
  <c r="BC8" i="3"/>
  <c r="BB8" i="3"/>
  <c r="G8" i="3"/>
  <c r="G28" i="3" s="1"/>
  <c r="B7" i="2"/>
  <c r="A7" i="2"/>
  <c r="BE28" i="3"/>
  <c r="I7" i="2" s="1"/>
  <c r="I20" i="2" s="1"/>
  <c r="C21" i="1" s="1"/>
  <c r="C28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102" i="3" l="1"/>
  <c r="E13" i="2" s="1"/>
  <c r="BA74" i="3"/>
  <c r="E10" i="2" s="1"/>
  <c r="BA8" i="3"/>
  <c r="BA28" i="3" s="1"/>
  <c r="E7" i="2" s="1"/>
  <c r="BA30" i="3"/>
  <c r="BA42" i="3" s="1"/>
  <c r="E8" i="2" s="1"/>
  <c r="BA44" i="3"/>
  <c r="BA59" i="3" s="1"/>
  <c r="E9" i="2" s="1"/>
  <c r="G74" i="3"/>
  <c r="G79" i="3"/>
  <c r="BA81" i="3"/>
  <c r="BA98" i="3" s="1"/>
  <c r="E12" i="2" s="1"/>
  <c r="G102" i="3"/>
  <c r="BA104" i="3"/>
  <c r="BA129" i="3" s="1"/>
  <c r="E14" i="2" s="1"/>
  <c r="G138" i="3"/>
  <c r="G164" i="3"/>
  <c r="G171" i="3"/>
  <c r="BB140" i="3"/>
  <c r="BB154" i="3" s="1"/>
  <c r="F17" i="2" s="1"/>
  <c r="F20" i="2" s="1"/>
  <c r="C16" i="1" s="1"/>
  <c r="E20" i="2" l="1"/>
  <c r="C15" i="1" l="1"/>
  <c r="C19" i="1" s="1"/>
  <c r="C22" i="1" s="1"/>
  <c r="G32" i="2"/>
  <c r="I32" i="2" s="1"/>
  <c r="G31" i="2"/>
  <c r="I31" i="2" s="1"/>
  <c r="G21" i="1" s="1"/>
  <c r="G30" i="2"/>
  <c r="I30" i="2" s="1"/>
  <c r="G20" i="1" s="1"/>
  <c r="G29" i="2"/>
  <c r="I29" i="2" s="1"/>
  <c r="G19" i="1" s="1"/>
  <c r="G28" i="2"/>
  <c r="I28" i="2" s="1"/>
  <c r="G18" i="1" s="1"/>
  <c r="G27" i="2"/>
  <c r="I27" i="2" s="1"/>
  <c r="G17" i="1" s="1"/>
  <c r="G26" i="2"/>
  <c r="I26" i="2" s="1"/>
  <c r="G16" i="1" s="1"/>
  <c r="G25" i="2"/>
  <c r="I25" i="2" s="1"/>
  <c r="H33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<sst xmlns="http://schemas.openxmlformats.org/spreadsheetml/2006/main" count="511" uniqueCount="317">
  <si>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</si>
  <si>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</si>
  <si>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</si>
  <si>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</si>
  <si>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</si>
  <si>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</si>
  <si>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</si>
  <si>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</si>
  <si>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</si>
  <si>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</si>
  <si>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</si>
  <si>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</si>
  <si>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</si>
  <si>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</si>
  <si>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</si>
  <si>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</si>
  <si>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</si>
  <si>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</si>
  <si>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</si>
  <si>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</si>
  <si>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</si>
  <si>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</si>
  <si>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</si>
  <si>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</si>
  <si>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</si>
  <si>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</si>
  <si>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</si>
  <si>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</si>
  <si>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</si>
  <si>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</si>
  <si>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</si>
  <si>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</si>
  <si>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</si>
  <si>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</si>
  <si>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</si>
  <si>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</si>
  <si>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</si>
  <si>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</si>
  <si>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</si>
  <si>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</si>
  <si>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</si>
  <si>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</si>
  <si>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</si>
  <si>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</si>
  <si>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</si>
  <si>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</si>
  <si>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</si>
  <si>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</si>
  <si>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</si>
  <si>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</si>
  <si>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</si>
  <si>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</si>
  <si>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</si>
  <si>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</si>
  <si>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</si>
  <si>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</si>
  <si>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</si>
  <si>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</si>
  <si>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</si>
  <si>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</si>
  <si>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</si>
  <si>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</si>
  <si>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</si>
  <si>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</si>
  <si>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</si>
  <si>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</si>
  <si>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</si>
  <si>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</si>
  <si>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</si>
  <si>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</si>
  <si>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</si>
  <si>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</si>
  <si>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</si>
  <si>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</si>
  <si>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</si>
  <si>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</si>
  <si>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</si>
  <si>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</si>
  <si>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7407</t>
  </si>
  <si>
    <t>Oprava schodišť a rampy v areálu objektu Lužická 4</t>
  </si>
  <si>
    <t>Oprava schodišť a rampy, Lužická 4</t>
  </si>
  <si>
    <t>7408</t>
  </si>
  <si>
    <t>Oprava schodišť a rampy v areálu objektu</t>
  </si>
  <si>
    <t>111201101RXX</t>
  </si>
  <si>
    <t>Odstranění křovin i s kořeny na ploše do 1000 m2 vč. likvidace</t>
  </si>
  <si>
    <t>m2</t>
  </si>
  <si>
    <t>130901121R00</t>
  </si>
  <si>
    <t xml:space="preserve">Bourání konstrukcí z betonu prostého </t>
  </si>
  <si>
    <t>m3</t>
  </si>
  <si>
    <t>S1:0,3*(0,9*2*4+0,9*(1,962+1,3+4,25)*2)</t>
  </si>
  <si>
    <t>S2:0,3*0,9*3+0,6*0,9+0,3*0,9*(2,348+0,6+1,677)*2</t>
  </si>
  <si>
    <t>139601101R00</t>
  </si>
  <si>
    <t xml:space="preserve">Ruční výkop jam, rýh a šachet v hornině tř. 1 - 2 </t>
  </si>
  <si>
    <t>S1:0,3*0,9*4+0,3*0,9*(3,782+1,325+2,795)*2+0,6*2,2*0,9</t>
  </si>
  <si>
    <t>S2:0,3*0,9*2*4+0,3*0,65*2+0,3*0,9*(1,611+0,885+3)*2</t>
  </si>
  <si>
    <t>patky pro pacholata:0,3*0,3*0,9*2</t>
  </si>
  <si>
    <t>sloupek pro zábradlí rampy:0,3*0,3*0,6</t>
  </si>
  <si>
    <t>162701105R00</t>
  </si>
  <si>
    <t xml:space="preserve">Vodorovné přemístění výkopku z hor.1-4 do 10000 m </t>
  </si>
  <si>
    <t>12,2689-1,638</t>
  </si>
  <si>
    <t>167101101R00</t>
  </si>
  <si>
    <t xml:space="preserve">Nakládání výkopku z hor.1-4 v množství do 100 m3 </t>
  </si>
  <si>
    <t>171201201R00</t>
  </si>
  <si>
    <t xml:space="preserve">Uložení sypaniny na skládku </t>
  </si>
  <si>
    <t>199000002R00</t>
  </si>
  <si>
    <t xml:space="preserve">Poplatek za skládku horniny 1- 4 </t>
  </si>
  <si>
    <t>174101101R00</t>
  </si>
  <si>
    <t xml:space="preserve">Zásyp jam, rýh, šachet se zhutněním </t>
  </si>
  <si>
    <t>S1:0,65*2,2*0,6</t>
  </si>
  <si>
    <t>S2:0,3*0,65*2*2</t>
  </si>
  <si>
    <t>182001132R00</t>
  </si>
  <si>
    <t xml:space="preserve">Plošná úprava terénu, nerovnosti do 20 cm svah 1:2 </t>
  </si>
  <si>
    <t>S1:2,5*(3,782+1,625+2,795+0,3+1)</t>
  </si>
  <si>
    <t>S2:2,5*(1,44+0,9+3+0,3+1)</t>
  </si>
  <si>
    <t>27</t>
  </si>
  <si>
    <t>Základy</t>
  </si>
  <si>
    <t>274313621R00</t>
  </si>
  <si>
    <t xml:space="preserve">Beton základových pasů prostý C 20/25 </t>
  </si>
  <si>
    <t>S1:(0,3*0,65*2*4+0,3*0,7*(3,782+1,3+2,975)+0,2*1,25*(3,9+1,3+2,8))*1,035</t>
  </si>
  <si>
    <t>S2:(0,3*0,65*(2*4+1,611+0,885+3)+0,2*1,25*(1,611+0,885+3+0,61))*1,035</t>
  </si>
  <si>
    <t>274351215R00</t>
  </si>
  <si>
    <t xml:space="preserve">Bednění stěn základových pasů - zřízení </t>
  </si>
  <si>
    <t>S1:0,6*(3,9+1,3+2,8+0,2)*2</t>
  </si>
  <si>
    <t>S2:0,6*(1,611+0,885+3+0,61+0,2)*2</t>
  </si>
  <si>
    <t>274351216R00</t>
  </si>
  <si>
    <t xml:space="preserve">Bednění stěn základových pasů - odstranění </t>
  </si>
  <si>
    <t>274361921R00</t>
  </si>
  <si>
    <t xml:space="preserve">Výztuž základových pasů ze svařovaných sítí </t>
  </si>
  <si>
    <t>t</t>
  </si>
  <si>
    <t>14,5*2*3,083*1,15*0,001</t>
  </si>
  <si>
    <t>275313621R00</t>
  </si>
  <si>
    <t xml:space="preserve">Beton základových patek prostý C 20/25 </t>
  </si>
  <si>
    <t>pro pacholata:0,3*0,3*0,9*2*1,035</t>
  </si>
  <si>
    <t>sloupek zábradlí rampy:0,3*0,3*0,6*1,035</t>
  </si>
  <si>
    <t>4</t>
  </si>
  <si>
    <t>Vodorovné konstrukce</t>
  </si>
  <si>
    <t>411354256R00</t>
  </si>
  <si>
    <t xml:space="preserve">Bednění stropů plech pozink. vlna 50 mm tl. 1,0 mm </t>
  </si>
  <si>
    <t>430321314R00</t>
  </si>
  <si>
    <t xml:space="preserve">Schodišťové konstrukce, železobeton C 20/25 </t>
  </si>
  <si>
    <t>S1:0,15*2*(3,782+1,625+2,795+0,3)</t>
  </si>
  <si>
    <t>S2:0,15*2*(1,44+0,9+3+0,3)</t>
  </si>
  <si>
    <t>430362021R00</t>
  </si>
  <si>
    <t xml:space="preserve">Výztuž schodišťových konstrukcí sítí Kari </t>
  </si>
  <si>
    <t>(19,5+15,5)*3,083*0,001*1,15</t>
  </si>
  <si>
    <t>434311115R00</t>
  </si>
  <si>
    <t xml:space="preserve">Stupně dusané na terén, na desku, z betonu C 20/25 </t>
  </si>
  <si>
    <t>m</t>
  </si>
  <si>
    <t>S1:2*21</t>
  </si>
  <si>
    <t>S2:2*15</t>
  </si>
  <si>
    <t>nájezdypro kočárky:4,36*2+2,683*2</t>
  </si>
  <si>
    <t>434351141R00</t>
  </si>
  <si>
    <t xml:space="preserve">Bednění stupňů přímočarých - zřízení </t>
  </si>
  <si>
    <t>S1:2*0,15*21</t>
  </si>
  <si>
    <t>S2:2*0,15*15</t>
  </si>
  <si>
    <t>nájezdy:0,2*2*(2,683+4,36)</t>
  </si>
  <si>
    <t>434351142R00</t>
  </si>
  <si>
    <t xml:space="preserve">Bednění stupňů přímočarých - odstranění </t>
  </si>
  <si>
    <t>5</t>
  </si>
  <si>
    <t>Komunikace</t>
  </si>
  <si>
    <t>564801112R00</t>
  </si>
  <si>
    <t xml:space="preserve">Podklad ze štěrkodrti po zhutnění tloušťky 4 cm </t>
  </si>
  <si>
    <t>S1:1*2,2</t>
  </si>
  <si>
    <t>S2:1,8+0,66*2</t>
  </si>
  <si>
    <t>564811111R00</t>
  </si>
  <si>
    <t xml:space="preserve">Podklad ze štěrkodrti po zhutnění tloušťky 5 cm </t>
  </si>
  <si>
    <t>564831111R00</t>
  </si>
  <si>
    <t xml:space="preserve">Podklad ze štěrkodrti po zhutnění tloušťky 10 cm </t>
  </si>
  <si>
    <t>572952112R00</t>
  </si>
  <si>
    <t xml:space="preserve">Vyspravení krytu po překopu asf.betonem tl.do10 cm </t>
  </si>
  <si>
    <t>596811111R00</t>
  </si>
  <si>
    <t xml:space="preserve">Kladení dlaždic kom.pro pěší, lože z kameniva těž. </t>
  </si>
  <si>
    <t>5-001.RXX</t>
  </si>
  <si>
    <t xml:space="preserve">D+M litinový patník D 160mm, výška nad zemí 550mm </t>
  </si>
  <si>
    <t>kus</t>
  </si>
  <si>
    <t>59245110</t>
  </si>
  <si>
    <t>Dlažba zámková tl. 6 cm přírodní</t>
  </si>
  <si>
    <t>62</t>
  </si>
  <si>
    <t>Úpravy povrchů vnější</t>
  </si>
  <si>
    <t>622432112R00</t>
  </si>
  <si>
    <t xml:space="preserve">Omítka stěn dekorativ. kamínková </t>
  </si>
  <si>
    <t>opěrná stěna:13,85+0,1*11*2</t>
  </si>
  <si>
    <t>781101111R00</t>
  </si>
  <si>
    <t xml:space="preserve">Vyrovnání podkladu maltou ze SMS tl. do 7 mm </t>
  </si>
  <si>
    <t>63</t>
  </si>
  <si>
    <t>Podlahy a podlahové konstrukce</t>
  </si>
  <si>
    <t>389361001R00</t>
  </si>
  <si>
    <t xml:space="preserve">Doplňující výztuž  konstrukcí z bet.oceli </t>
  </si>
  <si>
    <t>389381001RT3</t>
  </si>
  <si>
    <t>Dobetonování konstrukcí, vč.bednění betonem třídy C 20/25</t>
  </si>
  <si>
    <t>S2:3,7*0,1</t>
  </si>
  <si>
    <t>631315621R00</t>
  </si>
  <si>
    <t xml:space="preserve">Mazanina betonová tl. 12 - 24 cm C 20/25 </t>
  </si>
  <si>
    <t>0,175*14</t>
  </si>
  <si>
    <t>631319175R00</t>
  </si>
  <si>
    <t xml:space="preserve">Příplatek za stržení povrchu mazaniny tl. 24 cm </t>
  </si>
  <si>
    <t>631362021R00</t>
  </si>
  <si>
    <t xml:space="preserve">Výztuž mazanin svařovanou sítí z drátů Kari </t>
  </si>
  <si>
    <t>4,893*14*1,15*0,001</t>
  </si>
  <si>
    <t>632456231R00</t>
  </si>
  <si>
    <t>Potěr píscem.stupňů hlazený oc.hladítkem, 30 mm pod kamenný koberec</t>
  </si>
  <si>
    <t>S1:1,6*2+0,315*2</t>
  </si>
  <si>
    <t>S2:0,885*2</t>
  </si>
  <si>
    <t>63-001.RXX</t>
  </si>
  <si>
    <t xml:space="preserve">Stěrka na betonový povrch s protiskl. povrchem </t>
  </si>
  <si>
    <t>63-002.RXX</t>
  </si>
  <si>
    <t xml:space="preserve">Kamenný koberec - např. PIEDRA </t>
  </si>
  <si>
    <t>S1:1,615*2+0,25*2*(4,36+2,7)+0,15*0,3*0,5*21</t>
  </si>
  <si>
    <t>0,2*(0,35+3,782+1,3+2,795+0,35+0,15)+0,25*(3,782+1,3+2,795+0,35)</t>
  </si>
  <si>
    <t>S2:(0,3+1,185)*2+0,2*(0,35+1,44+0,885+3+0,609+0,15)</t>
  </si>
  <si>
    <t>0,25*(1,451+0,885+3+0,609)</t>
  </si>
  <si>
    <t>64</t>
  </si>
  <si>
    <t>Výplně otvorů</t>
  </si>
  <si>
    <t>648922441R00</t>
  </si>
  <si>
    <t xml:space="preserve">Osazení parapetních desek teracových </t>
  </si>
  <si>
    <t>648-001.RXX</t>
  </si>
  <si>
    <t>Dodávka teracové desky tl. 40mm š 400mm</t>
  </si>
  <si>
    <t>96</t>
  </si>
  <si>
    <t>Bourání konstrukcí</t>
  </si>
  <si>
    <t>113107131R00</t>
  </si>
  <si>
    <t xml:space="preserve">Odstranění podkladu pl.200 m2, bet.prostý tl.15 cm </t>
  </si>
  <si>
    <t>S1:1*2,2+0,5*2,5</t>
  </si>
  <si>
    <t>S2:0,66*2+1,8</t>
  </si>
  <si>
    <t>113107142R00</t>
  </si>
  <si>
    <t xml:space="preserve">Odstranění podkladu pl.do 200 m2, živice tl. 10 cm </t>
  </si>
  <si>
    <t>762521811R00</t>
  </si>
  <si>
    <t xml:space="preserve">Demontáž podlah bez polštářů z prken tl. do 3,2 cm </t>
  </si>
  <si>
    <t>919735112R00</t>
  </si>
  <si>
    <t xml:space="preserve">Řezání stávajícího živičného krytu tl. 5 - 10 cm </t>
  </si>
  <si>
    <t>S1:2,2+1*2+2,4+0,5*2</t>
  </si>
  <si>
    <t>S2:2*0,66*2+2,4+1,2+0,2</t>
  </si>
  <si>
    <t>919735124R00</t>
  </si>
  <si>
    <t xml:space="preserve">Řezání stávajícího betonového krytu tl. 15 - 20 cm </t>
  </si>
  <si>
    <t>963053937R00</t>
  </si>
  <si>
    <t xml:space="preserve">Bourání ŽB schodišťových ramen na schodnicích </t>
  </si>
  <si>
    <t>S1:2*(0,3+2,616+1,6+4,904)</t>
  </si>
  <si>
    <t>S2:2*(0,6+2,348+1,2+1,677)</t>
  </si>
  <si>
    <t>965043441R00</t>
  </si>
  <si>
    <t xml:space="preserve">Bourání podkladů bet., potěr tl. 15 cm, nad 4 m2 </t>
  </si>
  <si>
    <t>rampa:0,16*5,3*2,7</t>
  </si>
  <si>
    <t>967042712R00</t>
  </si>
  <si>
    <t xml:space="preserve">Odsekání zdiva plošné z kamene, betonu tl. 10 cm </t>
  </si>
  <si>
    <t>976071111R00</t>
  </si>
  <si>
    <t xml:space="preserve">Vybourání kovových zábradlí a madel </t>
  </si>
  <si>
    <t>S1:9</t>
  </si>
  <si>
    <t>S2:6</t>
  </si>
  <si>
    <t>rampa:6,3</t>
  </si>
  <si>
    <t>978059631R00</t>
  </si>
  <si>
    <t xml:space="preserve">Odsekání vnějších obkladů stěn nad 2 m2 </t>
  </si>
  <si>
    <t>S2:3,7+13,85</t>
  </si>
  <si>
    <t>99</t>
  </si>
  <si>
    <t>Staveništní přesun hmot</t>
  </si>
  <si>
    <t>999281105R00</t>
  </si>
  <si>
    <t xml:space="preserve">Přesun hmot pro opravy a údržbu do výšky 6 m </t>
  </si>
  <si>
    <t>767</t>
  </si>
  <si>
    <t>Konstrukce zámečnické</t>
  </si>
  <si>
    <t>S1</t>
  </si>
  <si>
    <t xml:space="preserve">D+M zábradlí žárově zinkováno </t>
  </si>
  <si>
    <t>kg</t>
  </si>
  <si>
    <t>S2</t>
  </si>
  <si>
    <t>S3</t>
  </si>
  <si>
    <t xml:space="preserve">D+M zábradlí  rampy - žárově zinkováno </t>
  </si>
  <si>
    <t>998767201R00</t>
  </si>
  <si>
    <t xml:space="preserve">Přesun hmot pro zámečnické konstr., výšky do 6 m </t>
  </si>
  <si>
    <t>772</t>
  </si>
  <si>
    <t>Kamenné  dlažby</t>
  </si>
  <si>
    <t>772231303R00</t>
  </si>
  <si>
    <t xml:space="preserve">Obklad stupňů,kamen tvrdý,stup.deskami tl.4 a 5 cm </t>
  </si>
  <si>
    <t>S1:(1,2+0,3)*21</t>
  </si>
  <si>
    <t>772231414R00</t>
  </si>
  <si>
    <t xml:space="preserve">Obklad stupňů,kámen tvrdý,podst.deskami tl.4 a 5cm </t>
  </si>
  <si>
    <t>777615215R00</t>
  </si>
  <si>
    <t>Nátěry podlah betonových  -epoxid se vsypem křemičitého písku</t>
  </si>
  <si>
    <t>S1:(1,2+0,3)*21+0,315</t>
  </si>
  <si>
    <t>S2:2*15*0,315</t>
  </si>
  <si>
    <t>772-001.RXX</t>
  </si>
  <si>
    <t xml:space="preserve">Dodávka nástupnic teraco tl.40mm š 315mm </t>
  </si>
  <si>
    <t>61,5*1,05</t>
  </si>
  <si>
    <t>772-002.RXX</t>
  </si>
  <si>
    <t xml:space="preserve">Dodávka podstupnic teraco  tl.40mm v 105mm </t>
  </si>
  <si>
    <t>998772201R00</t>
  </si>
  <si>
    <t xml:space="preserve">Přesun hmot pro dlažby z kamene, výšky do 6 m </t>
  </si>
  <si>
    <t>783</t>
  </si>
  <si>
    <t>Nátěry</t>
  </si>
  <si>
    <t>783225600R00</t>
  </si>
  <si>
    <t xml:space="preserve">Nátěr syntetický kovových konstrukcí 2x email </t>
  </si>
  <si>
    <t>783226100R00</t>
  </si>
  <si>
    <t xml:space="preserve">Nátěr syntetický kovových konstrukcí základní - 2x </t>
  </si>
  <si>
    <t>19,9693*2</t>
  </si>
  <si>
    <t>783901100R00</t>
  </si>
  <si>
    <t xml:space="preserve">Oškrabání kovových konstrukcí ocel. kartáčem </t>
  </si>
  <si>
    <t>ocel. profily rampy:</t>
  </si>
  <si>
    <t>I180:0,641*(2,7*2+5,3*3)</t>
  </si>
  <si>
    <t>sloupy D140:3,14*0,14*2,5*4</t>
  </si>
  <si>
    <t>60/60:0,06*4*1*8</t>
  </si>
  <si>
    <t>D96</t>
  </si>
  <si>
    <t>Přesuny suti a vybouraných hmot</t>
  </si>
  <si>
    <t>979082111R00</t>
  </si>
  <si>
    <t xml:space="preserve">Vnitrostaveništní doprava suti do 10 m </t>
  </si>
  <si>
    <t>979086213R00</t>
  </si>
  <si>
    <t xml:space="preserve">Nakládání vybouraných hmot na dopravní prostředek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</si>
  <si>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</si>
  <si>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</si>
  <si>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</si>
  <si>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</si>
  <si>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979990102R00</t>
  </si>
  <si>
    <t xml:space="preserve">Poplatek za skládku suti - směs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</si>
  <si>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</si>
  <si>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</si>
  <si>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</si>
  <si>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</si>
  <si>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</si>
  <si>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</si>
  <si>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</si>
  <si>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</si>
  <si>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Městský obvod Ostrava-Jih</t>
  </si>
  <si>
    <t>Ing.Elena ČIMBUROVÁ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</si>
</sst>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14" fontId="3" fillId="0" borderId="13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27" sqref="C27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 x14ac:dyDescent="0.3">
      <c r="A1" s="1" t="s">
        <v>76</v>
      </c>
      <c r="B1" s="2"/>
      <c r="C1" s="2"/>
      <c r="D1" s="2"/>
      <c r="E1" s="2"/>
      <c r="F1" s="2"/>
      <c r="G1" s="2"/>
    </row>
    <row r="2" spans="1:57" ht="12.75" customHeight="1" x14ac:dyDescent="0.25">
      <c r="A2" s="3" t="s">
        <v>0</v>
      </c>
      <c r="B2" s="4"/>
      <c r="C2" s="5" t="str">
        <f>Rekapitulace!H1</f>
        <v>7408</v>
      </c>
      <c r="D2" s="5" t="str">
        <f>Rekapitulace!G2</f>
        <v>Oprava schodišť a rampy v areálu objektu</v>
      </c>
      <c r="E2" s="6"/>
      <c r="F2" s="7" t="s">
        <v>1</v>
      </c>
      <c r="G2" s="8"/>
    </row>
    <row r="3" spans="1:57" ht="3" hidden="1" customHeight="1" x14ac:dyDescent="0.25">
      <c r="A3" s="9"/>
      <c r="B3" s="10"/>
      <c r="C3" s="11"/>
      <c r="D3" s="11"/>
      <c r="E3" s="12"/>
      <c r="F3" s="13"/>
      <c r="G3" s="14"/>
    </row>
    <row r="4" spans="1:57" ht="12" customHeight="1" x14ac:dyDescent="0.25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 x14ac:dyDescent="0.25">
      <c r="A5" s="17" t="s">
        <v>78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" customHeight="1" x14ac:dyDescent="0.25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 x14ac:dyDescent="0.25">
      <c r="A7" s="24" t="s">
        <v>78</v>
      </c>
      <c r="B7" s="25"/>
      <c r="C7" s="26" t="s">
        <v>79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5">
      <c r="A8" s="29" t="s">
        <v>11</v>
      </c>
      <c r="B8" s="13"/>
      <c r="C8" s="30" t="s">
        <v>316</v>
      </c>
      <c r="D8" s="30"/>
      <c r="E8" s="31"/>
      <c r="F8" s="32" t="s">
        <v>12</v>
      </c>
      <c r="G8" s="33"/>
      <c r="H8" s="34"/>
      <c r="I8" s="35"/>
    </row>
    <row r="9" spans="1:57" x14ac:dyDescent="0.25">
      <c r="A9" s="29" t="s">
        <v>13</v>
      </c>
      <c r="B9" s="13"/>
      <c r="C9" s="30" t="str">
        <f>Projektant</f>
        <v>Ing.Elena ČIMBUROVÁ</v>
      </c>
      <c r="D9" s="30"/>
      <c r="E9" s="31"/>
      <c r="F9" s="13"/>
      <c r="G9" s="36"/>
      <c r="H9" s="37"/>
    </row>
    <row r="10" spans="1:57" x14ac:dyDescent="0.25">
      <c r="A10" s="29" t="s">
        <v>14</v>
      </c>
      <c r="B10" s="13"/>
      <c r="C10" s="30" t="s">
        <v>315</v>
      </c>
      <c r="D10" s="30"/>
      <c r="E10" s="30"/>
      <c r="F10" s="38"/>
      <c r="G10" s="39"/>
      <c r="H10" s="40"/>
    </row>
    <row r="11" spans="1:57" ht="13.5" customHeight="1" x14ac:dyDescent="0.25">
      <c r="A11" s="29" t="s">
        <v>15</v>
      </c>
      <c r="B11" s="13"/>
      <c r="C11" s="30"/>
      <c r="D11" s="30"/>
      <c r="E11" s="30"/>
      <c r="F11" s="41" t="s">
        <v>16</v>
      </c>
      <c r="G11" s="42"/>
      <c r="H11" s="37"/>
      <c r="BA11" s="43"/>
      <c r="BB11" s="43"/>
      <c r="BC11" s="43"/>
      <c r="BD11" s="43"/>
      <c r="BE11" s="43"/>
    </row>
    <row r="12" spans="1:57" ht="12.75" customHeight="1" x14ac:dyDescent="0.25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3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3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" customHeight="1" x14ac:dyDescent="0.25">
      <c r="A15" s="57"/>
      <c r="B15" s="58" t="s">
        <v>22</v>
      </c>
      <c r="C15" s="59">
        <f>HSV</f>
        <v>0</v>
      </c>
      <c r="D15" s="60" t="str">
        <f>Rekapitulace!A25</f>
        <v>Ztížené výrobní podmínky</v>
      </c>
      <c r="E15" s="61"/>
      <c r="F15" s="62"/>
      <c r="G15" s="59">
        <f>Rekapitulace!I25</f>
        <v>0</v>
      </c>
    </row>
    <row r="16" spans="1:57" ht="15.9" customHeight="1" x14ac:dyDescent="0.25">
      <c r="A16" s="57" t="s">
        <v>23</v>
      </c>
      <c r="B16" s="58" t="s">
        <v>24</v>
      </c>
      <c r="C16" s="59">
        <f>PSV</f>
        <v>0</v>
      </c>
      <c r="D16" s="9" t="str">
        <f>Rekapitulace!A26</f>
        <v>Oborová přirážka</v>
      </c>
      <c r="E16" s="63"/>
      <c r="F16" s="64"/>
      <c r="G16" s="59">
        <f>Rekapitulace!I26</f>
        <v>0</v>
      </c>
    </row>
    <row r="17" spans="1:7" ht="15.9" customHeight="1" x14ac:dyDescent="0.25">
      <c r="A17" s="57" t="s">
        <v>25</v>
      </c>
      <c r="B17" s="58" t="s">
        <v>26</v>
      </c>
      <c r="C17" s="59">
        <f>Mont</f>
        <v>0</v>
      </c>
      <c r="D17" s="9" t="str">
        <f>Rekapitulace!A27</f>
        <v>Přesun stavebních kapacit</v>
      </c>
      <c r="E17" s="63"/>
      <c r="F17" s="64"/>
      <c r="G17" s="59">
        <f>Rekapitulace!I27</f>
        <v>0</v>
      </c>
    </row>
    <row r="18" spans="1:7" ht="15.9" customHeight="1" x14ac:dyDescent="0.25">
      <c r="A18" s="65" t="s">
        <v>27</v>
      </c>
      <c r="B18" s="66" t="s">
        <v>28</v>
      </c>
      <c r="C18" s="59">
        <f>Dodavka</f>
        <v>0</v>
      </c>
      <c r="D18" s="9" t="str">
        <f>Rekapitulace!A28</f>
        <v>Mimostaveništní doprava</v>
      </c>
      <c r="E18" s="63"/>
      <c r="F18" s="64"/>
      <c r="G18" s="59">
        <f>Rekapitulace!I28</f>
        <v>0</v>
      </c>
    </row>
    <row r="19" spans="1:7" ht="15.9" customHeight="1" x14ac:dyDescent="0.25">
      <c r="A19" s="67" t="s">
        <v>29</v>
      </c>
      <c r="B19" s="58"/>
      <c r="C19" s="59">
        <f>SUM(C15:C18)</f>
        <v>0</v>
      </c>
      <c r="D19" s="9" t="str">
        <f>Rekapitulace!A29</f>
        <v>Zařízení staveniště</v>
      </c>
      <c r="E19" s="63"/>
      <c r="F19" s="64"/>
      <c r="G19" s="59">
        <f>Rekapitulace!I29</f>
        <v>0</v>
      </c>
    </row>
    <row r="20" spans="1:7" ht="15.9" customHeight="1" x14ac:dyDescent="0.25">
      <c r="A20" s="67"/>
      <c r="B20" s="58"/>
      <c r="C20" s="59"/>
      <c r="D20" s="9" t="str">
        <f>Rekapitulace!A30</f>
        <v>Provoz investora</v>
      </c>
      <c r="E20" s="63"/>
      <c r="F20" s="64"/>
      <c r="G20" s="59">
        <f>Rekapitulace!I30</f>
        <v>0</v>
      </c>
    </row>
    <row r="21" spans="1:7" ht="15.9" customHeight="1" x14ac:dyDescent="0.25">
      <c r="A21" s="67" t="s">
        <v>30</v>
      </c>
      <c r="B21" s="58"/>
      <c r="C21" s="59">
        <f>HZS</f>
        <v>0</v>
      </c>
      <c r="D21" s="9" t="str">
        <f>Rekapitulace!A31</f>
        <v>Kompletační činnost (IČD)</v>
      </c>
      <c r="E21" s="63"/>
      <c r="F21" s="64"/>
      <c r="G21" s="59">
        <f>Rekapitulace!I31</f>
        <v>0</v>
      </c>
    </row>
    <row r="22" spans="1:7" ht="15.9" customHeight="1" x14ac:dyDescent="0.25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" customHeight="1" thickBot="1" x14ac:dyDescent="0.3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5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5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5">
      <c r="A26" s="68" t="s">
        <v>39</v>
      </c>
      <c r="B26" s="85"/>
      <c r="C26" s="231">
        <v>42569</v>
      </c>
      <c r="D26" s="69" t="s">
        <v>39</v>
      </c>
      <c r="E26" s="82"/>
      <c r="F26" s="83" t="s">
        <v>39</v>
      </c>
      <c r="G26" s="84"/>
    </row>
    <row r="27" spans="1:7" x14ac:dyDescent="0.25">
      <c r="A27" s="68"/>
      <c r="B27" s="86"/>
      <c r="C27" s="81"/>
      <c r="D27" s="69"/>
      <c r="E27" s="82"/>
      <c r="F27" s="83"/>
      <c r="G27" s="84"/>
    </row>
    <row r="28" spans="1:7" x14ac:dyDescent="0.25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5">
      <c r="A29" s="68"/>
      <c r="B29" s="69"/>
      <c r="C29" s="88"/>
      <c r="D29" s="89"/>
      <c r="E29" s="88"/>
      <c r="F29" s="69"/>
      <c r="G29" s="84"/>
    </row>
    <row r="30" spans="1:7" x14ac:dyDescent="0.25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5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5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5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5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5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5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5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5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5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5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5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5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5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5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5">
      <c r="B46" s="107"/>
      <c r="C46" s="107"/>
      <c r="D46" s="107"/>
      <c r="E46" s="107"/>
      <c r="F46" s="107"/>
      <c r="G46" s="107"/>
    </row>
    <row r="47" spans="1:8" x14ac:dyDescent="0.25">
      <c r="B47" s="107"/>
      <c r="C47" s="107"/>
      <c r="D47" s="107"/>
      <c r="E47" s="107"/>
      <c r="F47" s="107"/>
      <c r="G47" s="107"/>
    </row>
    <row r="48" spans="1:8" x14ac:dyDescent="0.25">
      <c r="B48" s="107"/>
      <c r="C48" s="107"/>
      <c r="D48" s="107"/>
      <c r="E48" s="107"/>
      <c r="F48" s="107"/>
      <c r="G48" s="107"/>
    </row>
    <row r="49" spans="2:7" x14ac:dyDescent="0.25">
      <c r="B49" s="107"/>
      <c r="C49" s="107"/>
      <c r="D49" s="107"/>
      <c r="E49" s="107"/>
      <c r="F49" s="107"/>
      <c r="G49" s="107"/>
    </row>
    <row r="50" spans="2:7" x14ac:dyDescent="0.25">
      <c r="B50" s="107"/>
      <c r="C50" s="107"/>
      <c r="D50" s="107"/>
      <c r="E50" s="107"/>
      <c r="F50" s="107"/>
      <c r="G50" s="107"/>
    </row>
    <row r="51" spans="2:7" x14ac:dyDescent="0.25">
      <c r="B51" s="107"/>
      <c r="C51" s="107"/>
      <c r="D51" s="107"/>
      <c r="E51" s="107"/>
      <c r="F51" s="107"/>
      <c r="G51" s="107"/>
    </row>
    <row r="52" spans="2:7" x14ac:dyDescent="0.25">
      <c r="B52" s="107"/>
      <c r="C52" s="107"/>
      <c r="D52" s="107"/>
      <c r="E52" s="107"/>
      <c r="F52" s="107"/>
      <c r="G52" s="107"/>
    </row>
    <row r="53" spans="2:7" x14ac:dyDescent="0.25">
      <c r="B53" s="107"/>
      <c r="C53" s="107"/>
      <c r="D53" s="107"/>
      <c r="E53" s="107"/>
      <c r="F53" s="107"/>
      <c r="G53" s="107"/>
    </row>
    <row r="54" spans="2:7" x14ac:dyDescent="0.25">
      <c r="B54" s="107"/>
      <c r="C54" s="107"/>
      <c r="D54" s="107"/>
      <c r="E54" s="107"/>
      <c r="F54" s="107"/>
      <c r="G54" s="107"/>
    </row>
    <row r="55" spans="2:7" x14ac:dyDescent="0.25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4"/>
  <sheetViews>
    <sheetView workbookViewId="0">
      <selection activeCell="H33" sqref="H33:I33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 x14ac:dyDescent="0.25">
      <c r="A1" s="108" t="s">
        <v>48</v>
      </c>
      <c r="B1" s="109"/>
      <c r="C1" s="110" t="str">
        <f>CONCATENATE(cislostavby," ",nazevstavby)</f>
        <v>7407 Oprava schodišť a rampy v areálu objektu Lužická 4</v>
      </c>
      <c r="D1" s="111"/>
      <c r="E1" s="112"/>
      <c r="F1" s="111"/>
      <c r="G1" s="113" t="s">
        <v>49</v>
      </c>
      <c r="H1" s="114" t="s">
        <v>81</v>
      </c>
      <c r="I1" s="115"/>
    </row>
    <row r="2" spans="1:9" ht="13.8" thickBot="1" x14ac:dyDescent="0.3">
      <c r="A2" s="116" t="s">
        <v>50</v>
      </c>
      <c r="B2" s="117"/>
      <c r="C2" s="118" t="str">
        <f>CONCATENATE(cisloobjektu," ",nazevobjektu)</f>
        <v>7407 Oprava schodišť a rampy, Lužická 4</v>
      </c>
      <c r="D2" s="119"/>
      <c r="E2" s="120"/>
      <c r="F2" s="119"/>
      <c r="G2" s="121" t="s">
        <v>82</v>
      </c>
      <c r="H2" s="122"/>
      <c r="I2" s="123"/>
    </row>
    <row r="3" spans="1:9" ht="13.8" thickTop="1" x14ac:dyDescent="0.25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3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8" thickBot="1" x14ac:dyDescent="0.3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8" thickBot="1" x14ac:dyDescent="0.3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 x14ac:dyDescent="0.25">
      <c r="A7" s="227" t="str">
        <f>Položky!B7</f>
        <v>1</v>
      </c>
      <c r="B7" s="133" t="str">
        <f>Položky!C7</f>
        <v>Zemní práce</v>
      </c>
      <c r="C7" s="69"/>
      <c r="D7" s="134"/>
      <c r="E7" s="228">
        <f>Položky!BA28</f>
        <v>0</v>
      </c>
      <c r="F7" s="229">
        <f>Položky!BB28</f>
        <v>0</v>
      </c>
      <c r="G7" s="229">
        <f>Položky!BC28</f>
        <v>0</v>
      </c>
      <c r="H7" s="229">
        <f>Položky!BD28</f>
        <v>0</v>
      </c>
      <c r="I7" s="230">
        <f>Položky!BE28</f>
        <v>0</v>
      </c>
    </row>
    <row r="8" spans="1:9" s="37" customFormat="1" x14ac:dyDescent="0.25">
      <c r="A8" s="227" t="str">
        <f>Položky!B29</f>
        <v>27</v>
      </c>
      <c r="B8" s="133" t="str">
        <f>Položky!C29</f>
        <v>Základy</v>
      </c>
      <c r="C8" s="69"/>
      <c r="D8" s="134"/>
      <c r="E8" s="228">
        <f>Položky!BA42</f>
        <v>0</v>
      </c>
      <c r="F8" s="229">
        <f>Položky!BB42</f>
        <v>0</v>
      </c>
      <c r="G8" s="229">
        <f>Položky!BC42</f>
        <v>0</v>
      </c>
      <c r="H8" s="229">
        <f>Položky!BD42</f>
        <v>0</v>
      </c>
      <c r="I8" s="230">
        <f>Položky!BE42</f>
        <v>0</v>
      </c>
    </row>
    <row r="9" spans="1:9" s="37" customFormat="1" x14ac:dyDescent="0.25">
      <c r="A9" s="227" t="str">
        <f>Položky!B43</f>
        <v>4</v>
      </c>
      <c r="B9" s="133" t="str">
        <f>Položky!C43</f>
        <v>Vodorovné konstrukce</v>
      </c>
      <c r="C9" s="69"/>
      <c r="D9" s="134"/>
      <c r="E9" s="228">
        <f>Položky!BA59</f>
        <v>0</v>
      </c>
      <c r="F9" s="229">
        <f>Položky!BB59</f>
        <v>0</v>
      </c>
      <c r="G9" s="229">
        <f>Položky!BC59</f>
        <v>0</v>
      </c>
      <c r="H9" s="229">
        <f>Položky!BD59</f>
        <v>0</v>
      </c>
      <c r="I9" s="230">
        <f>Položky!BE59</f>
        <v>0</v>
      </c>
    </row>
    <row r="10" spans="1:9" s="37" customFormat="1" x14ac:dyDescent="0.25">
      <c r="A10" s="227" t="str">
        <f>Položky!B60</f>
        <v>5</v>
      </c>
      <c r="B10" s="133" t="str">
        <f>Položky!C60</f>
        <v>Komunikace</v>
      </c>
      <c r="C10" s="69"/>
      <c r="D10" s="134"/>
      <c r="E10" s="228">
        <f>Položky!BA74</f>
        <v>0</v>
      </c>
      <c r="F10" s="229">
        <f>Položky!BB74</f>
        <v>0</v>
      </c>
      <c r="G10" s="229">
        <f>Položky!BC74</f>
        <v>0</v>
      </c>
      <c r="H10" s="229">
        <f>Položky!BD74</f>
        <v>0</v>
      </c>
      <c r="I10" s="230">
        <f>Položky!BE74</f>
        <v>0</v>
      </c>
    </row>
    <row r="11" spans="1:9" s="37" customFormat="1" x14ac:dyDescent="0.25">
      <c r="A11" s="227" t="str">
        <f>Položky!B75</f>
        <v>62</v>
      </c>
      <c r="B11" s="133" t="str">
        <f>Položky!C75</f>
        <v>Úpravy povrchů vnější</v>
      </c>
      <c r="C11" s="69"/>
      <c r="D11" s="134"/>
      <c r="E11" s="228">
        <f>Položky!BA79</f>
        <v>0</v>
      </c>
      <c r="F11" s="229">
        <f>Položky!BB79</f>
        <v>0</v>
      </c>
      <c r="G11" s="229">
        <f>Položky!BC79</f>
        <v>0</v>
      </c>
      <c r="H11" s="229">
        <f>Položky!BD79</f>
        <v>0</v>
      </c>
      <c r="I11" s="230">
        <f>Položky!BE79</f>
        <v>0</v>
      </c>
    </row>
    <row r="12" spans="1:9" s="37" customFormat="1" x14ac:dyDescent="0.25">
      <c r="A12" s="227" t="str">
        <f>Položky!B80</f>
        <v>63</v>
      </c>
      <c r="B12" s="133" t="str">
        <f>Položky!C80</f>
        <v>Podlahy a podlahové konstrukce</v>
      </c>
      <c r="C12" s="69"/>
      <c r="D12" s="134"/>
      <c r="E12" s="228">
        <f>Položky!BA98</f>
        <v>0</v>
      </c>
      <c r="F12" s="229">
        <f>Položky!BB98</f>
        <v>0</v>
      </c>
      <c r="G12" s="229">
        <f>Položky!BC98</f>
        <v>0</v>
      </c>
      <c r="H12" s="229">
        <f>Položky!BD98</f>
        <v>0</v>
      </c>
      <c r="I12" s="230">
        <f>Položky!BE98</f>
        <v>0</v>
      </c>
    </row>
    <row r="13" spans="1:9" s="37" customFormat="1" x14ac:dyDescent="0.25">
      <c r="A13" s="227" t="str">
        <f>Položky!B99</f>
        <v>64</v>
      </c>
      <c r="B13" s="133" t="str">
        <f>Položky!C99</f>
        <v>Výplně otvorů</v>
      </c>
      <c r="C13" s="69"/>
      <c r="D13" s="134"/>
      <c r="E13" s="228">
        <f>Položky!BA102</f>
        <v>0</v>
      </c>
      <c r="F13" s="229">
        <f>Položky!BB102</f>
        <v>0</v>
      </c>
      <c r="G13" s="229">
        <f>Položky!BC102</f>
        <v>0</v>
      </c>
      <c r="H13" s="229">
        <f>Položky!BD102</f>
        <v>0</v>
      </c>
      <c r="I13" s="230">
        <f>Položky!BE102</f>
        <v>0</v>
      </c>
    </row>
    <row r="14" spans="1:9" s="37" customFormat="1" x14ac:dyDescent="0.25">
      <c r="A14" s="227" t="str">
        <f>Položky!B103</f>
        <v>96</v>
      </c>
      <c r="B14" s="133" t="str">
        <f>Položky!C103</f>
        <v>Bourání konstrukcí</v>
      </c>
      <c r="C14" s="69"/>
      <c r="D14" s="134"/>
      <c r="E14" s="228">
        <f>Položky!BA129</f>
        <v>0</v>
      </c>
      <c r="F14" s="229">
        <f>Položky!BB129</f>
        <v>0</v>
      </c>
      <c r="G14" s="229">
        <f>Položky!BC129</f>
        <v>0</v>
      </c>
      <c r="H14" s="229">
        <f>Položky!BD129</f>
        <v>0</v>
      </c>
      <c r="I14" s="230">
        <f>Položky!BE129</f>
        <v>0</v>
      </c>
    </row>
    <row r="15" spans="1:9" s="37" customFormat="1" x14ac:dyDescent="0.25">
      <c r="A15" s="227" t="str">
        <f>Položky!B130</f>
        <v>99</v>
      </c>
      <c r="B15" s="133" t="str">
        <f>Položky!C130</f>
        <v>Staveništní přesun hmot</v>
      </c>
      <c r="C15" s="69"/>
      <c r="D15" s="134"/>
      <c r="E15" s="228">
        <f>Položky!BA132</f>
        <v>0</v>
      </c>
      <c r="F15" s="229">
        <f>Položky!BB132</f>
        <v>0</v>
      </c>
      <c r="G15" s="229">
        <f>Položky!BC132</f>
        <v>0</v>
      </c>
      <c r="H15" s="229">
        <f>Položky!BD132</f>
        <v>0</v>
      </c>
      <c r="I15" s="230">
        <f>Položky!BE132</f>
        <v>0</v>
      </c>
    </row>
    <row r="16" spans="1:9" s="37" customFormat="1" x14ac:dyDescent="0.25">
      <c r="A16" s="227" t="str">
        <f>Položky!B133</f>
        <v>767</v>
      </c>
      <c r="B16" s="133" t="str">
        <f>Položky!C133</f>
        <v>Konstrukce zámečnické</v>
      </c>
      <c r="C16" s="69"/>
      <c r="D16" s="134"/>
      <c r="E16" s="228">
        <f>Položky!BA138</f>
        <v>0</v>
      </c>
      <c r="F16" s="229">
        <f>Položky!BB138</f>
        <v>0</v>
      </c>
      <c r="G16" s="229">
        <f>Položky!BC138</f>
        <v>0</v>
      </c>
      <c r="H16" s="229">
        <f>Položky!BD138</f>
        <v>0</v>
      </c>
      <c r="I16" s="230">
        <f>Položky!BE138</f>
        <v>0</v>
      </c>
    </row>
    <row r="17" spans="1:57" s="37" customFormat="1" x14ac:dyDescent="0.25">
      <c r="A17" s="227" t="str">
        <f>Položky!B139</f>
        <v>772</v>
      </c>
      <c r="B17" s="133" t="str">
        <f>Položky!C139</f>
        <v>Kamenné  dlažby</v>
      </c>
      <c r="C17" s="69"/>
      <c r="D17" s="134"/>
      <c r="E17" s="228">
        <f>Položky!BA154</f>
        <v>0</v>
      </c>
      <c r="F17" s="229">
        <f>Položky!BB154</f>
        <v>0</v>
      </c>
      <c r="G17" s="229">
        <f>Položky!BC154</f>
        <v>0</v>
      </c>
      <c r="H17" s="229">
        <f>Položky!BD154</f>
        <v>0</v>
      </c>
      <c r="I17" s="230">
        <f>Položky!BE154</f>
        <v>0</v>
      </c>
    </row>
    <row r="18" spans="1:57" s="37" customFormat="1" x14ac:dyDescent="0.25">
      <c r="A18" s="227" t="str">
        <f>Položky!B155</f>
        <v>783</v>
      </c>
      <c r="B18" s="133" t="str">
        <f>Položky!C155</f>
        <v>Nátěry</v>
      </c>
      <c r="C18" s="69"/>
      <c r="D18" s="134"/>
      <c r="E18" s="228">
        <f>Položky!BA164</f>
        <v>0</v>
      </c>
      <c r="F18" s="229">
        <f>Položky!BB164</f>
        <v>0</v>
      </c>
      <c r="G18" s="229">
        <f>Položky!BC164</f>
        <v>0</v>
      </c>
      <c r="H18" s="229">
        <f>Položky!BD164</f>
        <v>0</v>
      </c>
      <c r="I18" s="230">
        <f>Položky!BE164</f>
        <v>0</v>
      </c>
    </row>
    <row r="19" spans="1:57" s="37" customFormat="1" ht="13.8" thickBot="1" x14ac:dyDescent="0.3">
      <c r="A19" s="227" t="str">
        <f>Položky!B165</f>
        <v>D96</v>
      </c>
      <c r="B19" s="133" t="str">
        <f>Položky!C165</f>
        <v>Přesuny suti a vybouraných hmot</v>
      </c>
      <c r="C19" s="69"/>
      <c r="D19" s="134"/>
      <c r="E19" s="228">
        <f>Položky!BA171</f>
        <v>0</v>
      </c>
      <c r="F19" s="229">
        <f>Položky!BB171</f>
        <v>0</v>
      </c>
      <c r="G19" s="229">
        <f>Položky!BC171</f>
        <v>0</v>
      </c>
      <c r="H19" s="229">
        <f>Položky!BD171</f>
        <v>0</v>
      </c>
      <c r="I19" s="230">
        <f>Položky!BE171</f>
        <v>0</v>
      </c>
    </row>
    <row r="20" spans="1:57" s="141" customFormat="1" ht="13.8" thickBot="1" x14ac:dyDescent="0.3">
      <c r="A20" s="135"/>
      <c r="B20" s="136" t="s">
        <v>57</v>
      </c>
      <c r="C20" s="136"/>
      <c r="D20" s="137"/>
      <c r="E20" s="138">
        <f>SUM(E7:E19)</f>
        <v>0</v>
      </c>
      <c r="F20" s="139">
        <f>SUM(F7:F19)</f>
        <v>0</v>
      </c>
      <c r="G20" s="139">
        <f>SUM(G7:G19)</f>
        <v>0</v>
      </c>
      <c r="H20" s="139">
        <f>SUM(H7:H19)</f>
        <v>0</v>
      </c>
      <c r="I20" s="140">
        <f>SUM(I7:I19)</f>
        <v>0</v>
      </c>
    </row>
    <row r="21" spans="1:57" x14ac:dyDescent="0.25">
      <c r="A21" s="69"/>
      <c r="B21" s="69"/>
      <c r="C21" s="69"/>
      <c r="D21" s="69"/>
      <c r="E21" s="69"/>
      <c r="F21" s="69"/>
      <c r="G21" s="69"/>
      <c r="H21" s="69"/>
      <c r="I21" s="69"/>
    </row>
    <row r="22" spans="1:57" ht="19.5" customHeight="1" x14ac:dyDescent="0.3">
      <c r="A22" s="125" t="s">
        <v>58</v>
      </c>
      <c r="B22" s="125"/>
      <c r="C22" s="125"/>
      <c r="D22" s="125"/>
      <c r="E22" s="125"/>
      <c r="F22" s="125"/>
      <c r="G22" s="142"/>
      <c r="H22" s="125"/>
      <c r="I22" s="125"/>
      <c r="BA22" s="43"/>
      <c r="BB22" s="43"/>
      <c r="BC22" s="43"/>
      <c r="BD22" s="43"/>
      <c r="BE22" s="43"/>
    </row>
    <row r="23" spans="1:57" ht="13.8" thickBot="1" x14ac:dyDescent="0.3">
      <c r="A23" s="82"/>
      <c r="B23" s="82"/>
      <c r="C23" s="82"/>
      <c r="D23" s="82"/>
      <c r="E23" s="82"/>
      <c r="F23" s="82"/>
      <c r="G23" s="82"/>
      <c r="H23" s="82"/>
      <c r="I23" s="82"/>
    </row>
    <row r="24" spans="1:57" x14ac:dyDescent="0.25">
      <c r="A24" s="76" t="s">
        <v>59</v>
      </c>
      <c r="B24" s="77"/>
      <c r="C24" s="77"/>
      <c r="D24" s="143"/>
      <c r="E24" s="144" t="s">
        <v>60</v>
      </c>
      <c r="F24" s="145" t="s">
        <v>61</v>
      </c>
      <c r="G24" s="146" t="s">
        <v>62</v>
      </c>
      <c r="H24" s="147"/>
      <c r="I24" s="148" t="s">
        <v>60</v>
      </c>
    </row>
    <row r="25" spans="1:57" x14ac:dyDescent="0.25">
      <c r="A25" s="67" t="s">
        <v>307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0</v>
      </c>
    </row>
    <row r="26" spans="1:57" x14ac:dyDescent="0.25">
      <c r="A26" s="67" t="s">
        <v>308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0</v>
      </c>
    </row>
    <row r="27" spans="1:57" x14ac:dyDescent="0.25">
      <c r="A27" s="67" t="s">
        <v>309</v>
      </c>
      <c r="B27" s="58"/>
      <c r="C27" s="58"/>
      <c r="D27" s="149"/>
      <c r="E27" s="150"/>
      <c r="F27" s="151"/>
      <c r="G27" s="152">
        <f>CHOOSE(BA27+1,HSV+PSV,HSV+PSV+Mont,HSV+PSV+Dodavka+Mont,HSV,PSV,Mont,Dodavka,Mont+Dodavka,0)</f>
        <v>0</v>
      </c>
      <c r="H27" s="153"/>
      <c r="I27" s="154">
        <f>E27+F27*G27/100</f>
        <v>0</v>
      </c>
      <c r="BA27">
        <v>0</v>
      </c>
    </row>
    <row r="28" spans="1:57" x14ac:dyDescent="0.25">
      <c r="A28" s="67" t="s">
        <v>310</v>
      </c>
      <c r="B28" s="58"/>
      <c r="C28" s="58"/>
      <c r="D28" s="149"/>
      <c r="E28" s="150"/>
      <c r="F28" s="151"/>
      <c r="G28" s="152">
        <f>CHOOSE(BA28+1,HSV+PSV,HSV+PSV+Mont,HSV+PSV+Dodavka+Mont,HSV,PSV,Mont,Dodavka,Mont+Dodavka,0)</f>
        <v>0</v>
      </c>
      <c r="H28" s="153"/>
      <c r="I28" s="154">
        <f>E28+F28*G28/100</f>
        <v>0</v>
      </c>
      <c r="BA28">
        <v>0</v>
      </c>
    </row>
    <row r="29" spans="1:57" x14ac:dyDescent="0.25">
      <c r="A29" s="67" t="s">
        <v>311</v>
      </c>
      <c r="B29" s="58"/>
      <c r="C29" s="58"/>
      <c r="D29" s="149"/>
      <c r="E29" s="150"/>
      <c r="F29" s="151"/>
      <c r="G29" s="152">
        <f>CHOOSE(BA29+1,HSV+PSV,HSV+PSV+Mont,HSV+PSV+Dodavka+Mont,HSV,PSV,Mont,Dodavka,Mont+Dodavka,0)</f>
        <v>0</v>
      </c>
      <c r="H29" s="153"/>
      <c r="I29" s="154">
        <f>E29+F29*G29/100</f>
        <v>0</v>
      </c>
      <c r="BA29">
        <v>1</v>
      </c>
    </row>
    <row r="30" spans="1:57" x14ac:dyDescent="0.25">
      <c r="A30" s="67" t="s">
        <v>312</v>
      </c>
      <c r="B30" s="58"/>
      <c r="C30" s="58"/>
      <c r="D30" s="149"/>
      <c r="E30" s="150"/>
      <c r="F30" s="151"/>
      <c r="G30" s="152">
        <f>CHOOSE(BA30+1,HSV+PSV,HSV+PSV+Mont,HSV+PSV+Dodavka+Mont,HSV,PSV,Mont,Dodavka,Mont+Dodavka,0)</f>
        <v>0</v>
      </c>
      <c r="H30" s="153"/>
      <c r="I30" s="154">
        <f>E30+F30*G30/100</f>
        <v>0</v>
      </c>
      <c r="BA30">
        <v>1</v>
      </c>
    </row>
    <row r="31" spans="1:57" x14ac:dyDescent="0.25">
      <c r="A31" s="67" t="s">
        <v>313</v>
      </c>
      <c r="B31" s="58"/>
      <c r="C31" s="58"/>
      <c r="D31" s="149"/>
      <c r="E31" s="150"/>
      <c r="F31" s="151"/>
      <c r="G31" s="152">
        <f>CHOOSE(BA31+1,HSV+PSV,HSV+PSV+Mont,HSV+PSV+Dodavka+Mont,HSV,PSV,Mont,Dodavka,Mont+Dodavka,0)</f>
        <v>0</v>
      </c>
      <c r="H31" s="153"/>
      <c r="I31" s="154">
        <f>E31+F31*G31/100</f>
        <v>0</v>
      </c>
      <c r="BA31">
        <v>2</v>
      </c>
    </row>
    <row r="32" spans="1:57" x14ac:dyDescent="0.25">
      <c r="A32" s="67" t="s">
        <v>314</v>
      </c>
      <c r="B32" s="58"/>
      <c r="C32" s="58"/>
      <c r="D32" s="149"/>
      <c r="E32" s="150"/>
      <c r="F32" s="151"/>
      <c r="G32" s="152">
        <f>CHOOSE(BA32+1,HSV+PSV,HSV+PSV+Mont,HSV+PSV+Dodavka+Mont,HSV,PSV,Mont,Dodavka,Mont+Dodavka,0)</f>
        <v>0</v>
      </c>
      <c r="H32" s="153"/>
      <c r="I32" s="154">
        <f>E32+F32*G32/100</f>
        <v>0</v>
      </c>
      <c r="BA32">
        <v>2</v>
      </c>
    </row>
    <row r="33" spans="1:9" ht="13.8" thickBot="1" x14ac:dyDescent="0.3">
      <c r="A33" s="155"/>
      <c r="B33" s="156" t="s">
        <v>63</v>
      </c>
      <c r="C33" s="157"/>
      <c r="D33" s="158"/>
      <c r="E33" s="159"/>
      <c r="F33" s="160"/>
      <c r="G33" s="160"/>
      <c r="H33" s="161">
        <f>SUM(I25:I32)</f>
        <v>0</v>
      </c>
      <c r="I33" s="162"/>
    </row>
    <row r="35" spans="1:9" x14ac:dyDescent="0.25">
      <c r="B35" s="141"/>
      <c r="F35" s="163"/>
      <c r="G35" s="164"/>
      <c r="H35" s="164"/>
      <c r="I35" s="165"/>
    </row>
    <row r="36" spans="1:9" x14ac:dyDescent="0.25">
      <c r="F36" s="163"/>
      <c r="G36" s="164"/>
      <c r="H36" s="164"/>
      <c r="I36" s="165"/>
    </row>
    <row r="37" spans="1:9" x14ac:dyDescent="0.25">
      <c r="F37" s="163"/>
      <c r="G37" s="164"/>
      <c r="H37" s="164"/>
      <c r="I37" s="165"/>
    </row>
    <row r="38" spans="1:9" x14ac:dyDescent="0.25">
      <c r="F38" s="163"/>
      <c r="G38" s="164"/>
      <c r="H38" s="164"/>
      <c r="I38" s="165"/>
    </row>
    <row r="39" spans="1:9" x14ac:dyDescent="0.25">
      <c r="F39" s="163"/>
      <c r="G39" s="164"/>
      <c r="H39" s="164"/>
      <c r="I39" s="165"/>
    </row>
    <row r="40" spans="1:9" x14ac:dyDescent="0.25">
      <c r="F40" s="163"/>
      <c r="G40" s="164"/>
      <c r="H40" s="164"/>
      <c r="I40" s="165"/>
    </row>
    <row r="41" spans="1:9" x14ac:dyDescent="0.25">
      <c r="F41" s="163"/>
      <c r="G41" s="164"/>
      <c r="H41" s="164"/>
      <c r="I41" s="165"/>
    </row>
    <row r="42" spans="1:9" x14ac:dyDescent="0.25">
      <c r="F42" s="163"/>
      <c r="G42" s="164"/>
      <c r="H42" s="164"/>
      <c r="I42" s="165"/>
    </row>
    <row r="43" spans="1:9" x14ac:dyDescent="0.25">
      <c r="F43" s="163"/>
      <c r="G43" s="164"/>
      <c r="H43" s="164"/>
      <c r="I43" s="165"/>
    </row>
    <row r="44" spans="1:9" x14ac:dyDescent="0.25">
      <c r="F44" s="163"/>
      <c r="G44" s="164"/>
      <c r="H44" s="164"/>
      <c r="I44" s="165"/>
    </row>
    <row r="45" spans="1:9" x14ac:dyDescent="0.25">
      <c r="F45" s="163"/>
      <c r="G45" s="164"/>
      <c r="H45" s="164"/>
      <c r="I45" s="165"/>
    </row>
    <row r="46" spans="1:9" x14ac:dyDescent="0.25">
      <c r="F46" s="163"/>
      <c r="G46" s="164"/>
      <c r="H46" s="164"/>
      <c r="I46" s="165"/>
    </row>
    <row r="47" spans="1:9" x14ac:dyDescent="0.25">
      <c r="F47" s="163"/>
      <c r="G47" s="164"/>
      <c r="H47" s="164"/>
      <c r="I47" s="165"/>
    </row>
    <row r="48" spans="1:9" x14ac:dyDescent="0.25">
      <c r="F48" s="163"/>
      <c r="G48" s="164"/>
      <c r="H48" s="164"/>
      <c r="I48" s="165"/>
    </row>
    <row r="49" spans="6:9" x14ac:dyDescent="0.25">
      <c r="F49" s="163"/>
      <c r="G49" s="164"/>
      <c r="H49" s="164"/>
      <c r="I49" s="165"/>
    </row>
    <row r="50" spans="6:9" x14ac:dyDescent="0.25">
      <c r="F50" s="163"/>
      <c r="G50" s="164"/>
      <c r="H50" s="164"/>
      <c r="I50" s="165"/>
    </row>
    <row r="51" spans="6:9" x14ac:dyDescent="0.25">
      <c r="F51" s="163"/>
      <c r="G51" s="164"/>
      <c r="H51" s="164"/>
      <c r="I51" s="165"/>
    </row>
    <row r="52" spans="6:9" x14ac:dyDescent="0.25">
      <c r="F52" s="163"/>
      <c r="G52" s="164"/>
      <c r="H52" s="164"/>
      <c r="I52" s="165"/>
    </row>
    <row r="53" spans="6:9" x14ac:dyDescent="0.25">
      <c r="F53" s="163"/>
      <c r="G53" s="164"/>
      <c r="H53" s="164"/>
      <c r="I53" s="165"/>
    </row>
    <row r="54" spans="6:9" x14ac:dyDescent="0.25">
      <c r="F54" s="163"/>
      <c r="G54" s="164"/>
      <c r="H54" s="164"/>
      <c r="I54" s="165"/>
    </row>
    <row r="55" spans="6:9" x14ac:dyDescent="0.25">
      <c r="F55" s="163"/>
      <c r="G55" s="164"/>
      <c r="H55" s="164"/>
      <c r="I55" s="165"/>
    </row>
    <row r="56" spans="6:9" x14ac:dyDescent="0.25">
      <c r="F56" s="163"/>
      <c r="G56" s="164"/>
      <c r="H56" s="164"/>
      <c r="I56" s="165"/>
    </row>
    <row r="57" spans="6:9" x14ac:dyDescent="0.25">
      <c r="F57" s="163"/>
      <c r="G57" s="164"/>
      <c r="H57" s="164"/>
      <c r="I57" s="165"/>
    </row>
    <row r="58" spans="6:9" x14ac:dyDescent="0.25">
      <c r="F58" s="163"/>
      <c r="G58" s="164"/>
      <c r="H58" s="164"/>
      <c r="I58" s="165"/>
    </row>
    <row r="59" spans="6:9" x14ac:dyDescent="0.25">
      <c r="F59" s="163"/>
      <c r="G59" s="164"/>
      <c r="H59" s="164"/>
      <c r="I59" s="165"/>
    </row>
    <row r="60" spans="6:9" x14ac:dyDescent="0.25">
      <c r="F60" s="163"/>
      <c r="G60" s="164"/>
      <c r="H60" s="164"/>
      <c r="I60" s="165"/>
    </row>
    <row r="61" spans="6:9" x14ac:dyDescent="0.25">
      <c r="F61" s="163"/>
      <c r="G61" s="164"/>
      <c r="H61" s="164"/>
      <c r="I61" s="165"/>
    </row>
    <row r="62" spans="6:9" x14ac:dyDescent="0.25">
      <c r="F62" s="163"/>
      <c r="G62" s="164"/>
      <c r="H62" s="164"/>
      <c r="I62" s="165"/>
    </row>
    <row r="63" spans="6:9" x14ac:dyDescent="0.25">
      <c r="F63" s="163"/>
      <c r="G63" s="164"/>
      <c r="H63" s="164"/>
      <c r="I63" s="165"/>
    </row>
    <row r="64" spans="6:9" x14ac:dyDescent="0.25">
      <c r="F64" s="163"/>
      <c r="G64" s="164"/>
      <c r="H64" s="164"/>
      <c r="I64" s="165"/>
    </row>
    <row r="65" spans="6:9" x14ac:dyDescent="0.25">
      <c r="F65" s="163"/>
      <c r="G65" s="164"/>
      <c r="H65" s="164"/>
      <c r="I65" s="165"/>
    </row>
    <row r="66" spans="6:9" x14ac:dyDescent="0.25">
      <c r="F66" s="163"/>
      <c r="G66" s="164"/>
      <c r="H66" s="164"/>
      <c r="I66" s="165"/>
    </row>
    <row r="67" spans="6:9" x14ac:dyDescent="0.25">
      <c r="F67" s="163"/>
      <c r="G67" s="164"/>
      <c r="H67" s="164"/>
      <c r="I67" s="165"/>
    </row>
    <row r="68" spans="6:9" x14ac:dyDescent="0.25">
      <c r="F68" s="163"/>
      <c r="G68" s="164"/>
      <c r="H68" s="164"/>
      <c r="I68" s="165"/>
    </row>
    <row r="69" spans="6:9" x14ac:dyDescent="0.25">
      <c r="F69" s="163"/>
      <c r="G69" s="164"/>
      <c r="H69" s="164"/>
      <c r="I69" s="165"/>
    </row>
    <row r="70" spans="6:9" x14ac:dyDescent="0.25">
      <c r="F70" s="163"/>
      <c r="G70" s="164"/>
      <c r="H70" s="164"/>
      <c r="I70" s="165"/>
    </row>
    <row r="71" spans="6:9" x14ac:dyDescent="0.25">
      <c r="F71" s="163"/>
      <c r="G71" s="164"/>
      <c r="H71" s="164"/>
      <c r="I71" s="165"/>
    </row>
    <row r="72" spans="6:9" x14ac:dyDescent="0.25">
      <c r="F72" s="163"/>
      <c r="G72" s="164"/>
      <c r="H72" s="164"/>
      <c r="I72" s="165"/>
    </row>
    <row r="73" spans="6:9" x14ac:dyDescent="0.25">
      <c r="F73" s="163"/>
      <c r="G73" s="164"/>
      <c r="H73" s="164"/>
      <c r="I73" s="165"/>
    </row>
    <row r="74" spans="6:9" x14ac:dyDescent="0.25">
      <c r="F74" s="163"/>
      <c r="G74" s="164"/>
      <c r="H74" s="164"/>
      <c r="I74" s="165"/>
    </row>
    <row r="75" spans="6:9" x14ac:dyDescent="0.25">
      <c r="F75" s="163"/>
      <c r="G75" s="164"/>
      <c r="H75" s="164"/>
      <c r="I75" s="165"/>
    </row>
    <row r="76" spans="6:9" x14ac:dyDescent="0.25">
      <c r="F76" s="163"/>
      <c r="G76" s="164"/>
      <c r="H76" s="164"/>
      <c r="I76" s="165"/>
    </row>
    <row r="77" spans="6:9" x14ac:dyDescent="0.25">
      <c r="F77" s="163"/>
      <c r="G77" s="164"/>
      <c r="H77" s="164"/>
      <c r="I77" s="165"/>
    </row>
    <row r="78" spans="6:9" x14ac:dyDescent="0.25">
      <c r="F78" s="163"/>
      <c r="G78" s="164"/>
      <c r="H78" s="164"/>
      <c r="I78" s="165"/>
    </row>
    <row r="79" spans="6:9" x14ac:dyDescent="0.25">
      <c r="F79" s="163"/>
      <c r="G79" s="164"/>
      <c r="H79" s="164"/>
      <c r="I79" s="165"/>
    </row>
    <row r="80" spans="6:9" x14ac:dyDescent="0.25">
      <c r="F80" s="163"/>
      <c r="G80" s="164"/>
      <c r="H80" s="164"/>
      <c r="I80" s="165"/>
    </row>
    <row r="81" spans="6:9" x14ac:dyDescent="0.25">
      <c r="F81" s="163"/>
      <c r="G81" s="164"/>
      <c r="H81" s="164"/>
      <c r="I81" s="165"/>
    </row>
    <row r="82" spans="6:9" x14ac:dyDescent="0.25">
      <c r="F82" s="163"/>
      <c r="G82" s="164"/>
      <c r="H82" s="164"/>
      <c r="I82" s="165"/>
    </row>
    <row r="83" spans="6:9" x14ac:dyDescent="0.25">
      <c r="F83" s="163"/>
      <c r="G83" s="164"/>
      <c r="H83" s="164"/>
      <c r="I83" s="165"/>
    </row>
    <row r="84" spans="6:9" x14ac:dyDescent="0.25">
      <c r="F84" s="163"/>
      <c r="G84" s="164"/>
      <c r="H84" s="164"/>
      <c r="I84" s="165"/>
    </row>
  </sheetData>
  <mergeCells count="4">
    <mergeCell ref="A1:B1"/>
    <mergeCell ref="A2:B2"/>
    <mergeCell ref="G2:I2"/>
    <mergeCell ref="H33:I3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44"/>
  <sheetViews>
    <sheetView showGridLines="0" showZeros="0" zoomScaleNormal="100" workbookViewId="0">
      <selection activeCell="A171" sqref="A171:IV173"/>
    </sheetView>
  </sheetViews>
  <sheetFormatPr defaultColWidth="9.109375" defaultRowHeight="13.2" x14ac:dyDescent="0.25"/>
  <cols>
    <col min="1" max="1" width="4.44140625" style="167" customWidth="1"/>
    <col min="2" max="2" width="11.5546875" style="167" customWidth="1"/>
    <col min="3" max="3" width="40.44140625" style="167" customWidth="1"/>
    <col min="4" max="4" width="5.5546875" style="167" customWidth="1"/>
    <col min="5" max="5" width="8.5546875" style="221" customWidth="1"/>
    <col min="6" max="6" width="9.88671875" style="167" customWidth="1"/>
    <col min="7" max="7" width="13.88671875" style="167" customWidth="1"/>
    <col min="8" max="11" width="9.109375" style="167"/>
    <col min="12" max="12" width="75.21875" style="167" customWidth="1"/>
    <col min="13" max="13" width="45.21875" style="167" customWidth="1"/>
    <col min="14" max="16384" width="9.109375" style="167"/>
  </cols>
  <sheetData>
    <row r="1" spans="1:104" ht="15.6" x14ac:dyDescent="0.3">
      <c r="A1" s="166" t="s">
        <v>77</v>
      </c>
      <c r="B1" s="166"/>
      <c r="C1" s="166"/>
      <c r="D1" s="166"/>
      <c r="E1" s="166"/>
      <c r="F1" s="166"/>
      <c r="G1" s="166"/>
    </row>
    <row r="2" spans="1:104" ht="14.25" customHeight="1" thickBot="1" x14ac:dyDescent="0.3">
      <c r="A2" s="168"/>
      <c r="B2" s="169"/>
      <c r="C2" s="170"/>
      <c r="D2" s="170"/>
      <c r="E2" s="171"/>
      <c r="F2" s="170"/>
      <c r="G2" s="170"/>
    </row>
    <row r="3" spans="1:104" ht="13.8" thickTop="1" x14ac:dyDescent="0.25">
      <c r="A3" s="108" t="s">
        <v>48</v>
      </c>
      <c r="B3" s="109"/>
      <c r="C3" s="110" t="str">
        <f>CONCATENATE(cislostavby," ",nazevstavby)</f>
        <v>7407 Oprava schodišť a rampy v areálu objektu Lužická 4</v>
      </c>
      <c r="D3" s="172"/>
      <c r="E3" s="173" t="s">
        <v>64</v>
      </c>
      <c r="F3" s="174" t="str">
        <f>Rekapitulace!H1</f>
        <v>7408</v>
      </c>
      <c r="G3" s="175"/>
    </row>
    <row r="4" spans="1:104" ht="13.8" thickBot="1" x14ac:dyDescent="0.3">
      <c r="A4" s="176" t="s">
        <v>50</v>
      </c>
      <c r="B4" s="117"/>
      <c r="C4" s="118" t="str">
        <f>CONCATENATE(cisloobjektu," ",nazevobjektu)</f>
        <v>7407 Oprava schodišť a rampy, Lužická 4</v>
      </c>
      <c r="D4" s="177"/>
      <c r="E4" s="178" t="str">
        <f>Rekapitulace!G2</f>
        <v>Oprava schodišť a rampy v areálu objektu</v>
      </c>
      <c r="F4" s="179"/>
      <c r="G4" s="180"/>
    </row>
    <row r="5" spans="1:104" ht="13.8" thickTop="1" x14ac:dyDescent="0.25">
      <c r="A5" s="181"/>
      <c r="B5" s="168"/>
      <c r="C5" s="168"/>
      <c r="D5" s="168"/>
      <c r="E5" s="182"/>
      <c r="F5" s="168"/>
      <c r="G5" s="183"/>
    </row>
    <row r="6" spans="1:104" x14ac:dyDescent="0.25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 x14ac:dyDescent="0.25">
      <c r="A7" s="188" t="s">
        <v>72</v>
      </c>
      <c r="B7" s="189" t="s">
        <v>73</v>
      </c>
      <c r="C7" s="190" t="s">
        <v>74</v>
      </c>
      <c r="D7" s="191"/>
      <c r="E7" s="192"/>
      <c r="F7" s="192"/>
      <c r="G7" s="193"/>
      <c r="H7" s="194"/>
      <c r="I7" s="194"/>
      <c r="O7" s="195">
        <v>1</v>
      </c>
    </row>
    <row r="8" spans="1:104" ht="20.399999999999999" x14ac:dyDescent="0.25">
      <c r="A8" s="196">
        <v>1</v>
      </c>
      <c r="B8" s="197" t="s">
        <v>83</v>
      </c>
      <c r="C8" s="198" t="s">
        <v>84</v>
      </c>
      <c r="D8" s="199" t="s">
        <v>85</v>
      </c>
      <c r="E8" s="200">
        <v>50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0</v>
      </c>
      <c r="AC8" s="167">
        <v>0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0</v>
      </c>
      <c r="CZ8" s="167">
        <v>0</v>
      </c>
    </row>
    <row r="9" spans="1:104" x14ac:dyDescent="0.25">
      <c r="A9" s="196">
        <v>2</v>
      </c>
      <c r="B9" s="197" t="s">
        <v>86</v>
      </c>
      <c r="C9" s="198" t="s">
        <v>87</v>
      </c>
      <c r="D9" s="199" t="s">
        <v>88</v>
      </c>
      <c r="E9" s="200">
        <v>10.064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0</v>
      </c>
      <c r="AC9" s="167">
        <v>0</v>
      </c>
      <c r="AZ9" s="167">
        <v>1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</v>
      </c>
      <c r="CB9" s="202">
        <v>0</v>
      </c>
      <c r="CZ9" s="167">
        <v>0</v>
      </c>
    </row>
    <row r="10" spans="1:104" x14ac:dyDescent="0.25">
      <c r="A10" s="203"/>
      <c r="B10" s="205"/>
      <c r="C10" s="206" t="s">
        <v>89</v>
      </c>
      <c r="D10" s="207"/>
      <c r="E10" s="208">
        <v>6.2164999999999999</v>
      </c>
      <c r="F10" s="209"/>
      <c r="G10" s="210"/>
      <c r="M10" s="204" t="s">
        <v>89</v>
      </c>
      <c r="O10" s="195"/>
    </row>
    <row r="11" spans="1:104" x14ac:dyDescent="0.25">
      <c r="A11" s="203"/>
      <c r="B11" s="205"/>
      <c r="C11" s="206" t="s">
        <v>90</v>
      </c>
      <c r="D11" s="207"/>
      <c r="E11" s="208">
        <v>3.8475000000000001</v>
      </c>
      <c r="F11" s="209"/>
      <c r="G11" s="210"/>
      <c r="M11" s="204" t="s">
        <v>90</v>
      </c>
      <c r="O11" s="195"/>
    </row>
    <row r="12" spans="1:104" x14ac:dyDescent="0.25">
      <c r="A12" s="196">
        <v>3</v>
      </c>
      <c r="B12" s="197" t="s">
        <v>91</v>
      </c>
      <c r="C12" s="198" t="s">
        <v>92</v>
      </c>
      <c r="D12" s="199" t="s">
        <v>88</v>
      </c>
      <c r="E12" s="200">
        <v>12.2689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0</v>
      </c>
    </row>
    <row r="13" spans="1:104" x14ac:dyDescent="0.25">
      <c r="A13" s="203"/>
      <c r="B13" s="205"/>
      <c r="C13" s="206" t="s">
        <v>93</v>
      </c>
      <c r="D13" s="207"/>
      <c r="E13" s="208">
        <v>6.5350999999999999</v>
      </c>
      <c r="F13" s="209"/>
      <c r="G13" s="210"/>
      <c r="M13" s="204" t="s">
        <v>93</v>
      </c>
      <c r="O13" s="195"/>
    </row>
    <row r="14" spans="1:104" x14ac:dyDescent="0.25">
      <c r="A14" s="203"/>
      <c r="B14" s="205"/>
      <c r="C14" s="206" t="s">
        <v>94</v>
      </c>
      <c r="D14" s="207"/>
      <c r="E14" s="208">
        <v>5.5178000000000003</v>
      </c>
      <c r="F14" s="209"/>
      <c r="G14" s="210"/>
      <c r="M14" s="204" t="s">
        <v>94</v>
      </c>
      <c r="O14" s="195"/>
    </row>
    <row r="15" spans="1:104" x14ac:dyDescent="0.25">
      <c r="A15" s="203"/>
      <c r="B15" s="205"/>
      <c r="C15" s="206" t="s">
        <v>95</v>
      </c>
      <c r="D15" s="207"/>
      <c r="E15" s="208">
        <v>0.16200000000000001</v>
      </c>
      <c r="F15" s="209"/>
      <c r="G15" s="210"/>
      <c r="M15" s="204" t="s">
        <v>95</v>
      </c>
      <c r="O15" s="195"/>
    </row>
    <row r="16" spans="1:104" x14ac:dyDescent="0.25">
      <c r="A16" s="203"/>
      <c r="B16" s="205"/>
      <c r="C16" s="206" t="s">
        <v>96</v>
      </c>
      <c r="D16" s="207"/>
      <c r="E16" s="208">
        <v>5.3999999999999999E-2</v>
      </c>
      <c r="F16" s="209"/>
      <c r="G16" s="210"/>
      <c r="M16" s="204" t="s">
        <v>96</v>
      </c>
      <c r="O16" s="195"/>
    </row>
    <row r="17" spans="1:104" x14ac:dyDescent="0.25">
      <c r="A17" s="196">
        <v>4</v>
      </c>
      <c r="B17" s="197" t="s">
        <v>97</v>
      </c>
      <c r="C17" s="198" t="s">
        <v>98</v>
      </c>
      <c r="D17" s="199" t="s">
        <v>88</v>
      </c>
      <c r="E17" s="200">
        <v>10.6309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1</v>
      </c>
      <c r="AC17" s="167">
        <v>1</v>
      </c>
      <c r="AZ17" s="167">
        <v>1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1</v>
      </c>
      <c r="CZ17" s="167">
        <v>0</v>
      </c>
    </row>
    <row r="18" spans="1:104" x14ac:dyDescent="0.25">
      <c r="A18" s="203"/>
      <c r="B18" s="205"/>
      <c r="C18" s="206" t="s">
        <v>99</v>
      </c>
      <c r="D18" s="207"/>
      <c r="E18" s="208">
        <v>10.6309</v>
      </c>
      <c r="F18" s="209"/>
      <c r="G18" s="210"/>
      <c r="M18" s="204" t="s">
        <v>99</v>
      </c>
      <c r="O18" s="195"/>
    </row>
    <row r="19" spans="1:104" x14ac:dyDescent="0.25">
      <c r="A19" s="196">
        <v>5</v>
      </c>
      <c r="B19" s="197" t="s">
        <v>100</v>
      </c>
      <c r="C19" s="198" t="s">
        <v>101</v>
      </c>
      <c r="D19" s="199" t="s">
        <v>88</v>
      </c>
      <c r="E19" s="200">
        <v>10.6309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1</v>
      </c>
      <c r="AC19" s="167">
        <v>1</v>
      </c>
      <c r="AZ19" s="167">
        <v>1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1</v>
      </c>
      <c r="CZ19" s="167">
        <v>0</v>
      </c>
    </row>
    <row r="20" spans="1:104" x14ac:dyDescent="0.25">
      <c r="A20" s="196">
        <v>6</v>
      </c>
      <c r="B20" s="197" t="s">
        <v>102</v>
      </c>
      <c r="C20" s="198" t="s">
        <v>103</v>
      </c>
      <c r="D20" s="199" t="s">
        <v>88</v>
      </c>
      <c r="E20" s="200">
        <v>10.6309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1</v>
      </c>
      <c r="AC20" s="167">
        <v>1</v>
      </c>
      <c r="AZ20" s="167">
        <v>1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1</v>
      </c>
      <c r="CZ20" s="167">
        <v>0</v>
      </c>
    </row>
    <row r="21" spans="1:104" x14ac:dyDescent="0.25">
      <c r="A21" s="196">
        <v>7</v>
      </c>
      <c r="B21" s="197" t="s">
        <v>104</v>
      </c>
      <c r="C21" s="198" t="s">
        <v>105</v>
      </c>
      <c r="D21" s="199" t="s">
        <v>88</v>
      </c>
      <c r="E21" s="200">
        <v>10.6309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1</v>
      </c>
      <c r="AC21" s="167">
        <v>1</v>
      </c>
      <c r="AZ21" s="167">
        <v>1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1</v>
      </c>
      <c r="CZ21" s="167">
        <v>0</v>
      </c>
    </row>
    <row r="22" spans="1:104" x14ac:dyDescent="0.25">
      <c r="A22" s="196">
        <v>8</v>
      </c>
      <c r="B22" s="197" t="s">
        <v>106</v>
      </c>
      <c r="C22" s="198" t="s">
        <v>107</v>
      </c>
      <c r="D22" s="199" t="s">
        <v>88</v>
      </c>
      <c r="E22" s="200">
        <v>1.6379999999999999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1</v>
      </c>
      <c r="AC22" s="167">
        <v>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1</v>
      </c>
      <c r="CZ22" s="167">
        <v>0</v>
      </c>
    </row>
    <row r="23" spans="1:104" x14ac:dyDescent="0.25">
      <c r="A23" s="203"/>
      <c r="B23" s="205"/>
      <c r="C23" s="206" t="s">
        <v>108</v>
      </c>
      <c r="D23" s="207"/>
      <c r="E23" s="208">
        <v>0.85799999999999998</v>
      </c>
      <c r="F23" s="209"/>
      <c r="G23" s="210"/>
      <c r="M23" s="204" t="s">
        <v>108</v>
      </c>
      <c r="O23" s="195"/>
    </row>
    <row r="24" spans="1:104" x14ac:dyDescent="0.25">
      <c r="A24" s="203"/>
      <c r="B24" s="205"/>
      <c r="C24" s="206" t="s">
        <v>109</v>
      </c>
      <c r="D24" s="207"/>
      <c r="E24" s="208">
        <v>0.78</v>
      </c>
      <c r="F24" s="209"/>
      <c r="G24" s="210"/>
      <c r="M24" s="204" t="s">
        <v>109</v>
      </c>
      <c r="O24" s="195"/>
    </row>
    <row r="25" spans="1:104" x14ac:dyDescent="0.25">
      <c r="A25" s="196">
        <v>9</v>
      </c>
      <c r="B25" s="197" t="s">
        <v>110</v>
      </c>
      <c r="C25" s="198" t="s">
        <v>111</v>
      </c>
      <c r="D25" s="199" t="s">
        <v>85</v>
      </c>
      <c r="E25" s="200">
        <v>40.354999999999997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1</v>
      </c>
      <c r="AC25" s="167">
        <v>1</v>
      </c>
      <c r="AZ25" s="167">
        <v>1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1</v>
      </c>
      <c r="CB25" s="202">
        <v>1</v>
      </c>
      <c r="CZ25" s="167">
        <v>0</v>
      </c>
    </row>
    <row r="26" spans="1:104" x14ac:dyDescent="0.25">
      <c r="A26" s="203"/>
      <c r="B26" s="205"/>
      <c r="C26" s="206" t="s">
        <v>112</v>
      </c>
      <c r="D26" s="207"/>
      <c r="E26" s="208">
        <v>23.754999999999999</v>
      </c>
      <c r="F26" s="209"/>
      <c r="G26" s="210"/>
      <c r="M26" s="204" t="s">
        <v>112</v>
      </c>
      <c r="O26" s="195"/>
    </row>
    <row r="27" spans="1:104" x14ac:dyDescent="0.25">
      <c r="A27" s="203"/>
      <c r="B27" s="205"/>
      <c r="C27" s="206" t="s">
        <v>113</v>
      </c>
      <c r="D27" s="207"/>
      <c r="E27" s="208">
        <v>16.600000000000001</v>
      </c>
      <c r="F27" s="209"/>
      <c r="G27" s="210"/>
      <c r="M27" s="204" t="s">
        <v>113</v>
      </c>
      <c r="O27" s="195"/>
    </row>
    <row r="28" spans="1:104" x14ac:dyDescent="0.25">
      <c r="A28" s="211"/>
      <c r="B28" s="212" t="s">
        <v>75</v>
      </c>
      <c r="C28" s="213" t="str">
        <f>CONCATENATE(B7," ",C7)</f>
        <v>1 Zemní práce</v>
      </c>
      <c r="D28" s="214"/>
      <c r="E28" s="215"/>
      <c r="F28" s="216"/>
      <c r="G28" s="217">
        <f>SUM(G7:G27)</f>
        <v>0</v>
      </c>
      <c r="O28" s="195">
        <v>4</v>
      </c>
      <c r="BA28" s="218">
        <f>SUM(BA7:BA27)</f>
        <v>0</v>
      </c>
      <c r="BB28" s="218">
        <f>SUM(BB7:BB27)</f>
        <v>0</v>
      </c>
      <c r="BC28" s="218">
        <f>SUM(BC7:BC27)</f>
        <v>0</v>
      </c>
      <c r="BD28" s="218">
        <f>SUM(BD7:BD27)</f>
        <v>0</v>
      </c>
      <c r="BE28" s="218">
        <f>SUM(BE7:BE27)</f>
        <v>0</v>
      </c>
    </row>
    <row r="29" spans="1:104" x14ac:dyDescent="0.25">
      <c r="A29" s="188" t="s">
        <v>72</v>
      </c>
      <c r="B29" s="189" t="s">
        <v>114</v>
      </c>
      <c r="C29" s="190" t="s">
        <v>115</v>
      </c>
      <c r="D29" s="191"/>
      <c r="E29" s="192"/>
      <c r="F29" s="192"/>
      <c r="G29" s="193"/>
      <c r="H29" s="194"/>
      <c r="I29" s="194"/>
      <c r="O29" s="195">
        <v>1</v>
      </c>
    </row>
    <row r="30" spans="1:104" x14ac:dyDescent="0.25">
      <c r="A30" s="196">
        <v>10</v>
      </c>
      <c r="B30" s="197" t="s">
        <v>116</v>
      </c>
      <c r="C30" s="198" t="s">
        <v>117</v>
      </c>
      <c r="D30" s="199" t="s">
        <v>88</v>
      </c>
      <c r="E30" s="200">
        <v>9.7394999999999996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1</v>
      </c>
      <c r="AC30" s="167">
        <v>1</v>
      </c>
      <c r="AZ30" s="167">
        <v>1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1</v>
      </c>
      <c r="CB30" s="202">
        <v>1</v>
      </c>
      <c r="CZ30" s="167">
        <v>2.5250000000014601</v>
      </c>
    </row>
    <row r="31" spans="1:104" ht="21" x14ac:dyDescent="0.25">
      <c r="A31" s="203"/>
      <c r="B31" s="205"/>
      <c r="C31" s="206" t="s">
        <v>118</v>
      </c>
      <c r="D31" s="207"/>
      <c r="E31" s="208">
        <v>5.4358000000000004</v>
      </c>
      <c r="F31" s="209"/>
      <c r="G31" s="210"/>
      <c r="M31" s="204" t="s">
        <v>118</v>
      </c>
      <c r="O31" s="195"/>
    </row>
    <row r="32" spans="1:104" ht="21" x14ac:dyDescent="0.25">
      <c r="A32" s="203"/>
      <c r="B32" s="205"/>
      <c r="C32" s="206" t="s">
        <v>119</v>
      </c>
      <c r="D32" s="207"/>
      <c r="E32" s="208">
        <v>4.3037999999999998</v>
      </c>
      <c r="F32" s="209"/>
      <c r="G32" s="210"/>
      <c r="M32" s="204" t="s">
        <v>119</v>
      </c>
      <c r="O32" s="195"/>
    </row>
    <row r="33" spans="1:104" x14ac:dyDescent="0.25">
      <c r="A33" s="196">
        <v>11</v>
      </c>
      <c r="B33" s="197" t="s">
        <v>120</v>
      </c>
      <c r="C33" s="198" t="s">
        <v>121</v>
      </c>
      <c r="D33" s="199" t="s">
        <v>85</v>
      </c>
      <c r="E33" s="200">
        <v>17.4072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1</v>
      </c>
      <c r="AC33" s="167">
        <v>1</v>
      </c>
      <c r="AZ33" s="167">
        <v>1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1</v>
      </c>
      <c r="CZ33" s="167">
        <v>3.916E-2</v>
      </c>
    </row>
    <row r="34" spans="1:104" x14ac:dyDescent="0.25">
      <c r="A34" s="203"/>
      <c r="B34" s="205"/>
      <c r="C34" s="206" t="s">
        <v>122</v>
      </c>
      <c r="D34" s="207"/>
      <c r="E34" s="208">
        <v>9.84</v>
      </c>
      <c r="F34" s="209"/>
      <c r="G34" s="210"/>
      <c r="M34" s="204" t="s">
        <v>122</v>
      </c>
      <c r="O34" s="195"/>
    </row>
    <row r="35" spans="1:104" x14ac:dyDescent="0.25">
      <c r="A35" s="203"/>
      <c r="B35" s="205"/>
      <c r="C35" s="206" t="s">
        <v>123</v>
      </c>
      <c r="D35" s="207"/>
      <c r="E35" s="208">
        <v>7.5671999999999997</v>
      </c>
      <c r="F35" s="209"/>
      <c r="G35" s="210"/>
      <c r="M35" s="204" t="s">
        <v>123</v>
      </c>
      <c r="O35" s="195"/>
    </row>
    <row r="36" spans="1:104" x14ac:dyDescent="0.25">
      <c r="A36" s="196">
        <v>12</v>
      </c>
      <c r="B36" s="197" t="s">
        <v>124</v>
      </c>
      <c r="C36" s="198" t="s">
        <v>125</v>
      </c>
      <c r="D36" s="199" t="s">
        <v>85</v>
      </c>
      <c r="E36" s="200">
        <v>17.4072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1</v>
      </c>
      <c r="AC36" s="167">
        <v>1</v>
      </c>
      <c r="AZ36" s="167">
        <v>1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1</v>
      </c>
      <c r="CZ36" s="167">
        <v>0</v>
      </c>
    </row>
    <row r="37" spans="1:104" x14ac:dyDescent="0.25">
      <c r="A37" s="196">
        <v>13</v>
      </c>
      <c r="B37" s="197" t="s">
        <v>126</v>
      </c>
      <c r="C37" s="198" t="s">
        <v>127</v>
      </c>
      <c r="D37" s="199" t="s">
        <v>128</v>
      </c>
      <c r="E37" s="200">
        <v>0.1028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1</v>
      </c>
      <c r="AC37" s="167">
        <v>1</v>
      </c>
      <c r="AZ37" s="167">
        <v>1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1</v>
      </c>
      <c r="CZ37" s="167">
        <v>1.0554400000000901</v>
      </c>
    </row>
    <row r="38" spans="1:104" x14ac:dyDescent="0.25">
      <c r="A38" s="203"/>
      <c r="B38" s="205"/>
      <c r="C38" s="206" t="s">
        <v>129</v>
      </c>
      <c r="D38" s="207"/>
      <c r="E38" s="208">
        <v>0.1028</v>
      </c>
      <c r="F38" s="209"/>
      <c r="G38" s="210"/>
      <c r="M38" s="204" t="s">
        <v>129</v>
      </c>
      <c r="O38" s="195"/>
    </row>
    <row r="39" spans="1:104" x14ac:dyDescent="0.25">
      <c r="A39" s="196">
        <v>14</v>
      </c>
      <c r="B39" s="197" t="s">
        <v>130</v>
      </c>
      <c r="C39" s="198" t="s">
        <v>131</v>
      </c>
      <c r="D39" s="199" t="s">
        <v>88</v>
      </c>
      <c r="E39" s="200">
        <v>0.22359999999999999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1</v>
      </c>
      <c r="AC39" s="167">
        <v>1</v>
      </c>
      <c r="AZ39" s="167">
        <v>1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1</v>
      </c>
      <c r="CZ39" s="167">
        <v>2.5250000000014601</v>
      </c>
    </row>
    <row r="40" spans="1:104" x14ac:dyDescent="0.25">
      <c r="A40" s="203"/>
      <c r="B40" s="205"/>
      <c r="C40" s="206" t="s">
        <v>132</v>
      </c>
      <c r="D40" s="207"/>
      <c r="E40" s="208">
        <v>0.16769999999999999</v>
      </c>
      <c r="F40" s="209"/>
      <c r="G40" s="210"/>
      <c r="M40" s="204" t="s">
        <v>132</v>
      </c>
      <c r="O40" s="195"/>
    </row>
    <row r="41" spans="1:104" x14ac:dyDescent="0.25">
      <c r="A41" s="203"/>
      <c r="B41" s="205"/>
      <c r="C41" s="206" t="s">
        <v>133</v>
      </c>
      <c r="D41" s="207"/>
      <c r="E41" s="208">
        <v>5.5899999999999998E-2</v>
      </c>
      <c r="F41" s="209"/>
      <c r="G41" s="210"/>
      <c r="M41" s="204" t="s">
        <v>133</v>
      </c>
      <c r="O41" s="195"/>
    </row>
    <row r="42" spans="1:104" x14ac:dyDescent="0.25">
      <c r="A42" s="211"/>
      <c r="B42" s="212" t="s">
        <v>75</v>
      </c>
      <c r="C42" s="213" t="str">
        <f>CONCATENATE(B29," ",C29)</f>
        <v>27 Základy</v>
      </c>
      <c r="D42" s="214"/>
      <c r="E42" s="215"/>
      <c r="F42" s="216"/>
      <c r="G42" s="217">
        <f>SUM(G29:G41)</f>
        <v>0</v>
      </c>
      <c r="O42" s="195">
        <v>4</v>
      </c>
      <c r="BA42" s="218">
        <f>SUM(BA29:BA41)</f>
        <v>0</v>
      </c>
      <c r="BB42" s="218">
        <f>SUM(BB29:BB41)</f>
        <v>0</v>
      </c>
      <c r="BC42" s="218">
        <f>SUM(BC29:BC41)</f>
        <v>0</v>
      </c>
      <c r="BD42" s="218">
        <f>SUM(BD29:BD41)</f>
        <v>0</v>
      </c>
      <c r="BE42" s="218">
        <f>SUM(BE29:BE41)</f>
        <v>0</v>
      </c>
    </row>
    <row r="43" spans="1:104" x14ac:dyDescent="0.25">
      <c r="A43" s="188" t="s">
        <v>72</v>
      </c>
      <c r="B43" s="189" t="s">
        <v>134</v>
      </c>
      <c r="C43" s="190" t="s">
        <v>135</v>
      </c>
      <c r="D43" s="191"/>
      <c r="E43" s="192"/>
      <c r="F43" s="192"/>
      <c r="G43" s="193"/>
      <c r="H43" s="194"/>
      <c r="I43" s="194"/>
      <c r="O43" s="195">
        <v>1</v>
      </c>
    </row>
    <row r="44" spans="1:104" x14ac:dyDescent="0.25">
      <c r="A44" s="196">
        <v>15</v>
      </c>
      <c r="B44" s="197" t="s">
        <v>136</v>
      </c>
      <c r="C44" s="198" t="s">
        <v>137</v>
      </c>
      <c r="D44" s="199" t="s">
        <v>85</v>
      </c>
      <c r="E44" s="200">
        <v>14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1</v>
      </c>
      <c r="AC44" s="167">
        <v>1</v>
      </c>
      <c r="AZ44" s="167">
        <v>1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1</v>
      </c>
      <c r="CZ44" s="167">
        <v>1.31700000000023E-2</v>
      </c>
    </row>
    <row r="45" spans="1:104" x14ac:dyDescent="0.25">
      <c r="A45" s="196">
        <v>16</v>
      </c>
      <c r="B45" s="197" t="s">
        <v>138</v>
      </c>
      <c r="C45" s="198" t="s">
        <v>139</v>
      </c>
      <c r="D45" s="199" t="s">
        <v>88</v>
      </c>
      <c r="E45" s="200">
        <v>4.2426000000000004</v>
      </c>
      <c r="F45" s="200">
        <v>0</v>
      </c>
      <c r="G45" s="201">
        <f>E45*F45</f>
        <v>0</v>
      </c>
      <c r="O45" s="195">
        <v>2</v>
      </c>
      <c r="AA45" s="167">
        <v>1</v>
      </c>
      <c r="AB45" s="167">
        <v>1</v>
      </c>
      <c r="AC45" s="167">
        <v>1</v>
      </c>
      <c r="AZ45" s="167">
        <v>1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1</v>
      </c>
      <c r="CB45" s="202">
        <v>1</v>
      </c>
      <c r="CZ45" s="167">
        <v>2.52508</v>
      </c>
    </row>
    <row r="46" spans="1:104" x14ac:dyDescent="0.25">
      <c r="A46" s="203"/>
      <c r="B46" s="205"/>
      <c r="C46" s="206" t="s">
        <v>140</v>
      </c>
      <c r="D46" s="207"/>
      <c r="E46" s="208">
        <v>2.5506000000000002</v>
      </c>
      <c r="F46" s="209"/>
      <c r="G46" s="210"/>
      <c r="M46" s="204" t="s">
        <v>140</v>
      </c>
      <c r="O46" s="195"/>
    </row>
    <row r="47" spans="1:104" x14ac:dyDescent="0.25">
      <c r="A47" s="203"/>
      <c r="B47" s="205"/>
      <c r="C47" s="206" t="s">
        <v>141</v>
      </c>
      <c r="D47" s="207"/>
      <c r="E47" s="208">
        <v>1.6919999999999999</v>
      </c>
      <c r="F47" s="209"/>
      <c r="G47" s="210"/>
      <c r="M47" s="204" t="s">
        <v>141</v>
      </c>
      <c r="O47" s="195"/>
    </row>
    <row r="48" spans="1:104" x14ac:dyDescent="0.25">
      <c r="A48" s="196">
        <v>17</v>
      </c>
      <c r="B48" s="197" t="s">
        <v>142</v>
      </c>
      <c r="C48" s="198" t="s">
        <v>143</v>
      </c>
      <c r="D48" s="199" t="s">
        <v>128</v>
      </c>
      <c r="E48" s="200">
        <v>0.1241</v>
      </c>
      <c r="F48" s="200">
        <v>0</v>
      </c>
      <c r="G48" s="201">
        <f>E48*F48</f>
        <v>0</v>
      </c>
      <c r="O48" s="195">
        <v>2</v>
      </c>
      <c r="AA48" s="167">
        <v>1</v>
      </c>
      <c r="AB48" s="167">
        <v>1</v>
      </c>
      <c r="AC48" s="167">
        <v>1</v>
      </c>
      <c r="AZ48" s="167">
        <v>1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1</v>
      </c>
      <c r="CB48" s="202">
        <v>1</v>
      </c>
      <c r="CZ48" s="167">
        <v>1.05844</v>
      </c>
    </row>
    <row r="49" spans="1:104" x14ac:dyDescent="0.25">
      <c r="A49" s="203"/>
      <c r="B49" s="205"/>
      <c r="C49" s="206" t="s">
        <v>144</v>
      </c>
      <c r="D49" s="207"/>
      <c r="E49" s="208">
        <v>0.1241</v>
      </c>
      <c r="F49" s="209"/>
      <c r="G49" s="210"/>
      <c r="M49" s="204" t="s">
        <v>144</v>
      </c>
      <c r="O49" s="195"/>
    </row>
    <row r="50" spans="1:104" x14ac:dyDescent="0.25">
      <c r="A50" s="196">
        <v>18</v>
      </c>
      <c r="B50" s="197" t="s">
        <v>145</v>
      </c>
      <c r="C50" s="198" t="s">
        <v>146</v>
      </c>
      <c r="D50" s="199" t="s">
        <v>147</v>
      </c>
      <c r="E50" s="200">
        <v>86.085999999999999</v>
      </c>
      <c r="F50" s="200">
        <v>0</v>
      </c>
      <c r="G50" s="201">
        <f>E50*F50</f>
        <v>0</v>
      </c>
      <c r="O50" s="195">
        <v>2</v>
      </c>
      <c r="AA50" s="167">
        <v>1</v>
      </c>
      <c r="AB50" s="167">
        <v>1</v>
      </c>
      <c r="AC50" s="167">
        <v>1</v>
      </c>
      <c r="AZ50" s="167">
        <v>1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1</v>
      </c>
      <c r="CB50" s="202">
        <v>1</v>
      </c>
      <c r="CZ50" s="167">
        <v>0.11369</v>
      </c>
    </row>
    <row r="51" spans="1:104" x14ac:dyDescent="0.25">
      <c r="A51" s="203"/>
      <c r="B51" s="205"/>
      <c r="C51" s="206" t="s">
        <v>148</v>
      </c>
      <c r="D51" s="207"/>
      <c r="E51" s="208">
        <v>42</v>
      </c>
      <c r="F51" s="209"/>
      <c r="G51" s="210"/>
      <c r="M51" s="204" t="s">
        <v>148</v>
      </c>
      <c r="O51" s="195"/>
    </row>
    <row r="52" spans="1:104" x14ac:dyDescent="0.25">
      <c r="A52" s="203"/>
      <c r="B52" s="205"/>
      <c r="C52" s="206" t="s">
        <v>149</v>
      </c>
      <c r="D52" s="207"/>
      <c r="E52" s="208">
        <v>30</v>
      </c>
      <c r="F52" s="209"/>
      <c r="G52" s="210"/>
      <c r="M52" s="204" t="s">
        <v>149</v>
      </c>
      <c r="O52" s="195"/>
    </row>
    <row r="53" spans="1:104" x14ac:dyDescent="0.25">
      <c r="A53" s="203"/>
      <c r="B53" s="205"/>
      <c r="C53" s="206" t="s">
        <v>150</v>
      </c>
      <c r="D53" s="207"/>
      <c r="E53" s="208">
        <v>14.086</v>
      </c>
      <c r="F53" s="209"/>
      <c r="G53" s="210"/>
      <c r="M53" s="204" t="s">
        <v>150</v>
      </c>
      <c r="O53" s="195"/>
    </row>
    <row r="54" spans="1:104" x14ac:dyDescent="0.25">
      <c r="A54" s="196">
        <v>19</v>
      </c>
      <c r="B54" s="197" t="s">
        <v>151</v>
      </c>
      <c r="C54" s="198" t="s">
        <v>152</v>
      </c>
      <c r="D54" s="199" t="s">
        <v>85</v>
      </c>
      <c r="E54" s="200">
        <v>13.6172</v>
      </c>
      <c r="F54" s="200">
        <v>0</v>
      </c>
      <c r="G54" s="201">
        <f>E54*F54</f>
        <v>0</v>
      </c>
      <c r="O54" s="195">
        <v>2</v>
      </c>
      <c r="AA54" s="167">
        <v>1</v>
      </c>
      <c r="AB54" s="167">
        <v>1</v>
      </c>
      <c r="AC54" s="167">
        <v>1</v>
      </c>
      <c r="AZ54" s="167">
        <v>1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1</v>
      </c>
      <c r="CB54" s="202">
        <v>1</v>
      </c>
      <c r="CZ54" s="167">
        <v>1.6930000000000001E-2</v>
      </c>
    </row>
    <row r="55" spans="1:104" x14ac:dyDescent="0.25">
      <c r="A55" s="203"/>
      <c r="B55" s="205"/>
      <c r="C55" s="206" t="s">
        <v>153</v>
      </c>
      <c r="D55" s="207"/>
      <c r="E55" s="208">
        <v>6.3</v>
      </c>
      <c r="F55" s="209"/>
      <c r="G55" s="210"/>
      <c r="M55" s="204" t="s">
        <v>153</v>
      </c>
      <c r="O55" s="195"/>
    </row>
    <row r="56" spans="1:104" x14ac:dyDescent="0.25">
      <c r="A56" s="203"/>
      <c r="B56" s="205"/>
      <c r="C56" s="206" t="s">
        <v>154</v>
      </c>
      <c r="D56" s="207"/>
      <c r="E56" s="208">
        <v>4.5</v>
      </c>
      <c r="F56" s="209"/>
      <c r="G56" s="210"/>
      <c r="M56" s="204" t="s">
        <v>154</v>
      </c>
      <c r="O56" s="195"/>
    </row>
    <row r="57" spans="1:104" x14ac:dyDescent="0.25">
      <c r="A57" s="203"/>
      <c r="B57" s="205"/>
      <c r="C57" s="206" t="s">
        <v>155</v>
      </c>
      <c r="D57" s="207"/>
      <c r="E57" s="208">
        <v>2.8172000000000001</v>
      </c>
      <c r="F57" s="209"/>
      <c r="G57" s="210"/>
      <c r="M57" s="204" t="s">
        <v>155</v>
      </c>
      <c r="O57" s="195"/>
    </row>
    <row r="58" spans="1:104" x14ac:dyDescent="0.25">
      <c r="A58" s="196">
        <v>20</v>
      </c>
      <c r="B58" s="197" t="s">
        <v>156</v>
      </c>
      <c r="C58" s="198" t="s">
        <v>157</v>
      </c>
      <c r="D58" s="199" t="s">
        <v>85</v>
      </c>
      <c r="E58" s="200">
        <v>13.6172</v>
      </c>
      <c r="F58" s="200">
        <v>0</v>
      </c>
      <c r="G58" s="201">
        <f>E58*F58</f>
        <v>0</v>
      </c>
      <c r="O58" s="195">
        <v>2</v>
      </c>
      <c r="AA58" s="167">
        <v>1</v>
      </c>
      <c r="AB58" s="167">
        <v>1</v>
      </c>
      <c r="AC58" s="167">
        <v>1</v>
      </c>
      <c r="AZ58" s="167">
        <v>1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202">
        <v>1</v>
      </c>
      <c r="CB58" s="202">
        <v>1</v>
      </c>
      <c r="CZ58" s="167">
        <v>0</v>
      </c>
    </row>
    <row r="59" spans="1:104" x14ac:dyDescent="0.25">
      <c r="A59" s="211"/>
      <c r="B59" s="212" t="s">
        <v>75</v>
      </c>
      <c r="C59" s="213" t="str">
        <f>CONCATENATE(B43," ",C43)</f>
        <v>4 Vodorovné konstrukce</v>
      </c>
      <c r="D59" s="214"/>
      <c r="E59" s="215"/>
      <c r="F59" s="216"/>
      <c r="G59" s="217">
        <f>SUM(G43:G58)</f>
        <v>0</v>
      </c>
      <c r="O59" s="195">
        <v>4</v>
      </c>
      <c r="BA59" s="218">
        <f>SUM(BA43:BA58)</f>
        <v>0</v>
      </c>
      <c r="BB59" s="218">
        <f>SUM(BB43:BB58)</f>
        <v>0</v>
      </c>
      <c r="BC59" s="218">
        <f>SUM(BC43:BC58)</f>
        <v>0</v>
      </c>
      <c r="BD59" s="218">
        <f>SUM(BD43:BD58)</f>
        <v>0</v>
      </c>
      <c r="BE59" s="218">
        <f>SUM(BE43:BE58)</f>
        <v>0</v>
      </c>
    </row>
    <row r="60" spans="1:104" x14ac:dyDescent="0.25">
      <c r="A60" s="188" t="s">
        <v>72</v>
      </c>
      <c r="B60" s="189" t="s">
        <v>158</v>
      </c>
      <c r="C60" s="190" t="s">
        <v>159</v>
      </c>
      <c r="D60" s="191"/>
      <c r="E60" s="192"/>
      <c r="F60" s="192"/>
      <c r="G60" s="193"/>
      <c r="H60" s="194"/>
      <c r="I60" s="194"/>
      <c r="O60" s="195">
        <v>1</v>
      </c>
    </row>
    <row r="61" spans="1:104" x14ac:dyDescent="0.25">
      <c r="A61" s="196">
        <v>21</v>
      </c>
      <c r="B61" s="197" t="s">
        <v>160</v>
      </c>
      <c r="C61" s="198" t="s">
        <v>161</v>
      </c>
      <c r="D61" s="199" t="s">
        <v>85</v>
      </c>
      <c r="E61" s="200">
        <v>5.32</v>
      </c>
      <c r="F61" s="200">
        <v>0</v>
      </c>
      <c r="G61" s="201">
        <f>E61*F61</f>
        <v>0</v>
      </c>
      <c r="O61" s="195">
        <v>2</v>
      </c>
      <c r="AA61" s="167">
        <v>1</v>
      </c>
      <c r="AB61" s="167">
        <v>1</v>
      </c>
      <c r="AC61" s="167">
        <v>1</v>
      </c>
      <c r="AZ61" s="167">
        <v>1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1</v>
      </c>
      <c r="CB61" s="202">
        <v>1</v>
      </c>
      <c r="CZ61" s="167">
        <v>8.8200000000000001E-2</v>
      </c>
    </row>
    <row r="62" spans="1:104" x14ac:dyDescent="0.25">
      <c r="A62" s="203"/>
      <c r="B62" s="205"/>
      <c r="C62" s="206" t="s">
        <v>162</v>
      </c>
      <c r="D62" s="207"/>
      <c r="E62" s="208">
        <v>2.2000000000000002</v>
      </c>
      <c r="F62" s="209"/>
      <c r="G62" s="210"/>
      <c r="M62" s="204" t="s">
        <v>162</v>
      </c>
      <c r="O62" s="195"/>
    </row>
    <row r="63" spans="1:104" x14ac:dyDescent="0.25">
      <c r="A63" s="203"/>
      <c r="B63" s="205"/>
      <c r="C63" s="206" t="s">
        <v>163</v>
      </c>
      <c r="D63" s="207"/>
      <c r="E63" s="208">
        <v>3.12</v>
      </c>
      <c r="F63" s="209"/>
      <c r="G63" s="210"/>
      <c r="M63" s="204" t="s">
        <v>163</v>
      </c>
      <c r="O63" s="195"/>
    </row>
    <row r="64" spans="1:104" x14ac:dyDescent="0.25">
      <c r="A64" s="196">
        <v>22</v>
      </c>
      <c r="B64" s="197" t="s">
        <v>164</v>
      </c>
      <c r="C64" s="198" t="s">
        <v>165</v>
      </c>
      <c r="D64" s="199" t="s">
        <v>85</v>
      </c>
      <c r="E64" s="200">
        <v>5.32</v>
      </c>
      <c r="F64" s="200">
        <v>0</v>
      </c>
      <c r="G64" s="201">
        <f>E64*F64</f>
        <v>0</v>
      </c>
      <c r="O64" s="195">
        <v>2</v>
      </c>
      <c r="AA64" s="167">
        <v>1</v>
      </c>
      <c r="AB64" s="167">
        <v>1</v>
      </c>
      <c r="AC64" s="167">
        <v>1</v>
      </c>
      <c r="AZ64" s="167">
        <v>1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1</v>
      </c>
      <c r="CB64" s="202">
        <v>1</v>
      </c>
      <c r="CZ64" s="167">
        <v>0.11025</v>
      </c>
    </row>
    <row r="65" spans="1:104" x14ac:dyDescent="0.25">
      <c r="A65" s="203"/>
      <c r="B65" s="205"/>
      <c r="C65" s="206" t="s">
        <v>162</v>
      </c>
      <c r="D65" s="207"/>
      <c r="E65" s="208">
        <v>2.2000000000000002</v>
      </c>
      <c r="F65" s="209"/>
      <c r="G65" s="210"/>
      <c r="M65" s="204" t="s">
        <v>162</v>
      </c>
      <c r="O65" s="195"/>
    </row>
    <row r="66" spans="1:104" x14ac:dyDescent="0.25">
      <c r="A66" s="203"/>
      <c r="B66" s="205"/>
      <c r="C66" s="206" t="s">
        <v>163</v>
      </c>
      <c r="D66" s="207"/>
      <c r="E66" s="208">
        <v>3.12</v>
      </c>
      <c r="F66" s="209"/>
      <c r="G66" s="210"/>
      <c r="M66" s="204" t="s">
        <v>163</v>
      </c>
      <c r="O66" s="195"/>
    </row>
    <row r="67" spans="1:104" x14ac:dyDescent="0.25">
      <c r="A67" s="196">
        <v>23</v>
      </c>
      <c r="B67" s="197" t="s">
        <v>166</v>
      </c>
      <c r="C67" s="198" t="s">
        <v>167</v>
      </c>
      <c r="D67" s="199" t="s">
        <v>85</v>
      </c>
      <c r="E67" s="200">
        <v>5.32</v>
      </c>
      <c r="F67" s="200">
        <v>0</v>
      </c>
      <c r="G67" s="201">
        <f>E67*F67</f>
        <v>0</v>
      </c>
      <c r="O67" s="195">
        <v>2</v>
      </c>
      <c r="AA67" s="167">
        <v>1</v>
      </c>
      <c r="AB67" s="167">
        <v>1</v>
      </c>
      <c r="AC67" s="167">
        <v>1</v>
      </c>
      <c r="AZ67" s="167">
        <v>1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1</v>
      </c>
      <c r="CB67" s="202">
        <v>1</v>
      </c>
      <c r="CZ67" s="167">
        <v>0.2205</v>
      </c>
    </row>
    <row r="68" spans="1:104" x14ac:dyDescent="0.25">
      <c r="A68" s="203"/>
      <c r="B68" s="205"/>
      <c r="C68" s="206" t="s">
        <v>162</v>
      </c>
      <c r="D68" s="207"/>
      <c r="E68" s="208">
        <v>2.2000000000000002</v>
      </c>
      <c r="F68" s="209"/>
      <c r="G68" s="210"/>
      <c r="M68" s="204" t="s">
        <v>162</v>
      </c>
      <c r="O68" s="195"/>
    </row>
    <row r="69" spans="1:104" x14ac:dyDescent="0.25">
      <c r="A69" s="203"/>
      <c r="B69" s="205"/>
      <c r="C69" s="206" t="s">
        <v>163</v>
      </c>
      <c r="D69" s="207"/>
      <c r="E69" s="208">
        <v>3.12</v>
      </c>
      <c r="F69" s="209"/>
      <c r="G69" s="210"/>
      <c r="M69" s="204" t="s">
        <v>163</v>
      </c>
      <c r="O69" s="195"/>
    </row>
    <row r="70" spans="1:104" x14ac:dyDescent="0.25">
      <c r="A70" s="196">
        <v>24</v>
      </c>
      <c r="B70" s="197" t="s">
        <v>168</v>
      </c>
      <c r="C70" s="198" t="s">
        <v>169</v>
      </c>
      <c r="D70" s="199" t="s">
        <v>85</v>
      </c>
      <c r="E70" s="200">
        <v>1.8</v>
      </c>
      <c r="F70" s="200">
        <v>0</v>
      </c>
      <c r="G70" s="201">
        <f>E70*F70</f>
        <v>0</v>
      </c>
      <c r="O70" s="195">
        <v>2</v>
      </c>
      <c r="AA70" s="167">
        <v>1</v>
      </c>
      <c r="AB70" s="167">
        <v>1</v>
      </c>
      <c r="AC70" s="167">
        <v>1</v>
      </c>
      <c r="AZ70" s="167">
        <v>1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1</v>
      </c>
      <c r="CB70" s="202">
        <v>1</v>
      </c>
      <c r="CZ70" s="167">
        <v>0.15381999999999599</v>
      </c>
    </row>
    <row r="71" spans="1:104" x14ac:dyDescent="0.25">
      <c r="A71" s="196">
        <v>25</v>
      </c>
      <c r="B71" s="197" t="s">
        <v>170</v>
      </c>
      <c r="C71" s="198" t="s">
        <v>171</v>
      </c>
      <c r="D71" s="199" t="s">
        <v>85</v>
      </c>
      <c r="E71" s="200">
        <v>5.32</v>
      </c>
      <c r="F71" s="200">
        <v>0</v>
      </c>
      <c r="G71" s="201">
        <f>E71*F71</f>
        <v>0</v>
      </c>
      <c r="O71" s="195">
        <v>2</v>
      </c>
      <c r="AA71" s="167">
        <v>1</v>
      </c>
      <c r="AB71" s="167">
        <v>1</v>
      </c>
      <c r="AC71" s="167">
        <v>1</v>
      </c>
      <c r="AZ71" s="167">
        <v>1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</v>
      </c>
      <c r="CB71" s="202">
        <v>1</v>
      </c>
      <c r="CZ71" s="167">
        <v>7.1999999999999995E-2</v>
      </c>
    </row>
    <row r="72" spans="1:104" x14ac:dyDescent="0.25">
      <c r="A72" s="196">
        <v>26</v>
      </c>
      <c r="B72" s="197" t="s">
        <v>172</v>
      </c>
      <c r="C72" s="198" t="s">
        <v>173</v>
      </c>
      <c r="D72" s="199" t="s">
        <v>174</v>
      </c>
      <c r="E72" s="200">
        <v>2</v>
      </c>
      <c r="F72" s="200">
        <v>0</v>
      </c>
      <c r="G72" s="201">
        <f>E72*F72</f>
        <v>0</v>
      </c>
      <c r="O72" s="195">
        <v>2</v>
      </c>
      <c r="AA72" s="167">
        <v>12</v>
      </c>
      <c r="AB72" s="167">
        <v>0</v>
      </c>
      <c r="AC72" s="167">
        <v>26</v>
      </c>
      <c r="AZ72" s="167">
        <v>1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12</v>
      </c>
      <c r="CB72" s="202">
        <v>0</v>
      </c>
      <c r="CZ72" s="167">
        <v>0</v>
      </c>
    </row>
    <row r="73" spans="1:104" x14ac:dyDescent="0.25">
      <c r="A73" s="196">
        <v>27</v>
      </c>
      <c r="B73" s="197" t="s">
        <v>175</v>
      </c>
      <c r="C73" s="198" t="s">
        <v>176</v>
      </c>
      <c r="D73" s="199" t="s">
        <v>85</v>
      </c>
      <c r="E73" s="200">
        <v>6</v>
      </c>
      <c r="F73" s="200">
        <v>0</v>
      </c>
      <c r="G73" s="201">
        <f>E73*F73</f>
        <v>0</v>
      </c>
      <c r="O73" s="195">
        <v>2</v>
      </c>
      <c r="AA73" s="167">
        <v>3</v>
      </c>
      <c r="AB73" s="167">
        <v>1</v>
      </c>
      <c r="AC73" s="167">
        <v>59245110</v>
      </c>
      <c r="AZ73" s="167">
        <v>1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3</v>
      </c>
      <c r="CB73" s="202">
        <v>1</v>
      </c>
      <c r="CZ73" s="167">
        <v>0.129</v>
      </c>
    </row>
    <row r="74" spans="1:104" x14ac:dyDescent="0.25">
      <c r="A74" s="211"/>
      <c r="B74" s="212" t="s">
        <v>75</v>
      </c>
      <c r="C74" s="213" t="str">
        <f>CONCATENATE(B60," ",C60)</f>
        <v>5 Komunikace</v>
      </c>
      <c r="D74" s="214"/>
      <c r="E74" s="215"/>
      <c r="F74" s="216"/>
      <c r="G74" s="217">
        <f>SUM(G60:G73)</f>
        <v>0</v>
      </c>
      <c r="O74" s="195">
        <v>4</v>
      </c>
      <c r="BA74" s="218">
        <f>SUM(BA60:BA73)</f>
        <v>0</v>
      </c>
      <c r="BB74" s="218">
        <f>SUM(BB60:BB73)</f>
        <v>0</v>
      </c>
      <c r="BC74" s="218">
        <f>SUM(BC60:BC73)</f>
        <v>0</v>
      </c>
      <c r="BD74" s="218">
        <f>SUM(BD60:BD73)</f>
        <v>0</v>
      </c>
      <c r="BE74" s="218">
        <f>SUM(BE60:BE73)</f>
        <v>0</v>
      </c>
    </row>
    <row r="75" spans="1:104" x14ac:dyDescent="0.25">
      <c r="A75" s="188" t="s">
        <v>72</v>
      </c>
      <c r="B75" s="189" t="s">
        <v>177</v>
      </c>
      <c r="C75" s="190" t="s">
        <v>178</v>
      </c>
      <c r="D75" s="191"/>
      <c r="E75" s="192"/>
      <c r="F75" s="192"/>
      <c r="G75" s="193"/>
      <c r="H75" s="194"/>
      <c r="I75" s="194"/>
      <c r="O75" s="195">
        <v>1</v>
      </c>
    </row>
    <row r="76" spans="1:104" x14ac:dyDescent="0.25">
      <c r="A76" s="196">
        <v>28</v>
      </c>
      <c r="B76" s="197" t="s">
        <v>179</v>
      </c>
      <c r="C76" s="198" t="s">
        <v>180</v>
      </c>
      <c r="D76" s="199" t="s">
        <v>85</v>
      </c>
      <c r="E76" s="200">
        <v>16.05</v>
      </c>
      <c r="F76" s="200">
        <v>0</v>
      </c>
      <c r="G76" s="201">
        <f>E76*F76</f>
        <v>0</v>
      </c>
      <c r="O76" s="195">
        <v>2</v>
      </c>
      <c r="AA76" s="167">
        <v>1</v>
      </c>
      <c r="AB76" s="167">
        <v>1</v>
      </c>
      <c r="AC76" s="167">
        <v>1</v>
      </c>
      <c r="AZ76" s="167">
        <v>1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1</v>
      </c>
      <c r="CB76" s="202">
        <v>1</v>
      </c>
      <c r="CZ76" s="167">
        <v>6.1800000000005201E-3</v>
      </c>
    </row>
    <row r="77" spans="1:104" x14ac:dyDescent="0.25">
      <c r="A77" s="203"/>
      <c r="B77" s="205"/>
      <c r="C77" s="206" t="s">
        <v>181</v>
      </c>
      <c r="D77" s="207"/>
      <c r="E77" s="208">
        <v>16.05</v>
      </c>
      <c r="F77" s="209"/>
      <c r="G77" s="210"/>
      <c r="M77" s="204" t="s">
        <v>181</v>
      </c>
      <c r="O77" s="195"/>
    </row>
    <row r="78" spans="1:104" x14ac:dyDescent="0.25">
      <c r="A78" s="196">
        <v>29</v>
      </c>
      <c r="B78" s="197" t="s">
        <v>182</v>
      </c>
      <c r="C78" s="198" t="s">
        <v>183</v>
      </c>
      <c r="D78" s="199" t="s">
        <v>85</v>
      </c>
      <c r="E78" s="200">
        <v>13.85</v>
      </c>
      <c r="F78" s="200">
        <v>0</v>
      </c>
      <c r="G78" s="201">
        <f>E78*F78</f>
        <v>0</v>
      </c>
      <c r="O78" s="195">
        <v>2</v>
      </c>
      <c r="AA78" s="167">
        <v>1</v>
      </c>
      <c r="AB78" s="167">
        <v>7</v>
      </c>
      <c r="AC78" s="167">
        <v>7</v>
      </c>
      <c r="AZ78" s="167">
        <v>1</v>
      </c>
      <c r="BA78" s="167">
        <f>IF(AZ78=1,G78,0)</f>
        <v>0</v>
      </c>
      <c r="BB78" s="167">
        <f>IF(AZ78=2,G78,0)</f>
        <v>0</v>
      </c>
      <c r="BC78" s="167">
        <f>IF(AZ78=3,G78,0)</f>
        <v>0</v>
      </c>
      <c r="BD78" s="167">
        <f>IF(AZ78=4,G78,0)</f>
        <v>0</v>
      </c>
      <c r="BE78" s="167">
        <f>IF(AZ78=5,G78,0)</f>
        <v>0</v>
      </c>
      <c r="CA78" s="202">
        <v>1</v>
      </c>
      <c r="CB78" s="202">
        <v>7</v>
      </c>
      <c r="CZ78" s="167">
        <v>0</v>
      </c>
    </row>
    <row r="79" spans="1:104" x14ac:dyDescent="0.25">
      <c r="A79" s="211"/>
      <c r="B79" s="212" t="s">
        <v>75</v>
      </c>
      <c r="C79" s="213" t="str">
        <f>CONCATENATE(B75," ",C75)</f>
        <v>62 Úpravy povrchů vnější</v>
      </c>
      <c r="D79" s="214"/>
      <c r="E79" s="215"/>
      <c r="F79" s="216"/>
      <c r="G79" s="217">
        <f>SUM(G75:G78)</f>
        <v>0</v>
      </c>
      <c r="O79" s="195">
        <v>4</v>
      </c>
      <c r="BA79" s="218">
        <f>SUM(BA75:BA78)</f>
        <v>0</v>
      </c>
      <c r="BB79" s="218">
        <f>SUM(BB75:BB78)</f>
        <v>0</v>
      </c>
      <c r="BC79" s="218">
        <f>SUM(BC75:BC78)</f>
        <v>0</v>
      </c>
      <c r="BD79" s="218">
        <f>SUM(BD75:BD78)</f>
        <v>0</v>
      </c>
      <c r="BE79" s="218">
        <f>SUM(BE75:BE78)</f>
        <v>0</v>
      </c>
    </row>
    <row r="80" spans="1:104" x14ac:dyDescent="0.25">
      <c r="A80" s="188" t="s">
        <v>72</v>
      </c>
      <c r="B80" s="189" t="s">
        <v>184</v>
      </c>
      <c r="C80" s="190" t="s">
        <v>185</v>
      </c>
      <c r="D80" s="191"/>
      <c r="E80" s="192"/>
      <c r="F80" s="192"/>
      <c r="G80" s="193"/>
      <c r="H80" s="194"/>
      <c r="I80" s="194"/>
      <c r="O80" s="195">
        <v>1</v>
      </c>
    </row>
    <row r="81" spans="1:104" x14ac:dyDescent="0.25">
      <c r="A81" s="196">
        <v>30</v>
      </c>
      <c r="B81" s="197" t="s">
        <v>186</v>
      </c>
      <c r="C81" s="198" t="s">
        <v>187</v>
      </c>
      <c r="D81" s="199" t="s">
        <v>128</v>
      </c>
      <c r="E81" s="200">
        <v>0.02</v>
      </c>
      <c r="F81" s="200">
        <v>0</v>
      </c>
      <c r="G81" s="201">
        <f>E81*F81</f>
        <v>0</v>
      </c>
      <c r="O81" s="195">
        <v>2</v>
      </c>
      <c r="AA81" s="167">
        <v>1</v>
      </c>
      <c r="AB81" s="167">
        <v>1</v>
      </c>
      <c r="AC81" s="167">
        <v>1</v>
      </c>
      <c r="AZ81" s="167">
        <v>1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1</v>
      </c>
      <c r="CB81" s="202">
        <v>1</v>
      </c>
      <c r="CZ81" s="167">
        <v>1.0020000000004099</v>
      </c>
    </row>
    <row r="82" spans="1:104" x14ac:dyDescent="0.25">
      <c r="A82" s="196">
        <v>31</v>
      </c>
      <c r="B82" s="197" t="s">
        <v>188</v>
      </c>
      <c r="C82" s="198" t="s">
        <v>189</v>
      </c>
      <c r="D82" s="199" t="s">
        <v>88</v>
      </c>
      <c r="E82" s="200">
        <v>0.37</v>
      </c>
      <c r="F82" s="200">
        <v>0</v>
      </c>
      <c r="G82" s="201">
        <f>E82*F82</f>
        <v>0</v>
      </c>
      <c r="O82" s="195">
        <v>2</v>
      </c>
      <c r="AA82" s="167">
        <v>1</v>
      </c>
      <c r="AB82" s="167">
        <v>1</v>
      </c>
      <c r="AC82" s="167">
        <v>1</v>
      </c>
      <c r="AZ82" s="167">
        <v>1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1</v>
      </c>
      <c r="CB82" s="202">
        <v>1</v>
      </c>
      <c r="CZ82" s="167">
        <v>2.5698100000008699</v>
      </c>
    </row>
    <row r="83" spans="1:104" x14ac:dyDescent="0.25">
      <c r="A83" s="203"/>
      <c r="B83" s="205"/>
      <c r="C83" s="206" t="s">
        <v>190</v>
      </c>
      <c r="D83" s="207"/>
      <c r="E83" s="208">
        <v>0.37</v>
      </c>
      <c r="F83" s="209"/>
      <c r="G83" s="210"/>
      <c r="M83" s="204" t="s">
        <v>190</v>
      </c>
      <c r="O83" s="195"/>
    </row>
    <row r="84" spans="1:104" x14ac:dyDescent="0.25">
      <c r="A84" s="196">
        <v>32</v>
      </c>
      <c r="B84" s="197" t="s">
        <v>191</v>
      </c>
      <c r="C84" s="198" t="s">
        <v>192</v>
      </c>
      <c r="D84" s="199" t="s">
        <v>88</v>
      </c>
      <c r="E84" s="200">
        <v>2.4500000000000002</v>
      </c>
      <c r="F84" s="200">
        <v>0</v>
      </c>
      <c r="G84" s="201">
        <f>E84*F84</f>
        <v>0</v>
      </c>
      <c r="O84" s="195">
        <v>2</v>
      </c>
      <c r="AA84" s="167">
        <v>1</v>
      </c>
      <c r="AB84" s="167">
        <v>1</v>
      </c>
      <c r="AC84" s="167">
        <v>1</v>
      </c>
      <c r="AZ84" s="167">
        <v>1</v>
      </c>
      <c r="BA84" s="167">
        <f>IF(AZ84=1,G84,0)</f>
        <v>0</v>
      </c>
      <c r="BB84" s="167">
        <f>IF(AZ84=2,G84,0)</f>
        <v>0</v>
      </c>
      <c r="BC84" s="167">
        <f>IF(AZ84=3,G84,0)</f>
        <v>0</v>
      </c>
      <c r="BD84" s="167">
        <f>IF(AZ84=4,G84,0)</f>
        <v>0</v>
      </c>
      <c r="BE84" s="167">
        <f>IF(AZ84=5,G84,0)</f>
        <v>0</v>
      </c>
      <c r="CA84" s="202">
        <v>1</v>
      </c>
      <c r="CB84" s="202">
        <v>1</v>
      </c>
      <c r="CZ84" s="167">
        <v>2.5250000000014601</v>
      </c>
    </row>
    <row r="85" spans="1:104" x14ac:dyDescent="0.25">
      <c r="A85" s="203"/>
      <c r="B85" s="205"/>
      <c r="C85" s="206" t="s">
        <v>193</v>
      </c>
      <c r="D85" s="207"/>
      <c r="E85" s="208">
        <v>2.4500000000000002</v>
      </c>
      <c r="F85" s="209"/>
      <c r="G85" s="210"/>
      <c r="M85" s="204" t="s">
        <v>193</v>
      </c>
      <c r="O85" s="195"/>
    </row>
    <row r="86" spans="1:104" x14ac:dyDescent="0.25">
      <c r="A86" s="196">
        <v>33</v>
      </c>
      <c r="B86" s="197" t="s">
        <v>194</v>
      </c>
      <c r="C86" s="198" t="s">
        <v>195</v>
      </c>
      <c r="D86" s="199" t="s">
        <v>88</v>
      </c>
      <c r="E86" s="200">
        <v>2.4500000000000002</v>
      </c>
      <c r="F86" s="200">
        <v>0</v>
      </c>
      <c r="G86" s="201">
        <f>E86*F86</f>
        <v>0</v>
      </c>
      <c r="O86" s="195">
        <v>2</v>
      </c>
      <c r="AA86" s="167">
        <v>1</v>
      </c>
      <c r="AB86" s="167">
        <v>1</v>
      </c>
      <c r="AC86" s="167">
        <v>1</v>
      </c>
      <c r="AZ86" s="167">
        <v>1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1</v>
      </c>
      <c r="CB86" s="202">
        <v>1</v>
      </c>
      <c r="CZ86" s="167">
        <v>0</v>
      </c>
    </row>
    <row r="87" spans="1:104" x14ac:dyDescent="0.25">
      <c r="A87" s="196">
        <v>34</v>
      </c>
      <c r="B87" s="197" t="s">
        <v>196</v>
      </c>
      <c r="C87" s="198" t="s">
        <v>197</v>
      </c>
      <c r="D87" s="199" t="s">
        <v>128</v>
      </c>
      <c r="E87" s="200">
        <v>7.8799999999999995E-2</v>
      </c>
      <c r="F87" s="200">
        <v>0</v>
      </c>
      <c r="G87" s="201">
        <f>E87*F87</f>
        <v>0</v>
      </c>
      <c r="O87" s="195">
        <v>2</v>
      </c>
      <c r="AA87" s="167">
        <v>1</v>
      </c>
      <c r="AB87" s="167">
        <v>1</v>
      </c>
      <c r="AC87" s="167">
        <v>1</v>
      </c>
      <c r="AZ87" s="167">
        <v>1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202">
        <v>1</v>
      </c>
      <c r="CB87" s="202">
        <v>1</v>
      </c>
      <c r="CZ87" s="167">
        <v>1.06624999999985</v>
      </c>
    </row>
    <row r="88" spans="1:104" x14ac:dyDescent="0.25">
      <c r="A88" s="203"/>
      <c r="B88" s="205"/>
      <c r="C88" s="206" t="s">
        <v>198</v>
      </c>
      <c r="D88" s="207"/>
      <c r="E88" s="208">
        <v>7.8799999999999995E-2</v>
      </c>
      <c r="F88" s="209"/>
      <c r="G88" s="210"/>
      <c r="M88" s="204" t="s">
        <v>198</v>
      </c>
      <c r="O88" s="195"/>
    </row>
    <row r="89" spans="1:104" ht="20.399999999999999" x14ac:dyDescent="0.25">
      <c r="A89" s="196">
        <v>35</v>
      </c>
      <c r="B89" s="197" t="s">
        <v>199</v>
      </c>
      <c r="C89" s="198" t="s">
        <v>200</v>
      </c>
      <c r="D89" s="199" t="s">
        <v>85</v>
      </c>
      <c r="E89" s="200">
        <v>5.6</v>
      </c>
      <c r="F89" s="200">
        <v>0</v>
      </c>
      <c r="G89" s="201">
        <f>E89*F89</f>
        <v>0</v>
      </c>
      <c r="O89" s="195">
        <v>2</v>
      </c>
      <c r="AA89" s="167">
        <v>1</v>
      </c>
      <c r="AB89" s="167">
        <v>1</v>
      </c>
      <c r="AC89" s="167">
        <v>1</v>
      </c>
      <c r="AZ89" s="167">
        <v>1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202">
        <v>1</v>
      </c>
      <c r="CB89" s="202">
        <v>1</v>
      </c>
      <c r="CZ89" s="167">
        <v>8.2649999999944199E-2</v>
      </c>
    </row>
    <row r="90" spans="1:104" x14ac:dyDescent="0.25">
      <c r="A90" s="203"/>
      <c r="B90" s="205"/>
      <c r="C90" s="206" t="s">
        <v>201</v>
      </c>
      <c r="D90" s="207"/>
      <c r="E90" s="208">
        <v>3.83</v>
      </c>
      <c r="F90" s="209"/>
      <c r="G90" s="210"/>
      <c r="M90" s="204" t="s">
        <v>201</v>
      </c>
      <c r="O90" s="195"/>
    </row>
    <row r="91" spans="1:104" x14ac:dyDescent="0.25">
      <c r="A91" s="203"/>
      <c r="B91" s="205"/>
      <c r="C91" s="206" t="s">
        <v>202</v>
      </c>
      <c r="D91" s="207"/>
      <c r="E91" s="208">
        <v>1.77</v>
      </c>
      <c r="F91" s="209"/>
      <c r="G91" s="210"/>
      <c r="M91" s="204" t="s">
        <v>202</v>
      </c>
      <c r="O91" s="195"/>
    </row>
    <row r="92" spans="1:104" x14ac:dyDescent="0.25">
      <c r="A92" s="196">
        <v>36</v>
      </c>
      <c r="B92" s="197" t="s">
        <v>203</v>
      </c>
      <c r="C92" s="198" t="s">
        <v>204</v>
      </c>
      <c r="D92" s="199" t="s">
        <v>85</v>
      </c>
      <c r="E92" s="200">
        <v>14</v>
      </c>
      <c r="F92" s="200">
        <v>0</v>
      </c>
      <c r="G92" s="201">
        <f>E92*F92</f>
        <v>0</v>
      </c>
      <c r="O92" s="195">
        <v>2</v>
      </c>
      <c r="AA92" s="167">
        <v>12</v>
      </c>
      <c r="AB92" s="167">
        <v>0</v>
      </c>
      <c r="AC92" s="167">
        <v>36</v>
      </c>
      <c r="AZ92" s="167">
        <v>1</v>
      </c>
      <c r="BA92" s="167">
        <f>IF(AZ92=1,G92,0)</f>
        <v>0</v>
      </c>
      <c r="BB92" s="167">
        <f>IF(AZ92=2,G92,0)</f>
        <v>0</v>
      </c>
      <c r="BC92" s="167">
        <f>IF(AZ92=3,G92,0)</f>
        <v>0</v>
      </c>
      <c r="BD92" s="167">
        <f>IF(AZ92=4,G92,0)</f>
        <v>0</v>
      </c>
      <c r="BE92" s="167">
        <f>IF(AZ92=5,G92,0)</f>
        <v>0</v>
      </c>
      <c r="CA92" s="202">
        <v>12</v>
      </c>
      <c r="CB92" s="202">
        <v>0</v>
      </c>
      <c r="CZ92" s="167">
        <v>0.02</v>
      </c>
    </row>
    <row r="93" spans="1:104" x14ac:dyDescent="0.25">
      <c r="A93" s="196">
        <v>37</v>
      </c>
      <c r="B93" s="197" t="s">
        <v>205</v>
      </c>
      <c r="C93" s="198" t="s">
        <v>206</v>
      </c>
      <c r="D93" s="199" t="s">
        <v>85</v>
      </c>
      <c r="E93" s="200">
        <v>16.777699999999999</v>
      </c>
      <c r="F93" s="200">
        <v>0</v>
      </c>
      <c r="G93" s="201">
        <f>E93*F93</f>
        <v>0</v>
      </c>
      <c r="O93" s="195">
        <v>2</v>
      </c>
      <c r="AA93" s="167">
        <v>12</v>
      </c>
      <c r="AB93" s="167">
        <v>0</v>
      </c>
      <c r="AC93" s="167">
        <v>37</v>
      </c>
      <c r="AZ93" s="167">
        <v>1</v>
      </c>
      <c r="BA93" s="167">
        <f>IF(AZ93=1,G93,0)</f>
        <v>0</v>
      </c>
      <c r="BB93" s="167">
        <f>IF(AZ93=2,G93,0)</f>
        <v>0</v>
      </c>
      <c r="BC93" s="167">
        <f>IF(AZ93=3,G93,0)</f>
        <v>0</v>
      </c>
      <c r="BD93" s="167">
        <f>IF(AZ93=4,G93,0)</f>
        <v>0</v>
      </c>
      <c r="BE93" s="167">
        <f>IF(AZ93=5,G93,0)</f>
        <v>0</v>
      </c>
      <c r="CA93" s="202">
        <v>12</v>
      </c>
      <c r="CB93" s="202">
        <v>0</v>
      </c>
      <c r="CZ93" s="167">
        <v>2.1000000000000001E-2</v>
      </c>
    </row>
    <row r="94" spans="1:104" x14ac:dyDescent="0.25">
      <c r="A94" s="203"/>
      <c r="B94" s="205"/>
      <c r="C94" s="206" t="s">
        <v>207</v>
      </c>
      <c r="D94" s="207"/>
      <c r="E94" s="208">
        <v>7.2324999999999999</v>
      </c>
      <c r="F94" s="209"/>
      <c r="G94" s="210"/>
      <c r="M94" s="204" t="s">
        <v>207</v>
      </c>
      <c r="O94" s="195"/>
    </row>
    <row r="95" spans="1:104" ht="21" x14ac:dyDescent="0.25">
      <c r="A95" s="203"/>
      <c r="B95" s="205"/>
      <c r="C95" s="206" t="s">
        <v>208</v>
      </c>
      <c r="D95" s="207"/>
      <c r="E95" s="208">
        <v>3.8022</v>
      </c>
      <c r="F95" s="209"/>
      <c r="G95" s="210"/>
      <c r="M95" s="204" t="s">
        <v>208</v>
      </c>
      <c r="O95" s="195"/>
    </row>
    <row r="96" spans="1:104" x14ac:dyDescent="0.25">
      <c r="A96" s="203"/>
      <c r="B96" s="205"/>
      <c r="C96" s="206" t="s">
        <v>209</v>
      </c>
      <c r="D96" s="207"/>
      <c r="E96" s="208">
        <v>4.2568000000000001</v>
      </c>
      <c r="F96" s="209"/>
      <c r="G96" s="210"/>
      <c r="M96" s="204" t="s">
        <v>209</v>
      </c>
      <c r="O96" s="195"/>
    </row>
    <row r="97" spans="1:104" x14ac:dyDescent="0.25">
      <c r="A97" s="203"/>
      <c r="B97" s="205"/>
      <c r="C97" s="206" t="s">
        <v>210</v>
      </c>
      <c r="D97" s="207"/>
      <c r="E97" s="208">
        <v>1.4863</v>
      </c>
      <c r="F97" s="209"/>
      <c r="G97" s="210"/>
      <c r="M97" s="204" t="s">
        <v>210</v>
      </c>
      <c r="O97" s="195"/>
    </row>
    <row r="98" spans="1:104" x14ac:dyDescent="0.25">
      <c r="A98" s="211"/>
      <c r="B98" s="212" t="s">
        <v>75</v>
      </c>
      <c r="C98" s="213" t="str">
        <f>CONCATENATE(B80," ",C80)</f>
        <v>63 Podlahy a podlahové konstrukce</v>
      </c>
      <c r="D98" s="214"/>
      <c r="E98" s="215"/>
      <c r="F98" s="216"/>
      <c r="G98" s="217">
        <f>SUM(G80:G97)</f>
        <v>0</v>
      </c>
      <c r="O98" s="195">
        <v>4</v>
      </c>
      <c r="BA98" s="218">
        <f>SUM(BA80:BA97)</f>
        <v>0</v>
      </c>
      <c r="BB98" s="218">
        <f>SUM(BB80:BB97)</f>
        <v>0</v>
      </c>
      <c r="BC98" s="218">
        <f>SUM(BC80:BC97)</f>
        <v>0</v>
      </c>
      <c r="BD98" s="218">
        <f>SUM(BD80:BD97)</f>
        <v>0</v>
      </c>
      <c r="BE98" s="218">
        <f>SUM(BE80:BE97)</f>
        <v>0</v>
      </c>
    </row>
    <row r="99" spans="1:104" x14ac:dyDescent="0.25">
      <c r="A99" s="188" t="s">
        <v>72</v>
      </c>
      <c r="B99" s="189" t="s">
        <v>211</v>
      </c>
      <c r="C99" s="190" t="s">
        <v>212</v>
      </c>
      <c r="D99" s="191"/>
      <c r="E99" s="192"/>
      <c r="F99" s="192"/>
      <c r="G99" s="193"/>
      <c r="H99" s="194"/>
      <c r="I99" s="194"/>
      <c r="O99" s="195">
        <v>1</v>
      </c>
    </row>
    <row r="100" spans="1:104" x14ac:dyDescent="0.25">
      <c r="A100" s="196">
        <v>38</v>
      </c>
      <c r="B100" s="197" t="s">
        <v>213</v>
      </c>
      <c r="C100" s="198" t="s">
        <v>214</v>
      </c>
      <c r="D100" s="199" t="s">
        <v>147</v>
      </c>
      <c r="E100" s="200">
        <v>11</v>
      </c>
      <c r="F100" s="200">
        <v>0</v>
      </c>
      <c r="G100" s="201">
        <f>E100*F100</f>
        <v>0</v>
      </c>
      <c r="O100" s="195">
        <v>2</v>
      </c>
      <c r="AA100" s="167">
        <v>1</v>
      </c>
      <c r="AB100" s="167">
        <v>1</v>
      </c>
      <c r="AC100" s="167">
        <v>1</v>
      </c>
      <c r="AZ100" s="167">
        <v>1</v>
      </c>
      <c r="BA100" s="167">
        <f>IF(AZ100=1,G100,0)</f>
        <v>0</v>
      </c>
      <c r="BB100" s="167">
        <f>IF(AZ100=2,G100,0)</f>
        <v>0</v>
      </c>
      <c r="BC100" s="167">
        <f>IF(AZ100=3,G100,0)</f>
        <v>0</v>
      </c>
      <c r="BD100" s="167">
        <f>IF(AZ100=4,G100,0)</f>
        <v>0</v>
      </c>
      <c r="BE100" s="167">
        <f>IF(AZ100=5,G100,0)</f>
        <v>0</v>
      </c>
      <c r="CA100" s="202">
        <v>1</v>
      </c>
      <c r="CB100" s="202">
        <v>1</v>
      </c>
      <c r="CZ100" s="167">
        <v>1.16799999999984E-2</v>
      </c>
    </row>
    <row r="101" spans="1:104" x14ac:dyDescent="0.25">
      <c r="A101" s="196">
        <v>39</v>
      </c>
      <c r="B101" s="197" t="s">
        <v>215</v>
      </c>
      <c r="C101" s="198" t="s">
        <v>216</v>
      </c>
      <c r="D101" s="199" t="s">
        <v>147</v>
      </c>
      <c r="E101" s="200">
        <v>11</v>
      </c>
      <c r="F101" s="200">
        <v>0</v>
      </c>
      <c r="G101" s="201">
        <f>E101*F101</f>
        <v>0</v>
      </c>
      <c r="O101" s="195">
        <v>2</v>
      </c>
      <c r="AA101" s="167">
        <v>3</v>
      </c>
      <c r="AB101" s="167">
        <v>1</v>
      </c>
      <c r="AC101" s="167" t="s">
        <v>215</v>
      </c>
      <c r="AZ101" s="167">
        <v>1</v>
      </c>
      <c r="BA101" s="167">
        <f>IF(AZ101=1,G101,0)</f>
        <v>0</v>
      </c>
      <c r="BB101" s="167">
        <f>IF(AZ101=2,G101,0)</f>
        <v>0</v>
      </c>
      <c r="BC101" s="167">
        <f>IF(AZ101=3,G101,0)</f>
        <v>0</v>
      </c>
      <c r="BD101" s="167">
        <f>IF(AZ101=4,G101,0)</f>
        <v>0</v>
      </c>
      <c r="BE101" s="167">
        <f>IF(AZ101=5,G101,0)</f>
        <v>0</v>
      </c>
      <c r="CA101" s="202">
        <v>3</v>
      </c>
      <c r="CB101" s="202">
        <v>1</v>
      </c>
      <c r="CZ101" s="167">
        <v>0</v>
      </c>
    </row>
    <row r="102" spans="1:104" x14ac:dyDescent="0.25">
      <c r="A102" s="211"/>
      <c r="B102" s="212" t="s">
        <v>75</v>
      </c>
      <c r="C102" s="213" t="str">
        <f>CONCATENATE(B99," ",C99)</f>
        <v>64 Výplně otvorů</v>
      </c>
      <c r="D102" s="214"/>
      <c r="E102" s="215"/>
      <c r="F102" s="216"/>
      <c r="G102" s="217">
        <f>SUM(G99:G101)</f>
        <v>0</v>
      </c>
      <c r="O102" s="195">
        <v>4</v>
      </c>
      <c r="BA102" s="218">
        <f>SUM(BA99:BA101)</f>
        <v>0</v>
      </c>
      <c r="BB102" s="218">
        <f>SUM(BB99:BB101)</f>
        <v>0</v>
      </c>
      <c r="BC102" s="218">
        <f>SUM(BC99:BC101)</f>
        <v>0</v>
      </c>
      <c r="BD102" s="218">
        <f>SUM(BD99:BD101)</f>
        <v>0</v>
      </c>
      <c r="BE102" s="218">
        <f>SUM(BE99:BE101)</f>
        <v>0</v>
      </c>
    </row>
    <row r="103" spans="1:104" x14ac:dyDescent="0.25">
      <c r="A103" s="188" t="s">
        <v>72</v>
      </c>
      <c r="B103" s="189" t="s">
        <v>217</v>
      </c>
      <c r="C103" s="190" t="s">
        <v>218</v>
      </c>
      <c r="D103" s="191"/>
      <c r="E103" s="192"/>
      <c r="F103" s="192"/>
      <c r="G103" s="193"/>
      <c r="H103" s="194"/>
      <c r="I103" s="194"/>
      <c r="O103" s="195">
        <v>1</v>
      </c>
    </row>
    <row r="104" spans="1:104" x14ac:dyDescent="0.25">
      <c r="A104" s="196">
        <v>40</v>
      </c>
      <c r="B104" s="197" t="s">
        <v>219</v>
      </c>
      <c r="C104" s="198" t="s">
        <v>220</v>
      </c>
      <c r="D104" s="199" t="s">
        <v>85</v>
      </c>
      <c r="E104" s="200">
        <v>6.57</v>
      </c>
      <c r="F104" s="200">
        <v>0</v>
      </c>
      <c r="G104" s="201">
        <f>E104*F104</f>
        <v>0</v>
      </c>
      <c r="O104" s="195">
        <v>2</v>
      </c>
      <c r="AA104" s="167">
        <v>1</v>
      </c>
      <c r="AB104" s="167">
        <v>1</v>
      </c>
      <c r="AC104" s="167">
        <v>1</v>
      </c>
      <c r="AZ104" s="167">
        <v>1</v>
      </c>
      <c r="BA104" s="167">
        <f>IF(AZ104=1,G104,0)</f>
        <v>0</v>
      </c>
      <c r="BB104" s="167">
        <f>IF(AZ104=2,G104,0)</f>
        <v>0</v>
      </c>
      <c r="BC104" s="167">
        <f>IF(AZ104=3,G104,0)</f>
        <v>0</v>
      </c>
      <c r="BD104" s="167">
        <f>IF(AZ104=4,G104,0)</f>
        <v>0</v>
      </c>
      <c r="BE104" s="167">
        <f>IF(AZ104=5,G104,0)</f>
        <v>0</v>
      </c>
      <c r="CA104" s="202">
        <v>1</v>
      </c>
      <c r="CB104" s="202">
        <v>1</v>
      </c>
      <c r="CZ104" s="167">
        <v>0</v>
      </c>
    </row>
    <row r="105" spans="1:104" x14ac:dyDescent="0.25">
      <c r="A105" s="203"/>
      <c r="B105" s="205"/>
      <c r="C105" s="206" t="s">
        <v>221</v>
      </c>
      <c r="D105" s="207"/>
      <c r="E105" s="208">
        <v>3.45</v>
      </c>
      <c r="F105" s="209"/>
      <c r="G105" s="210"/>
      <c r="M105" s="204" t="s">
        <v>221</v>
      </c>
      <c r="O105" s="195"/>
    </row>
    <row r="106" spans="1:104" x14ac:dyDescent="0.25">
      <c r="A106" s="203"/>
      <c r="B106" s="205"/>
      <c r="C106" s="206" t="s">
        <v>222</v>
      </c>
      <c r="D106" s="207"/>
      <c r="E106" s="208">
        <v>3.12</v>
      </c>
      <c r="F106" s="209"/>
      <c r="G106" s="210"/>
      <c r="M106" s="204" t="s">
        <v>222</v>
      </c>
      <c r="O106" s="195"/>
    </row>
    <row r="107" spans="1:104" x14ac:dyDescent="0.25">
      <c r="A107" s="196">
        <v>41</v>
      </c>
      <c r="B107" s="197" t="s">
        <v>223</v>
      </c>
      <c r="C107" s="198" t="s">
        <v>224</v>
      </c>
      <c r="D107" s="199" t="s">
        <v>85</v>
      </c>
      <c r="E107" s="200">
        <v>6.57</v>
      </c>
      <c r="F107" s="200">
        <v>0</v>
      </c>
      <c r="G107" s="201">
        <f>E107*F107</f>
        <v>0</v>
      </c>
      <c r="O107" s="195">
        <v>2</v>
      </c>
      <c r="AA107" s="167">
        <v>1</v>
      </c>
      <c r="AB107" s="167">
        <v>1</v>
      </c>
      <c r="AC107" s="167">
        <v>1</v>
      </c>
      <c r="AZ107" s="167">
        <v>1</v>
      </c>
      <c r="BA107" s="167">
        <f>IF(AZ107=1,G107,0)</f>
        <v>0</v>
      </c>
      <c r="BB107" s="167">
        <f>IF(AZ107=2,G107,0)</f>
        <v>0</v>
      </c>
      <c r="BC107" s="167">
        <f>IF(AZ107=3,G107,0)</f>
        <v>0</v>
      </c>
      <c r="BD107" s="167">
        <f>IF(AZ107=4,G107,0)</f>
        <v>0</v>
      </c>
      <c r="BE107" s="167">
        <f>IF(AZ107=5,G107,0)</f>
        <v>0</v>
      </c>
      <c r="CA107" s="202">
        <v>1</v>
      </c>
      <c r="CB107" s="202">
        <v>1</v>
      </c>
      <c r="CZ107" s="167">
        <v>0</v>
      </c>
    </row>
    <row r="108" spans="1:104" x14ac:dyDescent="0.25">
      <c r="A108" s="203"/>
      <c r="B108" s="205"/>
      <c r="C108" s="206" t="s">
        <v>221</v>
      </c>
      <c r="D108" s="207"/>
      <c r="E108" s="208">
        <v>3.45</v>
      </c>
      <c r="F108" s="209"/>
      <c r="G108" s="210"/>
      <c r="M108" s="204" t="s">
        <v>221</v>
      </c>
      <c r="O108" s="195"/>
    </row>
    <row r="109" spans="1:104" x14ac:dyDescent="0.25">
      <c r="A109" s="203"/>
      <c r="B109" s="205"/>
      <c r="C109" s="206" t="s">
        <v>222</v>
      </c>
      <c r="D109" s="207"/>
      <c r="E109" s="208">
        <v>3.12</v>
      </c>
      <c r="F109" s="209"/>
      <c r="G109" s="210"/>
      <c r="M109" s="204" t="s">
        <v>222</v>
      </c>
      <c r="O109" s="195"/>
    </row>
    <row r="110" spans="1:104" x14ac:dyDescent="0.25">
      <c r="A110" s="196">
        <v>42</v>
      </c>
      <c r="B110" s="197" t="s">
        <v>225</v>
      </c>
      <c r="C110" s="198" t="s">
        <v>226</v>
      </c>
      <c r="D110" s="199" t="s">
        <v>85</v>
      </c>
      <c r="E110" s="200">
        <v>14</v>
      </c>
      <c r="F110" s="200">
        <v>0</v>
      </c>
      <c r="G110" s="201">
        <f>E110*F110</f>
        <v>0</v>
      </c>
      <c r="O110" s="195">
        <v>2</v>
      </c>
      <c r="AA110" s="167">
        <v>1</v>
      </c>
      <c r="AB110" s="167">
        <v>7</v>
      </c>
      <c r="AC110" s="167">
        <v>7</v>
      </c>
      <c r="AZ110" s="167">
        <v>1</v>
      </c>
      <c r="BA110" s="167">
        <f>IF(AZ110=1,G110,0)</f>
        <v>0</v>
      </c>
      <c r="BB110" s="167">
        <f>IF(AZ110=2,G110,0)</f>
        <v>0</v>
      </c>
      <c r="BC110" s="167">
        <f>IF(AZ110=3,G110,0)</f>
        <v>0</v>
      </c>
      <c r="BD110" s="167">
        <f>IF(AZ110=4,G110,0)</f>
        <v>0</v>
      </c>
      <c r="BE110" s="167">
        <f>IF(AZ110=5,G110,0)</f>
        <v>0</v>
      </c>
      <c r="CA110" s="202">
        <v>1</v>
      </c>
      <c r="CB110" s="202">
        <v>7</v>
      </c>
      <c r="CZ110" s="167">
        <v>0</v>
      </c>
    </row>
    <row r="111" spans="1:104" x14ac:dyDescent="0.25">
      <c r="A111" s="196">
        <v>43</v>
      </c>
      <c r="B111" s="197" t="s">
        <v>227</v>
      </c>
      <c r="C111" s="198" t="s">
        <v>228</v>
      </c>
      <c r="D111" s="199" t="s">
        <v>147</v>
      </c>
      <c r="E111" s="200">
        <v>14.04</v>
      </c>
      <c r="F111" s="200">
        <v>0</v>
      </c>
      <c r="G111" s="201">
        <f>E111*F111</f>
        <v>0</v>
      </c>
      <c r="O111" s="195">
        <v>2</v>
      </c>
      <c r="AA111" s="167">
        <v>1</v>
      </c>
      <c r="AB111" s="167">
        <v>1</v>
      </c>
      <c r="AC111" s="167">
        <v>1</v>
      </c>
      <c r="AZ111" s="167">
        <v>1</v>
      </c>
      <c r="BA111" s="167">
        <f>IF(AZ111=1,G111,0)</f>
        <v>0</v>
      </c>
      <c r="BB111" s="167">
        <f>IF(AZ111=2,G111,0)</f>
        <v>0</v>
      </c>
      <c r="BC111" s="167">
        <f>IF(AZ111=3,G111,0)</f>
        <v>0</v>
      </c>
      <c r="BD111" s="167">
        <f>IF(AZ111=4,G111,0)</f>
        <v>0</v>
      </c>
      <c r="BE111" s="167">
        <f>IF(AZ111=5,G111,0)</f>
        <v>0</v>
      </c>
      <c r="CA111" s="202">
        <v>1</v>
      </c>
      <c r="CB111" s="202">
        <v>1</v>
      </c>
      <c r="CZ111" s="167">
        <v>0</v>
      </c>
    </row>
    <row r="112" spans="1:104" x14ac:dyDescent="0.25">
      <c r="A112" s="203"/>
      <c r="B112" s="205"/>
      <c r="C112" s="206" t="s">
        <v>229</v>
      </c>
      <c r="D112" s="207"/>
      <c r="E112" s="208">
        <v>7.6</v>
      </c>
      <c r="F112" s="209"/>
      <c r="G112" s="210"/>
      <c r="M112" s="204" t="s">
        <v>229</v>
      </c>
      <c r="O112" s="195"/>
    </row>
    <row r="113" spans="1:104" x14ac:dyDescent="0.25">
      <c r="A113" s="203"/>
      <c r="B113" s="205"/>
      <c r="C113" s="206" t="s">
        <v>230</v>
      </c>
      <c r="D113" s="207"/>
      <c r="E113" s="208">
        <v>6.44</v>
      </c>
      <c r="F113" s="209"/>
      <c r="G113" s="210"/>
      <c r="M113" s="204" t="s">
        <v>230</v>
      </c>
      <c r="O113" s="195"/>
    </row>
    <row r="114" spans="1:104" x14ac:dyDescent="0.25">
      <c r="A114" s="196">
        <v>44</v>
      </c>
      <c r="B114" s="197" t="s">
        <v>231</v>
      </c>
      <c r="C114" s="198" t="s">
        <v>232</v>
      </c>
      <c r="D114" s="199" t="s">
        <v>147</v>
      </c>
      <c r="E114" s="200">
        <v>14.04</v>
      </c>
      <c r="F114" s="200">
        <v>0</v>
      </c>
      <c r="G114" s="201">
        <f>E114*F114</f>
        <v>0</v>
      </c>
      <c r="O114" s="195">
        <v>2</v>
      </c>
      <c r="AA114" s="167">
        <v>1</v>
      </c>
      <c r="AB114" s="167">
        <v>1</v>
      </c>
      <c r="AC114" s="167">
        <v>1</v>
      </c>
      <c r="AZ114" s="167">
        <v>1</v>
      </c>
      <c r="BA114" s="167">
        <f>IF(AZ114=1,G114,0)</f>
        <v>0</v>
      </c>
      <c r="BB114" s="167">
        <f>IF(AZ114=2,G114,0)</f>
        <v>0</v>
      </c>
      <c r="BC114" s="167">
        <f>IF(AZ114=3,G114,0)</f>
        <v>0</v>
      </c>
      <c r="BD114" s="167">
        <f>IF(AZ114=4,G114,0)</f>
        <v>0</v>
      </c>
      <c r="BE114" s="167">
        <f>IF(AZ114=5,G114,0)</f>
        <v>0</v>
      </c>
      <c r="CA114" s="202">
        <v>1</v>
      </c>
      <c r="CB114" s="202">
        <v>1</v>
      </c>
      <c r="CZ114" s="167">
        <v>0</v>
      </c>
    </row>
    <row r="115" spans="1:104" x14ac:dyDescent="0.25">
      <c r="A115" s="203"/>
      <c r="B115" s="205"/>
      <c r="C115" s="206" t="s">
        <v>229</v>
      </c>
      <c r="D115" s="207"/>
      <c r="E115" s="208">
        <v>7.6</v>
      </c>
      <c r="F115" s="209"/>
      <c r="G115" s="210"/>
      <c r="M115" s="204" t="s">
        <v>229</v>
      </c>
      <c r="O115" s="195"/>
    </row>
    <row r="116" spans="1:104" x14ac:dyDescent="0.25">
      <c r="A116" s="203"/>
      <c r="B116" s="205"/>
      <c r="C116" s="206" t="s">
        <v>230</v>
      </c>
      <c r="D116" s="207"/>
      <c r="E116" s="208">
        <v>6.44</v>
      </c>
      <c r="F116" s="209"/>
      <c r="G116" s="210"/>
      <c r="M116" s="204" t="s">
        <v>230</v>
      </c>
      <c r="O116" s="195"/>
    </row>
    <row r="117" spans="1:104" x14ac:dyDescent="0.25">
      <c r="A117" s="196">
        <v>45</v>
      </c>
      <c r="B117" s="197" t="s">
        <v>233</v>
      </c>
      <c r="C117" s="198" t="s">
        <v>234</v>
      </c>
      <c r="D117" s="199" t="s">
        <v>85</v>
      </c>
      <c r="E117" s="200">
        <v>30.49</v>
      </c>
      <c r="F117" s="200">
        <v>0</v>
      </c>
      <c r="G117" s="201">
        <f>E117*F117</f>
        <v>0</v>
      </c>
      <c r="O117" s="195">
        <v>2</v>
      </c>
      <c r="AA117" s="167">
        <v>1</v>
      </c>
      <c r="AB117" s="167">
        <v>1</v>
      </c>
      <c r="AC117" s="167">
        <v>1</v>
      </c>
      <c r="AZ117" s="167">
        <v>1</v>
      </c>
      <c r="BA117" s="167">
        <f>IF(AZ117=1,G117,0)</f>
        <v>0</v>
      </c>
      <c r="BB117" s="167">
        <f>IF(AZ117=2,G117,0)</f>
        <v>0</v>
      </c>
      <c r="BC117" s="167">
        <f>IF(AZ117=3,G117,0)</f>
        <v>0</v>
      </c>
      <c r="BD117" s="167">
        <f>IF(AZ117=4,G117,0)</f>
        <v>0</v>
      </c>
      <c r="BE117" s="167">
        <f>IF(AZ117=5,G117,0)</f>
        <v>0</v>
      </c>
      <c r="CA117" s="202">
        <v>1</v>
      </c>
      <c r="CB117" s="202">
        <v>1</v>
      </c>
      <c r="CZ117" s="167">
        <v>0</v>
      </c>
    </row>
    <row r="118" spans="1:104" x14ac:dyDescent="0.25">
      <c r="A118" s="203"/>
      <c r="B118" s="205"/>
      <c r="C118" s="206" t="s">
        <v>235</v>
      </c>
      <c r="D118" s="207"/>
      <c r="E118" s="208">
        <v>18.84</v>
      </c>
      <c r="F118" s="209"/>
      <c r="G118" s="210"/>
      <c r="M118" s="204" t="s">
        <v>235</v>
      </c>
      <c r="O118" s="195"/>
    </row>
    <row r="119" spans="1:104" x14ac:dyDescent="0.25">
      <c r="A119" s="203"/>
      <c r="B119" s="205"/>
      <c r="C119" s="206" t="s">
        <v>236</v>
      </c>
      <c r="D119" s="207"/>
      <c r="E119" s="208">
        <v>11.65</v>
      </c>
      <c r="F119" s="209"/>
      <c r="G119" s="210"/>
      <c r="M119" s="204" t="s">
        <v>236</v>
      </c>
      <c r="O119" s="195"/>
    </row>
    <row r="120" spans="1:104" x14ac:dyDescent="0.25">
      <c r="A120" s="196">
        <v>46</v>
      </c>
      <c r="B120" s="197" t="s">
        <v>237</v>
      </c>
      <c r="C120" s="198" t="s">
        <v>238</v>
      </c>
      <c r="D120" s="199" t="s">
        <v>88</v>
      </c>
      <c r="E120" s="200">
        <v>2.2896000000000001</v>
      </c>
      <c r="F120" s="200">
        <v>0</v>
      </c>
      <c r="G120" s="201">
        <f>E120*F120</f>
        <v>0</v>
      </c>
      <c r="O120" s="195">
        <v>2</v>
      </c>
      <c r="AA120" s="167">
        <v>1</v>
      </c>
      <c r="AB120" s="167">
        <v>1</v>
      </c>
      <c r="AC120" s="167">
        <v>1</v>
      </c>
      <c r="AZ120" s="167">
        <v>1</v>
      </c>
      <c r="BA120" s="167">
        <f>IF(AZ120=1,G120,0)</f>
        <v>0</v>
      </c>
      <c r="BB120" s="167">
        <f>IF(AZ120=2,G120,0)</f>
        <v>0</v>
      </c>
      <c r="BC120" s="167">
        <f>IF(AZ120=3,G120,0)</f>
        <v>0</v>
      </c>
      <c r="BD120" s="167">
        <f>IF(AZ120=4,G120,0)</f>
        <v>0</v>
      </c>
      <c r="BE120" s="167">
        <f>IF(AZ120=5,G120,0)</f>
        <v>0</v>
      </c>
      <c r="CA120" s="202">
        <v>1</v>
      </c>
      <c r="CB120" s="202">
        <v>1</v>
      </c>
      <c r="CZ120" s="167">
        <v>0</v>
      </c>
    </row>
    <row r="121" spans="1:104" x14ac:dyDescent="0.25">
      <c r="A121" s="203"/>
      <c r="B121" s="205"/>
      <c r="C121" s="206" t="s">
        <v>239</v>
      </c>
      <c r="D121" s="207"/>
      <c r="E121" s="208">
        <v>2.2896000000000001</v>
      </c>
      <c r="F121" s="209"/>
      <c r="G121" s="210"/>
      <c r="M121" s="204" t="s">
        <v>239</v>
      </c>
      <c r="O121" s="195"/>
    </row>
    <row r="122" spans="1:104" x14ac:dyDescent="0.25">
      <c r="A122" s="196">
        <v>47</v>
      </c>
      <c r="B122" s="197" t="s">
        <v>240</v>
      </c>
      <c r="C122" s="198" t="s">
        <v>241</v>
      </c>
      <c r="D122" s="199" t="s">
        <v>85</v>
      </c>
      <c r="E122" s="200">
        <v>3.7</v>
      </c>
      <c r="F122" s="200">
        <v>0</v>
      </c>
      <c r="G122" s="201">
        <f>E122*F122</f>
        <v>0</v>
      </c>
      <c r="O122" s="195">
        <v>2</v>
      </c>
      <c r="AA122" s="167">
        <v>1</v>
      </c>
      <c r="AB122" s="167">
        <v>1</v>
      </c>
      <c r="AC122" s="167">
        <v>1</v>
      </c>
      <c r="AZ122" s="167">
        <v>1</v>
      </c>
      <c r="BA122" s="167">
        <f>IF(AZ122=1,G122,0)</f>
        <v>0</v>
      </c>
      <c r="BB122" s="167">
        <f>IF(AZ122=2,G122,0)</f>
        <v>0</v>
      </c>
      <c r="BC122" s="167">
        <f>IF(AZ122=3,G122,0)</f>
        <v>0</v>
      </c>
      <c r="BD122" s="167">
        <f>IF(AZ122=4,G122,0)</f>
        <v>0</v>
      </c>
      <c r="BE122" s="167">
        <f>IF(AZ122=5,G122,0)</f>
        <v>0</v>
      </c>
      <c r="CA122" s="202">
        <v>1</v>
      </c>
      <c r="CB122" s="202">
        <v>1</v>
      </c>
      <c r="CZ122" s="167">
        <v>3.4000000000000002E-4</v>
      </c>
    </row>
    <row r="123" spans="1:104" x14ac:dyDescent="0.25">
      <c r="A123" s="196">
        <v>48</v>
      </c>
      <c r="B123" s="197" t="s">
        <v>242</v>
      </c>
      <c r="C123" s="198" t="s">
        <v>243</v>
      </c>
      <c r="D123" s="199" t="s">
        <v>147</v>
      </c>
      <c r="E123" s="200">
        <v>21.3</v>
      </c>
      <c r="F123" s="200">
        <v>0</v>
      </c>
      <c r="G123" s="201">
        <f>E123*F123</f>
        <v>0</v>
      </c>
      <c r="O123" s="195">
        <v>2</v>
      </c>
      <c r="AA123" s="167">
        <v>1</v>
      </c>
      <c r="AB123" s="167">
        <v>1</v>
      </c>
      <c r="AC123" s="167">
        <v>1</v>
      </c>
      <c r="AZ123" s="167">
        <v>1</v>
      </c>
      <c r="BA123" s="167">
        <f>IF(AZ123=1,G123,0)</f>
        <v>0</v>
      </c>
      <c r="BB123" s="167">
        <f>IF(AZ123=2,G123,0)</f>
        <v>0</v>
      </c>
      <c r="BC123" s="167">
        <f>IF(AZ123=3,G123,0)</f>
        <v>0</v>
      </c>
      <c r="BD123" s="167">
        <f>IF(AZ123=4,G123,0)</f>
        <v>0</v>
      </c>
      <c r="BE123" s="167">
        <f>IF(AZ123=5,G123,0)</f>
        <v>0</v>
      </c>
      <c r="CA123" s="202">
        <v>1</v>
      </c>
      <c r="CB123" s="202">
        <v>1</v>
      </c>
      <c r="CZ123" s="167">
        <v>0</v>
      </c>
    </row>
    <row r="124" spans="1:104" x14ac:dyDescent="0.25">
      <c r="A124" s="203"/>
      <c r="B124" s="205"/>
      <c r="C124" s="206" t="s">
        <v>244</v>
      </c>
      <c r="D124" s="207"/>
      <c r="E124" s="208">
        <v>9</v>
      </c>
      <c r="F124" s="209"/>
      <c r="G124" s="210"/>
      <c r="M124" s="204" t="s">
        <v>244</v>
      </c>
      <c r="O124" s="195"/>
    </row>
    <row r="125" spans="1:104" x14ac:dyDescent="0.25">
      <c r="A125" s="203"/>
      <c r="B125" s="205"/>
      <c r="C125" s="206" t="s">
        <v>245</v>
      </c>
      <c r="D125" s="207"/>
      <c r="E125" s="208">
        <v>6</v>
      </c>
      <c r="F125" s="209"/>
      <c r="G125" s="210"/>
      <c r="M125" s="204" t="s">
        <v>245</v>
      </c>
      <c r="O125" s="195"/>
    </row>
    <row r="126" spans="1:104" x14ac:dyDescent="0.25">
      <c r="A126" s="203"/>
      <c r="B126" s="205"/>
      <c r="C126" s="206" t="s">
        <v>246</v>
      </c>
      <c r="D126" s="207"/>
      <c r="E126" s="208">
        <v>6.3</v>
      </c>
      <c r="F126" s="209"/>
      <c r="G126" s="210"/>
      <c r="M126" s="204" t="s">
        <v>246</v>
      </c>
      <c r="O126" s="195"/>
    </row>
    <row r="127" spans="1:104" x14ac:dyDescent="0.25">
      <c r="A127" s="196">
        <v>49</v>
      </c>
      <c r="B127" s="197" t="s">
        <v>247</v>
      </c>
      <c r="C127" s="198" t="s">
        <v>248</v>
      </c>
      <c r="D127" s="199" t="s">
        <v>85</v>
      </c>
      <c r="E127" s="200">
        <v>17.55</v>
      </c>
      <c r="F127" s="200">
        <v>0</v>
      </c>
      <c r="G127" s="201">
        <f>E127*F127</f>
        <v>0</v>
      </c>
      <c r="O127" s="195">
        <v>2</v>
      </c>
      <c r="AA127" s="167">
        <v>1</v>
      </c>
      <c r="AB127" s="167">
        <v>1</v>
      </c>
      <c r="AC127" s="167">
        <v>1</v>
      </c>
      <c r="AZ127" s="167">
        <v>1</v>
      </c>
      <c r="BA127" s="167">
        <f>IF(AZ127=1,G127,0)</f>
        <v>0</v>
      </c>
      <c r="BB127" s="167">
        <f>IF(AZ127=2,G127,0)</f>
        <v>0</v>
      </c>
      <c r="BC127" s="167">
        <f>IF(AZ127=3,G127,0)</f>
        <v>0</v>
      </c>
      <c r="BD127" s="167">
        <f>IF(AZ127=4,G127,0)</f>
        <v>0</v>
      </c>
      <c r="BE127" s="167">
        <f>IF(AZ127=5,G127,0)</f>
        <v>0</v>
      </c>
      <c r="CA127" s="202">
        <v>1</v>
      </c>
      <c r="CB127" s="202">
        <v>1</v>
      </c>
      <c r="CZ127" s="167">
        <v>0</v>
      </c>
    </row>
    <row r="128" spans="1:104" x14ac:dyDescent="0.25">
      <c r="A128" s="203"/>
      <c r="B128" s="205"/>
      <c r="C128" s="206" t="s">
        <v>249</v>
      </c>
      <c r="D128" s="207"/>
      <c r="E128" s="208">
        <v>17.55</v>
      </c>
      <c r="F128" s="209"/>
      <c r="G128" s="210"/>
      <c r="M128" s="204" t="s">
        <v>249</v>
      </c>
      <c r="O128" s="195"/>
    </row>
    <row r="129" spans="1:104" x14ac:dyDescent="0.25">
      <c r="A129" s="211"/>
      <c r="B129" s="212" t="s">
        <v>75</v>
      </c>
      <c r="C129" s="213" t="str">
        <f>CONCATENATE(B103," ",C103)</f>
        <v>96 Bourání konstrukcí</v>
      </c>
      <c r="D129" s="214"/>
      <c r="E129" s="215"/>
      <c r="F129" s="216"/>
      <c r="G129" s="217">
        <f>SUM(G103:G128)</f>
        <v>0</v>
      </c>
      <c r="O129" s="195">
        <v>4</v>
      </c>
      <c r="BA129" s="218">
        <f>SUM(BA103:BA128)</f>
        <v>0</v>
      </c>
      <c r="BB129" s="218">
        <f>SUM(BB103:BB128)</f>
        <v>0</v>
      </c>
      <c r="BC129" s="218">
        <f>SUM(BC103:BC128)</f>
        <v>0</v>
      </c>
      <c r="BD129" s="218">
        <f>SUM(BD103:BD128)</f>
        <v>0</v>
      </c>
      <c r="BE129" s="218">
        <f>SUM(BE103:BE128)</f>
        <v>0</v>
      </c>
    </row>
    <row r="130" spans="1:104" x14ac:dyDescent="0.25">
      <c r="A130" s="188" t="s">
        <v>72</v>
      </c>
      <c r="B130" s="189" t="s">
        <v>250</v>
      </c>
      <c r="C130" s="190" t="s">
        <v>251</v>
      </c>
      <c r="D130" s="191"/>
      <c r="E130" s="192"/>
      <c r="F130" s="192"/>
      <c r="G130" s="193"/>
      <c r="H130" s="194"/>
      <c r="I130" s="194"/>
      <c r="O130" s="195">
        <v>1</v>
      </c>
    </row>
    <row r="131" spans="1:104" x14ac:dyDescent="0.25">
      <c r="A131" s="196">
        <v>50</v>
      </c>
      <c r="B131" s="197" t="s">
        <v>252</v>
      </c>
      <c r="C131" s="198" t="s">
        <v>253</v>
      </c>
      <c r="D131" s="199" t="s">
        <v>128</v>
      </c>
      <c r="E131" s="200">
        <v>59.221254932018098</v>
      </c>
      <c r="F131" s="200">
        <v>0</v>
      </c>
      <c r="G131" s="201">
        <f>E131*F131</f>
        <v>0</v>
      </c>
      <c r="O131" s="195">
        <v>2</v>
      </c>
      <c r="AA131" s="167">
        <v>7</v>
      </c>
      <c r="AB131" s="167">
        <v>1</v>
      </c>
      <c r="AC131" s="167">
        <v>2</v>
      </c>
      <c r="AZ131" s="167">
        <v>1</v>
      </c>
      <c r="BA131" s="167">
        <f>IF(AZ131=1,G131,0)</f>
        <v>0</v>
      </c>
      <c r="BB131" s="167">
        <f>IF(AZ131=2,G131,0)</f>
        <v>0</v>
      </c>
      <c r="BC131" s="167">
        <f>IF(AZ131=3,G131,0)</f>
        <v>0</v>
      </c>
      <c r="BD131" s="167">
        <f>IF(AZ131=4,G131,0)</f>
        <v>0</v>
      </c>
      <c r="BE131" s="167">
        <f>IF(AZ131=5,G131,0)</f>
        <v>0</v>
      </c>
      <c r="CA131" s="202">
        <v>7</v>
      </c>
      <c r="CB131" s="202">
        <v>1</v>
      </c>
      <c r="CZ131" s="167">
        <v>0</v>
      </c>
    </row>
    <row r="132" spans="1:104" x14ac:dyDescent="0.25">
      <c r="A132" s="211"/>
      <c r="B132" s="212" t="s">
        <v>75</v>
      </c>
      <c r="C132" s="213" t="str">
        <f>CONCATENATE(B130," ",C130)</f>
        <v>99 Staveništní přesun hmot</v>
      </c>
      <c r="D132" s="214"/>
      <c r="E132" s="215"/>
      <c r="F132" s="216"/>
      <c r="G132" s="217">
        <f>SUM(G130:G131)</f>
        <v>0</v>
      </c>
      <c r="O132" s="195">
        <v>4</v>
      </c>
      <c r="BA132" s="218">
        <f>SUM(BA130:BA131)</f>
        <v>0</v>
      </c>
      <c r="BB132" s="218">
        <f>SUM(BB130:BB131)</f>
        <v>0</v>
      </c>
      <c r="BC132" s="218">
        <f>SUM(BC130:BC131)</f>
        <v>0</v>
      </c>
      <c r="BD132" s="218">
        <f>SUM(BD130:BD131)</f>
        <v>0</v>
      </c>
      <c r="BE132" s="218">
        <f>SUM(BE130:BE131)</f>
        <v>0</v>
      </c>
    </row>
    <row r="133" spans="1:104" x14ac:dyDescent="0.25">
      <c r="A133" s="188" t="s">
        <v>72</v>
      </c>
      <c r="B133" s="189" t="s">
        <v>254</v>
      </c>
      <c r="C133" s="190" t="s">
        <v>255</v>
      </c>
      <c r="D133" s="191"/>
      <c r="E133" s="192"/>
      <c r="F133" s="192"/>
      <c r="G133" s="193"/>
      <c r="H133" s="194"/>
      <c r="I133" s="194"/>
      <c r="O133" s="195">
        <v>1</v>
      </c>
    </row>
    <row r="134" spans="1:104" x14ac:dyDescent="0.25">
      <c r="A134" s="196">
        <v>51</v>
      </c>
      <c r="B134" s="197" t="s">
        <v>256</v>
      </c>
      <c r="C134" s="198" t="s">
        <v>257</v>
      </c>
      <c r="D134" s="199" t="s">
        <v>258</v>
      </c>
      <c r="E134" s="200">
        <v>150.69999999999999</v>
      </c>
      <c r="F134" s="200">
        <v>0</v>
      </c>
      <c r="G134" s="201">
        <f>E134*F134</f>
        <v>0</v>
      </c>
      <c r="O134" s="195">
        <v>2</v>
      </c>
      <c r="AA134" s="167">
        <v>12</v>
      </c>
      <c r="AB134" s="167">
        <v>0</v>
      </c>
      <c r="AC134" s="167">
        <v>51</v>
      </c>
      <c r="AZ134" s="167">
        <v>2</v>
      </c>
      <c r="BA134" s="167">
        <f>IF(AZ134=1,G134,0)</f>
        <v>0</v>
      </c>
      <c r="BB134" s="167">
        <f>IF(AZ134=2,G134,0)</f>
        <v>0</v>
      </c>
      <c r="BC134" s="167">
        <f>IF(AZ134=3,G134,0)</f>
        <v>0</v>
      </c>
      <c r="BD134" s="167">
        <f>IF(AZ134=4,G134,0)</f>
        <v>0</v>
      </c>
      <c r="BE134" s="167">
        <f>IF(AZ134=5,G134,0)</f>
        <v>0</v>
      </c>
      <c r="CA134" s="202">
        <v>12</v>
      </c>
      <c r="CB134" s="202">
        <v>0</v>
      </c>
      <c r="CZ134" s="167">
        <v>0</v>
      </c>
    </row>
    <row r="135" spans="1:104" x14ac:dyDescent="0.25">
      <c r="A135" s="196">
        <v>52</v>
      </c>
      <c r="B135" s="197" t="s">
        <v>259</v>
      </c>
      <c r="C135" s="198" t="s">
        <v>257</v>
      </c>
      <c r="D135" s="199" t="s">
        <v>258</v>
      </c>
      <c r="E135" s="200">
        <v>116</v>
      </c>
      <c r="F135" s="200">
        <v>0</v>
      </c>
      <c r="G135" s="201">
        <f>E135*F135</f>
        <v>0</v>
      </c>
      <c r="O135" s="195">
        <v>2</v>
      </c>
      <c r="AA135" s="167">
        <v>12</v>
      </c>
      <c r="AB135" s="167">
        <v>0</v>
      </c>
      <c r="AC135" s="167">
        <v>52</v>
      </c>
      <c r="AZ135" s="167">
        <v>2</v>
      </c>
      <c r="BA135" s="167">
        <f>IF(AZ135=1,G135,0)</f>
        <v>0</v>
      </c>
      <c r="BB135" s="167">
        <f>IF(AZ135=2,G135,0)</f>
        <v>0</v>
      </c>
      <c r="BC135" s="167">
        <f>IF(AZ135=3,G135,0)</f>
        <v>0</v>
      </c>
      <c r="BD135" s="167">
        <f>IF(AZ135=4,G135,0)</f>
        <v>0</v>
      </c>
      <c r="BE135" s="167">
        <f>IF(AZ135=5,G135,0)</f>
        <v>0</v>
      </c>
      <c r="CA135" s="202">
        <v>12</v>
      </c>
      <c r="CB135" s="202">
        <v>0</v>
      </c>
      <c r="CZ135" s="167">
        <v>0</v>
      </c>
    </row>
    <row r="136" spans="1:104" x14ac:dyDescent="0.25">
      <c r="A136" s="196">
        <v>53</v>
      </c>
      <c r="B136" s="197" t="s">
        <v>260</v>
      </c>
      <c r="C136" s="198" t="s">
        <v>261</v>
      </c>
      <c r="D136" s="199" t="s">
        <v>258</v>
      </c>
      <c r="E136" s="200">
        <v>145</v>
      </c>
      <c r="F136" s="200">
        <v>0</v>
      </c>
      <c r="G136" s="201">
        <f>E136*F136</f>
        <v>0</v>
      </c>
      <c r="O136" s="195">
        <v>2</v>
      </c>
      <c r="AA136" s="167">
        <v>12</v>
      </c>
      <c r="AB136" s="167">
        <v>0</v>
      </c>
      <c r="AC136" s="167">
        <v>53</v>
      </c>
      <c r="AZ136" s="167">
        <v>2</v>
      </c>
      <c r="BA136" s="167">
        <f>IF(AZ136=1,G136,0)</f>
        <v>0</v>
      </c>
      <c r="BB136" s="167">
        <f>IF(AZ136=2,G136,0)</f>
        <v>0</v>
      </c>
      <c r="BC136" s="167">
        <f>IF(AZ136=3,G136,0)</f>
        <v>0</v>
      </c>
      <c r="BD136" s="167">
        <f>IF(AZ136=4,G136,0)</f>
        <v>0</v>
      </c>
      <c r="BE136" s="167">
        <f>IF(AZ136=5,G136,0)</f>
        <v>0</v>
      </c>
      <c r="CA136" s="202">
        <v>12</v>
      </c>
      <c r="CB136" s="202">
        <v>0</v>
      </c>
      <c r="CZ136" s="167">
        <v>0</v>
      </c>
    </row>
    <row r="137" spans="1:104" x14ac:dyDescent="0.25">
      <c r="A137" s="196">
        <v>54</v>
      </c>
      <c r="B137" s="197" t="s">
        <v>262</v>
      </c>
      <c r="C137" s="198" t="s">
        <v>263</v>
      </c>
      <c r="D137" s="199" t="s">
        <v>61</v>
      </c>
      <c r="E137" s="200"/>
      <c r="F137" s="200">
        <v>0</v>
      </c>
      <c r="G137" s="201">
        <f>E137*F137</f>
        <v>0</v>
      </c>
      <c r="O137" s="195">
        <v>2</v>
      </c>
      <c r="AA137" s="167">
        <v>7</v>
      </c>
      <c r="AB137" s="167">
        <v>1002</v>
      </c>
      <c r="AC137" s="167">
        <v>5</v>
      </c>
      <c r="AZ137" s="167">
        <v>2</v>
      </c>
      <c r="BA137" s="167">
        <f>IF(AZ137=1,G137,0)</f>
        <v>0</v>
      </c>
      <c r="BB137" s="167">
        <f>IF(AZ137=2,G137,0)</f>
        <v>0</v>
      </c>
      <c r="BC137" s="167">
        <f>IF(AZ137=3,G137,0)</f>
        <v>0</v>
      </c>
      <c r="BD137" s="167">
        <f>IF(AZ137=4,G137,0)</f>
        <v>0</v>
      </c>
      <c r="BE137" s="167">
        <f>IF(AZ137=5,G137,0)</f>
        <v>0</v>
      </c>
      <c r="CA137" s="202">
        <v>7</v>
      </c>
      <c r="CB137" s="202">
        <v>1002</v>
      </c>
      <c r="CZ137" s="167">
        <v>0</v>
      </c>
    </row>
    <row r="138" spans="1:104" x14ac:dyDescent="0.25">
      <c r="A138" s="211"/>
      <c r="B138" s="212" t="s">
        <v>75</v>
      </c>
      <c r="C138" s="213" t="str">
        <f>CONCATENATE(B133," ",C133)</f>
        <v>767 Konstrukce zámečnické</v>
      </c>
      <c r="D138" s="214"/>
      <c r="E138" s="215"/>
      <c r="F138" s="216"/>
      <c r="G138" s="217">
        <f>SUM(G133:G137)</f>
        <v>0</v>
      </c>
      <c r="O138" s="195">
        <v>4</v>
      </c>
      <c r="BA138" s="218">
        <f>SUM(BA133:BA137)</f>
        <v>0</v>
      </c>
      <c r="BB138" s="218">
        <f>SUM(BB133:BB137)</f>
        <v>0</v>
      </c>
      <c r="BC138" s="218">
        <f>SUM(BC133:BC137)</f>
        <v>0</v>
      </c>
      <c r="BD138" s="218">
        <f>SUM(BD133:BD137)</f>
        <v>0</v>
      </c>
      <c r="BE138" s="218">
        <f>SUM(BE133:BE137)</f>
        <v>0</v>
      </c>
    </row>
    <row r="139" spans="1:104" x14ac:dyDescent="0.25">
      <c r="A139" s="188" t="s">
        <v>72</v>
      </c>
      <c r="B139" s="189" t="s">
        <v>264</v>
      </c>
      <c r="C139" s="190" t="s">
        <v>265</v>
      </c>
      <c r="D139" s="191"/>
      <c r="E139" s="192"/>
      <c r="F139" s="192"/>
      <c r="G139" s="193"/>
      <c r="H139" s="194"/>
      <c r="I139" s="194"/>
      <c r="O139" s="195">
        <v>1</v>
      </c>
    </row>
    <row r="140" spans="1:104" x14ac:dyDescent="0.25">
      <c r="A140" s="196">
        <v>55</v>
      </c>
      <c r="B140" s="197" t="s">
        <v>266</v>
      </c>
      <c r="C140" s="198" t="s">
        <v>267</v>
      </c>
      <c r="D140" s="199" t="s">
        <v>147</v>
      </c>
      <c r="E140" s="200">
        <v>61.5</v>
      </c>
      <c r="F140" s="200">
        <v>0</v>
      </c>
      <c r="G140" s="201">
        <f>E140*F140</f>
        <v>0</v>
      </c>
      <c r="O140" s="195">
        <v>2</v>
      </c>
      <c r="AA140" s="167">
        <v>1</v>
      </c>
      <c r="AB140" s="167">
        <v>7</v>
      </c>
      <c r="AC140" s="167">
        <v>7</v>
      </c>
      <c r="AZ140" s="167">
        <v>2</v>
      </c>
      <c r="BA140" s="167">
        <f>IF(AZ140=1,G140,0)</f>
        <v>0</v>
      </c>
      <c r="BB140" s="167">
        <f>IF(AZ140=2,G140,0)</f>
        <v>0</v>
      </c>
      <c r="BC140" s="167">
        <f>IF(AZ140=3,G140,0)</f>
        <v>0</v>
      </c>
      <c r="BD140" s="167">
        <f>IF(AZ140=4,G140,0)</f>
        <v>0</v>
      </c>
      <c r="BE140" s="167">
        <f>IF(AZ140=5,G140,0)</f>
        <v>0</v>
      </c>
      <c r="CA140" s="202">
        <v>1</v>
      </c>
      <c r="CB140" s="202">
        <v>7</v>
      </c>
      <c r="CZ140" s="167">
        <v>4.7980000000000002E-2</v>
      </c>
    </row>
    <row r="141" spans="1:104" x14ac:dyDescent="0.25">
      <c r="A141" s="203"/>
      <c r="B141" s="205"/>
      <c r="C141" s="206" t="s">
        <v>268</v>
      </c>
      <c r="D141" s="207"/>
      <c r="E141" s="208">
        <v>31.5</v>
      </c>
      <c r="F141" s="209"/>
      <c r="G141" s="210"/>
      <c r="M141" s="204" t="s">
        <v>268</v>
      </c>
      <c r="O141" s="195"/>
    </row>
    <row r="142" spans="1:104" x14ac:dyDescent="0.25">
      <c r="A142" s="203"/>
      <c r="B142" s="205"/>
      <c r="C142" s="206" t="s">
        <v>149</v>
      </c>
      <c r="D142" s="207"/>
      <c r="E142" s="208">
        <v>30</v>
      </c>
      <c r="F142" s="209"/>
      <c r="G142" s="210"/>
      <c r="M142" s="204" t="s">
        <v>149</v>
      </c>
      <c r="O142" s="195"/>
    </row>
    <row r="143" spans="1:104" x14ac:dyDescent="0.25">
      <c r="A143" s="196">
        <v>56</v>
      </c>
      <c r="B143" s="197" t="s">
        <v>269</v>
      </c>
      <c r="C143" s="198" t="s">
        <v>270</v>
      </c>
      <c r="D143" s="199" t="s">
        <v>147</v>
      </c>
      <c r="E143" s="200">
        <v>61.5</v>
      </c>
      <c r="F143" s="200">
        <v>0</v>
      </c>
      <c r="G143" s="201">
        <f>E143*F143</f>
        <v>0</v>
      </c>
      <c r="O143" s="195">
        <v>2</v>
      </c>
      <c r="AA143" s="167">
        <v>1</v>
      </c>
      <c r="AB143" s="167">
        <v>7</v>
      </c>
      <c r="AC143" s="167">
        <v>7</v>
      </c>
      <c r="AZ143" s="167">
        <v>2</v>
      </c>
      <c r="BA143" s="167">
        <f>IF(AZ143=1,G143,0)</f>
        <v>0</v>
      </c>
      <c r="BB143" s="167">
        <f>IF(AZ143=2,G143,0)</f>
        <v>0</v>
      </c>
      <c r="BC143" s="167">
        <f>IF(AZ143=3,G143,0)</f>
        <v>0</v>
      </c>
      <c r="BD143" s="167">
        <f>IF(AZ143=4,G143,0)</f>
        <v>0</v>
      </c>
      <c r="BE143" s="167">
        <f>IF(AZ143=5,G143,0)</f>
        <v>0</v>
      </c>
      <c r="CA143" s="202">
        <v>1</v>
      </c>
      <c r="CB143" s="202">
        <v>7</v>
      </c>
      <c r="CZ143" s="167">
        <v>1.05899999999934E-2</v>
      </c>
    </row>
    <row r="144" spans="1:104" x14ac:dyDescent="0.25">
      <c r="A144" s="203"/>
      <c r="B144" s="205"/>
      <c r="C144" s="206" t="s">
        <v>268</v>
      </c>
      <c r="D144" s="207"/>
      <c r="E144" s="208">
        <v>31.5</v>
      </c>
      <c r="F144" s="209"/>
      <c r="G144" s="210"/>
      <c r="M144" s="204" t="s">
        <v>268</v>
      </c>
      <c r="O144" s="195"/>
    </row>
    <row r="145" spans="1:104" x14ac:dyDescent="0.25">
      <c r="A145" s="203"/>
      <c r="B145" s="205"/>
      <c r="C145" s="206" t="s">
        <v>149</v>
      </c>
      <c r="D145" s="207"/>
      <c r="E145" s="208">
        <v>30</v>
      </c>
      <c r="F145" s="209"/>
      <c r="G145" s="210"/>
      <c r="M145" s="204" t="s">
        <v>149</v>
      </c>
      <c r="O145" s="195"/>
    </row>
    <row r="146" spans="1:104" ht="20.399999999999999" x14ac:dyDescent="0.25">
      <c r="A146" s="196">
        <v>57</v>
      </c>
      <c r="B146" s="197" t="s">
        <v>271</v>
      </c>
      <c r="C146" s="198" t="s">
        <v>272</v>
      </c>
      <c r="D146" s="199" t="s">
        <v>85</v>
      </c>
      <c r="E146" s="200">
        <v>41.265000000000001</v>
      </c>
      <c r="F146" s="200">
        <v>0</v>
      </c>
      <c r="G146" s="201">
        <f>E146*F146</f>
        <v>0</v>
      </c>
      <c r="O146" s="195">
        <v>2</v>
      </c>
      <c r="AA146" s="167">
        <v>1</v>
      </c>
      <c r="AB146" s="167">
        <v>7</v>
      </c>
      <c r="AC146" s="167">
        <v>7</v>
      </c>
      <c r="AZ146" s="167">
        <v>2</v>
      </c>
      <c r="BA146" s="167">
        <f>IF(AZ146=1,G146,0)</f>
        <v>0</v>
      </c>
      <c r="BB146" s="167">
        <f>IF(AZ146=2,G146,0)</f>
        <v>0</v>
      </c>
      <c r="BC146" s="167">
        <f>IF(AZ146=3,G146,0)</f>
        <v>0</v>
      </c>
      <c r="BD146" s="167">
        <f>IF(AZ146=4,G146,0)</f>
        <v>0</v>
      </c>
      <c r="BE146" s="167">
        <f>IF(AZ146=5,G146,0)</f>
        <v>0</v>
      </c>
      <c r="CA146" s="202">
        <v>1</v>
      </c>
      <c r="CB146" s="202">
        <v>7</v>
      </c>
      <c r="CZ146" s="167">
        <v>1.2000000000007599E-3</v>
      </c>
    </row>
    <row r="147" spans="1:104" x14ac:dyDescent="0.25">
      <c r="A147" s="203"/>
      <c r="B147" s="205"/>
      <c r="C147" s="206" t="s">
        <v>273</v>
      </c>
      <c r="D147" s="207"/>
      <c r="E147" s="208">
        <v>31.815000000000001</v>
      </c>
      <c r="F147" s="209"/>
      <c r="G147" s="210"/>
      <c r="M147" s="204" t="s">
        <v>273</v>
      </c>
      <c r="O147" s="195"/>
    </row>
    <row r="148" spans="1:104" x14ac:dyDescent="0.25">
      <c r="A148" s="203"/>
      <c r="B148" s="205"/>
      <c r="C148" s="206" t="s">
        <v>274</v>
      </c>
      <c r="D148" s="207"/>
      <c r="E148" s="208">
        <v>9.4499999999999993</v>
      </c>
      <c r="F148" s="209"/>
      <c r="G148" s="210"/>
      <c r="M148" s="204" t="s">
        <v>274</v>
      </c>
      <c r="O148" s="195"/>
    </row>
    <row r="149" spans="1:104" x14ac:dyDescent="0.25">
      <c r="A149" s="196">
        <v>58</v>
      </c>
      <c r="B149" s="197" t="s">
        <v>275</v>
      </c>
      <c r="C149" s="198" t="s">
        <v>276</v>
      </c>
      <c r="D149" s="199" t="s">
        <v>147</v>
      </c>
      <c r="E149" s="200">
        <v>64.575000000000003</v>
      </c>
      <c r="F149" s="200">
        <v>0</v>
      </c>
      <c r="G149" s="201">
        <f>E149*F149</f>
        <v>0</v>
      </c>
      <c r="O149" s="195">
        <v>2</v>
      </c>
      <c r="AA149" s="167">
        <v>12</v>
      </c>
      <c r="AB149" s="167">
        <v>0</v>
      </c>
      <c r="AC149" s="167">
        <v>58</v>
      </c>
      <c r="AZ149" s="167">
        <v>2</v>
      </c>
      <c r="BA149" s="167">
        <f>IF(AZ149=1,G149,0)</f>
        <v>0</v>
      </c>
      <c r="BB149" s="167">
        <f>IF(AZ149=2,G149,0)</f>
        <v>0</v>
      </c>
      <c r="BC149" s="167">
        <f>IF(AZ149=3,G149,0)</f>
        <v>0</v>
      </c>
      <c r="BD149" s="167">
        <f>IF(AZ149=4,G149,0)</f>
        <v>0</v>
      </c>
      <c r="BE149" s="167">
        <f>IF(AZ149=5,G149,0)</f>
        <v>0</v>
      </c>
      <c r="CA149" s="202">
        <v>12</v>
      </c>
      <c r="CB149" s="202">
        <v>0</v>
      </c>
      <c r="CZ149" s="167">
        <v>0</v>
      </c>
    </row>
    <row r="150" spans="1:104" x14ac:dyDescent="0.25">
      <c r="A150" s="203"/>
      <c r="B150" s="205"/>
      <c r="C150" s="206" t="s">
        <v>277</v>
      </c>
      <c r="D150" s="207"/>
      <c r="E150" s="208">
        <v>64.575000000000003</v>
      </c>
      <c r="F150" s="209"/>
      <c r="G150" s="210"/>
      <c r="M150" s="204" t="s">
        <v>277</v>
      </c>
      <c r="O150" s="195"/>
    </row>
    <row r="151" spans="1:104" x14ac:dyDescent="0.25">
      <c r="A151" s="196">
        <v>59</v>
      </c>
      <c r="B151" s="197" t="s">
        <v>278</v>
      </c>
      <c r="C151" s="198" t="s">
        <v>279</v>
      </c>
      <c r="D151" s="199" t="s">
        <v>147</v>
      </c>
      <c r="E151" s="200">
        <v>64.575000000000003</v>
      </c>
      <c r="F151" s="200">
        <v>0</v>
      </c>
      <c r="G151" s="201">
        <f>E151*F151</f>
        <v>0</v>
      </c>
      <c r="O151" s="195">
        <v>2</v>
      </c>
      <c r="AA151" s="167">
        <v>12</v>
      </c>
      <c r="AB151" s="167">
        <v>0</v>
      </c>
      <c r="AC151" s="167">
        <v>59</v>
      </c>
      <c r="AZ151" s="167">
        <v>2</v>
      </c>
      <c r="BA151" s="167">
        <f>IF(AZ151=1,G151,0)</f>
        <v>0</v>
      </c>
      <c r="BB151" s="167">
        <f>IF(AZ151=2,G151,0)</f>
        <v>0</v>
      </c>
      <c r="BC151" s="167">
        <f>IF(AZ151=3,G151,0)</f>
        <v>0</v>
      </c>
      <c r="BD151" s="167">
        <f>IF(AZ151=4,G151,0)</f>
        <v>0</v>
      </c>
      <c r="BE151" s="167">
        <f>IF(AZ151=5,G151,0)</f>
        <v>0</v>
      </c>
      <c r="CA151" s="202">
        <v>12</v>
      </c>
      <c r="CB151" s="202">
        <v>0</v>
      </c>
      <c r="CZ151" s="167">
        <v>0</v>
      </c>
    </row>
    <row r="152" spans="1:104" x14ac:dyDescent="0.25">
      <c r="A152" s="203"/>
      <c r="B152" s="205"/>
      <c r="C152" s="206" t="s">
        <v>277</v>
      </c>
      <c r="D152" s="207"/>
      <c r="E152" s="208">
        <v>64.575000000000003</v>
      </c>
      <c r="F152" s="209"/>
      <c r="G152" s="210"/>
      <c r="M152" s="204" t="s">
        <v>277</v>
      </c>
      <c r="O152" s="195"/>
    </row>
    <row r="153" spans="1:104" x14ac:dyDescent="0.25">
      <c r="A153" s="196">
        <v>60</v>
      </c>
      <c r="B153" s="197" t="s">
        <v>280</v>
      </c>
      <c r="C153" s="198" t="s">
        <v>281</v>
      </c>
      <c r="D153" s="199" t="s">
        <v>61</v>
      </c>
      <c r="E153" s="200"/>
      <c r="F153" s="200">
        <v>0</v>
      </c>
      <c r="G153" s="201">
        <f>E153*F153</f>
        <v>0</v>
      </c>
      <c r="O153" s="195">
        <v>2</v>
      </c>
      <c r="AA153" s="167">
        <v>7</v>
      </c>
      <c r="AB153" s="167">
        <v>1002</v>
      </c>
      <c r="AC153" s="167">
        <v>5</v>
      </c>
      <c r="AZ153" s="167">
        <v>2</v>
      </c>
      <c r="BA153" s="167">
        <f>IF(AZ153=1,G153,0)</f>
        <v>0</v>
      </c>
      <c r="BB153" s="167">
        <f>IF(AZ153=2,G153,0)</f>
        <v>0</v>
      </c>
      <c r="BC153" s="167">
        <f>IF(AZ153=3,G153,0)</f>
        <v>0</v>
      </c>
      <c r="BD153" s="167">
        <f>IF(AZ153=4,G153,0)</f>
        <v>0</v>
      </c>
      <c r="BE153" s="167">
        <f>IF(AZ153=5,G153,0)</f>
        <v>0</v>
      </c>
      <c r="CA153" s="202">
        <v>7</v>
      </c>
      <c r="CB153" s="202">
        <v>1002</v>
      </c>
      <c r="CZ153" s="167">
        <v>0</v>
      </c>
    </row>
    <row r="154" spans="1:104" x14ac:dyDescent="0.25">
      <c r="A154" s="211"/>
      <c r="B154" s="212" t="s">
        <v>75</v>
      </c>
      <c r="C154" s="213" t="str">
        <f>CONCATENATE(B139," ",C139)</f>
        <v>772 Kamenné  dlažby</v>
      </c>
      <c r="D154" s="214"/>
      <c r="E154" s="215"/>
      <c r="F154" s="216"/>
      <c r="G154" s="217">
        <f>SUM(G139:G153)</f>
        <v>0</v>
      </c>
      <c r="O154" s="195">
        <v>4</v>
      </c>
      <c r="BA154" s="218">
        <f>SUM(BA139:BA153)</f>
        <v>0</v>
      </c>
      <c r="BB154" s="218">
        <f>SUM(BB139:BB153)</f>
        <v>0</v>
      </c>
      <c r="BC154" s="218">
        <f>SUM(BC139:BC153)</f>
        <v>0</v>
      </c>
      <c r="BD154" s="218">
        <f>SUM(BD139:BD153)</f>
        <v>0</v>
      </c>
      <c r="BE154" s="218">
        <f>SUM(BE139:BE153)</f>
        <v>0</v>
      </c>
    </row>
    <row r="155" spans="1:104" x14ac:dyDescent="0.25">
      <c r="A155" s="188" t="s">
        <v>72</v>
      </c>
      <c r="B155" s="189" t="s">
        <v>282</v>
      </c>
      <c r="C155" s="190" t="s">
        <v>283</v>
      </c>
      <c r="D155" s="191"/>
      <c r="E155" s="192"/>
      <c r="F155" s="192"/>
      <c r="G155" s="193"/>
      <c r="H155" s="194"/>
      <c r="I155" s="194"/>
      <c r="O155" s="195">
        <v>1</v>
      </c>
    </row>
    <row r="156" spans="1:104" x14ac:dyDescent="0.25">
      <c r="A156" s="196">
        <v>61</v>
      </c>
      <c r="B156" s="197" t="s">
        <v>284</v>
      </c>
      <c r="C156" s="198" t="s">
        <v>285</v>
      </c>
      <c r="D156" s="199" t="s">
        <v>85</v>
      </c>
      <c r="E156" s="200">
        <v>19.9693</v>
      </c>
      <c r="F156" s="200">
        <v>0</v>
      </c>
      <c r="G156" s="201">
        <f>E156*F156</f>
        <v>0</v>
      </c>
      <c r="O156" s="195">
        <v>2</v>
      </c>
      <c r="AA156" s="167">
        <v>1</v>
      </c>
      <c r="AB156" s="167">
        <v>7</v>
      </c>
      <c r="AC156" s="167">
        <v>7</v>
      </c>
      <c r="AZ156" s="167">
        <v>2</v>
      </c>
      <c r="BA156" s="167">
        <f>IF(AZ156=1,G156,0)</f>
        <v>0</v>
      </c>
      <c r="BB156" s="167">
        <f>IF(AZ156=2,G156,0)</f>
        <v>0</v>
      </c>
      <c r="BC156" s="167">
        <f>IF(AZ156=3,G156,0)</f>
        <v>0</v>
      </c>
      <c r="BD156" s="167">
        <f>IF(AZ156=4,G156,0)</f>
        <v>0</v>
      </c>
      <c r="BE156" s="167">
        <f>IF(AZ156=5,G156,0)</f>
        <v>0</v>
      </c>
      <c r="CA156" s="202">
        <v>1</v>
      </c>
      <c r="CB156" s="202">
        <v>7</v>
      </c>
      <c r="CZ156" s="167">
        <v>2.8000000000005798E-4</v>
      </c>
    </row>
    <row r="157" spans="1:104" x14ac:dyDescent="0.25">
      <c r="A157" s="196">
        <v>62</v>
      </c>
      <c r="B157" s="197" t="s">
        <v>286</v>
      </c>
      <c r="C157" s="198" t="s">
        <v>287</v>
      </c>
      <c r="D157" s="199" t="s">
        <v>85</v>
      </c>
      <c r="E157" s="200">
        <v>39.938600000000001</v>
      </c>
      <c r="F157" s="200">
        <v>0</v>
      </c>
      <c r="G157" s="201">
        <f>E157*F157</f>
        <v>0</v>
      </c>
      <c r="O157" s="195">
        <v>2</v>
      </c>
      <c r="AA157" s="167">
        <v>1</v>
      </c>
      <c r="AB157" s="167">
        <v>7</v>
      </c>
      <c r="AC157" s="167">
        <v>7</v>
      </c>
      <c r="AZ157" s="167">
        <v>2</v>
      </c>
      <c r="BA157" s="167">
        <f>IF(AZ157=1,G157,0)</f>
        <v>0</v>
      </c>
      <c r="BB157" s="167">
        <f>IF(AZ157=2,G157,0)</f>
        <v>0</v>
      </c>
      <c r="BC157" s="167">
        <f>IF(AZ157=3,G157,0)</f>
        <v>0</v>
      </c>
      <c r="BD157" s="167">
        <f>IF(AZ157=4,G157,0)</f>
        <v>0</v>
      </c>
      <c r="BE157" s="167">
        <f>IF(AZ157=5,G157,0)</f>
        <v>0</v>
      </c>
      <c r="CA157" s="202">
        <v>1</v>
      </c>
      <c r="CB157" s="202">
        <v>7</v>
      </c>
      <c r="CZ157" s="167">
        <v>7.9999999999968998E-5</v>
      </c>
    </row>
    <row r="158" spans="1:104" x14ac:dyDescent="0.25">
      <c r="A158" s="203"/>
      <c r="B158" s="205"/>
      <c r="C158" s="206" t="s">
        <v>288</v>
      </c>
      <c r="D158" s="207"/>
      <c r="E158" s="208">
        <v>39.938600000000001</v>
      </c>
      <c r="F158" s="209"/>
      <c r="G158" s="210"/>
      <c r="M158" s="204" t="s">
        <v>288</v>
      </c>
      <c r="O158" s="195"/>
    </row>
    <row r="159" spans="1:104" x14ac:dyDescent="0.25">
      <c r="A159" s="196">
        <v>63</v>
      </c>
      <c r="B159" s="197" t="s">
        <v>289</v>
      </c>
      <c r="C159" s="198" t="s">
        <v>290</v>
      </c>
      <c r="D159" s="199" t="s">
        <v>85</v>
      </c>
      <c r="E159" s="200">
        <v>19.9693</v>
      </c>
      <c r="F159" s="200">
        <v>0</v>
      </c>
      <c r="G159" s="201">
        <f>E159*F159</f>
        <v>0</v>
      </c>
      <c r="O159" s="195">
        <v>2</v>
      </c>
      <c r="AA159" s="167">
        <v>1</v>
      </c>
      <c r="AB159" s="167">
        <v>9</v>
      </c>
      <c r="AC159" s="167">
        <v>9</v>
      </c>
      <c r="AZ159" s="167">
        <v>2</v>
      </c>
      <c r="BA159" s="167">
        <f>IF(AZ159=1,G159,0)</f>
        <v>0</v>
      </c>
      <c r="BB159" s="167">
        <f>IF(AZ159=2,G159,0)</f>
        <v>0</v>
      </c>
      <c r="BC159" s="167">
        <f>IF(AZ159=3,G159,0)</f>
        <v>0</v>
      </c>
      <c r="BD159" s="167">
        <f>IF(AZ159=4,G159,0)</f>
        <v>0</v>
      </c>
      <c r="BE159" s="167">
        <f>IF(AZ159=5,G159,0)</f>
        <v>0</v>
      </c>
      <c r="CA159" s="202">
        <v>1</v>
      </c>
      <c r="CB159" s="202">
        <v>9</v>
      </c>
      <c r="CZ159" s="167">
        <v>0</v>
      </c>
    </row>
    <row r="160" spans="1:104" x14ac:dyDescent="0.25">
      <c r="A160" s="203"/>
      <c r="B160" s="205"/>
      <c r="C160" s="206" t="s">
        <v>291</v>
      </c>
      <c r="D160" s="207"/>
      <c r="E160" s="208">
        <v>0</v>
      </c>
      <c r="F160" s="209"/>
      <c r="G160" s="210"/>
      <c r="M160" s="204" t="s">
        <v>291</v>
      </c>
      <c r="O160" s="195"/>
    </row>
    <row r="161" spans="1:104" x14ac:dyDescent="0.25">
      <c r="A161" s="203"/>
      <c r="B161" s="205"/>
      <c r="C161" s="206" t="s">
        <v>292</v>
      </c>
      <c r="D161" s="207"/>
      <c r="E161" s="208">
        <v>13.6533</v>
      </c>
      <c r="F161" s="209"/>
      <c r="G161" s="210"/>
      <c r="M161" s="204" t="s">
        <v>292</v>
      </c>
      <c r="O161" s="195"/>
    </row>
    <row r="162" spans="1:104" x14ac:dyDescent="0.25">
      <c r="A162" s="203"/>
      <c r="B162" s="205"/>
      <c r="C162" s="206" t="s">
        <v>293</v>
      </c>
      <c r="D162" s="207"/>
      <c r="E162" s="208">
        <v>4.3959999999999999</v>
      </c>
      <c r="F162" s="209"/>
      <c r="G162" s="210"/>
      <c r="M162" s="204" t="s">
        <v>293</v>
      </c>
      <c r="O162" s="195"/>
    </row>
    <row r="163" spans="1:104" x14ac:dyDescent="0.25">
      <c r="A163" s="203"/>
      <c r="B163" s="205"/>
      <c r="C163" s="206" t="s">
        <v>294</v>
      </c>
      <c r="D163" s="207"/>
      <c r="E163" s="208">
        <v>1.92</v>
      </c>
      <c r="F163" s="209"/>
      <c r="G163" s="210"/>
      <c r="M163" s="204" t="s">
        <v>294</v>
      </c>
      <c r="O163" s="195"/>
    </row>
    <row r="164" spans="1:104" x14ac:dyDescent="0.25">
      <c r="A164" s="211"/>
      <c r="B164" s="212" t="s">
        <v>75</v>
      </c>
      <c r="C164" s="213" t="str">
        <f>CONCATENATE(B155," ",C155)</f>
        <v>783 Nátěry</v>
      </c>
      <c r="D164" s="214"/>
      <c r="E164" s="215"/>
      <c r="F164" s="216"/>
      <c r="G164" s="217">
        <f>SUM(G155:G163)</f>
        <v>0</v>
      </c>
      <c r="O164" s="195">
        <v>4</v>
      </c>
      <c r="BA164" s="218">
        <f>SUM(BA155:BA163)</f>
        <v>0</v>
      </c>
      <c r="BB164" s="218">
        <f>SUM(BB155:BB163)</f>
        <v>0</v>
      </c>
      <c r="BC164" s="218">
        <f>SUM(BC155:BC163)</f>
        <v>0</v>
      </c>
      <c r="BD164" s="218">
        <f>SUM(BD155:BD163)</f>
        <v>0</v>
      </c>
      <c r="BE164" s="218">
        <f>SUM(BE155:BE163)</f>
        <v>0</v>
      </c>
    </row>
    <row r="165" spans="1:104" x14ac:dyDescent="0.25">
      <c r="A165" s="188" t="s">
        <v>72</v>
      </c>
      <c r="B165" s="189" t="s">
        <v>295</v>
      </c>
      <c r="C165" s="190" t="s">
        <v>296</v>
      </c>
      <c r="D165" s="191"/>
      <c r="E165" s="192"/>
      <c r="F165" s="192"/>
      <c r="G165" s="193"/>
      <c r="H165" s="194"/>
      <c r="I165" s="194"/>
      <c r="O165" s="195">
        <v>1</v>
      </c>
    </row>
    <row r="166" spans="1:104" x14ac:dyDescent="0.25">
      <c r="A166" s="196">
        <v>64</v>
      </c>
      <c r="B166" s="197" t="s">
        <v>297</v>
      </c>
      <c r="C166" s="198" t="s">
        <v>298</v>
      </c>
      <c r="D166" s="199" t="s">
        <v>128</v>
      </c>
      <c r="E166" s="200">
        <v>48.242539999999998</v>
      </c>
      <c r="F166" s="200">
        <v>0</v>
      </c>
      <c r="G166" s="201">
        <f>E166*F166</f>
        <v>0</v>
      </c>
      <c r="O166" s="195">
        <v>2</v>
      </c>
      <c r="AA166" s="167">
        <v>8</v>
      </c>
      <c r="AB166" s="167">
        <v>0</v>
      </c>
      <c r="AC166" s="167">
        <v>3</v>
      </c>
      <c r="AZ166" s="167">
        <v>1</v>
      </c>
      <c r="BA166" s="167">
        <f>IF(AZ166=1,G166,0)</f>
        <v>0</v>
      </c>
      <c r="BB166" s="167">
        <f>IF(AZ166=2,G166,0)</f>
        <v>0</v>
      </c>
      <c r="BC166" s="167">
        <f>IF(AZ166=3,G166,0)</f>
        <v>0</v>
      </c>
      <c r="BD166" s="167">
        <f>IF(AZ166=4,G166,0)</f>
        <v>0</v>
      </c>
      <c r="BE166" s="167">
        <f>IF(AZ166=5,G166,0)</f>
        <v>0</v>
      </c>
      <c r="CA166" s="202">
        <v>8</v>
      </c>
      <c r="CB166" s="202">
        <v>0</v>
      </c>
      <c r="CZ166" s="167">
        <v>0</v>
      </c>
    </row>
    <row r="167" spans="1:104" x14ac:dyDescent="0.25">
      <c r="A167" s="196">
        <v>65</v>
      </c>
      <c r="B167" s="197" t="s">
        <v>299</v>
      </c>
      <c r="C167" s="198" t="s">
        <v>300</v>
      </c>
      <c r="D167" s="199" t="s">
        <v>128</v>
      </c>
      <c r="E167" s="200">
        <v>48.242539999999998</v>
      </c>
      <c r="F167" s="200">
        <v>0</v>
      </c>
      <c r="G167" s="201">
        <f>E167*F167</f>
        <v>0</v>
      </c>
      <c r="O167" s="195">
        <v>2</v>
      </c>
      <c r="AA167" s="167">
        <v>8</v>
      </c>
      <c r="AB167" s="167">
        <v>0</v>
      </c>
      <c r="AC167" s="167">
        <v>3</v>
      </c>
      <c r="AZ167" s="167">
        <v>1</v>
      </c>
      <c r="BA167" s="167">
        <f>IF(AZ167=1,G167,0)</f>
        <v>0</v>
      </c>
      <c r="BB167" s="167">
        <f>IF(AZ167=2,G167,0)</f>
        <v>0</v>
      </c>
      <c r="BC167" s="167">
        <f>IF(AZ167=3,G167,0)</f>
        <v>0</v>
      </c>
      <c r="BD167" s="167">
        <f>IF(AZ167=4,G167,0)</f>
        <v>0</v>
      </c>
      <c r="BE167" s="167">
        <f>IF(AZ167=5,G167,0)</f>
        <v>0</v>
      </c>
      <c r="CA167" s="202">
        <v>8</v>
      </c>
      <c r="CB167" s="202">
        <v>0</v>
      </c>
      <c r="CZ167" s="167">
        <v>0</v>
      </c>
    </row>
    <row r="168" spans="1:104" x14ac:dyDescent="0.25">
      <c r="A168" s="196">
        <v>66</v>
      </c>
      <c r="B168" s="197" t="s">
        <v>301</v>
      </c>
      <c r="C168" s="198" t="s">
        <v>302</v>
      </c>
      <c r="D168" s="199" t="s">
        <v>128</v>
      </c>
      <c r="E168" s="200">
        <v>48.242539999999998</v>
      </c>
      <c r="F168" s="200">
        <v>0</v>
      </c>
      <c r="G168" s="201">
        <f>E168*F168</f>
        <v>0</v>
      </c>
      <c r="O168" s="195">
        <v>2</v>
      </c>
      <c r="AA168" s="167">
        <v>8</v>
      </c>
      <c r="AB168" s="167">
        <v>0</v>
      </c>
      <c r="AC168" s="167">
        <v>3</v>
      </c>
      <c r="AZ168" s="167">
        <v>1</v>
      </c>
      <c r="BA168" s="167">
        <f>IF(AZ168=1,G168,0)</f>
        <v>0</v>
      </c>
      <c r="BB168" s="167">
        <f>IF(AZ168=2,G168,0)</f>
        <v>0</v>
      </c>
      <c r="BC168" s="167">
        <f>IF(AZ168=3,G168,0)</f>
        <v>0</v>
      </c>
      <c r="BD168" s="167">
        <f>IF(AZ168=4,G168,0)</f>
        <v>0</v>
      </c>
      <c r="BE168" s="167">
        <f>IF(AZ168=5,G168,0)</f>
        <v>0</v>
      </c>
      <c r="CA168" s="202">
        <v>8</v>
      </c>
      <c r="CB168" s="202">
        <v>0</v>
      </c>
      <c r="CZ168" s="167">
        <v>0</v>
      </c>
    </row>
    <row r="169" spans="1:104" x14ac:dyDescent="0.25">
      <c r="A169" s="196">
        <v>67</v>
      </c>
      <c r="B169" s="197" t="s">
        <v>303</v>
      </c>
      <c r="C169" s="198" t="s">
        <v>304</v>
      </c>
      <c r="D169" s="199" t="s">
        <v>128</v>
      </c>
      <c r="E169" s="200">
        <v>916.60825999999997</v>
      </c>
      <c r="F169" s="200">
        <v>0</v>
      </c>
      <c r="G169" s="201">
        <f>E169*F169</f>
        <v>0</v>
      </c>
      <c r="O169" s="195">
        <v>2</v>
      </c>
      <c r="AA169" s="167">
        <v>8</v>
      </c>
      <c r="AB169" s="167">
        <v>0</v>
      </c>
      <c r="AC169" s="167">
        <v>3</v>
      </c>
      <c r="AZ169" s="167">
        <v>1</v>
      </c>
      <c r="BA169" s="167">
        <f>IF(AZ169=1,G169,0)</f>
        <v>0</v>
      </c>
      <c r="BB169" s="167">
        <f>IF(AZ169=2,G169,0)</f>
        <v>0</v>
      </c>
      <c r="BC169" s="167">
        <f>IF(AZ169=3,G169,0)</f>
        <v>0</v>
      </c>
      <c r="BD169" s="167">
        <f>IF(AZ169=4,G169,0)</f>
        <v>0</v>
      </c>
      <c r="BE169" s="167">
        <f>IF(AZ169=5,G169,0)</f>
        <v>0</v>
      </c>
      <c r="CA169" s="202">
        <v>8</v>
      </c>
      <c r="CB169" s="202">
        <v>0</v>
      </c>
      <c r="CZ169" s="167">
        <v>0</v>
      </c>
    </row>
    <row r="170" spans="1:104" x14ac:dyDescent="0.25">
      <c r="A170" s="196">
        <v>68</v>
      </c>
      <c r="B170" s="197" t="s">
        <v>305</v>
      </c>
      <c r="C170" s="198" t="s">
        <v>306</v>
      </c>
      <c r="D170" s="199" t="s">
        <v>128</v>
      </c>
      <c r="E170" s="200">
        <v>48.242539999999998</v>
      </c>
      <c r="F170" s="200">
        <v>0</v>
      </c>
      <c r="G170" s="201">
        <f>E170*F170</f>
        <v>0</v>
      </c>
      <c r="O170" s="195">
        <v>2</v>
      </c>
      <c r="AA170" s="167">
        <v>8</v>
      </c>
      <c r="AB170" s="167">
        <v>0</v>
      </c>
      <c r="AC170" s="167">
        <v>3</v>
      </c>
      <c r="AZ170" s="167">
        <v>1</v>
      </c>
      <c r="BA170" s="167">
        <f>IF(AZ170=1,G170,0)</f>
        <v>0</v>
      </c>
      <c r="BB170" s="167">
        <f>IF(AZ170=2,G170,0)</f>
        <v>0</v>
      </c>
      <c r="BC170" s="167">
        <f>IF(AZ170=3,G170,0)</f>
        <v>0</v>
      </c>
      <c r="BD170" s="167">
        <f>IF(AZ170=4,G170,0)</f>
        <v>0</v>
      </c>
      <c r="BE170" s="167">
        <f>IF(AZ170=5,G170,0)</f>
        <v>0</v>
      </c>
      <c r="CA170" s="202">
        <v>8</v>
      </c>
      <c r="CB170" s="202">
        <v>0</v>
      </c>
      <c r="CZ170" s="167">
        <v>0</v>
      </c>
    </row>
    <row r="171" spans="1:104" x14ac:dyDescent="0.25">
      <c r="A171" s="211"/>
      <c r="B171" s="212" t="s">
        <v>75</v>
      </c>
      <c r="C171" s="213" t="str">
        <f>CONCATENATE(B165," ",C165)</f>
        <v>D96 Přesuny suti a vybouraných hmot</v>
      </c>
      <c r="D171" s="214"/>
      <c r="E171" s="215"/>
      <c r="F171" s="216"/>
      <c r="G171" s="217">
        <f>SUM(G165:G170)</f>
        <v>0</v>
      </c>
      <c r="O171" s="195">
        <v>4</v>
      </c>
      <c r="BA171" s="218">
        <f>SUM(BA165:BA170)</f>
        <v>0</v>
      </c>
      <c r="BB171" s="218">
        <f>SUM(BB165:BB170)</f>
        <v>0</v>
      </c>
      <c r="BC171" s="218">
        <f>SUM(BC165:BC170)</f>
        <v>0</v>
      </c>
      <c r="BD171" s="218">
        <f>SUM(BD165:BD170)</f>
        <v>0</v>
      </c>
      <c r="BE171" s="218">
        <f>SUM(BE165:BE170)</f>
        <v>0</v>
      </c>
    </row>
    <row r="172" spans="1:104" x14ac:dyDescent="0.25">
      <c r="E172" s="167"/>
    </row>
    <row r="173" spans="1:104" x14ac:dyDescent="0.25">
      <c r="E173" s="167"/>
    </row>
    <row r="174" spans="1:104" x14ac:dyDescent="0.25">
      <c r="E174" s="167"/>
    </row>
    <row r="175" spans="1:104" x14ac:dyDescent="0.25">
      <c r="E175" s="167"/>
    </row>
    <row r="176" spans="1:104" x14ac:dyDescent="0.25">
      <c r="E176" s="167"/>
    </row>
    <row r="177" spans="5:5" x14ac:dyDescent="0.25">
      <c r="E177" s="167"/>
    </row>
    <row r="178" spans="5:5" x14ac:dyDescent="0.25">
      <c r="E178" s="167"/>
    </row>
    <row r="179" spans="5:5" x14ac:dyDescent="0.25">
      <c r="E179" s="167"/>
    </row>
    <row r="180" spans="5:5" x14ac:dyDescent="0.25">
      <c r="E180" s="167"/>
    </row>
    <row r="181" spans="5:5" x14ac:dyDescent="0.25">
      <c r="E181" s="167"/>
    </row>
    <row r="182" spans="5:5" x14ac:dyDescent="0.25">
      <c r="E182" s="167"/>
    </row>
    <row r="183" spans="5:5" x14ac:dyDescent="0.25">
      <c r="E183" s="167"/>
    </row>
    <row r="184" spans="5:5" x14ac:dyDescent="0.25">
      <c r="E184" s="167"/>
    </row>
    <row r="185" spans="5:5" x14ac:dyDescent="0.25">
      <c r="E185" s="167"/>
    </row>
    <row r="186" spans="5:5" x14ac:dyDescent="0.25">
      <c r="E186" s="167"/>
    </row>
    <row r="187" spans="5:5" x14ac:dyDescent="0.25">
      <c r="E187" s="167"/>
    </row>
    <row r="188" spans="5:5" x14ac:dyDescent="0.25">
      <c r="E188" s="167"/>
    </row>
    <row r="189" spans="5:5" x14ac:dyDescent="0.25">
      <c r="E189" s="167"/>
    </row>
    <row r="190" spans="5:5" x14ac:dyDescent="0.25">
      <c r="E190" s="167"/>
    </row>
    <row r="191" spans="5:5" x14ac:dyDescent="0.25">
      <c r="E191" s="167"/>
    </row>
    <row r="192" spans="5:5" x14ac:dyDescent="0.25">
      <c r="E192" s="167"/>
    </row>
    <row r="193" spans="1:7" x14ac:dyDescent="0.25">
      <c r="E193" s="167"/>
    </row>
    <row r="194" spans="1:7" x14ac:dyDescent="0.25">
      <c r="E194" s="167"/>
    </row>
    <row r="195" spans="1:7" x14ac:dyDescent="0.25">
      <c r="A195" s="219"/>
      <c r="B195" s="219"/>
      <c r="C195" s="219"/>
      <c r="D195" s="219"/>
      <c r="E195" s="219"/>
      <c r="F195" s="219"/>
      <c r="G195" s="219"/>
    </row>
    <row r="196" spans="1:7" x14ac:dyDescent="0.25">
      <c r="A196" s="219"/>
      <c r="B196" s="219"/>
      <c r="C196" s="219"/>
      <c r="D196" s="219"/>
      <c r="E196" s="219"/>
      <c r="F196" s="219"/>
      <c r="G196" s="219"/>
    </row>
    <row r="197" spans="1:7" x14ac:dyDescent="0.25">
      <c r="A197" s="219"/>
      <c r="B197" s="219"/>
      <c r="C197" s="219"/>
      <c r="D197" s="219"/>
      <c r="E197" s="219"/>
      <c r="F197" s="219"/>
      <c r="G197" s="219"/>
    </row>
    <row r="198" spans="1:7" x14ac:dyDescent="0.25">
      <c r="A198" s="219"/>
      <c r="B198" s="219"/>
      <c r="C198" s="219"/>
      <c r="D198" s="219"/>
      <c r="E198" s="219"/>
      <c r="F198" s="219"/>
      <c r="G198" s="219"/>
    </row>
    <row r="199" spans="1:7" x14ac:dyDescent="0.25">
      <c r="E199" s="167"/>
    </row>
    <row r="200" spans="1:7" x14ac:dyDescent="0.25">
      <c r="E200" s="167"/>
    </row>
    <row r="201" spans="1:7" x14ac:dyDescent="0.25">
      <c r="E201" s="167"/>
    </row>
    <row r="202" spans="1:7" x14ac:dyDescent="0.25">
      <c r="E202" s="167"/>
    </row>
    <row r="203" spans="1:7" x14ac:dyDescent="0.25">
      <c r="E203" s="167"/>
    </row>
    <row r="204" spans="1:7" x14ac:dyDescent="0.25">
      <c r="E204" s="167"/>
    </row>
    <row r="205" spans="1:7" x14ac:dyDescent="0.25">
      <c r="E205" s="167"/>
    </row>
    <row r="206" spans="1:7" x14ac:dyDescent="0.25">
      <c r="E206" s="167"/>
    </row>
    <row r="207" spans="1:7" x14ac:dyDescent="0.25">
      <c r="E207" s="167"/>
    </row>
    <row r="208" spans="1:7" x14ac:dyDescent="0.25">
      <c r="E208" s="167"/>
    </row>
    <row r="209" spans="5:5" x14ac:dyDescent="0.25">
      <c r="E209" s="167"/>
    </row>
    <row r="210" spans="5:5" x14ac:dyDescent="0.25">
      <c r="E210" s="167"/>
    </row>
    <row r="211" spans="5:5" x14ac:dyDescent="0.25">
      <c r="E211" s="167"/>
    </row>
    <row r="212" spans="5:5" x14ac:dyDescent="0.25">
      <c r="E212" s="167"/>
    </row>
    <row r="213" spans="5:5" x14ac:dyDescent="0.25">
      <c r="E213" s="167"/>
    </row>
    <row r="214" spans="5:5" x14ac:dyDescent="0.25">
      <c r="E214" s="167"/>
    </row>
    <row r="215" spans="5:5" x14ac:dyDescent="0.25">
      <c r="E215" s="167"/>
    </row>
    <row r="216" spans="5:5" x14ac:dyDescent="0.25">
      <c r="E216" s="167"/>
    </row>
    <row r="217" spans="5:5" x14ac:dyDescent="0.25">
      <c r="E217" s="167"/>
    </row>
    <row r="218" spans="5:5" x14ac:dyDescent="0.25">
      <c r="E218" s="167"/>
    </row>
    <row r="219" spans="5:5" x14ac:dyDescent="0.25">
      <c r="E219" s="167"/>
    </row>
    <row r="220" spans="5:5" x14ac:dyDescent="0.25">
      <c r="E220" s="167"/>
    </row>
    <row r="221" spans="5:5" x14ac:dyDescent="0.25">
      <c r="E221" s="167"/>
    </row>
    <row r="222" spans="5:5" x14ac:dyDescent="0.25">
      <c r="E222" s="167"/>
    </row>
    <row r="223" spans="5:5" x14ac:dyDescent="0.25">
      <c r="E223" s="167"/>
    </row>
    <row r="224" spans="5:5" x14ac:dyDescent="0.25">
      <c r="E224" s="167"/>
    </row>
    <row r="225" spans="1:7" x14ac:dyDescent="0.25">
      <c r="E225" s="167"/>
    </row>
    <row r="226" spans="1:7" x14ac:dyDescent="0.25">
      <c r="E226" s="167"/>
    </row>
    <row r="227" spans="1:7" x14ac:dyDescent="0.25">
      <c r="E227" s="167"/>
    </row>
    <row r="228" spans="1:7" x14ac:dyDescent="0.25">
      <c r="E228" s="167"/>
    </row>
    <row r="229" spans="1:7" x14ac:dyDescent="0.25">
      <c r="E229" s="167"/>
    </row>
    <row r="230" spans="1:7" x14ac:dyDescent="0.25">
      <c r="A230" s="220"/>
      <c r="B230" s="220"/>
    </row>
    <row r="231" spans="1:7" x14ac:dyDescent="0.25">
      <c r="A231" s="219"/>
      <c r="B231" s="219"/>
      <c r="C231" s="222"/>
      <c r="D231" s="222"/>
      <c r="E231" s="223"/>
      <c r="F231" s="222"/>
      <c r="G231" s="224"/>
    </row>
    <row r="232" spans="1:7" x14ac:dyDescent="0.25">
      <c r="A232" s="225"/>
      <c r="B232" s="225"/>
      <c r="C232" s="219"/>
      <c r="D232" s="219"/>
      <c r="E232" s="226"/>
      <c r="F232" s="219"/>
      <c r="G232" s="219"/>
    </row>
    <row r="233" spans="1:7" x14ac:dyDescent="0.25">
      <c r="A233" s="219"/>
      <c r="B233" s="219"/>
      <c r="C233" s="219"/>
      <c r="D233" s="219"/>
      <c r="E233" s="226"/>
      <c r="F233" s="219"/>
      <c r="G233" s="219"/>
    </row>
    <row r="234" spans="1:7" x14ac:dyDescent="0.25">
      <c r="A234" s="219"/>
      <c r="B234" s="219"/>
      <c r="C234" s="219"/>
      <c r="D234" s="219"/>
      <c r="E234" s="226"/>
      <c r="F234" s="219"/>
      <c r="G234" s="219"/>
    </row>
    <row r="235" spans="1:7" x14ac:dyDescent="0.25">
      <c r="A235" s="219"/>
      <c r="B235" s="219"/>
      <c r="C235" s="219"/>
      <c r="D235" s="219"/>
      <c r="E235" s="226"/>
      <c r="F235" s="219"/>
      <c r="G235" s="219"/>
    </row>
    <row r="236" spans="1:7" x14ac:dyDescent="0.25">
      <c r="A236" s="219"/>
      <c r="B236" s="219"/>
      <c r="C236" s="219"/>
      <c r="D236" s="219"/>
      <c r="E236" s="226"/>
      <c r="F236" s="219"/>
      <c r="G236" s="219"/>
    </row>
    <row r="237" spans="1:7" x14ac:dyDescent="0.25">
      <c r="A237" s="219"/>
      <c r="B237" s="219"/>
      <c r="C237" s="219"/>
      <c r="D237" s="219"/>
      <c r="E237" s="226"/>
      <c r="F237" s="219"/>
      <c r="G237" s="219"/>
    </row>
    <row r="238" spans="1:7" x14ac:dyDescent="0.25">
      <c r="A238" s="219"/>
      <c r="B238" s="219"/>
      <c r="C238" s="219"/>
      <c r="D238" s="219"/>
      <c r="E238" s="226"/>
      <c r="F238" s="219"/>
      <c r="G238" s="219"/>
    </row>
    <row r="239" spans="1:7" x14ac:dyDescent="0.25">
      <c r="A239" s="219"/>
      <c r="B239" s="219"/>
      <c r="C239" s="219"/>
      <c r="D239" s="219"/>
      <c r="E239" s="226"/>
      <c r="F239" s="219"/>
      <c r="G239" s="219"/>
    </row>
    <row r="240" spans="1:7" x14ac:dyDescent="0.25">
      <c r="A240" s="219"/>
      <c r="B240" s="219"/>
      <c r="C240" s="219"/>
      <c r="D240" s="219"/>
      <c r="E240" s="226"/>
      <c r="F240" s="219"/>
      <c r="G240" s="219"/>
    </row>
    <row r="241" spans="1:7" x14ac:dyDescent="0.25">
      <c r="A241" s="219"/>
      <c r="B241" s="219"/>
      <c r="C241" s="219"/>
      <c r="D241" s="219"/>
      <c r="E241" s="226"/>
      <c r="F241" s="219"/>
      <c r="G241" s="219"/>
    </row>
    <row r="242" spans="1:7" x14ac:dyDescent="0.25">
      <c r="A242" s="219"/>
      <c r="B242" s="219"/>
      <c r="C242" s="219"/>
      <c r="D242" s="219"/>
      <c r="E242" s="226"/>
      <c r="F242" s="219"/>
      <c r="G242" s="219"/>
    </row>
    <row r="243" spans="1:7" x14ac:dyDescent="0.25">
      <c r="A243" s="219"/>
      <c r="B243" s="219"/>
      <c r="C243" s="219"/>
      <c r="D243" s="219"/>
      <c r="E243" s="226"/>
      <c r="F243" s="219"/>
      <c r="G243" s="219"/>
    </row>
    <row r="244" spans="1:7" x14ac:dyDescent="0.25">
      <c r="A244" s="219"/>
      <c r="B244" s="219"/>
      <c r="C244" s="219"/>
      <c r="D244" s="219"/>
      <c r="E244" s="226"/>
      <c r="F244" s="219"/>
      <c r="G244" s="219"/>
    </row>
  </sheetData>
  <mergeCells count="75">
    <mergeCell ref="C158:D158"/>
    <mergeCell ref="C160:D160"/>
    <mergeCell ref="C161:D161"/>
    <mergeCell ref="C162:D162"/>
    <mergeCell ref="C163:D163"/>
    <mergeCell ref="C141:D141"/>
    <mergeCell ref="C142:D142"/>
    <mergeCell ref="C144:D144"/>
    <mergeCell ref="C145:D145"/>
    <mergeCell ref="C147:D147"/>
    <mergeCell ref="C148:D148"/>
    <mergeCell ref="C150:D150"/>
    <mergeCell ref="C152:D152"/>
    <mergeCell ref="C128:D128"/>
    <mergeCell ref="C118:D118"/>
    <mergeCell ref="C119:D119"/>
    <mergeCell ref="C121:D121"/>
    <mergeCell ref="C124:D124"/>
    <mergeCell ref="C125:D125"/>
    <mergeCell ref="C126:D126"/>
    <mergeCell ref="C105:D105"/>
    <mergeCell ref="C106:D106"/>
    <mergeCell ref="C108:D108"/>
    <mergeCell ref="C109:D109"/>
    <mergeCell ref="C112:D112"/>
    <mergeCell ref="C113:D113"/>
    <mergeCell ref="C115:D115"/>
    <mergeCell ref="C116:D116"/>
    <mergeCell ref="C94:D94"/>
    <mergeCell ref="C95:D95"/>
    <mergeCell ref="C96:D96"/>
    <mergeCell ref="C97:D97"/>
    <mergeCell ref="C77:D77"/>
    <mergeCell ref="C83:D83"/>
    <mergeCell ref="C85:D85"/>
    <mergeCell ref="C88:D88"/>
    <mergeCell ref="C90:D90"/>
    <mergeCell ref="C91:D91"/>
    <mergeCell ref="C57:D57"/>
    <mergeCell ref="C62:D62"/>
    <mergeCell ref="C63:D63"/>
    <mergeCell ref="C65:D65"/>
    <mergeCell ref="C66:D66"/>
    <mergeCell ref="C68:D68"/>
    <mergeCell ref="C69:D69"/>
    <mergeCell ref="C46:D46"/>
    <mergeCell ref="C47:D47"/>
    <mergeCell ref="C49:D49"/>
    <mergeCell ref="C51:D51"/>
    <mergeCell ref="C52:D52"/>
    <mergeCell ref="C53:D53"/>
    <mergeCell ref="C55:D55"/>
    <mergeCell ref="C56:D56"/>
    <mergeCell ref="C27:D27"/>
    <mergeCell ref="C31:D31"/>
    <mergeCell ref="C32:D32"/>
    <mergeCell ref="C34:D34"/>
    <mergeCell ref="C35:D35"/>
    <mergeCell ref="C38:D38"/>
    <mergeCell ref="C40:D40"/>
    <mergeCell ref="C41:D41"/>
    <mergeCell ref="C15:D15"/>
    <mergeCell ref="C16:D16"/>
    <mergeCell ref="C18:D18"/>
    <mergeCell ref="C23:D23"/>
    <mergeCell ref="C24:D24"/>
    <mergeCell ref="C26:D26"/>
    <mergeCell ref="A1:G1"/>
    <mergeCell ref="A3:B3"/>
    <mergeCell ref="A4:B4"/>
    <mergeCell ref="E4:G4"/>
    <mergeCell ref="C10:D10"/>
    <mergeCell ref="C11:D11"/>
    <mergeCell ref="C13:D13"/>
    <mergeCell ref="C14:D1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Dana</cp:lastModifiedBy>
  <dcterms:created xsi:type="dcterms:W3CDTF">2016-07-18T08:35:28Z</dcterms:created>
  <dcterms:modified xsi:type="dcterms:W3CDTF">2016-07-18T08:36:18Z</dcterms:modified>
</cp:coreProperties>
</file>