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4_ZAKAZKY\PS_17_108_OVA_JIH_DSP+DPS\05_DPS\_FINAL_DPS\VÝKAZ VÝMĚR\"/>
    </mc:Choice>
  </mc:AlternateContent>
  <bookViews>
    <workbookView xWindow="0" yWindow="0" windowWidth="11136" windowHeight="4908"/>
  </bookViews>
  <sheets>
    <sheet name="SO 06.4 Přípoj..." sheetId="6" r:id="rId1"/>
  </sheets>
  <definedNames>
    <definedName name="_xlnm.Print_Titles" localSheetId="0">'SO 06.4 Přípoj...'!$110:$110</definedName>
    <definedName name="_xlnm.Print_Area" localSheetId="0">'SO 06.4 Přípoj...'!$C$4:$Q$64,'SO 06.4 Přípoj...'!$C$70:$Q$94,'SO 06.4 Přípoj...'!$C$100:$Q$150</definedName>
  </definedNames>
  <calcPr calcId="152511"/>
</workbook>
</file>

<file path=xl/calcChain.xml><?xml version="1.0" encoding="utf-8"?>
<calcChain xmlns="http://schemas.openxmlformats.org/spreadsheetml/2006/main">
  <c r="P125" i="6" l="1"/>
  <c r="BI150" i="6" l="1"/>
  <c r="BH150" i="6"/>
  <c r="BG150" i="6"/>
  <c r="BF150" i="6"/>
  <c r="X150" i="6"/>
  <c r="X149" i="6" s="1"/>
  <c r="K88" i="6" s="1"/>
  <c r="W150" i="6"/>
  <c r="W149" i="6" s="1"/>
  <c r="H88" i="6" s="1"/>
  <c r="AD150" i="6"/>
  <c r="AD149" i="6" s="1"/>
  <c r="AB150" i="6"/>
  <c r="AB149" i="6" s="1"/>
  <c r="Z150" i="6"/>
  <c r="Z149" i="6" s="1"/>
  <c r="V150" i="6"/>
  <c r="BK150" i="6" s="1"/>
  <c r="BK149" i="6" s="1"/>
  <c r="M149" i="6" s="1"/>
  <c r="M88" i="6" s="1"/>
  <c r="BI148" i="6"/>
  <c r="BH148" i="6"/>
  <c r="BG148" i="6"/>
  <c r="BF148" i="6"/>
  <c r="X148" i="6"/>
  <c r="W148" i="6"/>
  <c r="AD148" i="6"/>
  <c r="AB148" i="6"/>
  <c r="Z148" i="6"/>
  <c r="V148" i="6"/>
  <c r="BK148" i="6" s="1"/>
  <c r="BI147" i="6"/>
  <c r="BH147" i="6"/>
  <c r="BG147" i="6"/>
  <c r="BF147" i="6"/>
  <c r="X147" i="6"/>
  <c r="W147" i="6"/>
  <c r="AD147" i="6"/>
  <c r="AB147" i="6"/>
  <c r="Z147" i="6"/>
  <c r="V147" i="6"/>
  <c r="BK147" i="6" s="1"/>
  <c r="BI146" i="6"/>
  <c r="BH146" i="6"/>
  <c r="BG146" i="6"/>
  <c r="BF146" i="6"/>
  <c r="X146" i="6"/>
  <c r="W146" i="6"/>
  <c r="AD146" i="6"/>
  <c r="AB146" i="6"/>
  <c r="Z146" i="6"/>
  <c r="V146" i="6"/>
  <c r="BK146" i="6" s="1"/>
  <c r="BI145" i="6"/>
  <c r="BH145" i="6"/>
  <c r="BG145" i="6"/>
  <c r="BF145" i="6"/>
  <c r="X145" i="6"/>
  <c r="W145" i="6"/>
  <c r="AD145" i="6"/>
  <c r="AB145" i="6"/>
  <c r="Z145" i="6"/>
  <c r="V145" i="6"/>
  <c r="BK145" i="6" s="1"/>
  <c r="BI144" i="6"/>
  <c r="BH144" i="6"/>
  <c r="BG144" i="6"/>
  <c r="BF144" i="6"/>
  <c r="X144" i="6"/>
  <c r="W144" i="6"/>
  <c r="AD144" i="6"/>
  <c r="AB144" i="6"/>
  <c r="Z144" i="6"/>
  <c r="V144" i="6"/>
  <c r="BK144" i="6" s="1"/>
  <c r="BI143" i="6"/>
  <c r="BH143" i="6"/>
  <c r="BG143" i="6"/>
  <c r="BF143" i="6"/>
  <c r="X143" i="6"/>
  <c r="W143" i="6"/>
  <c r="AD143" i="6"/>
  <c r="AB143" i="6"/>
  <c r="Z143" i="6"/>
  <c r="V143" i="6"/>
  <c r="BK143" i="6" s="1"/>
  <c r="BI142" i="6"/>
  <c r="BH142" i="6"/>
  <c r="BG142" i="6"/>
  <c r="BF142" i="6"/>
  <c r="X142" i="6"/>
  <c r="W142" i="6"/>
  <c r="AD142" i="6"/>
  <c r="AB142" i="6"/>
  <c r="Z142" i="6"/>
  <c r="V142" i="6"/>
  <c r="BK142" i="6" s="1"/>
  <c r="BI141" i="6"/>
  <c r="BH141" i="6"/>
  <c r="BG141" i="6"/>
  <c r="BF141" i="6"/>
  <c r="X141" i="6"/>
  <c r="W141" i="6"/>
  <c r="AD141" i="6"/>
  <c r="AB141" i="6"/>
  <c r="Z141" i="6"/>
  <c r="V141" i="6"/>
  <c r="BK141" i="6" s="1"/>
  <c r="BI140" i="6"/>
  <c r="BH140" i="6"/>
  <c r="BG140" i="6"/>
  <c r="BF140" i="6"/>
  <c r="X140" i="6"/>
  <c r="W140" i="6"/>
  <c r="AD140" i="6"/>
  <c r="AB140" i="6"/>
  <c r="Z140" i="6"/>
  <c r="P140" i="6"/>
  <c r="BE140" i="6" s="1"/>
  <c r="V140" i="6"/>
  <c r="BK140" i="6" s="1"/>
  <c r="BI139" i="6"/>
  <c r="BH139" i="6"/>
  <c r="BG139" i="6"/>
  <c r="BF139" i="6"/>
  <c r="X139" i="6"/>
  <c r="W139" i="6"/>
  <c r="AD139" i="6"/>
  <c r="AD138" i="6" s="1"/>
  <c r="AB139" i="6"/>
  <c r="Z139" i="6"/>
  <c r="V139" i="6"/>
  <c r="BK139" i="6" s="1"/>
  <c r="BI137" i="6"/>
  <c r="BH137" i="6"/>
  <c r="BG137" i="6"/>
  <c r="BF137" i="6"/>
  <c r="BE137" i="6"/>
  <c r="X137" i="6"/>
  <c r="X136" i="6" s="1"/>
  <c r="W137" i="6"/>
  <c r="W136" i="6" s="1"/>
  <c r="H86" i="6" s="1"/>
  <c r="AD137" i="6"/>
  <c r="AD136" i="6" s="1"/>
  <c r="AB137" i="6"/>
  <c r="AB136" i="6" s="1"/>
  <c r="Z137" i="6"/>
  <c r="Z136" i="6" s="1"/>
  <c r="BK137" i="6"/>
  <c r="BK136" i="6" s="1"/>
  <c r="M136" i="6" s="1"/>
  <c r="M86" i="6" s="1"/>
  <c r="V137" i="6"/>
  <c r="P137" i="6" s="1"/>
  <c r="K86" i="6"/>
  <c r="BI134" i="6"/>
  <c r="BH134" i="6"/>
  <c r="BG134" i="6"/>
  <c r="BF134" i="6"/>
  <c r="X134" i="6"/>
  <c r="W134" i="6"/>
  <c r="AD134" i="6"/>
  <c r="AB134" i="6"/>
  <c r="Z134" i="6"/>
  <c r="V134" i="6"/>
  <c r="P134" i="6" s="1"/>
  <c r="BE134" i="6" s="1"/>
  <c r="BI133" i="6"/>
  <c r="BH133" i="6"/>
  <c r="BG133" i="6"/>
  <c r="BF133" i="6"/>
  <c r="X133" i="6"/>
  <c r="W133" i="6"/>
  <c r="AD133" i="6"/>
  <c r="AB133" i="6"/>
  <c r="Z133" i="6"/>
  <c r="V133" i="6"/>
  <c r="BK133" i="6" s="1"/>
  <c r="BI132" i="6"/>
  <c r="BH132" i="6"/>
  <c r="BG132" i="6"/>
  <c r="BF132" i="6"/>
  <c r="BE132" i="6"/>
  <c r="X132" i="6"/>
  <c r="W132" i="6"/>
  <c r="AD132" i="6"/>
  <c r="AB132" i="6"/>
  <c r="Z132" i="6"/>
  <c r="V132" i="6"/>
  <c r="P132" i="6" s="1"/>
  <c r="BI130" i="6"/>
  <c r="BH130" i="6"/>
  <c r="BG130" i="6"/>
  <c r="BF130" i="6"/>
  <c r="X130" i="6"/>
  <c r="W130" i="6"/>
  <c r="AD130" i="6"/>
  <c r="AB130" i="6"/>
  <c r="Z130" i="6"/>
  <c r="V130" i="6"/>
  <c r="BK130" i="6" s="1"/>
  <c r="BI129" i="6"/>
  <c r="BH129" i="6"/>
  <c r="BG129" i="6"/>
  <c r="BF129" i="6"/>
  <c r="X129" i="6"/>
  <c r="W129" i="6"/>
  <c r="AD129" i="6"/>
  <c r="AB129" i="6"/>
  <c r="Z129" i="6"/>
  <c r="V129" i="6"/>
  <c r="P129" i="6" s="1"/>
  <c r="BE129" i="6" s="1"/>
  <c r="BI128" i="6"/>
  <c r="BH128" i="6"/>
  <c r="BG128" i="6"/>
  <c r="BF128" i="6"/>
  <c r="X128" i="6"/>
  <c r="W128" i="6"/>
  <c r="AD128" i="6"/>
  <c r="AB128" i="6"/>
  <c r="Z128" i="6"/>
  <c r="V128" i="6"/>
  <c r="BK128" i="6" s="1"/>
  <c r="BI127" i="6"/>
  <c r="BH127" i="6"/>
  <c r="BG127" i="6"/>
  <c r="BF127" i="6"/>
  <c r="X127" i="6"/>
  <c r="W127" i="6"/>
  <c r="AD127" i="6"/>
  <c r="AB127" i="6"/>
  <c r="Z127" i="6"/>
  <c r="V127" i="6"/>
  <c r="BK127" i="6" s="1"/>
  <c r="BI124" i="6"/>
  <c r="BH124" i="6"/>
  <c r="BG124" i="6"/>
  <c r="BF124" i="6"/>
  <c r="X124" i="6"/>
  <c r="W124" i="6"/>
  <c r="AD124" i="6"/>
  <c r="AB124" i="6"/>
  <c r="Z124" i="6"/>
  <c r="V124" i="6"/>
  <c r="BK124" i="6" s="1"/>
  <c r="BI123" i="6"/>
  <c r="BH123" i="6"/>
  <c r="BG123" i="6"/>
  <c r="BF123" i="6"/>
  <c r="X123" i="6"/>
  <c r="W123" i="6"/>
  <c r="AD123" i="6"/>
  <c r="AB123" i="6"/>
  <c r="Z123" i="6"/>
  <c r="V123" i="6"/>
  <c r="BK123" i="6" s="1"/>
  <c r="BI122" i="6"/>
  <c r="BH122" i="6"/>
  <c r="BG122" i="6"/>
  <c r="BF122" i="6"/>
  <c r="X122" i="6"/>
  <c r="W122" i="6"/>
  <c r="AD122" i="6"/>
  <c r="AB122" i="6"/>
  <c r="Z122" i="6"/>
  <c r="V122" i="6"/>
  <c r="BK122" i="6" s="1"/>
  <c r="BI121" i="6"/>
  <c r="BH121" i="6"/>
  <c r="BG121" i="6"/>
  <c r="BF121" i="6"/>
  <c r="X121" i="6"/>
  <c r="W121" i="6"/>
  <c r="AD121" i="6"/>
  <c r="AB121" i="6"/>
  <c r="Z121" i="6"/>
  <c r="V121" i="6"/>
  <c r="BK121" i="6" s="1"/>
  <c r="BI120" i="6"/>
  <c r="BH120" i="6"/>
  <c r="BG120" i="6"/>
  <c r="BF120" i="6"/>
  <c r="X120" i="6"/>
  <c r="W120" i="6"/>
  <c r="AD120" i="6"/>
  <c r="AB120" i="6"/>
  <c r="Z120" i="6"/>
  <c r="V120" i="6"/>
  <c r="BK120" i="6" s="1"/>
  <c r="BI119" i="6"/>
  <c r="BH119" i="6"/>
  <c r="BG119" i="6"/>
  <c r="BF119" i="6"/>
  <c r="X119" i="6"/>
  <c r="W119" i="6"/>
  <c r="AD119" i="6"/>
  <c r="AB119" i="6"/>
  <c r="Z119" i="6"/>
  <c r="V119" i="6"/>
  <c r="BK119" i="6" s="1"/>
  <c r="BI117" i="6"/>
  <c r="BH117" i="6"/>
  <c r="BG117" i="6"/>
  <c r="BF117" i="6"/>
  <c r="X117" i="6"/>
  <c r="W117" i="6"/>
  <c r="AD117" i="6"/>
  <c r="AB117" i="6"/>
  <c r="Z117" i="6"/>
  <c r="V117" i="6"/>
  <c r="BK117" i="6" s="1"/>
  <c r="BI116" i="6"/>
  <c r="BH116" i="6"/>
  <c r="BG116" i="6"/>
  <c r="BF116" i="6"/>
  <c r="X116" i="6"/>
  <c r="W116" i="6"/>
  <c r="AD116" i="6"/>
  <c r="AB116" i="6"/>
  <c r="Z116" i="6"/>
  <c r="V116" i="6"/>
  <c r="BK116" i="6" s="1"/>
  <c r="BI115" i="6"/>
  <c r="BH115" i="6"/>
  <c r="BG115" i="6"/>
  <c r="BF115" i="6"/>
  <c r="X115" i="6"/>
  <c r="W115" i="6"/>
  <c r="AD115" i="6"/>
  <c r="AB115" i="6"/>
  <c r="Z115" i="6"/>
  <c r="V115" i="6"/>
  <c r="BK115" i="6" s="1"/>
  <c r="BI114" i="6"/>
  <c r="BH114" i="6"/>
  <c r="BG114" i="6"/>
  <c r="BF114" i="6"/>
  <c r="X114" i="6"/>
  <c r="W114" i="6"/>
  <c r="AD114" i="6"/>
  <c r="AB114" i="6"/>
  <c r="Z114" i="6"/>
  <c r="V114" i="6"/>
  <c r="BK114" i="6" s="1"/>
  <c r="M108" i="6"/>
  <c r="M107" i="6"/>
  <c r="F107" i="6"/>
  <c r="F105" i="6"/>
  <c r="F103" i="6"/>
  <c r="M90" i="6"/>
  <c r="M30" i="6" s="1"/>
  <c r="BI92" i="6"/>
  <c r="BH92" i="6"/>
  <c r="BG92" i="6"/>
  <c r="BF92" i="6"/>
  <c r="BE92" i="6"/>
  <c r="BI91" i="6"/>
  <c r="BH91" i="6"/>
  <c r="BG91" i="6"/>
  <c r="BF91" i="6"/>
  <c r="BE91" i="6"/>
  <c r="M78" i="6"/>
  <c r="M77" i="6"/>
  <c r="F77" i="6"/>
  <c r="F75" i="6"/>
  <c r="F73" i="6"/>
  <c r="M105" i="6"/>
  <c r="F6" i="6"/>
  <c r="F102" i="6" s="1"/>
  <c r="BK132" i="6" l="1"/>
  <c r="P133" i="6"/>
  <c r="BE133" i="6" s="1"/>
  <c r="P122" i="6"/>
  <c r="BE122" i="6" s="1"/>
  <c r="P116" i="6"/>
  <c r="BE116" i="6" s="1"/>
  <c r="W118" i="6"/>
  <c r="H85" i="6" s="1"/>
  <c r="P128" i="6"/>
  <c r="BE128" i="6" s="1"/>
  <c r="P144" i="6"/>
  <c r="BE144" i="6" s="1"/>
  <c r="Z138" i="6"/>
  <c r="X138" i="6"/>
  <c r="K87" i="6" s="1"/>
  <c r="P148" i="6"/>
  <c r="BE148" i="6" s="1"/>
  <c r="AB118" i="6"/>
  <c r="AB113" i="6" s="1"/>
  <c r="AB112" i="6" s="1"/>
  <c r="AB111" i="6" s="1"/>
  <c r="H37" i="6"/>
  <c r="P114" i="6"/>
  <c r="P120" i="6"/>
  <c r="BE120" i="6" s="1"/>
  <c r="P124" i="6"/>
  <c r="BE124" i="6" s="1"/>
  <c r="P130" i="6"/>
  <c r="BE130" i="6" s="1"/>
  <c r="AB138" i="6"/>
  <c r="W138" i="6"/>
  <c r="H87" i="6" s="1"/>
  <c r="P142" i="6"/>
  <c r="BE142" i="6" s="1"/>
  <c r="P146" i="6"/>
  <c r="BE146" i="6" s="1"/>
  <c r="P150" i="6"/>
  <c r="BE150" i="6" s="1"/>
  <c r="M75" i="6"/>
  <c r="F72" i="6"/>
  <c r="H36" i="6"/>
  <c r="H38" i="6"/>
  <c r="P115" i="6"/>
  <c r="BE115" i="6" s="1"/>
  <c r="P117" i="6"/>
  <c r="BE117" i="6" s="1"/>
  <c r="P119" i="6"/>
  <c r="Z118" i="6"/>
  <c r="Z113" i="6" s="1"/>
  <c r="Z112" i="6" s="1"/>
  <c r="Z111" i="6" s="1"/>
  <c r="AD118" i="6"/>
  <c r="AD113" i="6" s="1"/>
  <c r="AD112" i="6" s="1"/>
  <c r="AD111" i="6" s="1"/>
  <c r="X118" i="6"/>
  <c r="K85" i="6" s="1"/>
  <c r="P121" i="6"/>
  <c r="BE121" i="6" s="1"/>
  <c r="P123" i="6"/>
  <c r="BE123" i="6" s="1"/>
  <c r="P127" i="6"/>
  <c r="BE127" i="6" s="1"/>
  <c r="BK129" i="6"/>
  <c r="BK118" i="6" s="1"/>
  <c r="BK134" i="6"/>
  <c r="BK138" i="6"/>
  <c r="H35" i="6"/>
  <c r="M35" i="6"/>
  <c r="P139" i="6"/>
  <c r="P141" i="6"/>
  <c r="BE141" i="6" s="1"/>
  <c r="P143" i="6"/>
  <c r="BE143" i="6" s="1"/>
  <c r="P145" i="6"/>
  <c r="BE145" i="6" s="1"/>
  <c r="P147" i="6"/>
  <c r="BE147" i="6" s="1"/>
  <c r="W113" i="6" l="1"/>
  <c r="H84" i="6" s="1"/>
  <c r="BE139" i="6"/>
  <c r="M138" i="6"/>
  <c r="M87" i="6" s="1"/>
  <c r="BE119" i="6"/>
  <c r="M118" i="6"/>
  <c r="M113" i="6" s="1"/>
  <c r="BE114" i="6"/>
  <c r="X113" i="6"/>
  <c r="K84" i="6" s="1"/>
  <c r="BK113" i="6"/>
  <c r="W112" i="6"/>
  <c r="X112" i="6"/>
  <c r="M112" i="6" l="1"/>
  <c r="M111" i="6" s="1"/>
  <c r="M85" i="6"/>
  <c r="X111" i="6"/>
  <c r="K82" i="6" s="1"/>
  <c r="M29" i="6" s="1"/>
  <c r="K83" i="6"/>
  <c r="M84" i="6"/>
  <c r="BK112" i="6"/>
  <c r="W111" i="6"/>
  <c r="H82" i="6" s="1"/>
  <c r="M28" i="6" s="1"/>
  <c r="H83" i="6"/>
  <c r="M83" i="6" l="1"/>
  <c r="BK111" i="6"/>
  <c r="M82" i="6" s="1"/>
  <c r="L94" i="6" s="1"/>
  <c r="M27" i="6" l="1"/>
  <c r="M32" i="6" s="1"/>
  <c r="H34" i="6" s="1"/>
  <c r="M34" i="6" s="1"/>
  <c r="L40" i="6" l="1"/>
</calcChain>
</file>

<file path=xl/sharedStrings.xml><?xml version="1.0" encoding="utf-8"?>
<sst xmlns="http://schemas.openxmlformats.org/spreadsheetml/2006/main" count="585" uniqueCount="214">
  <si>
    <t>List obsahuje:</t>
  </si>
  <si>
    <t/>
  </si>
  <si>
    <t>False</t>
  </si>
  <si>
    <t>True</t>
  </si>
  <si>
    <t>optimalizováno pro tisk sestav ve formátu A4 - na výšku</t>
  </si>
  <si>
    <t>&gt;&gt;  skryté sloupce  &lt;&lt;</t>
  </si>
  <si>
    <t>v ---  níže se nacházejí doplnkové a pomocné údaje k sestavám  --- v</t>
  </si>
  <si>
    <t>Stavba:</t>
  </si>
  <si>
    <t>JKSO:</t>
  </si>
  <si>
    <t>CC-CZ:</t>
  </si>
  <si>
    <t>Místo:</t>
  </si>
  <si>
    <t>Ostrava Hrabůvka</t>
  </si>
  <si>
    <t>Datum:</t>
  </si>
  <si>
    <t>Objednatel:</t>
  </si>
  <si>
    <t>IČ:</t>
  </si>
  <si>
    <t>DIČ:</t>
  </si>
  <si>
    <t>Zhotovitel:</t>
  </si>
  <si>
    <t>Projektant:</t>
  </si>
  <si>
    <t>Ing.Petr Bělák</t>
  </si>
  <si>
    <t>Zpracovatel:</t>
  </si>
  <si>
    <t>PRIVAT Projekt Hlučín</t>
  </si>
  <si>
    <t>Poznámka:</t>
  </si>
  <si>
    <t>Materiál</t>
  </si>
  <si>
    <t>Montáž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</si>
  <si>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</si>
  <si>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</si>
  <si>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</si>
  <si>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</si>
  <si>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</si>
  <si>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</si>
  <si>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</si>
  <si>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</si>
  <si>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</si>
  <si>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</si>
  <si>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</si>
  <si>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</si>
  <si>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</si>
  <si>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</si>
  <si>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</si>
  <si>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</si>
  <si>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</si>
  <si>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</si>
  <si>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</si>
  <si>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</si>
  <si>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1</t>
  </si>
  <si>
    <t>{b4fe586d-4d26-4704-b0dc-1940d59e3211}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</si>
  <si>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</si>
  <si>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</si>
  <si>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</si>
  <si>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</si>
  <si>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</si>
  <si>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</si>
  <si>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</si>
  <si>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</si>
  <si>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</si>
  <si>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</si>
  <si>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Ostatní náklady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</si>
  <si>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</si>
  <si>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</si>
  <si>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</si>
  <si>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</si>
  <si>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</si>
  <si>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</si>
  <si>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</si>
  <si>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</si>
  <si>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</si>
  <si>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  13 - Zemní práce - hloubené vykopávky</t>
  </si>
  <si>
    <t xml:space="preserve">    4 - Vodorovné konstrukce</t>
  </si>
  <si>
    <t xml:space="preserve">    8 - Trubní vedení</t>
  </si>
  <si>
    <t xml:space="preserve">    998 - Přesun hmot</t>
  </si>
  <si>
    <t>2) Ostatní náklady</t>
  </si>
  <si>
    <t>Zařízení staveniště</t>
  </si>
  <si>
    <t>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</si>
  <si>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</si>
  <si>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</si>
  <si>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</si>
  <si>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</si>
  <si>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</si>
  <si>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</si>
  <si>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</si>
  <si>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</si>
  <si>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</si>
  <si>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</si>
  <si>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</si>
  <si>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</si>
  <si>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</si>
  <si>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</si>
  <si>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</si>
  <si>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</si>
  <si>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</si>
  <si>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</si>
  <si>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</si>
  <si>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</si>
  <si>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</si>
  <si>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</si>
  <si>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1111111</t>
  </si>
  <si>
    <t>Vytýčení stavby</t>
  </si>
  <si>
    <t>4</t>
  </si>
  <si>
    <t>1111117</t>
  </si>
  <si>
    <t>Dokumentace skutečného provedení</t>
  </si>
  <si>
    <t>3</t>
  </si>
  <si>
    <t>1111118</t>
  </si>
  <si>
    <t>111112</t>
  </si>
  <si>
    <t>Vytýčení stávajících sítí</t>
  </si>
  <si>
    <t>5</t>
  </si>
  <si>
    <t>m3</t>
  </si>
  <si>
    <t>VV</t>
  </si>
  <si>
    <t>6</t>
  </si>
  <si>
    <t>7</t>
  </si>
  <si>
    <t>8</t>
  </si>
  <si>
    <t>132201209</t>
  </si>
  <si>
    <t>Příplatek za lepivost k hloubení rýh š do 2000 mm v hornině tř. 3</t>
  </si>
  <si>
    <t>9</t>
  </si>
  <si>
    <t>m2</t>
  </si>
  <si>
    <t>10</t>
  </si>
  <si>
    <t>162701105</t>
  </si>
  <si>
    <t>Vodorovné přemístění do 10000 m výkopku/sypaniny z horniny tř. 1 až 4</t>
  </si>
  <si>
    <t>171201201</t>
  </si>
  <si>
    <t>171201211</t>
  </si>
  <si>
    <t>Poplatek za uložení odpadu ze sypaniny na skládce (skládkovné)</t>
  </si>
  <si>
    <t>t</t>
  </si>
  <si>
    <t>174101101</t>
  </si>
  <si>
    <t>Zásyp jam, šachet rýh nebo kolem objektů sypaninou se zhutněním</t>
  </si>
  <si>
    <t>M</t>
  </si>
  <si>
    <t>583439590</t>
  </si>
  <si>
    <t>175111101</t>
  </si>
  <si>
    <t>Obsypání potrubí ručně sypaninou bez prohození, uloženou do 3 m</t>
  </si>
  <si>
    <t>175151101</t>
  </si>
  <si>
    <t>Obsypání potrubí strojně sypaninou bez prohození, uloženou do 3 m</t>
  </si>
  <si>
    <t>22</t>
  </si>
  <si>
    <t>583313450</t>
  </si>
  <si>
    <t>23</t>
  </si>
  <si>
    <t>451572111</t>
  </si>
  <si>
    <t>Lože pod potrubí otevřený výkop z kameniva drobného těženého</t>
  </si>
  <si>
    <t>24</t>
  </si>
  <si>
    <t>871315221</t>
  </si>
  <si>
    <t>Kanalizační potrubí z tvrdého PVC jednovrstvé tuhost třídy SN8 DN 160</t>
  </si>
  <si>
    <t>m</t>
  </si>
  <si>
    <t>25</t>
  </si>
  <si>
    <t>ks</t>
  </si>
  <si>
    <t>28</t>
  </si>
  <si>
    <t>877310310</t>
  </si>
  <si>
    <t>Montáž kolen na potrubí z PP trub hladkých plnostěnných DN 150</t>
  </si>
  <si>
    <t>kus</t>
  </si>
  <si>
    <t>KK16045</t>
  </si>
  <si>
    <t>877310330</t>
  </si>
  <si>
    <t>Montáž spojek na potrubí z PP trub hladkých plnostěnných DN 150</t>
  </si>
  <si>
    <t>úsek</t>
  </si>
  <si>
    <t>998276101</t>
  </si>
  <si>
    <t>Přesun hmot pro trubní vedení z trub z plastických hmot otevřený výkop</t>
  </si>
  <si>
    <t>kpl</t>
  </si>
  <si>
    <t>151811113</t>
  </si>
  <si>
    <t>151811213</t>
  </si>
  <si>
    <t>161101102</t>
  </si>
  <si>
    <t>813469657</t>
  </si>
  <si>
    <t>1475531623</t>
  </si>
  <si>
    <t>981788362</t>
  </si>
  <si>
    <t>205948927</t>
  </si>
  <si>
    <t>132201201</t>
  </si>
  <si>
    <t>Hloubení rýh š do 2000 mm v hornině tř. 3 objemu do 100 m3</t>
  </si>
  <si>
    <t>-300427279</t>
  </si>
  <si>
    <t>2053947099</t>
  </si>
  <si>
    <t>625516208</t>
  </si>
  <si>
    <t>-1948576842</t>
  </si>
  <si>
    <t>-1326577186</t>
  </si>
  <si>
    <t>-1281615262</t>
  </si>
  <si>
    <t>-333309309</t>
  </si>
  <si>
    <t>-422719567</t>
  </si>
  <si>
    <t>-1374565052</t>
  </si>
  <si>
    <t>34652165</t>
  </si>
  <si>
    <t>20,43*1,800    "      štěrkodrť</t>
  </si>
  <si>
    <t>984964838</t>
  </si>
  <si>
    <t>1655304958</t>
  </si>
  <si>
    <t>1913686793</t>
  </si>
  <si>
    <t>8,9*0,9*0,45   "     strojně</t>
  </si>
  <si>
    <t>-1537164969</t>
  </si>
  <si>
    <t>-1652702414</t>
  </si>
  <si>
    <t>997327721</t>
  </si>
  <si>
    <t>Koleno PVC-KG , DN150/45st.</t>
  </si>
  <si>
    <t>2015554615</t>
  </si>
  <si>
    <t>792512975</t>
  </si>
  <si>
    <t>KVIC160</t>
  </si>
  <si>
    <t>Uzavírací víčko DN150</t>
  </si>
  <si>
    <t>-841997432</t>
  </si>
  <si>
    <t>KPR160</t>
  </si>
  <si>
    <t>Šachtová vložka PVC, DN 150</t>
  </si>
  <si>
    <t>864286508</t>
  </si>
  <si>
    <t>879230191</t>
  </si>
  <si>
    <t>Příplatek za práce sklon nad 20 % při montáži jakéhokoli potrubí DN 40 až 550</t>
  </si>
  <si>
    <t>1206333295</t>
  </si>
  <si>
    <t>892312121</t>
  </si>
  <si>
    <t>Tlaková zkouška vzduchem potrubí DN 150 těsnícím vakem ucpávkovým</t>
  </si>
  <si>
    <t>1713351031</t>
  </si>
  <si>
    <t>894811137</t>
  </si>
  <si>
    <t>1994253747</t>
  </si>
  <si>
    <t>RAVOS</t>
  </si>
  <si>
    <t>1194474933</t>
  </si>
  <si>
    <t>698530730</t>
  </si>
  <si>
    <t>verze 4</t>
  </si>
  <si>
    <t>kamenivo drcené hrubé přírodní, frakce 32-63</t>
  </si>
  <si>
    <t>kamenivo těžené drobné tříděné (žlutý písek) frakce 0-4</t>
  </si>
  <si>
    <t>Zaměření skutečného provedení stavby</t>
  </si>
  <si>
    <t>Uložení sypaniny na skládku</t>
  </si>
  <si>
    <t>SMO MO Ostrava-Jih, Ostrava Hrabůvka</t>
  </si>
  <si>
    <t>SO 06.4 - Přípojka kanalizace</t>
  </si>
  <si>
    <t>20.5.2018</t>
  </si>
  <si>
    <t>Osazení a odstranění pažícího boxu těžkého hl. výkopu do 4 m š do 5 m</t>
  </si>
  <si>
    <t>Příplatek k pažícímu boxu těžkému hl. výkopu do 4 m š do 5 m za první a ZKD den zapažení</t>
  </si>
  <si>
    <t>Svislé přemístění výkopku z horniny tř. 1 až 4 hl. výkopu do 4 m</t>
  </si>
  <si>
    <t>Revizní šachta z PVC systém RV typ přímý, DN 400/160 tlak 12,5 t hl. od 2360 do 2730 mm, včetně betonového poklopu dle specifikace</t>
  </si>
  <si>
    <t>Jádrové vrtání do šachového dna DN200 (do Š01)</t>
  </si>
  <si>
    <t>162701109</t>
  </si>
  <si>
    <t>Příplatek k vodorovnému přemístění výkopku/sypaniny z horniny tř. 1 až 4 ZKD 1000 m přes 10000 m</t>
  </si>
  <si>
    <t>24,030*5     "   trvalá skládka do 15 km vzdálená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</si>
</sst>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6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6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7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18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8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13" fillId="0" borderId="23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13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7" fillId="0" borderId="16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10" xfId="0" applyNumberFormat="1" applyFont="1" applyBorder="1" applyAlignment="1"/>
    <xf numFmtId="166" fontId="22" fillId="0" borderId="10" xfId="0" applyNumberFormat="1" applyFont="1" applyBorder="1" applyAlignment="1"/>
    <xf numFmtId="166" fontId="22" fillId="0" borderId="11" xfId="0" applyNumberFormat="1" applyFont="1" applyBorder="1" applyAlignment="1"/>
    <xf numFmtId="4" fontId="23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4" fontId="6" fillId="0" borderId="0" xfId="0" applyNumberFormat="1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7" fontId="7" fillId="0" borderId="0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24" fillId="0" borderId="23" xfId="0" applyFont="1" applyBorder="1" applyAlignment="1" applyProtection="1">
      <alignment horizontal="center" vertical="center"/>
      <protection locked="0"/>
    </xf>
    <xf numFmtId="49" fontId="24" fillId="0" borderId="23" xfId="0" applyNumberFormat="1" applyFont="1" applyBorder="1" applyAlignment="1" applyProtection="1">
      <alignment horizontal="left" vertical="center" wrapText="1"/>
      <protection locked="0"/>
    </xf>
    <xf numFmtId="0" fontId="24" fillId="0" borderId="23" xfId="0" applyFont="1" applyBorder="1" applyAlignment="1" applyProtection="1">
      <alignment horizontal="center" vertical="center" wrapText="1"/>
      <protection locked="0"/>
    </xf>
    <xf numFmtId="167" fontId="24" fillId="0" borderId="23" xfId="0" applyNumberFormat="1" applyFont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  <protection locked="0"/>
    </xf>
    <xf numFmtId="0" fontId="1" fillId="0" borderId="15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0" fontId="0" fillId="0" borderId="23" xfId="0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0" fontId="0" fillId="0" borderId="0" xfId="0" applyFill="1" applyBorder="1"/>
    <xf numFmtId="0" fontId="0" fillId="0" borderId="0" xfId="0" applyFont="1" applyFill="1" applyBorder="1" applyAlignment="1">
      <alignment vertical="center"/>
    </xf>
    <xf numFmtId="0" fontId="0" fillId="0" borderId="23" xfId="0" applyFont="1" applyFill="1" applyBorder="1" applyAlignment="1" applyProtection="1">
      <alignment horizontal="center" vertical="center"/>
      <protection locked="0"/>
    </xf>
    <xf numFmtId="0" fontId="0" fillId="0" borderId="23" xfId="0" applyFill="1" applyBorder="1" applyAlignment="1" applyProtection="1">
      <alignment horizontal="center" vertical="center"/>
      <protection locked="0"/>
    </xf>
    <xf numFmtId="49" fontId="0" fillId="0" borderId="23" xfId="0" applyNumberFormat="1" applyFont="1" applyFill="1" applyBorder="1" applyAlignment="1" applyProtection="1">
      <alignment horizontal="left" vertical="center" wrapText="1"/>
      <protection locked="0"/>
    </xf>
    <xf numFmtId="167" fontId="0" fillId="0" borderId="23" xfId="0" applyNumberFormat="1" applyFont="1" applyBorder="1" applyAlignment="1" applyProtection="1">
      <alignment vertical="center"/>
    </xf>
    <xf numFmtId="4" fontId="0" fillId="0" borderId="23" xfId="0" applyNumberFormat="1" applyFont="1" applyBorder="1" applyAlignment="1" applyProtection="1">
      <alignment vertical="center"/>
    </xf>
    <xf numFmtId="0" fontId="0" fillId="0" borderId="21" xfId="0" applyFont="1" applyBorder="1" applyAlignment="1" applyProtection="1">
      <alignment horizontal="center" vertical="center" wrapText="1"/>
      <protection locked="0"/>
    </xf>
    <xf numFmtId="167" fontId="7" fillId="0" borderId="21" xfId="0" applyNumberFormat="1" applyFont="1" applyBorder="1" applyAlignment="1" applyProtection="1">
      <alignment vertical="center"/>
    </xf>
    <xf numFmtId="4" fontId="0" fillId="0" borderId="21" xfId="0" applyNumberFormat="1" applyFont="1" applyBorder="1" applyAlignment="1" applyProtection="1">
      <alignment vertical="center"/>
    </xf>
    <xf numFmtId="0" fontId="0" fillId="0" borderId="21" xfId="0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vertical="center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8" fillId="0" borderId="0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5" fillId="0" borderId="0" xfId="0" applyFont="1" applyBorder="1" applyAlignment="1" applyProtection="1">
      <alignment horizontal="left" vertical="center"/>
      <protection locked="0"/>
    </xf>
    <xf numFmtId="4" fontId="5" fillId="0" borderId="0" xfId="0" applyNumberFormat="1" applyFont="1" applyBorder="1" applyAlignment="1" applyProtection="1">
      <alignment vertical="center"/>
      <protection locked="0"/>
    </xf>
    <xf numFmtId="4" fontId="18" fillId="4" borderId="0" xfId="0" applyNumberFormat="1" applyFont="1" applyFill="1" applyBorder="1" applyAlignment="1">
      <alignment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0" fillId="0" borderId="23" xfId="0" applyFont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horizontal="left" vertical="center" wrapText="1"/>
      <protection locked="0"/>
    </xf>
    <xf numFmtId="0" fontId="0" fillId="0" borderId="23" xfId="0" applyFont="1" applyFill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</xf>
    <xf numFmtId="0" fontId="7" fillId="0" borderId="21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vertical="center"/>
    </xf>
    <xf numFmtId="0" fontId="24" fillId="0" borderId="23" xfId="0" applyFont="1" applyBorder="1" applyAlignment="1" applyProtection="1">
      <alignment horizontal="left" vertical="center" wrapText="1"/>
      <protection locked="0"/>
    </xf>
    <xf numFmtId="0" fontId="24" fillId="0" borderId="23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/>
    </xf>
    <xf numFmtId="0" fontId="10" fillId="2" borderId="0" xfId="1" applyFont="1" applyFill="1" applyAlignment="1" applyProtection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4" fontId="18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6" fillId="0" borderId="15" xfId="0" applyNumberFormat="1" applyFont="1" applyBorder="1" applyAlignment="1"/>
    <xf numFmtId="4" fontId="6" fillId="0" borderId="15" xfId="0" applyNumberFormat="1" applyFont="1" applyBorder="1" applyAlignment="1">
      <alignment vertical="center"/>
    </xf>
    <xf numFmtId="4" fontId="6" fillId="0" borderId="21" xfId="0" applyNumberFormat="1" applyFont="1" applyBorder="1" applyAlignment="1"/>
    <xf numFmtId="4" fontId="6" fillId="0" borderId="21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N151"/>
  <sheetViews>
    <sheetView showGridLines="0" tabSelected="1" workbookViewId="0">
      <pane ySplit="1" topLeftCell="A114" activePane="bottomLeft" state="frozen"/>
      <selection pane="bottomLeft" activeCell="M92" sqref="M92:Q92"/>
    </sheetView>
  </sheetViews>
  <sheetFormatPr defaultRowHeight="12" x14ac:dyDescent="0.3"/>
  <cols>
    <col min="1" max="1" width="8.28515625" customWidth="1"/>
    <col min="2" max="2" width="1.7109375" customWidth="1"/>
    <col min="3" max="4" width="3.85546875" customWidth="1"/>
    <col min="5" max="5" width="14.85546875" customWidth="1"/>
    <col min="6" max="7" width="22.85546875" customWidth="1"/>
    <col min="8" max="10" width="6.85546875" customWidth="1"/>
    <col min="11" max="12" width="10.85546875" customWidth="1"/>
    <col min="13" max="15" width="3.85546875" customWidth="1"/>
    <col min="16" max="17" width="5.8554687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4" width="20" hidden="1" customWidth="1"/>
    <col min="25" max="25" width="12.28515625" hidden="1" customWidth="1"/>
    <col min="26" max="26" width="16.28515625" hidden="1" customWidth="1"/>
    <col min="27" max="27" width="12.28515625" hidden="1" customWidth="1"/>
    <col min="28" max="28" width="15" hidden="1" customWidth="1"/>
    <col min="29" max="29" width="11" hidden="1" customWidth="1"/>
    <col min="30" max="30" width="15" hidden="1" customWidth="1"/>
    <col min="31" max="31" width="16.28515625" hidden="1" customWidth="1"/>
    <col min="44" max="65" width="9.28515625" hidden="1"/>
  </cols>
  <sheetData>
    <row r="1" spans="1:66" ht="21.75" customHeight="1" x14ac:dyDescent="0.3">
      <c r="A1" s="53"/>
      <c r="B1" s="7"/>
      <c r="C1" s="7"/>
      <c r="D1" s="8" t="s">
        <v>0</v>
      </c>
      <c r="E1" s="7"/>
      <c r="F1" s="9" t="s">
        <v>47</v>
      </c>
      <c r="G1" s="9"/>
      <c r="H1" s="189" t="s">
        <v>48</v>
      </c>
      <c r="I1" s="189"/>
      <c r="J1" s="189"/>
      <c r="K1" s="189"/>
      <c r="L1" s="9" t="s">
        <v>49</v>
      </c>
      <c r="M1" s="7"/>
      <c r="N1" s="7"/>
      <c r="O1" s="8" t="s">
        <v>50</v>
      </c>
      <c r="P1" s="7"/>
      <c r="Q1" s="7"/>
      <c r="R1" s="7"/>
      <c r="S1" s="9" t="s">
        <v>51</v>
      </c>
      <c r="T1" s="9"/>
      <c r="U1" s="53"/>
      <c r="V1" s="53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</row>
    <row r="2" spans="1:66" ht="36.9" customHeight="1" x14ac:dyDescent="0.3">
      <c r="C2" s="143" t="s">
        <v>4</v>
      </c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S2" s="190" t="s">
        <v>5</v>
      </c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T2" s="11" t="s">
        <v>45</v>
      </c>
    </row>
    <row r="3" spans="1:66" ht="6.9" customHeight="1" x14ac:dyDescent="0.3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4"/>
      <c r="AT3" s="11" t="s">
        <v>52</v>
      </c>
    </row>
    <row r="4" spans="1:66" ht="36.9" customHeight="1" x14ac:dyDescent="0.3">
      <c r="B4" s="15"/>
      <c r="C4" s="145" t="s">
        <v>53</v>
      </c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6"/>
      <c r="T4" s="17" t="s">
        <v>6</v>
      </c>
      <c r="AT4" s="11" t="s">
        <v>2</v>
      </c>
    </row>
    <row r="5" spans="1:66" ht="6.9" customHeight="1" x14ac:dyDescent="0.3">
      <c r="B5" s="15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6"/>
    </row>
    <row r="6" spans="1:66" ht="25.35" customHeight="1" x14ac:dyDescent="0.3">
      <c r="B6" s="15"/>
      <c r="C6" s="18"/>
      <c r="D6" s="21" t="s">
        <v>7</v>
      </c>
      <c r="E6" s="18"/>
      <c r="F6" s="147" t="e">
        <f>#REF!</f>
        <v>#REF!</v>
      </c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32"/>
      <c r="R6" s="16"/>
    </row>
    <row r="7" spans="1:66" s="1" customFormat="1" ht="32.85" customHeight="1" x14ac:dyDescent="0.3">
      <c r="B7" s="23"/>
      <c r="C7" s="24"/>
      <c r="D7" s="20" t="s">
        <v>54</v>
      </c>
      <c r="E7" s="24"/>
      <c r="F7" s="149" t="s">
        <v>204</v>
      </c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24"/>
      <c r="R7" s="25"/>
    </row>
    <row r="8" spans="1:66" s="1" customFormat="1" ht="14.4" customHeight="1" x14ac:dyDescent="0.3">
      <c r="B8" s="23"/>
      <c r="C8" s="24"/>
      <c r="D8" s="21" t="s">
        <v>8</v>
      </c>
      <c r="E8" s="24"/>
      <c r="F8" s="19" t="s">
        <v>1</v>
      </c>
      <c r="G8" s="24"/>
      <c r="H8" s="24"/>
      <c r="I8" s="24"/>
      <c r="J8" s="24"/>
      <c r="K8" s="24"/>
      <c r="L8" s="24"/>
      <c r="M8" s="21" t="s">
        <v>9</v>
      </c>
      <c r="N8" s="24"/>
      <c r="O8" s="19" t="s">
        <v>1</v>
      </c>
      <c r="P8" s="24"/>
      <c r="Q8" s="24"/>
      <c r="R8" s="25"/>
    </row>
    <row r="9" spans="1:66" s="1" customFormat="1" ht="14.4" customHeight="1" x14ac:dyDescent="0.3">
      <c r="B9" s="23"/>
      <c r="C9" s="24"/>
      <c r="D9" s="21" t="s">
        <v>10</v>
      </c>
      <c r="E9" s="24"/>
      <c r="F9" s="19" t="s">
        <v>11</v>
      </c>
      <c r="G9" s="24"/>
      <c r="H9" s="24"/>
      <c r="I9" s="24"/>
      <c r="J9" s="24"/>
      <c r="K9" s="24"/>
      <c r="L9" s="24"/>
      <c r="M9" s="21" t="s">
        <v>12</v>
      </c>
      <c r="N9" s="24"/>
      <c r="O9" s="151" t="s">
        <v>205</v>
      </c>
      <c r="P9" s="151"/>
      <c r="Q9" s="24"/>
      <c r="R9" s="25"/>
    </row>
    <row r="10" spans="1:66" s="1" customFormat="1" ht="10.95" customHeight="1" x14ac:dyDescent="0.3"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66" s="1" customFormat="1" ht="14.4" customHeight="1" x14ac:dyDescent="0.3">
      <c r="B11" s="23"/>
      <c r="C11" s="24"/>
      <c r="D11" s="21" t="s">
        <v>13</v>
      </c>
      <c r="E11" s="24"/>
      <c r="F11" s="24"/>
      <c r="G11" s="24"/>
      <c r="H11" s="24"/>
      <c r="I11" s="24"/>
      <c r="J11" s="24"/>
      <c r="K11" s="24"/>
      <c r="L11" s="24"/>
      <c r="M11" s="21" t="s">
        <v>14</v>
      </c>
      <c r="N11" s="24"/>
      <c r="O11" s="152" t="s">
        <v>1</v>
      </c>
      <c r="P11" s="152"/>
      <c r="Q11" s="24"/>
      <c r="R11" s="25"/>
    </row>
    <row r="12" spans="1:66" s="1" customFormat="1" ht="18" customHeight="1" x14ac:dyDescent="0.3">
      <c r="B12" s="23"/>
      <c r="C12" s="24"/>
      <c r="D12" s="24"/>
      <c r="E12" s="130" t="s">
        <v>203</v>
      </c>
      <c r="F12" s="24"/>
      <c r="G12" s="24"/>
      <c r="H12" s="24"/>
      <c r="I12" s="24"/>
      <c r="J12" s="24"/>
      <c r="K12" s="24"/>
      <c r="L12" s="24"/>
      <c r="M12" s="21" t="s">
        <v>15</v>
      </c>
      <c r="N12" s="24"/>
      <c r="O12" s="152" t="s">
        <v>1</v>
      </c>
      <c r="P12" s="152"/>
      <c r="Q12" s="24"/>
      <c r="R12" s="25"/>
    </row>
    <row r="13" spans="1:66" s="1" customFormat="1" ht="6.9" customHeight="1" x14ac:dyDescent="0.3"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5"/>
    </row>
    <row r="14" spans="1:66" s="1" customFormat="1" ht="14.4" customHeight="1" x14ac:dyDescent="0.3">
      <c r="B14" s="23"/>
      <c r="C14" s="24"/>
      <c r="D14" s="21" t="s">
        <v>16</v>
      </c>
      <c r="E14" s="24"/>
      <c r="F14" s="24"/>
      <c r="G14" s="24"/>
      <c r="H14" s="24"/>
      <c r="I14" s="24"/>
      <c r="J14" s="24"/>
      <c r="K14" s="24"/>
      <c r="L14" s="24"/>
      <c r="M14" s="21" t="s">
        <v>14</v>
      </c>
      <c r="N14" s="24"/>
      <c r="O14" s="152"/>
      <c r="P14" s="152"/>
      <c r="Q14" s="24"/>
      <c r="R14" s="25"/>
    </row>
    <row r="15" spans="1:66" s="1" customFormat="1" ht="18" customHeight="1" x14ac:dyDescent="0.3">
      <c r="B15" s="23"/>
      <c r="C15" s="24"/>
      <c r="D15" s="24"/>
      <c r="E15" s="19"/>
      <c r="F15" s="24"/>
      <c r="G15" s="24"/>
      <c r="H15" s="24"/>
      <c r="I15" s="24"/>
      <c r="J15" s="24"/>
      <c r="K15" s="24"/>
      <c r="L15" s="24"/>
      <c r="M15" s="21" t="s">
        <v>15</v>
      </c>
      <c r="N15" s="24"/>
      <c r="O15" s="152"/>
      <c r="P15" s="152"/>
      <c r="Q15" s="24"/>
      <c r="R15" s="25"/>
    </row>
    <row r="16" spans="1:66" s="1" customFormat="1" ht="6.9" customHeight="1" x14ac:dyDescent="0.3">
      <c r="B16" s="23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5"/>
    </row>
    <row r="17" spans="2:18" s="1" customFormat="1" ht="14.4" customHeight="1" x14ac:dyDescent="0.3">
      <c r="B17" s="23"/>
      <c r="C17" s="24"/>
      <c r="D17" s="21" t="s">
        <v>17</v>
      </c>
      <c r="E17" s="24"/>
      <c r="F17" s="24"/>
      <c r="G17" s="24"/>
      <c r="H17" s="24"/>
      <c r="I17" s="24"/>
      <c r="J17" s="24"/>
      <c r="K17" s="24"/>
      <c r="L17" s="24"/>
      <c r="M17" s="21" t="s">
        <v>14</v>
      </c>
      <c r="N17" s="24"/>
      <c r="O17" s="152" t="s">
        <v>1</v>
      </c>
      <c r="P17" s="152"/>
      <c r="Q17" s="24"/>
      <c r="R17" s="25"/>
    </row>
    <row r="18" spans="2:18" s="1" customFormat="1" ht="18" customHeight="1" x14ac:dyDescent="0.3">
      <c r="B18" s="23"/>
      <c r="C18" s="24"/>
      <c r="D18" s="24"/>
      <c r="E18" s="19" t="s">
        <v>18</v>
      </c>
      <c r="F18" s="24"/>
      <c r="G18" s="24"/>
      <c r="H18" s="24"/>
      <c r="I18" s="24"/>
      <c r="J18" s="24"/>
      <c r="K18" s="24"/>
      <c r="L18" s="24"/>
      <c r="M18" s="21" t="s">
        <v>15</v>
      </c>
      <c r="N18" s="24"/>
      <c r="O18" s="152" t="s">
        <v>1</v>
      </c>
      <c r="P18" s="152"/>
      <c r="Q18" s="24"/>
      <c r="R18" s="25"/>
    </row>
    <row r="19" spans="2:18" s="1" customFormat="1" ht="6.9" customHeight="1" x14ac:dyDescent="0.3"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5"/>
    </row>
    <row r="20" spans="2:18" s="1" customFormat="1" ht="14.4" customHeight="1" x14ac:dyDescent="0.3">
      <c r="B20" s="23"/>
      <c r="C20" s="24"/>
      <c r="D20" s="21" t="s">
        <v>19</v>
      </c>
      <c r="E20" s="24"/>
      <c r="F20" s="24"/>
      <c r="G20" s="24"/>
      <c r="H20" s="24"/>
      <c r="I20" s="24"/>
      <c r="J20" s="24"/>
      <c r="K20" s="24"/>
      <c r="L20" s="24"/>
      <c r="M20" s="21" t="s">
        <v>14</v>
      </c>
      <c r="N20" s="24"/>
      <c r="O20" s="152" t="s">
        <v>1</v>
      </c>
      <c r="P20" s="152"/>
      <c r="Q20" s="24"/>
      <c r="R20" s="25"/>
    </row>
    <row r="21" spans="2:18" s="1" customFormat="1" ht="18" customHeight="1" x14ac:dyDescent="0.3">
      <c r="B21" s="23"/>
      <c r="C21" s="24"/>
      <c r="D21" s="24"/>
      <c r="E21" s="19" t="s">
        <v>20</v>
      </c>
      <c r="F21" s="24"/>
      <c r="G21" s="24"/>
      <c r="H21" s="24"/>
      <c r="I21" s="24"/>
      <c r="J21" s="24"/>
      <c r="K21" s="24"/>
      <c r="L21" s="24"/>
      <c r="M21" s="21" t="s">
        <v>15</v>
      </c>
      <c r="N21" s="24"/>
      <c r="O21" s="152" t="s">
        <v>1</v>
      </c>
      <c r="P21" s="152"/>
      <c r="Q21" s="24"/>
      <c r="R21" s="25"/>
    </row>
    <row r="22" spans="2:18" s="1" customFormat="1" ht="6.9" customHeight="1" x14ac:dyDescent="0.3">
      <c r="B22" s="23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5"/>
    </row>
    <row r="23" spans="2:18" s="1" customFormat="1" ht="14.4" customHeight="1" x14ac:dyDescent="0.3">
      <c r="B23" s="23"/>
      <c r="C23" s="24"/>
      <c r="D23" s="21" t="s">
        <v>21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5"/>
    </row>
    <row r="24" spans="2:18" s="1" customFormat="1" ht="22.5" customHeight="1" x14ac:dyDescent="0.3">
      <c r="B24" s="23"/>
      <c r="C24" s="24"/>
      <c r="D24" s="24"/>
      <c r="E24" s="153" t="s">
        <v>198</v>
      </c>
      <c r="F24" s="153"/>
      <c r="G24" s="153"/>
      <c r="H24" s="153"/>
      <c r="I24" s="153"/>
      <c r="J24" s="153"/>
      <c r="K24" s="153"/>
      <c r="L24" s="153"/>
      <c r="M24" s="24"/>
      <c r="N24" s="24"/>
      <c r="O24" s="24"/>
      <c r="P24" s="24"/>
      <c r="Q24" s="24"/>
      <c r="R24" s="25"/>
    </row>
    <row r="25" spans="2:18" s="1" customFormat="1" ht="6.9" customHeight="1" x14ac:dyDescent="0.3"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5"/>
    </row>
    <row r="26" spans="2:18" s="1" customFormat="1" ht="6.9" customHeight="1" x14ac:dyDescent="0.3">
      <c r="B26" s="23"/>
      <c r="C26" s="24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24"/>
      <c r="R26" s="25"/>
    </row>
    <row r="27" spans="2:18" s="1" customFormat="1" ht="14.4" customHeight="1" x14ac:dyDescent="0.3">
      <c r="B27" s="23"/>
      <c r="C27" s="24"/>
      <c r="D27" s="54" t="s">
        <v>55</v>
      </c>
      <c r="E27" s="24"/>
      <c r="F27" s="24"/>
      <c r="G27" s="24"/>
      <c r="H27" s="24"/>
      <c r="I27" s="24"/>
      <c r="J27" s="24"/>
      <c r="K27" s="24"/>
      <c r="L27" s="24"/>
      <c r="M27" s="154">
        <f>M82</f>
        <v>0</v>
      </c>
      <c r="N27" s="154"/>
      <c r="O27" s="154"/>
      <c r="P27" s="154"/>
      <c r="Q27" s="24"/>
      <c r="R27" s="25"/>
    </row>
    <row r="28" spans="2:18" s="1" customFormat="1" ht="13.2" x14ac:dyDescent="0.3">
      <c r="B28" s="23"/>
      <c r="C28" s="24"/>
      <c r="D28" s="24"/>
      <c r="E28" s="21" t="s">
        <v>22</v>
      </c>
      <c r="F28" s="24"/>
      <c r="G28" s="24"/>
      <c r="H28" s="24"/>
      <c r="I28" s="24"/>
      <c r="J28" s="24"/>
      <c r="K28" s="24"/>
      <c r="L28" s="24"/>
      <c r="M28" s="155">
        <f>H82</f>
        <v>0</v>
      </c>
      <c r="N28" s="155"/>
      <c r="O28" s="155"/>
      <c r="P28" s="155"/>
      <c r="Q28" s="24"/>
      <c r="R28" s="25"/>
    </row>
    <row r="29" spans="2:18" s="1" customFormat="1" ht="13.2" x14ac:dyDescent="0.3">
      <c r="B29" s="23"/>
      <c r="C29" s="24"/>
      <c r="D29" s="24"/>
      <c r="E29" s="21" t="s">
        <v>23</v>
      </c>
      <c r="F29" s="24"/>
      <c r="G29" s="24"/>
      <c r="H29" s="24"/>
      <c r="I29" s="24"/>
      <c r="J29" s="24"/>
      <c r="K29" s="24"/>
      <c r="L29" s="24"/>
      <c r="M29" s="155">
        <f>K82</f>
        <v>0</v>
      </c>
      <c r="N29" s="155"/>
      <c r="O29" s="155"/>
      <c r="P29" s="155"/>
      <c r="Q29" s="24"/>
      <c r="R29" s="25"/>
    </row>
    <row r="30" spans="2:18" s="1" customFormat="1" ht="14.4" customHeight="1" x14ac:dyDescent="0.3">
      <c r="B30" s="23"/>
      <c r="C30" s="24"/>
      <c r="D30" s="22" t="s">
        <v>56</v>
      </c>
      <c r="E30" s="24"/>
      <c r="F30" s="24"/>
      <c r="G30" s="24"/>
      <c r="H30" s="24"/>
      <c r="I30" s="24"/>
      <c r="J30" s="24"/>
      <c r="K30" s="24"/>
      <c r="L30" s="24"/>
      <c r="M30" s="154">
        <f>M90</f>
        <v>0</v>
      </c>
      <c r="N30" s="154"/>
      <c r="O30" s="154"/>
      <c r="P30" s="154"/>
      <c r="Q30" s="24"/>
      <c r="R30" s="25"/>
    </row>
    <row r="31" spans="2:18" s="1" customFormat="1" ht="6.9" customHeight="1" x14ac:dyDescent="0.3"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5"/>
    </row>
    <row r="32" spans="2:18" s="1" customFormat="1" ht="25.35" customHeight="1" x14ac:dyDescent="0.3">
      <c r="B32" s="23"/>
      <c r="C32" s="24"/>
      <c r="D32" s="55" t="s">
        <v>24</v>
      </c>
      <c r="E32" s="24"/>
      <c r="F32" s="24"/>
      <c r="G32" s="24"/>
      <c r="H32" s="24"/>
      <c r="I32" s="24"/>
      <c r="J32" s="24"/>
      <c r="K32" s="24"/>
      <c r="L32" s="24"/>
      <c r="M32" s="156">
        <f>ROUND(M27+M30,2)</f>
        <v>0</v>
      </c>
      <c r="N32" s="150"/>
      <c r="O32" s="150"/>
      <c r="P32" s="150"/>
      <c r="Q32" s="24"/>
      <c r="R32" s="25"/>
    </row>
    <row r="33" spans="2:18" s="1" customFormat="1" ht="6.9" customHeight="1" x14ac:dyDescent="0.3">
      <c r="B33" s="23"/>
      <c r="C33" s="24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24"/>
      <c r="R33" s="25"/>
    </row>
    <row r="34" spans="2:18" s="1" customFormat="1" ht="14.4" customHeight="1" x14ac:dyDescent="0.3">
      <c r="B34" s="23"/>
      <c r="C34" s="24"/>
      <c r="D34" s="26" t="s">
        <v>25</v>
      </c>
      <c r="E34" s="26" t="s">
        <v>26</v>
      </c>
      <c r="F34" s="27">
        <v>0.21</v>
      </c>
      <c r="G34" s="56" t="s">
        <v>27</v>
      </c>
      <c r="H34" s="157">
        <f>M32</f>
        <v>0</v>
      </c>
      <c r="I34" s="150"/>
      <c r="J34" s="150"/>
      <c r="K34" s="24"/>
      <c r="L34" s="24"/>
      <c r="M34" s="157">
        <f>H34*0.21</f>
        <v>0</v>
      </c>
      <c r="N34" s="150"/>
      <c r="O34" s="150"/>
      <c r="P34" s="150"/>
      <c r="Q34" s="24"/>
      <c r="R34" s="25"/>
    </row>
    <row r="35" spans="2:18" s="1" customFormat="1" ht="14.4" customHeight="1" x14ac:dyDescent="0.3">
      <c r="B35" s="23"/>
      <c r="C35" s="24"/>
      <c r="D35" s="24"/>
      <c r="E35" s="26" t="s">
        <v>28</v>
      </c>
      <c r="F35" s="27">
        <v>0.15</v>
      </c>
      <c r="G35" s="56" t="s">
        <v>27</v>
      </c>
      <c r="H35" s="157">
        <f>ROUND((SUM(BF90:BF93)+SUM(BF111:BF150)), 2)</f>
        <v>0</v>
      </c>
      <c r="I35" s="150"/>
      <c r="J35" s="150"/>
      <c r="K35" s="24"/>
      <c r="L35" s="24"/>
      <c r="M35" s="157">
        <f>ROUND(ROUND((SUM(BF90:BF93)+SUM(BF111:BF150)), 2)*F35, 2)</f>
        <v>0</v>
      </c>
      <c r="N35" s="150"/>
      <c r="O35" s="150"/>
      <c r="P35" s="150"/>
      <c r="Q35" s="24"/>
      <c r="R35" s="25"/>
    </row>
    <row r="36" spans="2:18" s="1" customFormat="1" ht="14.4" hidden="1" customHeight="1" x14ac:dyDescent="0.3">
      <c r="B36" s="23"/>
      <c r="C36" s="24"/>
      <c r="D36" s="24"/>
      <c r="E36" s="26" t="s">
        <v>29</v>
      </c>
      <c r="F36" s="27">
        <v>0.21</v>
      </c>
      <c r="G36" s="56" t="s">
        <v>27</v>
      </c>
      <c r="H36" s="157">
        <f>ROUND((SUM(BG90:BG93)+SUM(BG111:BG150)), 2)</f>
        <v>0</v>
      </c>
      <c r="I36" s="150"/>
      <c r="J36" s="150"/>
      <c r="K36" s="24"/>
      <c r="L36" s="24"/>
      <c r="M36" s="157">
        <v>0</v>
      </c>
      <c r="N36" s="150"/>
      <c r="O36" s="150"/>
      <c r="P36" s="150"/>
      <c r="Q36" s="24"/>
      <c r="R36" s="25"/>
    </row>
    <row r="37" spans="2:18" s="1" customFormat="1" ht="14.4" hidden="1" customHeight="1" x14ac:dyDescent="0.3">
      <c r="B37" s="23"/>
      <c r="C37" s="24"/>
      <c r="D37" s="24"/>
      <c r="E37" s="26" t="s">
        <v>30</v>
      </c>
      <c r="F37" s="27">
        <v>0.15</v>
      </c>
      <c r="G37" s="56" t="s">
        <v>27</v>
      </c>
      <c r="H37" s="157">
        <f>ROUND((SUM(BH90:BH93)+SUM(BH111:BH150)), 2)</f>
        <v>0</v>
      </c>
      <c r="I37" s="150"/>
      <c r="J37" s="150"/>
      <c r="K37" s="24"/>
      <c r="L37" s="24"/>
      <c r="M37" s="157">
        <v>0</v>
      </c>
      <c r="N37" s="150"/>
      <c r="O37" s="150"/>
      <c r="P37" s="150"/>
      <c r="Q37" s="24"/>
      <c r="R37" s="25"/>
    </row>
    <row r="38" spans="2:18" s="1" customFormat="1" ht="14.4" hidden="1" customHeight="1" x14ac:dyDescent="0.3">
      <c r="B38" s="23"/>
      <c r="C38" s="24"/>
      <c r="D38" s="24"/>
      <c r="E38" s="26" t="s">
        <v>31</v>
      </c>
      <c r="F38" s="27">
        <v>0</v>
      </c>
      <c r="G38" s="56" t="s">
        <v>27</v>
      </c>
      <c r="H38" s="157">
        <f>ROUND((SUM(BI90:BI93)+SUM(BI111:BI150)), 2)</f>
        <v>0</v>
      </c>
      <c r="I38" s="150"/>
      <c r="J38" s="150"/>
      <c r="K38" s="24"/>
      <c r="L38" s="24"/>
      <c r="M38" s="157">
        <v>0</v>
      </c>
      <c r="N38" s="150"/>
      <c r="O38" s="150"/>
      <c r="P38" s="150"/>
      <c r="Q38" s="24"/>
      <c r="R38" s="25"/>
    </row>
    <row r="39" spans="2:18" s="1" customFormat="1" ht="6.9" customHeight="1" x14ac:dyDescent="0.3"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5"/>
    </row>
    <row r="40" spans="2:18" s="1" customFormat="1" ht="25.35" customHeight="1" x14ac:dyDescent="0.3">
      <c r="B40" s="23"/>
      <c r="C40" s="52"/>
      <c r="D40" s="58" t="s">
        <v>32</v>
      </c>
      <c r="E40" s="45"/>
      <c r="F40" s="45"/>
      <c r="G40" s="59" t="s">
        <v>33</v>
      </c>
      <c r="H40" s="60" t="s">
        <v>34</v>
      </c>
      <c r="I40" s="45"/>
      <c r="J40" s="45"/>
      <c r="K40" s="45"/>
      <c r="L40" s="158">
        <f>SUM(M32:M38)</f>
        <v>0</v>
      </c>
      <c r="M40" s="158"/>
      <c r="N40" s="158"/>
      <c r="O40" s="158"/>
      <c r="P40" s="159"/>
      <c r="Q40" s="52"/>
      <c r="R40" s="25"/>
    </row>
    <row r="41" spans="2:18" s="1" customFormat="1" ht="14.4" customHeight="1" x14ac:dyDescent="0.3"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5"/>
    </row>
    <row r="42" spans="2:18" s="1" customFormat="1" ht="14.4" customHeight="1" x14ac:dyDescent="0.3">
      <c r="B42" s="23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5"/>
    </row>
    <row r="43" spans="2:18" x14ac:dyDescent="0.3">
      <c r="B43" s="15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6"/>
    </row>
    <row r="44" spans="2:18" s="1" customFormat="1" ht="14.4" x14ac:dyDescent="0.3">
      <c r="B44" s="23"/>
      <c r="C44" s="24"/>
      <c r="D44" s="29" t="s">
        <v>35</v>
      </c>
      <c r="E44" s="30"/>
      <c r="F44" s="30"/>
      <c r="G44" s="30"/>
      <c r="H44" s="31"/>
      <c r="I44" s="24"/>
      <c r="J44" s="29" t="s">
        <v>36</v>
      </c>
      <c r="K44" s="30"/>
      <c r="L44" s="30"/>
      <c r="M44" s="30"/>
      <c r="N44" s="30"/>
      <c r="O44" s="30"/>
      <c r="P44" s="31"/>
      <c r="Q44" s="24"/>
      <c r="R44" s="25"/>
    </row>
    <row r="45" spans="2:18" x14ac:dyDescent="0.3">
      <c r="B45" s="15"/>
      <c r="C45" s="18"/>
      <c r="D45" s="32"/>
      <c r="E45" s="18"/>
      <c r="F45" s="18"/>
      <c r="G45" s="18"/>
      <c r="H45" s="33"/>
      <c r="I45" s="18"/>
      <c r="J45" s="32"/>
      <c r="K45" s="18"/>
      <c r="L45" s="18"/>
      <c r="M45" s="18"/>
      <c r="N45" s="18"/>
      <c r="O45" s="18"/>
      <c r="P45" s="33"/>
      <c r="Q45" s="18"/>
      <c r="R45" s="16"/>
    </row>
    <row r="46" spans="2:18" x14ac:dyDescent="0.3">
      <c r="B46" s="15"/>
      <c r="C46" s="18"/>
      <c r="D46" s="32"/>
      <c r="E46" s="18"/>
      <c r="F46" s="18"/>
      <c r="G46" s="18"/>
      <c r="H46" s="33"/>
      <c r="I46" s="18"/>
      <c r="J46" s="32"/>
      <c r="K46" s="18"/>
      <c r="L46" s="18"/>
      <c r="M46" s="18"/>
      <c r="N46" s="18"/>
      <c r="O46" s="18"/>
      <c r="P46" s="33"/>
      <c r="Q46" s="18"/>
      <c r="R46" s="16"/>
    </row>
    <row r="47" spans="2:18" x14ac:dyDescent="0.3">
      <c r="B47" s="15"/>
      <c r="C47" s="18"/>
      <c r="D47" s="32"/>
      <c r="E47" s="18"/>
      <c r="F47" s="18"/>
      <c r="G47" s="18"/>
      <c r="H47" s="33"/>
      <c r="I47" s="18"/>
      <c r="J47" s="32"/>
      <c r="K47" s="18"/>
      <c r="L47" s="18"/>
      <c r="M47" s="18"/>
      <c r="N47" s="18"/>
      <c r="O47" s="18"/>
      <c r="P47" s="33"/>
      <c r="Q47" s="18"/>
      <c r="R47" s="16"/>
    </row>
    <row r="48" spans="2:18" x14ac:dyDescent="0.3">
      <c r="B48" s="15"/>
      <c r="C48" s="18"/>
      <c r="D48" s="32"/>
      <c r="E48" s="18"/>
      <c r="F48" s="18"/>
      <c r="G48" s="18"/>
      <c r="H48" s="33"/>
      <c r="I48" s="18"/>
      <c r="J48" s="32"/>
      <c r="K48" s="18"/>
      <c r="L48" s="18"/>
      <c r="M48" s="18"/>
      <c r="N48" s="18"/>
      <c r="O48" s="18"/>
      <c r="P48" s="33"/>
      <c r="Q48" s="18"/>
      <c r="R48" s="16"/>
    </row>
    <row r="49" spans="2:18" x14ac:dyDescent="0.3">
      <c r="B49" s="15"/>
      <c r="C49" s="18"/>
      <c r="D49" s="32"/>
      <c r="E49" s="18"/>
      <c r="F49" s="18"/>
      <c r="G49" s="18"/>
      <c r="H49" s="33"/>
      <c r="I49" s="18"/>
      <c r="J49" s="32"/>
      <c r="K49" s="18"/>
      <c r="L49" s="18"/>
      <c r="M49" s="18"/>
      <c r="N49" s="18"/>
      <c r="O49" s="18"/>
      <c r="P49" s="33"/>
      <c r="Q49" s="18"/>
      <c r="R49" s="16"/>
    </row>
    <row r="50" spans="2:18" x14ac:dyDescent="0.3">
      <c r="B50" s="15"/>
      <c r="C50" s="18"/>
      <c r="D50" s="32"/>
      <c r="E50" s="18"/>
      <c r="F50" s="18"/>
      <c r="G50" s="18"/>
      <c r="H50" s="33"/>
      <c r="I50" s="18"/>
      <c r="J50" s="32"/>
      <c r="K50" s="18"/>
      <c r="L50" s="18"/>
      <c r="M50" s="18"/>
      <c r="N50" s="18"/>
      <c r="O50" s="18"/>
      <c r="P50" s="33"/>
      <c r="Q50" s="18"/>
      <c r="R50" s="16"/>
    </row>
    <row r="51" spans="2:18" x14ac:dyDescent="0.3">
      <c r="B51" s="15"/>
      <c r="C51" s="18"/>
      <c r="D51" s="32"/>
      <c r="E51" s="18"/>
      <c r="F51" s="18"/>
      <c r="G51" s="18"/>
      <c r="H51" s="33"/>
      <c r="I51" s="18"/>
      <c r="J51" s="32"/>
      <c r="K51" s="18"/>
      <c r="L51" s="18"/>
      <c r="M51" s="18"/>
      <c r="N51" s="18"/>
      <c r="O51" s="18"/>
      <c r="P51" s="33"/>
      <c r="Q51" s="18"/>
      <c r="R51" s="16"/>
    </row>
    <row r="52" spans="2:18" x14ac:dyDescent="0.3">
      <c r="B52" s="15"/>
      <c r="C52" s="18"/>
      <c r="D52" s="32"/>
      <c r="E52" s="18"/>
      <c r="F52" s="18"/>
      <c r="G52" s="18"/>
      <c r="H52" s="33"/>
      <c r="I52" s="18"/>
      <c r="J52" s="32"/>
      <c r="K52" s="18"/>
      <c r="L52" s="18"/>
      <c r="M52" s="18"/>
      <c r="N52" s="18"/>
      <c r="O52" s="18"/>
      <c r="P52" s="33"/>
      <c r="Q52" s="18"/>
      <c r="R52" s="16"/>
    </row>
    <row r="53" spans="2:18" s="1" customFormat="1" ht="14.4" x14ac:dyDescent="0.3">
      <c r="B53" s="23"/>
      <c r="C53" s="24"/>
      <c r="D53" s="34" t="s">
        <v>37</v>
      </c>
      <c r="E53" s="35"/>
      <c r="F53" s="35"/>
      <c r="G53" s="36" t="s">
        <v>38</v>
      </c>
      <c r="H53" s="37"/>
      <c r="I53" s="24"/>
      <c r="J53" s="34" t="s">
        <v>37</v>
      </c>
      <c r="K53" s="35"/>
      <c r="L53" s="35"/>
      <c r="M53" s="35"/>
      <c r="N53" s="36" t="s">
        <v>38</v>
      </c>
      <c r="O53" s="35"/>
      <c r="P53" s="37"/>
      <c r="Q53" s="24"/>
      <c r="R53" s="25"/>
    </row>
    <row r="54" spans="2:18" x14ac:dyDescent="0.3">
      <c r="B54" s="15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6"/>
    </row>
    <row r="55" spans="2:18" s="1" customFormat="1" ht="14.4" x14ac:dyDescent="0.3">
      <c r="B55" s="23"/>
      <c r="C55" s="24"/>
      <c r="D55" s="29" t="s">
        <v>39</v>
      </c>
      <c r="E55" s="30"/>
      <c r="F55" s="30"/>
      <c r="G55" s="30"/>
      <c r="H55" s="31"/>
      <c r="I55" s="24"/>
      <c r="J55" s="29" t="s">
        <v>40</v>
      </c>
      <c r="K55" s="30"/>
      <c r="L55" s="30"/>
      <c r="M55" s="30"/>
      <c r="N55" s="30"/>
      <c r="O55" s="30"/>
      <c r="P55" s="31"/>
      <c r="Q55" s="24"/>
      <c r="R55" s="25"/>
    </row>
    <row r="56" spans="2:18" x14ac:dyDescent="0.3">
      <c r="B56" s="15"/>
      <c r="C56" s="18"/>
      <c r="D56" s="32"/>
      <c r="E56" s="18"/>
      <c r="F56" s="18"/>
      <c r="G56" s="18"/>
      <c r="H56" s="33"/>
      <c r="I56" s="18"/>
      <c r="J56" s="32"/>
      <c r="K56" s="18"/>
      <c r="L56" s="18"/>
      <c r="M56" s="18"/>
      <c r="N56" s="18"/>
      <c r="O56" s="18"/>
      <c r="P56" s="33"/>
      <c r="Q56" s="18"/>
      <c r="R56" s="16"/>
    </row>
    <row r="57" spans="2:18" x14ac:dyDescent="0.3">
      <c r="B57" s="15"/>
      <c r="C57" s="18"/>
      <c r="D57" s="32"/>
      <c r="E57" s="18"/>
      <c r="F57" s="18"/>
      <c r="G57" s="18"/>
      <c r="H57" s="33"/>
      <c r="I57" s="18"/>
      <c r="J57" s="32"/>
      <c r="K57" s="18"/>
      <c r="L57" s="18"/>
      <c r="M57" s="18"/>
      <c r="N57" s="18"/>
      <c r="O57" s="18"/>
      <c r="P57" s="33"/>
      <c r="Q57" s="18"/>
      <c r="R57" s="16"/>
    </row>
    <row r="58" spans="2:18" x14ac:dyDescent="0.3">
      <c r="B58" s="15"/>
      <c r="C58" s="18"/>
      <c r="D58" s="32"/>
      <c r="E58" s="18"/>
      <c r="F58" s="18"/>
      <c r="G58" s="18"/>
      <c r="H58" s="33"/>
      <c r="I58" s="18"/>
      <c r="J58" s="32"/>
      <c r="K58" s="18"/>
      <c r="L58" s="18"/>
      <c r="M58" s="18"/>
      <c r="N58" s="18"/>
      <c r="O58" s="18"/>
      <c r="P58" s="33"/>
      <c r="Q58" s="18"/>
      <c r="R58" s="16"/>
    </row>
    <row r="59" spans="2:18" x14ac:dyDescent="0.3">
      <c r="B59" s="15"/>
      <c r="C59" s="18"/>
      <c r="D59" s="32"/>
      <c r="E59" s="18"/>
      <c r="F59" s="18"/>
      <c r="G59" s="18"/>
      <c r="H59" s="33"/>
      <c r="I59" s="18"/>
      <c r="J59" s="32"/>
      <c r="K59" s="18"/>
      <c r="L59" s="18"/>
      <c r="M59" s="18"/>
      <c r="N59" s="18"/>
      <c r="O59" s="18"/>
      <c r="P59" s="33"/>
      <c r="Q59" s="18"/>
      <c r="R59" s="16"/>
    </row>
    <row r="60" spans="2:18" x14ac:dyDescent="0.3">
      <c r="B60" s="15"/>
      <c r="C60" s="18"/>
      <c r="D60" s="32"/>
      <c r="E60" s="18"/>
      <c r="F60" s="18"/>
      <c r="G60" s="18"/>
      <c r="H60" s="33"/>
      <c r="I60" s="18"/>
      <c r="J60" s="32"/>
      <c r="K60" s="18"/>
      <c r="L60" s="18"/>
      <c r="M60" s="18"/>
      <c r="N60" s="18"/>
      <c r="O60" s="18"/>
      <c r="P60" s="33"/>
      <c r="Q60" s="18"/>
      <c r="R60" s="16"/>
    </row>
    <row r="61" spans="2:18" x14ac:dyDescent="0.3">
      <c r="B61" s="15"/>
      <c r="C61" s="18"/>
      <c r="D61" s="32"/>
      <c r="E61" s="18"/>
      <c r="F61" s="18"/>
      <c r="G61" s="18"/>
      <c r="H61" s="33"/>
      <c r="I61" s="18"/>
      <c r="J61" s="32"/>
      <c r="K61" s="18"/>
      <c r="L61" s="18"/>
      <c r="M61" s="18"/>
      <c r="N61" s="18"/>
      <c r="O61" s="18"/>
      <c r="P61" s="33"/>
      <c r="Q61" s="18"/>
      <c r="R61" s="16"/>
    </row>
    <row r="62" spans="2:18" x14ac:dyDescent="0.3">
      <c r="B62" s="15"/>
      <c r="C62" s="18"/>
      <c r="D62" s="32"/>
      <c r="E62" s="18"/>
      <c r="F62" s="18"/>
      <c r="G62" s="18"/>
      <c r="H62" s="33"/>
      <c r="I62" s="18"/>
      <c r="J62" s="32"/>
      <c r="K62" s="18"/>
      <c r="L62" s="18"/>
      <c r="M62" s="18"/>
      <c r="N62" s="18"/>
      <c r="O62" s="18"/>
      <c r="P62" s="33"/>
      <c r="Q62" s="18"/>
      <c r="R62" s="16"/>
    </row>
    <row r="63" spans="2:18" x14ac:dyDescent="0.3">
      <c r="B63" s="15"/>
      <c r="C63" s="18"/>
      <c r="D63" s="32"/>
      <c r="E63" s="18"/>
      <c r="F63" s="18"/>
      <c r="G63" s="18"/>
      <c r="H63" s="33"/>
      <c r="I63" s="18"/>
      <c r="J63" s="32"/>
      <c r="K63" s="18"/>
      <c r="L63" s="18"/>
      <c r="M63" s="18"/>
      <c r="N63" s="18"/>
      <c r="O63" s="18"/>
      <c r="P63" s="33"/>
      <c r="Q63" s="18"/>
      <c r="R63" s="16"/>
    </row>
    <row r="64" spans="2:18" s="1" customFormat="1" ht="14.4" x14ac:dyDescent="0.3">
      <c r="B64" s="23"/>
      <c r="C64" s="24"/>
      <c r="D64" s="34" t="s">
        <v>37</v>
      </c>
      <c r="E64" s="35"/>
      <c r="F64" s="35"/>
      <c r="G64" s="36" t="s">
        <v>38</v>
      </c>
      <c r="H64" s="37"/>
      <c r="I64" s="24"/>
      <c r="J64" s="34" t="s">
        <v>37</v>
      </c>
      <c r="K64" s="35"/>
      <c r="L64" s="35"/>
      <c r="M64" s="35"/>
      <c r="N64" s="36" t="s">
        <v>38</v>
      </c>
      <c r="O64" s="35"/>
      <c r="P64" s="37"/>
      <c r="Q64" s="24"/>
      <c r="R64" s="25"/>
    </row>
    <row r="65" spans="2:18" s="1" customFormat="1" ht="14.4" customHeight="1" x14ac:dyDescent="0.3"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40"/>
    </row>
    <row r="69" spans="2:18" s="1" customFormat="1" ht="6.9" customHeight="1" x14ac:dyDescent="0.3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3"/>
    </row>
    <row r="70" spans="2:18" s="1" customFormat="1" ht="36.9" customHeight="1" x14ac:dyDescent="0.3">
      <c r="B70" s="23"/>
      <c r="C70" s="145" t="s">
        <v>57</v>
      </c>
      <c r="D70" s="146"/>
      <c r="E70" s="146"/>
      <c r="F70" s="146"/>
      <c r="G70" s="146"/>
      <c r="H70" s="146"/>
      <c r="I70" s="146"/>
      <c r="J70" s="146"/>
      <c r="K70" s="146"/>
      <c r="L70" s="146"/>
      <c r="M70" s="146"/>
      <c r="N70" s="146"/>
      <c r="O70" s="146"/>
      <c r="P70" s="146"/>
      <c r="Q70" s="146"/>
      <c r="R70" s="25"/>
    </row>
    <row r="71" spans="2:18" s="1" customFormat="1" ht="6.9" customHeight="1" x14ac:dyDescent="0.3">
      <c r="B71" s="23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5"/>
    </row>
    <row r="72" spans="2:18" s="1" customFormat="1" ht="30" customHeight="1" x14ac:dyDescent="0.3">
      <c r="B72" s="23"/>
      <c r="C72" s="21" t="s">
        <v>7</v>
      </c>
      <c r="D72" s="24"/>
      <c r="E72" s="24"/>
      <c r="F72" s="147" t="e">
        <f>F6</f>
        <v>#REF!</v>
      </c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133"/>
      <c r="R72" s="25"/>
    </row>
    <row r="73" spans="2:18" s="1" customFormat="1" ht="36.9" customHeight="1" x14ac:dyDescent="0.3">
      <c r="B73" s="23"/>
      <c r="C73" s="44" t="s">
        <v>54</v>
      </c>
      <c r="D73" s="24"/>
      <c r="E73" s="24"/>
      <c r="F73" s="160" t="str">
        <f>F7</f>
        <v>SO 06.4 - Přípojka kanalizace</v>
      </c>
      <c r="G73" s="150"/>
      <c r="H73" s="150"/>
      <c r="I73" s="150"/>
      <c r="J73" s="150"/>
      <c r="K73" s="150"/>
      <c r="L73" s="150"/>
      <c r="M73" s="150"/>
      <c r="N73" s="150"/>
      <c r="O73" s="150"/>
      <c r="P73" s="150"/>
      <c r="Q73" s="24"/>
      <c r="R73" s="25"/>
    </row>
    <row r="74" spans="2:18" s="1" customFormat="1" ht="6.9" customHeight="1" x14ac:dyDescent="0.3">
      <c r="B74" s="23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5"/>
    </row>
    <row r="75" spans="2:18" s="1" customFormat="1" ht="18" customHeight="1" x14ac:dyDescent="0.3">
      <c r="B75" s="23"/>
      <c r="C75" s="21" t="s">
        <v>10</v>
      </c>
      <c r="D75" s="24"/>
      <c r="E75" s="24"/>
      <c r="F75" s="19" t="str">
        <f>F9</f>
        <v>Ostrava Hrabůvka</v>
      </c>
      <c r="G75" s="24"/>
      <c r="H75" s="24"/>
      <c r="I75" s="24"/>
      <c r="J75" s="24"/>
      <c r="K75" s="21" t="s">
        <v>12</v>
      </c>
      <c r="L75" s="24"/>
      <c r="M75" s="161" t="str">
        <f>IF(O9="","",O9)</f>
        <v>20.5.2018</v>
      </c>
      <c r="N75" s="161"/>
      <c r="O75" s="161"/>
      <c r="P75" s="161"/>
      <c r="Q75" s="24"/>
      <c r="R75" s="25"/>
    </row>
    <row r="76" spans="2:18" s="1" customFormat="1" ht="6.9" customHeight="1" x14ac:dyDescent="0.3">
      <c r="B76" s="23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5"/>
    </row>
    <row r="77" spans="2:18" s="1" customFormat="1" ht="13.2" x14ac:dyDescent="0.3">
      <c r="B77" s="23"/>
      <c r="C77" s="21" t="s">
        <v>13</v>
      </c>
      <c r="D77" s="24"/>
      <c r="E77" s="24"/>
      <c r="F77" s="19" t="str">
        <f>E12</f>
        <v>SMO MO Ostrava-Jih, Ostrava Hrabůvka</v>
      </c>
      <c r="G77" s="24"/>
      <c r="H77" s="24"/>
      <c r="I77" s="24"/>
      <c r="J77" s="24"/>
      <c r="K77" s="21" t="s">
        <v>17</v>
      </c>
      <c r="L77" s="24"/>
      <c r="M77" s="152" t="str">
        <f>E18</f>
        <v>Ing.Petr Bělák</v>
      </c>
      <c r="N77" s="152"/>
      <c r="O77" s="152"/>
      <c r="P77" s="152"/>
      <c r="Q77" s="152"/>
      <c r="R77" s="25"/>
    </row>
    <row r="78" spans="2:18" s="1" customFormat="1" ht="14.4" customHeight="1" x14ac:dyDescent="0.3">
      <c r="B78" s="23"/>
      <c r="C78" s="21" t="s">
        <v>16</v>
      </c>
      <c r="D78" s="24"/>
      <c r="E78" s="24"/>
      <c r="F78" s="19"/>
      <c r="G78" s="24"/>
      <c r="H78" s="24"/>
      <c r="I78" s="24"/>
      <c r="J78" s="24"/>
      <c r="K78" s="21" t="s">
        <v>19</v>
      </c>
      <c r="L78" s="24"/>
      <c r="M78" s="152" t="str">
        <f>E21</f>
        <v>PRIVAT Projekt Hlučín</v>
      </c>
      <c r="N78" s="152"/>
      <c r="O78" s="152"/>
      <c r="P78" s="152"/>
      <c r="Q78" s="152"/>
      <c r="R78" s="25"/>
    </row>
    <row r="79" spans="2:18" s="1" customFormat="1" ht="10.35" customHeight="1" x14ac:dyDescent="0.3">
      <c r="B79" s="23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5"/>
    </row>
    <row r="80" spans="2:18" s="1" customFormat="1" ht="29.25" customHeight="1" x14ac:dyDescent="0.3">
      <c r="B80" s="23"/>
      <c r="C80" s="162" t="s">
        <v>58</v>
      </c>
      <c r="D80" s="163"/>
      <c r="E80" s="163"/>
      <c r="F80" s="163"/>
      <c r="G80" s="163"/>
      <c r="H80" s="162" t="s">
        <v>59</v>
      </c>
      <c r="I80" s="164"/>
      <c r="J80" s="164"/>
      <c r="K80" s="162" t="s">
        <v>60</v>
      </c>
      <c r="L80" s="163"/>
      <c r="M80" s="162" t="s">
        <v>61</v>
      </c>
      <c r="N80" s="163"/>
      <c r="O80" s="163"/>
      <c r="P80" s="163"/>
      <c r="Q80" s="163"/>
      <c r="R80" s="25"/>
    </row>
    <row r="81" spans="2:65" s="1" customFormat="1" ht="10.35" customHeight="1" x14ac:dyDescent="0.3">
      <c r="B81" s="23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5"/>
    </row>
    <row r="82" spans="2:65" s="1" customFormat="1" ht="29.25" customHeight="1" x14ac:dyDescent="0.3">
      <c r="B82" s="23"/>
      <c r="C82" s="61" t="s">
        <v>62</v>
      </c>
      <c r="D82" s="24"/>
      <c r="E82" s="24"/>
      <c r="F82" s="24"/>
      <c r="G82" s="24"/>
      <c r="H82" s="165">
        <f>W111</f>
        <v>0</v>
      </c>
      <c r="I82" s="150"/>
      <c r="J82" s="150"/>
      <c r="K82" s="165">
        <f>X111</f>
        <v>0</v>
      </c>
      <c r="L82" s="150"/>
      <c r="M82" s="165">
        <f>M111</f>
        <v>0</v>
      </c>
      <c r="N82" s="166"/>
      <c r="O82" s="166"/>
      <c r="P82" s="166"/>
      <c r="Q82" s="166"/>
      <c r="R82" s="25"/>
      <c r="AU82" s="11" t="s">
        <v>63</v>
      </c>
    </row>
    <row r="83" spans="2:65" s="2" customFormat="1" ht="24.9" customHeight="1" x14ac:dyDescent="0.3">
      <c r="B83" s="62"/>
      <c r="C83" s="63"/>
      <c r="D83" s="64" t="s">
        <v>64</v>
      </c>
      <c r="E83" s="63"/>
      <c r="F83" s="63"/>
      <c r="G83" s="63"/>
      <c r="H83" s="167">
        <f>W112</f>
        <v>0</v>
      </c>
      <c r="I83" s="168"/>
      <c r="J83" s="168"/>
      <c r="K83" s="167">
        <f>X112</f>
        <v>0</v>
      </c>
      <c r="L83" s="168"/>
      <c r="M83" s="167">
        <f>M112</f>
        <v>0</v>
      </c>
      <c r="N83" s="168"/>
      <c r="O83" s="168"/>
      <c r="P83" s="168"/>
      <c r="Q83" s="168"/>
      <c r="R83" s="65"/>
    </row>
    <row r="84" spans="2:65" s="3" customFormat="1" ht="19.95" customHeight="1" x14ac:dyDescent="0.3">
      <c r="B84" s="66"/>
      <c r="C84" s="67"/>
      <c r="D84" s="68" t="s">
        <v>65</v>
      </c>
      <c r="E84" s="67"/>
      <c r="F84" s="67"/>
      <c r="G84" s="67"/>
      <c r="H84" s="169">
        <f>W113</f>
        <v>0</v>
      </c>
      <c r="I84" s="170"/>
      <c r="J84" s="170"/>
      <c r="K84" s="169">
        <f>X113</f>
        <v>0</v>
      </c>
      <c r="L84" s="170"/>
      <c r="M84" s="169">
        <f>M113</f>
        <v>0</v>
      </c>
      <c r="N84" s="170"/>
      <c r="O84" s="170"/>
      <c r="P84" s="170"/>
      <c r="Q84" s="170"/>
      <c r="R84" s="69"/>
    </row>
    <row r="85" spans="2:65" s="3" customFormat="1" ht="14.85" customHeight="1" x14ac:dyDescent="0.3">
      <c r="B85" s="66"/>
      <c r="C85" s="67"/>
      <c r="D85" s="68" t="s">
        <v>66</v>
      </c>
      <c r="E85" s="67"/>
      <c r="F85" s="67"/>
      <c r="G85" s="67"/>
      <c r="H85" s="169">
        <f>W118</f>
        <v>0</v>
      </c>
      <c r="I85" s="170"/>
      <c r="J85" s="170"/>
      <c r="K85" s="169">
        <f>X118</f>
        <v>0</v>
      </c>
      <c r="L85" s="170"/>
      <c r="M85" s="169">
        <f>M118</f>
        <v>0</v>
      </c>
      <c r="N85" s="170"/>
      <c r="O85" s="170"/>
      <c r="P85" s="170"/>
      <c r="Q85" s="170"/>
      <c r="R85" s="69"/>
    </row>
    <row r="86" spans="2:65" s="3" customFormat="1" ht="19.95" customHeight="1" x14ac:dyDescent="0.3">
      <c r="B86" s="66"/>
      <c r="C86" s="67"/>
      <c r="D86" s="68" t="s">
        <v>67</v>
      </c>
      <c r="E86" s="67"/>
      <c r="F86" s="67"/>
      <c r="G86" s="67"/>
      <c r="H86" s="169">
        <f>W136</f>
        <v>0</v>
      </c>
      <c r="I86" s="170"/>
      <c r="J86" s="170"/>
      <c r="K86" s="169">
        <f>X136</f>
        <v>0</v>
      </c>
      <c r="L86" s="170"/>
      <c r="M86" s="169">
        <f>M136</f>
        <v>0</v>
      </c>
      <c r="N86" s="170"/>
      <c r="O86" s="170"/>
      <c r="P86" s="170"/>
      <c r="Q86" s="170"/>
      <c r="R86" s="69"/>
    </row>
    <row r="87" spans="2:65" s="3" customFormat="1" ht="19.95" customHeight="1" x14ac:dyDescent="0.3">
      <c r="B87" s="66"/>
      <c r="C87" s="67"/>
      <c r="D87" s="68" t="s">
        <v>68</v>
      </c>
      <c r="E87" s="67"/>
      <c r="F87" s="67"/>
      <c r="G87" s="67"/>
      <c r="H87" s="169">
        <f>W138</f>
        <v>0</v>
      </c>
      <c r="I87" s="170"/>
      <c r="J87" s="170"/>
      <c r="K87" s="169">
        <f>X138</f>
        <v>0</v>
      </c>
      <c r="L87" s="170"/>
      <c r="M87" s="169">
        <f>M138</f>
        <v>0</v>
      </c>
      <c r="N87" s="170"/>
      <c r="O87" s="170"/>
      <c r="P87" s="170"/>
      <c r="Q87" s="170"/>
      <c r="R87" s="69"/>
    </row>
    <row r="88" spans="2:65" s="3" customFormat="1" ht="19.95" customHeight="1" x14ac:dyDescent="0.3">
      <c r="B88" s="66"/>
      <c r="C88" s="67"/>
      <c r="D88" s="68" t="s">
        <v>69</v>
      </c>
      <c r="E88" s="67"/>
      <c r="F88" s="67"/>
      <c r="G88" s="67"/>
      <c r="H88" s="169">
        <f>W149</f>
        <v>0</v>
      </c>
      <c r="I88" s="170"/>
      <c r="J88" s="170"/>
      <c r="K88" s="169">
        <f>X149</f>
        <v>0</v>
      </c>
      <c r="L88" s="170"/>
      <c r="M88" s="169">
        <f>M149</f>
        <v>0</v>
      </c>
      <c r="N88" s="170"/>
      <c r="O88" s="170"/>
      <c r="P88" s="170"/>
      <c r="Q88" s="170"/>
      <c r="R88" s="69"/>
    </row>
    <row r="89" spans="2:65" s="1" customFormat="1" ht="21.75" customHeight="1" x14ac:dyDescent="0.3">
      <c r="B89" s="23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5"/>
    </row>
    <row r="90" spans="2:65" s="1" customFormat="1" ht="29.25" customHeight="1" x14ac:dyDescent="0.3">
      <c r="B90" s="23"/>
      <c r="C90" s="61" t="s">
        <v>70</v>
      </c>
      <c r="D90" s="24"/>
      <c r="E90" s="24"/>
      <c r="F90" s="24"/>
      <c r="G90" s="24"/>
      <c r="H90" s="24"/>
      <c r="I90" s="24"/>
      <c r="J90" s="24"/>
      <c r="K90" s="24"/>
      <c r="L90" s="24"/>
      <c r="M90" s="166">
        <f>ROUND(M91+M92,2)</f>
        <v>0</v>
      </c>
      <c r="N90" s="171"/>
      <c r="O90" s="171"/>
      <c r="P90" s="171"/>
      <c r="Q90" s="171"/>
      <c r="R90" s="25"/>
      <c r="T90" s="70"/>
      <c r="U90" s="71" t="s">
        <v>25</v>
      </c>
    </row>
    <row r="91" spans="2:65" s="1" customFormat="1" ht="18" customHeight="1" x14ac:dyDescent="0.3">
      <c r="B91" s="72"/>
      <c r="C91" s="73"/>
      <c r="D91" s="172" t="s">
        <v>71</v>
      </c>
      <c r="E91" s="172"/>
      <c r="F91" s="172"/>
      <c r="G91" s="172"/>
      <c r="H91" s="172"/>
      <c r="I91" s="73"/>
      <c r="J91" s="73"/>
      <c r="K91" s="73"/>
      <c r="L91" s="73"/>
      <c r="M91" s="173"/>
      <c r="N91" s="173"/>
      <c r="O91" s="173"/>
      <c r="P91" s="173"/>
      <c r="Q91" s="173"/>
      <c r="R91" s="75"/>
      <c r="S91" s="73"/>
      <c r="T91" s="76"/>
      <c r="U91" s="77" t="s">
        <v>26</v>
      </c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78"/>
      <c r="AO91" s="78"/>
      <c r="AP91" s="78"/>
      <c r="AQ91" s="78"/>
      <c r="AR91" s="78"/>
      <c r="AS91" s="78"/>
      <c r="AT91" s="78"/>
      <c r="AU91" s="78"/>
      <c r="AV91" s="78"/>
      <c r="AW91" s="78"/>
      <c r="AX91" s="78"/>
      <c r="AY91" s="79" t="s">
        <v>72</v>
      </c>
      <c r="AZ91" s="78"/>
      <c r="BA91" s="78"/>
      <c r="BB91" s="78"/>
      <c r="BC91" s="78"/>
      <c r="BD91" s="78"/>
      <c r="BE91" s="80">
        <f>IF(U91="základní",M91,0)</f>
        <v>0</v>
      </c>
      <c r="BF91" s="80">
        <f>IF(U91="snížená",M91,0)</f>
        <v>0</v>
      </c>
      <c r="BG91" s="80">
        <f>IF(U91="zákl. přenesená",M91,0)</f>
        <v>0</v>
      </c>
      <c r="BH91" s="80">
        <f>IF(U91="sníž. přenesená",M91,0)</f>
        <v>0</v>
      </c>
      <c r="BI91" s="80">
        <f>IF(U91="nulová",M91,0)</f>
        <v>0</v>
      </c>
      <c r="BJ91" s="79" t="s">
        <v>44</v>
      </c>
      <c r="BK91" s="78"/>
      <c r="BL91" s="78"/>
      <c r="BM91" s="78"/>
    </row>
    <row r="92" spans="2:65" s="1" customFormat="1" ht="18" customHeight="1" x14ac:dyDescent="0.3">
      <c r="B92" s="72"/>
      <c r="C92" s="73"/>
      <c r="D92" s="74" t="s">
        <v>73</v>
      </c>
      <c r="E92" s="73"/>
      <c r="F92" s="73"/>
      <c r="G92" s="73"/>
      <c r="H92" s="73"/>
      <c r="I92" s="73"/>
      <c r="J92" s="73"/>
      <c r="K92" s="73"/>
      <c r="L92" s="73"/>
      <c r="M92" s="173"/>
      <c r="N92" s="173"/>
      <c r="O92" s="173"/>
      <c r="P92" s="173"/>
      <c r="Q92" s="173"/>
      <c r="R92" s="75"/>
      <c r="S92" s="73"/>
      <c r="T92" s="81"/>
      <c r="U92" s="82" t="s">
        <v>26</v>
      </c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N92" s="78"/>
      <c r="AO92" s="78"/>
      <c r="AP92" s="78"/>
      <c r="AQ92" s="78"/>
      <c r="AR92" s="78"/>
      <c r="AS92" s="78"/>
      <c r="AT92" s="78"/>
      <c r="AU92" s="78"/>
      <c r="AV92" s="78"/>
      <c r="AW92" s="78"/>
      <c r="AX92" s="78"/>
      <c r="AY92" s="79" t="s">
        <v>74</v>
      </c>
      <c r="AZ92" s="78"/>
      <c r="BA92" s="78"/>
      <c r="BB92" s="78"/>
      <c r="BC92" s="78"/>
      <c r="BD92" s="78"/>
      <c r="BE92" s="80">
        <f>IF(U92="základní",M92,0)</f>
        <v>0</v>
      </c>
      <c r="BF92" s="80">
        <f>IF(U92="snížená",M92,0)</f>
        <v>0</v>
      </c>
      <c r="BG92" s="80">
        <f>IF(U92="zákl. přenesená",M92,0)</f>
        <v>0</v>
      </c>
      <c r="BH92" s="80">
        <f>IF(U92="sníž. přenesená",M92,0)</f>
        <v>0</v>
      </c>
      <c r="BI92" s="80">
        <f>IF(U92="nulová",M92,0)</f>
        <v>0</v>
      </c>
      <c r="BJ92" s="79" t="s">
        <v>44</v>
      </c>
      <c r="BK92" s="78"/>
      <c r="BL92" s="78"/>
      <c r="BM92" s="78"/>
    </row>
    <row r="93" spans="2:65" s="1" customFormat="1" x14ac:dyDescent="0.3">
      <c r="B93" s="23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5"/>
    </row>
    <row r="94" spans="2:65" s="1" customFormat="1" ht="29.25" customHeight="1" x14ac:dyDescent="0.3">
      <c r="B94" s="23"/>
      <c r="C94" s="51" t="s">
        <v>46</v>
      </c>
      <c r="D94" s="52"/>
      <c r="E94" s="52"/>
      <c r="F94" s="52"/>
      <c r="G94" s="52"/>
      <c r="H94" s="52"/>
      <c r="I94" s="52"/>
      <c r="J94" s="52"/>
      <c r="K94" s="52"/>
      <c r="L94" s="174">
        <f>M82+M90</f>
        <v>0</v>
      </c>
      <c r="M94" s="174"/>
      <c r="N94" s="174"/>
      <c r="O94" s="174"/>
      <c r="P94" s="174"/>
      <c r="Q94" s="174"/>
      <c r="R94" s="25"/>
    </row>
    <row r="95" spans="2:65" s="1" customFormat="1" ht="6.9" customHeight="1" x14ac:dyDescent="0.3"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40"/>
    </row>
    <row r="99" spans="2:63" s="1" customFormat="1" ht="6.9" customHeight="1" x14ac:dyDescent="0.3"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3"/>
    </row>
    <row r="100" spans="2:63" s="1" customFormat="1" ht="36.9" customHeight="1" x14ac:dyDescent="0.3">
      <c r="B100" s="23"/>
      <c r="C100" s="145" t="s">
        <v>75</v>
      </c>
      <c r="D100" s="150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/>
      <c r="O100" s="150"/>
      <c r="P100" s="150"/>
      <c r="Q100" s="150"/>
      <c r="R100" s="25"/>
    </row>
    <row r="101" spans="2:63" s="1" customFormat="1" ht="6.9" customHeight="1" x14ac:dyDescent="0.3">
      <c r="B101" s="23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5"/>
    </row>
    <row r="102" spans="2:63" s="1" customFormat="1" ht="30" customHeight="1" x14ac:dyDescent="0.3">
      <c r="B102" s="23"/>
      <c r="C102" s="21" t="s">
        <v>7</v>
      </c>
      <c r="D102" s="24"/>
      <c r="E102" s="24"/>
      <c r="F102" s="147" t="e">
        <f>F6</f>
        <v>#REF!</v>
      </c>
      <c r="G102" s="148"/>
      <c r="H102" s="148"/>
      <c r="I102" s="148"/>
      <c r="J102" s="148"/>
      <c r="K102" s="148"/>
      <c r="L102" s="148"/>
      <c r="M102" s="148"/>
      <c r="N102" s="148"/>
      <c r="O102" s="148"/>
      <c r="P102" s="148"/>
      <c r="Q102" s="133"/>
      <c r="R102" s="25"/>
    </row>
    <row r="103" spans="2:63" s="1" customFormat="1" ht="36.9" customHeight="1" x14ac:dyDescent="0.3">
      <c r="B103" s="23"/>
      <c r="C103" s="44" t="s">
        <v>54</v>
      </c>
      <c r="D103" s="24"/>
      <c r="E103" s="24"/>
      <c r="F103" s="160" t="str">
        <f>F7</f>
        <v>SO 06.4 - Přípojka kanalizace</v>
      </c>
      <c r="G103" s="150"/>
      <c r="H103" s="150"/>
      <c r="I103" s="150"/>
      <c r="J103" s="150"/>
      <c r="K103" s="150"/>
      <c r="L103" s="150"/>
      <c r="M103" s="150"/>
      <c r="N103" s="150"/>
      <c r="O103" s="150"/>
      <c r="P103" s="150"/>
      <c r="Q103" s="24"/>
      <c r="R103" s="25"/>
    </row>
    <row r="104" spans="2:63" s="1" customFormat="1" ht="6.9" customHeight="1" x14ac:dyDescent="0.3">
      <c r="B104" s="23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5"/>
    </row>
    <row r="105" spans="2:63" s="1" customFormat="1" ht="18" customHeight="1" x14ac:dyDescent="0.3">
      <c r="B105" s="23"/>
      <c r="C105" s="21" t="s">
        <v>10</v>
      </c>
      <c r="D105" s="24"/>
      <c r="E105" s="24"/>
      <c r="F105" s="19" t="str">
        <f>F9</f>
        <v>Ostrava Hrabůvka</v>
      </c>
      <c r="G105" s="24"/>
      <c r="H105" s="24"/>
      <c r="I105" s="24"/>
      <c r="J105" s="24"/>
      <c r="K105" s="21" t="s">
        <v>12</v>
      </c>
      <c r="L105" s="24"/>
      <c r="M105" s="161" t="str">
        <f>IF(O9="","",O9)</f>
        <v>20.5.2018</v>
      </c>
      <c r="N105" s="161"/>
      <c r="O105" s="161"/>
      <c r="P105" s="161"/>
      <c r="Q105" s="24"/>
      <c r="R105" s="25"/>
    </row>
    <row r="106" spans="2:63" s="1" customFormat="1" ht="6.9" customHeight="1" x14ac:dyDescent="0.3">
      <c r="B106" s="23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5"/>
    </row>
    <row r="107" spans="2:63" s="1" customFormat="1" ht="13.2" x14ac:dyDescent="0.3">
      <c r="B107" s="23"/>
      <c r="C107" s="21" t="s">
        <v>13</v>
      </c>
      <c r="D107" s="24"/>
      <c r="E107" s="24"/>
      <c r="F107" s="19" t="str">
        <f>E12</f>
        <v>SMO MO Ostrava-Jih, Ostrava Hrabůvka</v>
      </c>
      <c r="G107" s="24"/>
      <c r="H107" s="24"/>
      <c r="I107" s="24"/>
      <c r="J107" s="24"/>
      <c r="K107" s="21" t="s">
        <v>17</v>
      </c>
      <c r="L107" s="24"/>
      <c r="M107" s="152" t="str">
        <f>E18</f>
        <v>Ing.Petr Bělák</v>
      </c>
      <c r="N107" s="152"/>
      <c r="O107" s="152"/>
      <c r="P107" s="152"/>
      <c r="Q107" s="152"/>
      <c r="R107" s="25"/>
    </row>
    <row r="108" spans="2:63" s="1" customFormat="1" ht="14.4" customHeight="1" x14ac:dyDescent="0.3">
      <c r="B108" s="23"/>
      <c r="C108" s="21" t="s">
        <v>16</v>
      </c>
      <c r="D108" s="24"/>
      <c r="E108" s="24"/>
      <c r="F108" s="19"/>
      <c r="G108" s="24"/>
      <c r="H108" s="24"/>
      <c r="I108" s="24"/>
      <c r="J108" s="24"/>
      <c r="K108" s="21" t="s">
        <v>19</v>
      </c>
      <c r="L108" s="24"/>
      <c r="M108" s="152" t="str">
        <f>E21</f>
        <v>PRIVAT Projekt Hlučín</v>
      </c>
      <c r="N108" s="152"/>
      <c r="O108" s="152"/>
      <c r="P108" s="152"/>
      <c r="Q108" s="152"/>
      <c r="R108" s="25"/>
    </row>
    <row r="109" spans="2:63" s="1" customFormat="1" ht="10.35" customHeight="1" x14ac:dyDescent="0.3">
      <c r="B109" s="23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5"/>
    </row>
    <row r="110" spans="2:63" s="4" customFormat="1" ht="29.25" customHeight="1" x14ac:dyDescent="0.3">
      <c r="B110" s="83"/>
      <c r="C110" s="84" t="s">
        <v>76</v>
      </c>
      <c r="D110" s="85" t="s">
        <v>77</v>
      </c>
      <c r="E110" s="85" t="s">
        <v>41</v>
      </c>
      <c r="F110" s="175" t="s">
        <v>78</v>
      </c>
      <c r="G110" s="175"/>
      <c r="H110" s="175"/>
      <c r="I110" s="175"/>
      <c r="J110" s="85" t="s">
        <v>79</v>
      </c>
      <c r="K110" s="85" t="s">
        <v>80</v>
      </c>
      <c r="L110" s="85" t="s">
        <v>81</v>
      </c>
      <c r="M110" s="175" t="s">
        <v>82</v>
      </c>
      <c r="N110" s="175"/>
      <c r="O110" s="175"/>
      <c r="P110" s="175" t="s">
        <v>61</v>
      </c>
      <c r="Q110" s="176"/>
      <c r="R110" s="86"/>
      <c r="T110" s="46" t="s">
        <v>83</v>
      </c>
      <c r="U110" s="47" t="s">
        <v>25</v>
      </c>
      <c r="V110" s="47" t="s">
        <v>84</v>
      </c>
      <c r="W110" s="47" t="s">
        <v>85</v>
      </c>
      <c r="X110" s="47" t="s">
        <v>86</v>
      </c>
      <c r="Y110" s="47" t="s">
        <v>87</v>
      </c>
      <c r="Z110" s="47" t="s">
        <v>88</v>
      </c>
      <c r="AA110" s="47" t="s">
        <v>89</v>
      </c>
      <c r="AB110" s="47" t="s">
        <v>90</v>
      </c>
      <c r="AC110" s="47" t="s">
        <v>91</v>
      </c>
      <c r="AD110" s="48" t="s">
        <v>92</v>
      </c>
    </row>
    <row r="111" spans="2:63" s="1" customFormat="1" ht="29.25" customHeight="1" x14ac:dyDescent="0.35">
      <c r="B111" s="23"/>
      <c r="C111" s="50" t="s">
        <v>55</v>
      </c>
      <c r="D111" s="24"/>
      <c r="E111" s="24"/>
      <c r="F111" s="24"/>
      <c r="G111" s="24"/>
      <c r="H111" s="24"/>
      <c r="I111" s="24"/>
      <c r="J111" s="24"/>
      <c r="K111" s="24"/>
      <c r="L111" s="24"/>
      <c r="M111" s="192">
        <f>M112</f>
        <v>0</v>
      </c>
      <c r="N111" s="193"/>
      <c r="O111" s="193"/>
      <c r="P111" s="193"/>
      <c r="Q111" s="193"/>
      <c r="R111" s="25"/>
      <c r="T111" s="49"/>
      <c r="U111" s="30"/>
      <c r="V111" s="30"/>
      <c r="W111" s="87">
        <f>W112</f>
        <v>0</v>
      </c>
      <c r="X111" s="87">
        <f>X112</f>
        <v>0</v>
      </c>
      <c r="Y111" s="30"/>
      <c r="Z111" s="88">
        <f>Z112</f>
        <v>86.877897000000004</v>
      </c>
      <c r="AA111" s="30"/>
      <c r="AB111" s="88">
        <f>AB112</f>
        <v>40.456561999999998</v>
      </c>
      <c r="AC111" s="30"/>
      <c r="AD111" s="89">
        <f>AD112</f>
        <v>0</v>
      </c>
      <c r="AT111" s="11" t="s">
        <v>42</v>
      </c>
      <c r="AU111" s="11" t="s">
        <v>63</v>
      </c>
      <c r="BK111" s="90">
        <f>BK112</f>
        <v>0</v>
      </c>
    </row>
    <row r="112" spans="2:63" s="5" customFormat="1" ht="37.35" customHeight="1" x14ac:dyDescent="0.35">
      <c r="B112" s="91"/>
      <c r="C112" s="92"/>
      <c r="D112" s="93" t="s">
        <v>64</v>
      </c>
      <c r="E112" s="93"/>
      <c r="F112" s="93"/>
      <c r="G112" s="93"/>
      <c r="H112" s="93"/>
      <c r="I112" s="93"/>
      <c r="J112" s="93"/>
      <c r="K112" s="93"/>
      <c r="L112" s="93"/>
      <c r="M112" s="194">
        <f>M113+M136+M138+M149</f>
        <v>0</v>
      </c>
      <c r="N112" s="167"/>
      <c r="O112" s="167"/>
      <c r="P112" s="167"/>
      <c r="Q112" s="167"/>
      <c r="R112" s="94"/>
      <c r="T112" s="95"/>
      <c r="U112" s="92"/>
      <c r="V112" s="92"/>
      <c r="W112" s="96">
        <f>W113+W136+W138+W149</f>
        <v>0</v>
      </c>
      <c r="X112" s="96">
        <f>X113+X136+X138+X149</f>
        <v>0</v>
      </c>
      <c r="Y112" s="92"/>
      <c r="Z112" s="97">
        <f>Z113+Z136+Z138+Z149</f>
        <v>86.877897000000004</v>
      </c>
      <c r="AA112" s="92"/>
      <c r="AB112" s="97">
        <f>AB113+AB136+AB138+AB149</f>
        <v>40.456561999999998</v>
      </c>
      <c r="AC112" s="92"/>
      <c r="AD112" s="98">
        <f>AD113+AD136+AD138+AD149</f>
        <v>0</v>
      </c>
      <c r="AR112" s="99" t="s">
        <v>44</v>
      </c>
      <c r="AT112" s="100" t="s">
        <v>42</v>
      </c>
      <c r="AU112" s="100" t="s">
        <v>43</v>
      </c>
      <c r="AY112" s="99" t="s">
        <v>93</v>
      </c>
      <c r="BK112" s="101">
        <f>BK113+BK136+BK138+BK149</f>
        <v>0</v>
      </c>
    </row>
    <row r="113" spans="2:65" s="5" customFormat="1" ht="19.95" customHeight="1" x14ac:dyDescent="0.35">
      <c r="B113" s="91"/>
      <c r="C113" s="92"/>
      <c r="D113" s="102" t="s">
        <v>65</v>
      </c>
      <c r="E113" s="102"/>
      <c r="F113" s="102"/>
      <c r="G113" s="102"/>
      <c r="H113" s="102"/>
      <c r="I113" s="102"/>
      <c r="J113" s="102"/>
      <c r="K113" s="102"/>
      <c r="L113" s="102"/>
      <c r="M113" s="195">
        <f>M118+P117+P116+P115+P114</f>
        <v>0</v>
      </c>
      <c r="N113" s="196"/>
      <c r="O113" s="196"/>
      <c r="P113" s="196"/>
      <c r="Q113" s="196"/>
      <c r="R113" s="94"/>
      <c r="T113" s="95"/>
      <c r="U113" s="92"/>
      <c r="V113" s="92"/>
      <c r="W113" s="96">
        <f>W114+SUM(W115:W118)</f>
        <v>0</v>
      </c>
      <c r="X113" s="96">
        <f>X114+SUM(X115:X118)</f>
        <v>0</v>
      </c>
      <c r="Y113" s="92"/>
      <c r="Z113" s="97">
        <f>Z114+SUM(Z115:Z118)</f>
        <v>62.890202000000009</v>
      </c>
      <c r="AA113" s="92"/>
      <c r="AB113" s="97">
        <f>AB114+SUM(AB115:AB118)</f>
        <v>40.378999999999998</v>
      </c>
      <c r="AC113" s="92"/>
      <c r="AD113" s="98">
        <f>AD114+SUM(AD115:AD118)</f>
        <v>0</v>
      </c>
      <c r="AR113" s="99" t="s">
        <v>44</v>
      </c>
      <c r="AT113" s="100" t="s">
        <v>42</v>
      </c>
      <c r="AU113" s="100" t="s">
        <v>44</v>
      </c>
      <c r="AY113" s="99" t="s">
        <v>93</v>
      </c>
      <c r="BK113" s="101">
        <f>BK114+SUM(BK115:BK118)</f>
        <v>0</v>
      </c>
    </row>
    <row r="114" spans="2:65" s="1" customFormat="1" ht="20.100000000000001" customHeight="1" x14ac:dyDescent="0.3">
      <c r="B114" s="72"/>
      <c r="C114" s="103" t="s">
        <v>44</v>
      </c>
      <c r="D114" s="103" t="s">
        <v>94</v>
      </c>
      <c r="E114" s="104" t="s">
        <v>95</v>
      </c>
      <c r="F114" s="177" t="s">
        <v>96</v>
      </c>
      <c r="G114" s="177"/>
      <c r="H114" s="177"/>
      <c r="I114" s="177"/>
      <c r="J114" s="129" t="s">
        <v>150</v>
      </c>
      <c r="K114" s="106">
        <v>1</v>
      </c>
      <c r="L114" s="107">
        <v>0</v>
      </c>
      <c r="M114" s="178"/>
      <c r="N114" s="178"/>
      <c r="O114" s="178"/>
      <c r="P114" s="178">
        <f>ROUND(V114*K114,2)</f>
        <v>0</v>
      </c>
      <c r="Q114" s="178"/>
      <c r="R114" s="75"/>
      <c r="T114" s="108" t="s">
        <v>1</v>
      </c>
      <c r="U114" s="28" t="s">
        <v>26</v>
      </c>
      <c r="V114" s="57">
        <f>L114+M114</f>
        <v>0</v>
      </c>
      <c r="W114" s="57">
        <f>ROUND(L114*K114,2)</f>
        <v>0</v>
      </c>
      <c r="X114" s="57">
        <f>ROUND(M114*K114,2)</f>
        <v>0</v>
      </c>
      <c r="Y114" s="109">
        <v>0</v>
      </c>
      <c r="Z114" s="109">
        <f>Y114*K114</f>
        <v>0</v>
      </c>
      <c r="AA114" s="109">
        <v>0</v>
      </c>
      <c r="AB114" s="109">
        <f>AA114*K114</f>
        <v>0</v>
      </c>
      <c r="AC114" s="109">
        <v>0</v>
      </c>
      <c r="AD114" s="110">
        <f>AC114*K114</f>
        <v>0</v>
      </c>
      <c r="AR114" s="11" t="s">
        <v>97</v>
      </c>
      <c r="AT114" s="11" t="s">
        <v>94</v>
      </c>
      <c r="AU114" s="11" t="s">
        <v>52</v>
      </c>
      <c r="AY114" s="11" t="s">
        <v>93</v>
      </c>
      <c r="BE114" s="111">
        <f>IF(U114="základní",P114,0)</f>
        <v>0</v>
      </c>
      <c r="BF114" s="111">
        <f>IF(U114="snížená",P114,0)</f>
        <v>0</v>
      </c>
      <c r="BG114" s="111">
        <f>IF(U114="zákl. přenesená",P114,0)</f>
        <v>0</v>
      </c>
      <c r="BH114" s="111">
        <f>IF(U114="sníž. přenesená",P114,0)</f>
        <v>0</v>
      </c>
      <c r="BI114" s="111">
        <f>IF(U114="nulová",P114,0)</f>
        <v>0</v>
      </c>
      <c r="BJ114" s="11" t="s">
        <v>44</v>
      </c>
      <c r="BK114" s="111">
        <f>ROUND(V114*K114,2)</f>
        <v>0</v>
      </c>
      <c r="BL114" s="11" t="s">
        <v>97</v>
      </c>
      <c r="BM114" s="11" t="s">
        <v>154</v>
      </c>
    </row>
    <row r="115" spans="2:65" s="1" customFormat="1" ht="20.100000000000001" customHeight="1" x14ac:dyDescent="0.3">
      <c r="B115" s="72"/>
      <c r="C115" s="103" t="s">
        <v>52</v>
      </c>
      <c r="D115" s="103" t="s">
        <v>94</v>
      </c>
      <c r="E115" s="104" t="s">
        <v>98</v>
      </c>
      <c r="F115" s="177" t="s">
        <v>99</v>
      </c>
      <c r="G115" s="177"/>
      <c r="H115" s="177"/>
      <c r="I115" s="177"/>
      <c r="J115" s="129" t="s">
        <v>150</v>
      </c>
      <c r="K115" s="106">
        <v>1</v>
      </c>
      <c r="L115" s="107">
        <v>0</v>
      </c>
      <c r="M115" s="178"/>
      <c r="N115" s="178"/>
      <c r="O115" s="178"/>
      <c r="P115" s="178">
        <f>ROUND(V115*K115,2)</f>
        <v>0</v>
      </c>
      <c r="Q115" s="178"/>
      <c r="R115" s="75"/>
      <c r="T115" s="108" t="s">
        <v>1</v>
      </c>
      <c r="U115" s="28" t="s">
        <v>26</v>
      </c>
      <c r="V115" s="57">
        <f>L115+M115</f>
        <v>0</v>
      </c>
      <c r="W115" s="57">
        <f>ROUND(L115*K115,2)</f>
        <v>0</v>
      </c>
      <c r="X115" s="57">
        <f>ROUND(M115*K115,2)</f>
        <v>0</v>
      </c>
      <c r="Y115" s="109">
        <v>0</v>
      </c>
      <c r="Z115" s="109">
        <f>Y115*K115</f>
        <v>0</v>
      </c>
      <c r="AA115" s="109">
        <v>0</v>
      </c>
      <c r="AB115" s="109">
        <f>AA115*K115</f>
        <v>0</v>
      </c>
      <c r="AC115" s="109">
        <v>0</v>
      </c>
      <c r="AD115" s="110">
        <f>AC115*K115</f>
        <v>0</v>
      </c>
      <c r="AR115" s="11" t="s">
        <v>97</v>
      </c>
      <c r="AT115" s="11" t="s">
        <v>94</v>
      </c>
      <c r="AU115" s="11" t="s">
        <v>52</v>
      </c>
      <c r="AY115" s="11" t="s">
        <v>93</v>
      </c>
      <c r="BE115" s="111">
        <f>IF(U115="základní",P115,0)</f>
        <v>0</v>
      </c>
      <c r="BF115" s="111">
        <f>IF(U115="snížená",P115,0)</f>
        <v>0</v>
      </c>
      <c r="BG115" s="111">
        <f>IF(U115="zákl. přenesená",P115,0)</f>
        <v>0</v>
      </c>
      <c r="BH115" s="111">
        <f>IF(U115="sníž. přenesená",P115,0)</f>
        <v>0</v>
      </c>
      <c r="BI115" s="111">
        <f>IF(U115="nulová",P115,0)</f>
        <v>0</v>
      </c>
      <c r="BJ115" s="11" t="s">
        <v>44</v>
      </c>
      <c r="BK115" s="111">
        <f>ROUND(V115*K115,2)</f>
        <v>0</v>
      </c>
      <c r="BL115" s="11" t="s">
        <v>97</v>
      </c>
      <c r="BM115" s="11" t="s">
        <v>155</v>
      </c>
    </row>
    <row r="116" spans="2:65" s="1" customFormat="1" ht="20.100000000000001" customHeight="1" x14ac:dyDescent="0.3">
      <c r="B116" s="72"/>
      <c r="C116" s="103" t="s">
        <v>100</v>
      </c>
      <c r="D116" s="103" t="s">
        <v>94</v>
      </c>
      <c r="E116" s="104" t="s">
        <v>101</v>
      </c>
      <c r="F116" s="179" t="s">
        <v>201</v>
      </c>
      <c r="G116" s="177"/>
      <c r="H116" s="177"/>
      <c r="I116" s="177"/>
      <c r="J116" s="129" t="s">
        <v>150</v>
      </c>
      <c r="K116" s="106">
        <v>1</v>
      </c>
      <c r="L116" s="107">
        <v>0</v>
      </c>
      <c r="M116" s="178"/>
      <c r="N116" s="178"/>
      <c r="O116" s="178"/>
      <c r="P116" s="178">
        <f>ROUND(V116*K116,2)</f>
        <v>0</v>
      </c>
      <c r="Q116" s="178"/>
      <c r="R116" s="75"/>
      <c r="T116" s="108" t="s">
        <v>1</v>
      </c>
      <c r="U116" s="28" t="s">
        <v>26</v>
      </c>
      <c r="V116" s="57">
        <f>L116+M116</f>
        <v>0</v>
      </c>
      <c r="W116" s="57">
        <f>ROUND(L116*K116,2)</f>
        <v>0</v>
      </c>
      <c r="X116" s="57">
        <f>ROUND(M116*K116,2)</f>
        <v>0</v>
      </c>
      <c r="Y116" s="109">
        <v>0</v>
      </c>
      <c r="Z116" s="109">
        <f>Y116*K116</f>
        <v>0</v>
      </c>
      <c r="AA116" s="109">
        <v>0</v>
      </c>
      <c r="AB116" s="109">
        <f>AA116*K116</f>
        <v>0</v>
      </c>
      <c r="AC116" s="109">
        <v>0</v>
      </c>
      <c r="AD116" s="110">
        <f>AC116*K116</f>
        <v>0</v>
      </c>
      <c r="AR116" s="11" t="s">
        <v>97</v>
      </c>
      <c r="AT116" s="11" t="s">
        <v>94</v>
      </c>
      <c r="AU116" s="11" t="s">
        <v>52</v>
      </c>
      <c r="AY116" s="11" t="s">
        <v>93</v>
      </c>
      <c r="BE116" s="111">
        <f>IF(U116="základní",P116,0)</f>
        <v>0</v>
      </c>
      <c r="BF116" s="111">
        <f>IF(U116="snížená",P116,0)</f>
        <v>0</v>
      </c>
      <c r="BG116" s="111">
        <f>IF(U116="zákl. přenesená",P116,0)</f>
        <v>0</v>
      </c>
      <c r="BH116" s="111">
        <f>IF(U116="sníž. přenesená",P116,0)</f>
        <v>0</v>
      </c>
      <c r="BI116" s="111">
        <f>IF(U116="nulová",P116,0)</f>
        <v>0</v>
      </c>
      <c r="BJ116" s="11" t="s">
        <v>44</v>
      </c>
      <c r="BK116" s="111">
        <f>ROUND(V116*K116,2)</f>
        <v>0</v>
      </c>
      <c r="BL116" s="11" t="s">
        <v>97</v>
      </c>
      <c r="BM116" s="11" t="s">
        <v>156</v>
      </c>
    </row>
    <row r="117" spans="2:65" s="1" customFormat="1" ht="20.100000000000001" customHeight="1" x14ac:dyDescent="0.3">
      <c r="B117" s="72"/>
      <c r="C117" s="103" t="s">
        <v>97</v>
      </c>
      <c r="D117" s="103" t="s">
        <v>94</v>
      </c>
      <c r="E117" s="104" t="s">
        <v>102</v>
      </c>
      <c r="F117" s="177" t="s">
        <v>103</v>
      </c>
      <c r="G117" s="177"/>
      <c r="H117" s="177"/>
      <c r="I117" s="177"/>
      <c r="J117" s="129" t="s">
        <v>150</v>
      </c>
      <c r="K117" s="106">
        <v>1</v>
      </c>
      <c r="L117" s="107">
        <v>0</v>
      </c>
      <c r="M117" s="178"/>
      <c r="N117" s="178"/>
      <c r="O117" s="178"/>
      <c r="P117" s="178">
        <f>ROUND(V117*K117,2)</f>
        <v>0</v>
      </c>
      <c r="Q117" s="178"/>
      <c r="R117" s="75"/>
      <c r="T117" s="108" t="s">
        <v>1</v>
      </c>
      <c r="U117" s="28" t="s">
        <v>26</v>
      </c>
      <c r="V117" s="57">
        <f>L117+M117</f>
        <v>0</v>
      </c>
      <c r="W117" s="57">
        <f>ROUND(L117*K117,2)</f>
        <v>0</v>
      </c>
      <c r="X117" s="57">
        <f>ROUND(M117*K117,2)</f>
        <v>0</v>
      </c>
      <c r="Y117" s="109">
        <v>0</v>
      </c>
      <c r="Z117" s="109">
        <f>Y117*K117</f>
        <v>0</v>
      </c>
      <c r="AA117" s="109">
        <v>0</v>
      </c>
      <c r="AB117" s="109">
        <f>AA117*K117</f>
        <v>0</v>
      </c>
      <c r="AC117" s="109">
        <v>0</v>
      </c>
      <c r="AD117" s="110">
        <f>AC117*K117</f>
        <v>0</v>
      </c>
      <c r="AR117" s="11" t="s">
        <v>97</v>
      </c>
      <c r="AT117" s="11" t="s">
        <v>94</v>
      </c>
      <c r="AU117" s="11" t="s">
        <v>52</v>
      </c>
      <c r="AY117" s="11" t="s">
        <v>93</v>
      </c>
      <c r="BE117" s="111">
        <f>IF(U117="základní",P117,0)</f>
        <v>0</v>
      </c>
      <c r="BF117" s="111">
        <f>IF(U117="snížená",P117,0)</f>
        <v>0</v>
      </c>
      <c r="BG117" s="111">
        <f>IF(U117="zákl. přenesená",P117,0)</f>
        <v>0</v>
      </c>
      <c r="BH117" s="111">
        <f>IF(U117="sníž. přenesená",P117,0)</f>
        <v>0</v>
      </c>
      <c r="BI117" s="111">
        <f>IF(U117="nulová",P117,0)</f>
        <v>0</v>
      </c>
      <c r="BJ117" s="11" t="s">
        <v>44</v>
      </c>
      <c r="BK117" s="111">
        <f>ROUND(V117*K117,2)</f>
        <v>0</v>
      </c>
      <c r="BL117" s="11" t="s">
        <v>97</v>
      </c>
      <c r="BM117" s="11" t="s">
        <v>157</v>
      </c>
    </row>
    <row r="118" spans="2:65" s="5" customFormat="1" ht="22.35" customHeight="1" x14ac:dyDescent="0.35">
      <c r="B118" s="91"/>
      <c r="C118" s="92"/>
      <c r="D118" s="102" t="s">
        <v>66</v>
      </c>
      <c r="E118" s="102"/>
      <c r="F118" s="102"/>
      <c r="G118" s="102"/>
      <c r="H118" s="102"/>
      <c r="I118" s="102"/>
      <c r="J118" s="102"/>
      <c r="K118" s="102"/>
      <c r="L118" s="102"/>
      <c r="M118" s="197">
        <f>SUM(P119:Q134)</f>
        <v>0</v>
      </c>
      <c r="N118" s="198"/>
      <c r="O118" s="198"/>
      <c r="P118" s="198"/>
      <c r="Q118" s="198"/>
      <c r="R118" s="94"/>
      <c r="T118" s="95"/>
      <c r="U118" s="92"/>
      <c r="V118" s="92"/>
      <c r="W118" s="96">
        <f>SUM(W119:W135)</f>
        <v>0</v>
      </c>
      <c r="X118" s="96">
        <f>SUM(X119:X135)</f>
        <v>0</v>
      </c>
      <c r="Y118" s="92"/>
      <c r="Z118" s="97">
        <f>SUM(Z119:Z135)</f>
        <v>62.890202000000009</v>
      </c>
      <c r="AA118" s="92"/>
      <c r="AB118" s="97">
        <f>SUM(AB119:AB135)</f>
        <v>40.378999999999998</v>
      </c>
      <c r="AC118" s="92"/>
      <c r="AD118" s="98">
        <f>SUM(AD119:AD135)</f>
        <v>0</v>
      </c>
      <c r="AR118" s="99" t="s">
        <v>44</v>
      </c>
      <c r="AT118" s="100" t="s">
        <v>42</v>
      </c>
      <c r="AU118" s="100" t="s">
        <v>52</v>
      </c>
      <c r="AY118" s="99" t="s">
        <v>93</v>
      </c>
      <c r="BK118" s="101">
        <f>SUM(BK119:BK135)</f>
        <v>0</v>
      </c>
    </row>
    <row r="119" spans="2:65" s="1" customFormat="1" ht="20.100000000000001" customHeight="1" x14ac:dyDescent="0.3">
      <c r="B119" s="72"/>
      <c r="C119" s="103" t="s">
        <v>104</v>
      </c>
      <c r="D119" s="103" t="s">
        <v>94</v>
      </c>
      <c r="E119" s="104" t="s">
        <v>158</v>
      </c>
      <c r="F119" s="177" t="s">
        <v>159</v>
      </c>
      <c r="G119" s="177"/>
      <c r="H119" s="177"/>
      <c r="I119" s="177"/>
      <c r="J119" s="105" t="s">
        <v>105</v>
      </c>
      <c r="K119" s="106">
        <v>24.03</v>
      </c>
      <c r="L119" s="107">
        <v>0</v>
      </c>
      <c r="M119" s="178"/>
      <c r="N119" s="178"/>
      <c r="O119" s="178"/>
      <c r="P119" s="178">
        <f t="shared" ref="P119:P130" si="0">ROUND(V119*K119,2)</f>
        <v>0</v>
      </c>
      <c r="Q119" s="178"/>
      <c r="R119" s="75"/>
      <c r="T119" s="108" t="s">
        <v>1</v>
      </c>
      <c r="U119" s="28" t="s">
        <v>26</v>
      </c>
      <c r="V119" s="57">
        <f t="shared" ref="V119:V130" si="1">L119+M119</f>
        <v>0</v>
      </c>
      <c r="W119" s="57">
        <f t="shared" ref="W119:W130" si="2">ROUND(L119*K119,2)</f>
        <v>0</v>
      </c>
      <c r="X119" s="57">
        <f t="shared" ref="X119:X130" si="3">ROUND(M119*K119,2)</f>
        <v>0</v>
      </c>
      <c r="Y119" s="109">
        <v>1.43</v>
      </c>
      <c r="Z119" s="109">
        <f t="shared" ref="Z119:Z130" si="4">Y119*K119</f>
        <v>34.362900000000003</v>
      </c>
      <c r="AA119" s="109">
        <v>0</v>
      </c>
      <c r="AB119" s="109">
        <f t="shared" ref="AB119:AB130" si="5">AA119*K119</f>
        <v>0</v>
      </c>
      <c r="AC119" s="109">
        <v>0</v>
      </c>
      <c r="AD119" s="110">
        <f t="shared" ref="AD119:AD130" si="6">AC119*K119</f>
        <v>0</v>
      </c>
      <c r="AR119" s="11" t="s">
        <v>97</v>
      </c>
      <c r="AT119" s="11" t="s">
        <v>94</v>
      </c>
      <c r="AU119" s="11" t="s">
        <v>100</v>
      </c>
      <c r="AY119" s="11" t="s">
        <v>93</v>
      </c>
      <c r="BE119" s="111">
        <f t="shared" ref="BE119:BE130" si="7">IF(U119="základní",P119,0)</f>
        <v>0</v>
      </c>
      <c r="BF119" s="111">
        <f t="shared" ref="BF119:BF130" si="8">IF(U119="snížená",P119,0)</f>
        <v>0</v>
      </c>
      <c r="BG119" s="111">
        <f t="shared" ref="BG119:BG130" si="9">IF(U119="zákl. přenesená",P119,0)</f>
        <v>0</v>
      </c>
      <c r="BH119" s="111">
        <f t="shared" ref="BH119:BH130" si="10">IF(U119="sníž. přenesená",P119,0)</f>
        <v>0</v>
      </c>
      <c r="BI119" s="111">
        <f t="shared" ref="BI119:BI130" si="11">IF(U119="nulová",P119,0)</f>
        <v>0</v>
      </c>
      <c r="BJ119" s="11" t="s">
        <v>44</v>
      </c>
      <c r="BK119" s="111">
        <f t="shared" ref="BK119:BK130" si="12">ROUND(V119*K119,2)</f>
        <v>0</v>
      </c>
      <c r="BL119" s="11" t="s">
        <v>97</v>
      </c>
      <c r="BM119" s="11" t="s">
        <v>160</v>
      </c>
    </row>
    <row r="120" spans="2:65" s="1" customFormat="1" ht="20.100000000000001" customHeight="1" x14ac:dyDescent="0.3">
      <c r="B120" s="72"/>
      <c r="C120" s="103" t="s">
        <v>107</v>
      </c>
      <c r="D120" s="103" t="s">
        <v>94</v>
      </c>
      <c r="E120" s="104" t="s">
        <v>110</v>
      </c>
      <c r="F120" s="177" t="s">
        <v>111</v>
      </c>
      <c r="G120" s="177"/>
      <c r="H120" s="177"/>
      <c r="I120" s="177"/>
      <c r="J120" s="105" t="s">
        <v>105</v>
      </c>
      <c r="K120" s="106">
        <v>4.806</v>
      </c>
      <c r="L120" s="107">
        <v>0</v>
      </c>
      <c r="M120" s="178"/>
      <c r="N120" s="178"/>
      <c r="O120" s="178"/>
      <c r="P120" s="178">
        <f t="shared" si="0"/>
        <v>0</v>
      </c>
      <c r="Q120" s="178"/>
      <c r="R120" s="75"/>
      <c r="T120" s="108" t="s">
        <v>1</v>
      </c>
      <c r="U120" s="28" t="s">
        <v>26</v>
      </c>
      <c r="V120" s="57">
        <f t="shared" si="1"/>
        <v>0</v>
      </c>
      <c r="W120" s="57">
        <f t="shared" si="2"/>
        <v>0</v>
      </c>
      <c r="X120" s="57">
        <f t="shared" si="3"/>
        <v>0</v>
      </c>
      <c r="Y120" s="109">
        <v>0.1</v>
      </c>
      <c r="Z120" s="109">
        <f t="shared" si="4"/>
        <v>0.48060000000000003</v>
      </c>
      <c r="AA120" s="109">
        <v>0</v>
      </c>
      <c r="AB120" s="109">
        <f t="shared" si="5"/>
        <v>0</v>
      </c>
      <c r="AC120" s="109">
        <v>0</v>
      </c>
      <c r="AD120" s="110">
        <f t="shared" si="6"/>
        <v>0</v>
      </c>
      <c r="AR120" s="11" t="s">
        <v>97</v>
      </c>
      <c r="AT120" s="11" t="s">
        <v>94</v>
      </c>
      <c r="AU120" s="11" t="s">
        <v>100</v>
      </c>
      <c r="AY120" s="11" t="s">
        <v>93</v>
      </c>
      <c r="BE120" s="111">
        <f t="shared" si="7"/>
        <v>0</v>
      </c>
      <c r="BF120" s="111">
        <f t="shared" si="8"/>
        <v>0</v>
      </c>
      <c r="BG120" s="111">
        <f t="shared" si="9"/>
        <v>0</v>
      </c>
      <c r="BH120" s="111">
        <f t="shared" si="10"/>
        <v>0</v>
      </c>
      <c r="BI120" s="111">
        <f t="shared" si="11"/>
        <v>0</v>
      </c>
      <c r="BJ120" s="11" t="s">
        <v>44</v>
      </c>
      <c r="BK120" s="111">
        <f t="shared" si="12"/>
        <v>0</v>
      </c>
      <c r="BL120" s="11" t="s">
        <v>97</v>
      </c>
      <c r="BM120" s="11" t="s">
        <v>161</v>
      </c>
    </row>
    <row r="121" spans="2:65" s="1" customFormat="1" ht="30" customHeight="1" x14ac:dyDescent="0.3">
      <c r="B121" s="72"/>
      <c r="C121" s="103" t="s">
        <v>108</v>
      </c>
      <c r="D121" s="103" t="s">
        <v>94</v>
      </c>
      <c r="E121" s="104" t="s">
        <v>151</v>
      </c>
      <c r="F121" s="179" t="s">
        <v>206</v>
      </c>
      <c r="G121" s="177"/>
      <c r="H121" s="177"/>
      <c r="I121" s="177"/>
      <c r="J121" s="105" t="s">
        <v>113</v>
      </c>
      <c r="K121" s="106">
        <v>50.73</v>
      </c>
      <c r="L121" s="107">
        <v>0</v>
      </c>
      <c r="M121" s="178"/>
      <c r="N121" s="178"/>
      <c r="O121" s="178"/>
      <c r="P121" s="178">
        <f t="shared" si="0"/>
        <v>0</v>
      </c>
      <c r="Q121" s="178"/>
      <c r="R121" s="75"/>
      <c r="T121" s="108" t="s">
        <v>1</v>
      </c>
      <c r="U121" s="28" t="s">
        <v>26</v>
      </c>
      <c r="V121" s="57">
        <f t="shared" si="1"/>
        <v>0</v>
      </c>
      <c r="W121" s="57">
        <f t="shared" si="2"/>
        <v>0</v>
      </c>
      <c r="X121" s="57">
        <f t="shared" si="3"/>
        <v>0</v>
      </c>
      <c r="Y121" s="109">
        <v>0.2</v>
      </c>
      <c r="Z121" s="109">
        <f t="shared" si="4"/>
        <v>10.146000000000001</v>
      </c>
      <c r="AA121" s="109">
        <v>0</v>
      </c>
      <c r="AB121" s="109">
        <f t="shared" si="5"/>
        <v>0</v>
      </c>
      <c r="AC121" s="109">
        <v>0</v>
      </c>
      <c r="AD121" s="110">
        <f t="shared" si="6"/>
        <v>0</v>
      </c>
      <c r="AR121" s="11" t="s">
        <v>97</v>
      </c>
      <c r="AT121" s="11" t="s">
        <v>94</v>
      </c>
      <c r="AU121" s="11" t="s">
        <v>100</v>
      </c>
      <c r="AY121" s="11" t="s">
        <v>93</v>
      </c>
      <c r="BE121" s="111">
        <f t="shared" si="7"/>
        <v>0</v>
      </c>
      <c r="BF121" s="111">
        <f t="shared" si="8"/>
        <v>0</v>
      </c>
      <c r="BG121" s="111">
        <f t="shared" si="9"/>
        <v>0</v>
      </c>
      <c r="BH121" s="111">
        <f t="shared" si="10"/>
        <v>0</v>
      </c>
      <c r="BI121" s="111">
        <f t="shared" si="11"/>
        <v>0</v>
      </c>
      <c r="BJ121" s="11" t="s">
        <v>44</v>
      </c>
      <c r="BK121" s="111">
        <f t="shared" si="12"/>
        <v>0</v>
      </c>
      <c r="BL121" s="11" t="s">
        <v>97</v>
      </c>
      <c r="BM121" s="11" t="s">
        <v>162</v>
      </c>
    </row>
    <row r="122" spans="2:65" s="1" customFormat="1" ht="30" customHeight="1" x14ac:dyDescent="0.3">
      <c r="B122" s="72"/>
      <c r="C122" s="103" t="s">
        <v>109</v>
      </c>
      <c r="D122" s="103" t="s">
        <v>94</v>
      </c>
      <c r="E122" s="104" t="s">
        <v>152</v>
      </c>
      <c r="F122" s="179" t="s">
        <v>207</v>
      </c>
      <c r="G122" s="177"/>
      <c r="H122" s="177"/>
      <c r="I122" s="177"/>
      <c r="J122" s="105" t="s">
        <v>113</v>
      </c>
      <c r="K122" s="106">
        <v>169.29</v>
      </c>
      <c r="L122" s="107"/>
      <c r="M122" s="178"/>
      <c r="N122" s="178"/>
      <c r="O122" s="178"/>
      <c r="P122" s="178">
        <f t="shared" si="0"/>
        <v>0</v>
      </c>
      <c r="Q122" s="178"/>
      <c r="R122" s="75"/>
      <c r="T122" s="108" t="s">
        <v>1</v>
      </c>
      <c r="U122" s="28" t="s">
        <v>26</v>
      </c>
      <c r="V122" s="57">
        <f t="shared" si="1"/>
        <v>0</v>
      </c>
      <c r="W122" s="57">
        <f t="shared" si="2"/>
        <v>0</v>
      </c>
      <c r="X122" s="57">
        <f t="shared" si="3"/>
        <v>0</v>
      </c>
      <c r="Y122" s="109">
        <v>0</v>
      </c>
      <c r="Z122" s="109">
        <f t="shared" si="4"/>
        <v>0</v>
      </c>
      <c r="AA122" s="109">
        <v>0</v>
      </c>
      <c r="AB122" s="109">
        <f t="shared" si="5"/>
        <v>0</v>
      </c>
      <c r="AC122" s="109">
        <v>0</v>
      </c>
      <c r="AD122" s="110">
        <f t="shared" si="6"/>
        <v>0</v>
      </c>
      <c r="AR122" s="11" t="s">
        <v>97</v>
      </c>
      <c r="AT122" s="11" t="s">
        <v>94</v>
      </c>
      <c r="AU122" s="11" t="s">
        <v>100</v>
      </c>
      <c r="AY122" s="11" t="s">
        <v>93</v>
      </c>
      <c r="BE122" s="111">
        <f t="shared" si="7"/>
        <v>0</v>
      </c>
      <c r="BF122" s="111">
        <f t="shared" si="8"/>
        <v>0</v>
      </c>
      <c r="BG122" s="111">
        <f t="shared" si="9"/>
        <v>0</v>
      </c>
      <c r="BH122" s="111">
        <f t="shared" si="10"/>
        <v>0</v>
      </c>
      <c r="BI122" s="111">
        <f t="shared" si="11"/>
        <v>0</v>
      </c>
      <c r="BJ122" s="11" t="s">
        <v>44</v>
      </c>
      <c r="BK122" s="111">
        <f t="shared" si="12"/>
        <v>0</v>
      </c>
      <c r="BL122" s="11" t="s">
        <v>97</v>
      </c>
      <c r="BM122" s="11" t="s">
        <v>163</v>
      </c>
    </row>
    <row r="123" spans="2:65" s="1" customFormat="1" ht="20.100000000000001" customHeight="1" x14ac:dyDescent="0.3">
      <c r="B123" s="72"/>
      <c r="C123" s="103" t="s">
        <v>112</v>
      </c>
      <c r="D123" s="103" t="s">
        <v>94</v>
      </c>
      <c r="E123" s="104" t="s">
        <v>153</v>
      </c>
      <c r="F123" s="179" t="s">
        <v>208</v>
      </c>
      <c r="G123" s="177"/>
      <c r="H123" s="177"/>
      <c r="I123" s="177"/>
      <c r="J123" s="105" t="s">
        <v>105</v>
      </c>
      <c r="K123" s="106">
        <v>24.03</v>
      </c>
      <c r="L123" s="107">
        <v>0</v>
      </c>
      <c r="M123" s="178"/>
      <c r="N123" s="178"/>
      <c r="O123" s="178"/>
      <c r="P123" s="178">
        <f t="shared" si="0"/>
        <v>0</v>
      </c>
      <c r="Q123" s="178"/>
      <c r="R123" s="75"/>
      <c r="T123" s="108" t="s">
        <v>1</v>
      </c>
      <c r="U123" s="28" t="s">
        <v>26</v>
      </c>
      <c r="V123" s="57">
        <f t="shared" si="1"/>
        <v>0</v>
      </c>
      <c r="W123" s="57">
        <f t="shared" si="2"/>
        <v>0</v>
      </c>
      <c r="X123" s="57">
        <f t="shared" si="3"/>
        <v>0</v>
      </c>
      <c r="Y123" s="109">
        <v>0.51900000000000002</v>
      </c>
      <c r="Z123" s="109">
        <f t="shared" si="4"/>
        <v>12.471570000000002</v>
      </c>
      <c r="AA123" s="109">
        <v>0</v>
      </c>
      <c r="AB123" s="109">
        <f t="shared" si="5"/>
        <v>0</v>
      </c>
      <c r="AC123" s="109">
        <v>0</v>
      </c>
      <c r="AD123" s="110">
        <f t="shared" si="6"/>
        <v>0</v>
      </c>
      <c r="AR123" s="11" t="s">
        <v>97</v>
      </c>
      <c r="AT123" s="11" t="s">
        <v>94</v>
      </c>
      <c r="AU123" s="11" t="s">
        <v>100</v>
      </c>
      <c r="AY123" s="11" t="s">
        <v>93</v>
      </c>
      <c r="BE123" s="111">
        <f t="shared" si="7"/>
        <v>0</v>
      </c>
      <c r="BF123" s="111">
        <f t="shared" si="8"/>
        <v>0</v>
      </c>
      <c r="BG123" s="111">
        <f t="shared" si="9"/>
        <v>0</v>
      </c>
      <c r="BH123" s="111">
        <f t="shared" si="10"/>
        <v>0</v>
      </c>
      <c r="BI123" s="111">
        <f t="shared" si="11"/>
        <v>0</v>
      </c>
      <c r="BJ123" s="11" t="s">
        <v>44</v>
      </c>
      <c r="BK123" s="111">
        <f t="shared" si="12"/>
        <v>0</v>
      </c>
      <c r="BL123" s="11" t="s">
        <v>97</v>
      </c>
      <c r="BM123" s="11" t="s">
        <v>164</v>
      </c>
    </row>
    <row r="124" spans="2:65" s="1" customFormat="1" ht="30" customHeight="1" x14ac:dyDescent="0.3">
      <c r="B124" s="72"/>
      <c r="C124" s="103" t="s">
        <v>114</v>
      </c>
      <c r="D124" s="103" t="s">
        <v>94</v>
      </c>
      <c r="E124" s="104" t="s">
        <v>115</v>
      </c>
      <c r="F124" s="177" t="s">
        <v>116</v>
      </c>
      <c r="G124" s="177"/>
      <c r="H124" s="177"/>
      <c r="I124" s="177"/>
      <c r="J124" s="105" t="s">
        <v>105</v>
      </c>
      <c r="K124" s="106">
        <v>24.03</v>
      </c>
      <c r="L124" s="107">
        <v>0</v>
      </c>
      <c r="M124" s="178"/>
      <c r="N124" s="178"/>
      <c r="O124" s="178"/>
      <c r="P124" s="178">
        <f t="shared" si="0"/>
        <v>0</v>
      </c>
      <c r="Q124" s="178"/>
      <c r="R124" s="75"/>
      <c r="T124" s="108" t="s">
        <v>1</v>
      </c>
      <c r="U124" s="28" t="s">
        <v>26</v>
      </c>
      <c r="V124" s="57">
        <f t="shared" si="1"/>
        <v>0</v>
      </c>
      <c r="W124" s="57">
        <f t="shared" si="2"/>
        <v>0</v>
      </c>
      <c r="X124" s="57">
        <f t="shared" si="3"/>
        <v>0</v>
      </c>
      <c r="Y124" s="109">
        <v>8.3000000000000004E-2</v>
      </c>
      <c r="Z124" s="109">
        <f t="shared" si="4"/>
        <v>1.9944900000000001</v>
      </c>
      <c r="AA124" s="109">
        <v>0</v>
      </c>
      <c r="AB124" s="109">
        <f t="shared" si="5"/>
        <v>0</v>
      </c>
      <c r="AC124" s="109">
        <v>0</v>
      </c>
      <c r="AD124" s="110">
        <f t="shared" si="6"/>
        <v>0</v>
      </c>
      <c r="AR124" s="11" t="s">
        <v>97</v>
      </c>
      <c r="AT124" s="11" t="s">
        <v>94</v>
      </c>
      <c r="AU124" s="11" t="s">
        <v>100</v>
      </c>
      <c r="AY124" s="11" t="s">
        <v>93</v>
      </c>
      <c r="BE124" s="111">
        <f t="shared" si="7"/>
        <v>0</v>
      </c>
      <c r="BF124" s="111">
        <f t="shared" si="8"/>
        <v>0</v>
      </c>
      <c r="BG124" s="111">
        <f t="shared" si="9"/>
        <v>0</v>
      </c>
      <c r="BH124" s="111">
        <f t="shared" si="10"/>
        <v>0</v>
      </c>
      <c r="BI124" s="111">
        <f t="shared" si="11"/>
        <v>0</v>
      </c>
      <c r="BJ124" s="11" t="s">
        <v>44</v>
      </c>
      <c r="BK124" s="111">
        <f t="shared" si="12"/>
        <v>0</v>
      </c>
      <c r="BL124" s="11" t="s">
        <v>97</v>
      </c>
      <c r="BM124" s="11" t="s">
        <v>165</v>
      </c>
    </row>
    <row r="125" spans="2:65" s="1" customFormat="1" ht="30" customHeight="1" x14ac:dyDescent="0.3">
      <c r="B125" s="72"/>
      <c r="C125" s="134">
        <v>11</v>
      </c>
      <c r="D125" s="135" t="s">
        <v>94</v>
      </c>
      <c r="E125" s="136" t="s">
        <v>211</v>
      </c>
      <c r="F125" s="180" t="s">
        <v>212</v>
      </c>
      <c r="G125" s="180"/>
      <c r="H125" s="180"/>
      <c r="I125" s="180"/>
      <c r="J125" s="105" t="s">
        <v>105</v>
      </c>
      <c r="K125" s="137">
        <v>120.15</v>
      </c>
      <c r="L125" s="138">
        <v>0</v>
      </c>
      <c r="M125" s="181"/>
      <c r="N125" s="181"/>
      <c r="O125" s="181"/>
      <c r="P125" s="181">
        <f>M125*K125</f>
        <v>0</v>
      </c>
      <c r="Q125" s="181"/>
      <c r="R125" s="75"/>
      <c r="T125" s="108"/>
      <c r="U125" s="28"/>
      <c r="V125" s="131"/>
      <c r="W125" s="131"/>
      <c r="X125" s="131"/>
      <c r="Y125" s="109"/>
      <c r="Z125" s="109"/>
      <c r="AA125" s="109"/>
      <c r="AB125" s="109"/>
      <c r="AC125" s="109"/>
      <c r="AD125" s="110"/>
      <c r="AR125" s="11"/>
      <c r="AT125" s="11"/>
      <c r="AU125" s="11"/>
      <c r="AY125" s="11"/>
      <c r="BE125" s="111"/>
      <c r="BF125" s="111"/>
      <c r="BG125" s="111"/>
      <c r="BH125" s="111"/>
      <c r="BI125" s="111"/>
      <c r="BJ125" s="11"/>
      <c r="BK125" s="111"/>
      <c r="BL125" s="11"/>
      <c r="BM125" s="11"/>
    </row>
    <row r="126" spans="2:65" s="1" customFormat="1" ht="23.25" customHeight="1" x14ac:dyDescent="0.3">
      <c r="B126" s="72"/>
      <c r="C126" s="142"/>
      <c r="D126" s="142"/>
      <c r="E126" s="142"/>
      <c r="F126" s="182" t="s">
        <v>213</v>
      </c>
      <c r="G126" s="183"/>
      <c r="H126" s="183"/>
      <c r="I126" s="183"/>
      <c r="J126" s="139"/>
      <c r="K126" s="140">
        <v>120.15</v>
      </c>
      <c r="L126" s="141"/>
      <c r="M126" s="141"/>
      <c r="N126" s="141"/>
      <c r="O126" s="141"/>
      <c r="P126" s="141"/>
      <c r="Q126" s="141"/>
      <c r="R126" s="75"/>
      <c r="T126" s="108"/>
      <c r="U126" s="28"/>
      <c r="V126" s="131"/>
      <c r="W126" s="131"/>
      <c r="X126" s="131"/>
      <c r="Y126" s="109"/>
      <c r="Z126" s="109"/>
      <c r="AA126" s="109"/>
      <c r="AB126" s="109"/>
      <c r="AC126" s="109"/>
      <c r="AD126" s="110"/>
      <c r="AR126" s="11"/>
      <c r="AT126" s="11"/>
      <c r="AU126" s="11"/>
      <c r="AY126" s="11"/>
      <c r="BE126" s="111"/>
      <c r="BF126" s="111"/>
      <c r="BG126" s="111"/>
      <c r="BH126" s="111"/>
      <c r="BI126" s="111"/>
      <c r="BJ126" s="11"/>
      <c r="BK126" s="111"/>
      <c r="BL126" s="11"/>
      <c r="BM126" s="11"/>
    </row>
    <row r="127" spans="2:65" s="1" customFormat="1" ht="20.100000000000001" customHeight="1" x14ac:dyDescent="0.3">
      <c r="B127" s="72"/>
      <c r="C127" s="103">
        <v>12</v>
      </c>
      <c r="D127" s="103" t="s">
        <v>94</v>
      </c>
      <c r="E127" s="104" t="s">
        <v>117</v>
      </c>
      <c r="F127" s="179" t="s">
        <v>202</v>
      </c>
      <c r="G127" s="177"/>
      <c r="H127" s="177"/>
      <c r="I127" s="177"/>
      <c r="J127" s="105" t="s">
        <v>105</v>
      </c>
      <c r="K127" s="106">
        <v>24.03</v>
      </c>
      <c r="L127" s="107">
        <v>0</v>
      </c>
      <c r="M127" s="178"/>
      <c r="N127" s="178"/>
      <c r="O127" s="178"/>
      <c r="P127" s="178">
        <f t="shared" si="0"/>
        <v>0</v>
      </c>
      <c r="Q127" s="178"/>
      <c r="R127" s="75"/>
      <c r="T127" s="108" t="s">
        <v>1</v>
      </c>
      <c r="U127" s="28" t="s">
        <v>26</v>
      </c>
      <c r="V127" s="57">
        <f t="shared" si="1"/>
        <v>0</v>
      </c>
      <c r="W127" s="57">
        <f t="shared" si="2"/>
        <v>0</v>
      </c>
      <c r="X127" s="57">
        <f t="shared" si="3"/>
        <v>0</v>
      </c>
      <c r="Y127" s="109">
        <v>8.9999999999999993E-3</v>
      </c>
      <c r="Z127" s="109">
        <f t="shared" si="4"/>
        <v>0.21626999999999999</v>
      </c>
      <c r="AA127" s="109">
        <v>0</v>
      </c>
      <c r="AB127" s="109">
        <f t="shared" si="5"/>
        <v>0</v>
      </c>
      <c r="AC127" s="109">
        <v>0</v>
      </c>
      <c r="AD127" s="110">
        <f t="shared" si="6"/>
        <v>0</v>
      </c>
      <c r="AR127" s="11" t="s">
        <v>97</v>
      </c>
      <c r="AT127" s="11" t="s">
        <v>94</v>
      </c>
      <c r="AU127" s="11" t="s">
        <v>100</v>
      </c>
      <c r="AY127" s="11" t="s">
        <v>93</v>
      </c>
      <c r="BE127" s="111">
        <f t="shared" si="7"/>
        <v>0</v>
      </c>
      <c r="BF127" s="111">
        <f t="shared" si="8"/>
        <v>0</v>
      </c>
      <c r="BG127" s="111">
        <f t="shared" si="9"/>
        <v>0</v>
      </c>
      <c r="BH127" s="111">
        <f t="shared" si="10"/>
        <v>0</v>
      </c>
      <c r="BI127" s="111">
        <f t="shared" si="11"/>
        <v>0</v>
      </c>
      <c r="BJ127" s="11" t="s">
        <v>44</v>
      </c>
      <c r="BK127" s="111">
        <f t="shared" si="12"/>
        <v>0</v>
      </c>
      <c r="BL127" s="11" t="s">
        <v>97</v>
      </c>
      <c r="BM127" s="11" t="s">
        <v>166</v>
      </c>
    </row>
    <row r="128" spans="2:65" s="1" customFormat="1" ht="20.100000000000001" customHeight="1" x14ac:dyDescent="0.3">
      <c r="B128" s="72"/>
      <c r="C128" s="103">
        <v>13</v>
      </c>
      <c r="D128" s="103" t="s">
        <v>94</v>
      </c>
      <c r="E128" s="104" t="s">
        <v>118</v>
      </c>
      <c r="F128" s="177" t="s">
        <v>119</v>
      </c>
      <c r="G128" s="177"/>
      <c r="H128" s="177"/>
      <c r="I128" s="177"/>
      <c r="J128" s="105" t="s">
        <v>120</v>
      </c>
      <c r="K128" s="106">
        <v>43.253999999999998</v>
      </c>
      <c r="L128" s="107"/>
      <c r="M128" s="178">
        <v>0</v>
      </c>
      <c r="N128" s="178"/>
      <c r="O128" s="178"/>
      <c r="P128" s="178">
        <f t="shared" si="0"/>
        <v>0</v>
      </c>
      <c r="Q128" s="178"/>
      <c r="R128" s="75"/>
      <c r="T128" s="108" t="s">
        <v>1</v>
      </c>
      <c r="U128" s="28" t="s">
        <v>26</v>
      </c>
      <c r="V128" s="57">
        <f t="shared" si="1"/>
        <v>0</v>
      </c>
      <c r="W128" s="57">
        <f t="shared" si="2"/>
        <v>0</v>
      </c>
      <c r="X128" s="57">
        <f t="shared" si="3"/>
        <v>0</v>
      </c>
      <c r="Y128" s="109">
        <v>0</v>
      </c>
      <c r="Z128" s="109">
        <f t="shared" si="4"/>
        <v>0</v>
      </c>
      <c r="AA128" s="109">
        <v>0</v>
      </c>
      <c r="AB128" s="109">
        <f t="shared" si="5"/>
        <v>0</v>
      </c>
      <c r="AC128" s="109">
        <v>0</v>
      </c>
      <c r="AD128" s="110">
        <f t="shared" si="6"/>
        <v>0</v>
      </c>
      <c r="AR128" s="11" t="s">
        <v>97</v>
      </c>
      <c r="AT128" s="11" t="s">
        <v>94</v>
      </c>
      <c r="AU128" s="11" t="s">
        <v>100</v>
      </c>
      <c r="AY128" s="11" t="s">
        <v>93</v>
      </c>
      <c r="BE128" s="111">
        <f t="shared" si="7"/>
        <v>0</v>
      </c>
      <c r="BF128" s="111">
        <f t="shared" si="8"/>
        <v>0</v>
      </c>
      <c r="BG128" s="111">
        <f t="shared" si="9"/>
        <v>0</v>
      </c>
      <c r="BH128" s="111">
        <f t="shared" si="10"/>
        <v>0</v>
      </c>
      <c r="BI128" s="111">
        <f t="shared" si="11"/>
        <v>0</v>
      </c>
      <c r="BJ128" s="11" t="s">
        <v>44</v>
      </c>
      <c r="BK128" s="111">
        <f t="shared" si="12"/>
        <v>0</v>
      </c>
      <c r="BL128" s="11" t="s">
        <v>97</v>
      </c>
      <c r="BM128" s="11" t="s">
        <v>167</v>
      </c>
    </row>
    <row r="129" spans="2:65" s="1" customFormat="1" ht="20.100000000000001" customHeight="1" x14ac:dyDescent="0.3">
      <c r="B129" s="72"/>
      <c r="C129" s="103">
        <v>14</v>
      </c>
      <c r="D129" s="103" t="s">
        <v>94</v>
      </c>
      <c r="E129" s="104" t="s">
        <v>121</v>
      </c>
      <c r="F129" s="177" t="s">
        <v>122</v>
      </c>
      <c r="G129" s="177"/>
      <c r="H129" s="177"/>
      <c r="I129" s="177"/>
      <c r="J129" s="105" t="s">
        <v>105</v>
      </c>
      <c r="K129" s="106">
        <v>20.43</v>
      </c>
      <c r="L129" s="107">
        <v>0</v>
      </c>
      <c r="M129" s="178"/>
      <c r="N129" s="178"/>
      <c r="O129" s="178"/>
      <c r="P129" s="178">
        <f t="shared" si="0"/>
        <v>0</v>
      </c>
      <c r="Q129" s="178"/>
      <c r="R129" s="75"/>
      <c r="T129" s="108" t="s">
        <v>1</v>
      </c>
      <c r="U129" s="28" t="s">
        <v>26</v>
      </c>
      <c r="V129" s="57">
        <f t="shared" si="1"/>
        <v>0</v>
      </c>
      <c r="W129" s="57">
        <f t="shared" si="2"/>
        <v>0</v>
      </c>
      <c r="X129" s="57">
        <f t="shared" si="3"/>
        <v>0</v>
      </c>
      <c r="Y129" s="109">
        <v>0</v>
      </c>
      <c r="Z129" s="109">
        <f t="shared" si="4"/>
        <v>0</v>
      </c>
      <c r="AA129" s="109">
        <v>0</v>
      </c>
      <c r="AB129" s="109">
        <f t="shared" si="5"/>
        <v>0</v>
      </c>
      <c r="AC129" s="109">
        <v>0</v>
      </c>
      <c r="AD129" s="110">
        <f t="shared" si="6"/>
        <v>0</v>
      </c>
      <c r="AR129" s="11" t="s">
        <v>97</v>
      </c>
      <c r="AT129" s="11" t="s">
        <v>94</v>
      </c>
      <c r="AU129" s="11" t="s">
        <v>100</v>
      </c>
      <c r="AY129" s="11" t="s">
        <v>93</v>
      </c>
      <c r="BE129" s="111">
        <f t="shared" si="7"/>
        <v>0</v>
      </c>
      <c r="BF129" s="111">
        <f t="shared" si="8"/>
        <v>0</v>
      </c>
      <c r="BG129" s="111">
        <f t="shared" si="9"/>
        <v>0</v>
      </c>
      <c r="BH129" s="111">
        <f t="shared" si="10"/>
        <v>0</v>
      </c>
      <c r="BI129" s="111">
        <f t="shared" si="11"/>
        <v>0</v>
      </c>
      <c r="BJ129" s="11" t="s">
        <v>44</v>
      </c>
      <c r="BK129" s="111">
        <f t="shared" si="12"/>
        <v>0</v>
      </c>
      <c r="BL129" s="11" t="s">
        <v>97</v>
      </c>
      <c r="BM129" s="11" t="s">
        <v>168</v>
      </c>
    </row>
    <row r="130" spans="2:65" s="1" customFormat="1" ht="20.100000000000001" customHeight="1" x14ac:dyDescent="0.3">
      <c r="B130" s="72"/>
      <c r="C130" s="120">
        <v>15</v>
      </c>
      <c r="D130" s="120" t="s">
        <v>123</v>
      </c>
      <c r="E130" s="121" t="s">
        <v>124</v>
      </c>
      <c r="F130" s="184" t="s">
        <v>199</v>
      </c>
      <c r="G130" s="184"/>
      <c r="H130" s="184"/>
      <c r="I130" s="184"/>
      <c r="J130" s="122" t="s">
        <v>120</v>
      </c>
      <c r="K130" s="123">
        <v>36.774000000000001</v>
      </c>
      <c r="L130" s="124"/>
      <c r="M130" s="185"/>
      <c r="N130" s="185"/>
      <c r="O130" s="186"/>
      <c r="P130" s="178">
        <f t="shared" si="0"/>
        <v>0</v>
      </c>
      <c r="Q130" s="178"/>
      <c r="R130" s="75"/>
      <c r="T130" s="108" t="s">
        <v>1</v>
      </c>
      <c r="U130" s="28" t="s">
        <v>26</v>
      </c>
      <c r="V130" s="57">
        <f t="shared" si="1"/>
        <v>0</v>
      </c>
      <c r="W130" s="57">
        <f t="shared" si="2"/>
        <v>0</v>
      </c>
      <c r="X130" s="57">
        <f t="shared" si="3"/>
        <v>0</v>
      </c>
      <c r="Y130" s="109">
        <v>0</v>
      </c>
      <c r="Z130" s="109">
        <f t="shared" si="4"/>
        <v>0</v>
      </c>
      <c r="AA130" s="109">
        <v>1</v>
      </c>
      <c r="AB130" s="109">
        <f t="shared" si="5"/>
        <v>36.774000000000001</v>
      </c>
      <c r="AC130" s="109">
        <v>0</v>
      </c>
      <c r="AD130" s="110">
        <f t="shared" si="6"/>
        <v>0</v>
      </c>
      <c r="AR130" s="11" t="s">
        <v>109</v>
      </c>
      <c r="AT130" s="11" t="s">
        <v>123</v>
      </c>
      <c r="AU130" s="11" t="s">
        <v>100</v>
      </c>
      <c r="AY130" s="11" t="s">
        <v>93</v>
      </c>
      <c r="BE130" s="111">
        <f t="shared" si="7"/>
        <v>0</v>
      </c>
      <c r="BF130" s="111">
        <f t="shared" si="8"/>
        <v>0</v>
      </c>
      <c r="BG130" s="111">
        <f t="shared" si="9"/>
        <v>0</v>
      </c>
      <c r="BH130" s="111">
        <f t="shared" si="10"/>
        <v>0</v>
      </c>
      <c r="BI130" s="111">
        <f t="shared" si="11"/>
        <v>0</v>
      </c>
      <c r="BJ130" s="11" t="s">
        <v>44</v>
      </c>
      <c r="BK130" s="111">
        <f t="shared" si="12"/>
        <v>0</v>
      </c>
      <c r="BL130" s="11" t="s">
        <v>97</v>
      </c>
      <c r="BM130" s="11" t="s">
        <v>169</v>
      </c>
    </row>
    <row r="131" spans="2:65" s="6" customFormat="1" ht="20.100000000000001" customHeight="1" x14ac:dyDescent="0.3">
      <c r="B131" s="112"/>
      <c r="C131" s="113"/>
      <c r="D131" s="113"/>
      <c r="E131" s="114" t="s">
        <v>1</v>
      </c>
      <c r="F131" s="187" t="s">
        <v>170</v>
      </c>
      <c r="G131" s="188"/>
      <c r="H131" s="188"/>
      <c r="I131" s="188"/>
      <c r="J131" s="113"/>
      <c r="K131" s="115">
        <v>36.774000000000001</v>
      </c>
      <c r="L131" s="113"/>
      <c r="M131" s="113"/>
      <c r="N131" s="113"/>
      <c r="O131" s="113"/>
      <c r="P131" s="113"/>
      <c r="Q131" s="113"/>
      <c r="R131" s="116"/>
      <c r="T131" s="117"/>
      <c r="U131" s="113"/>
      <c r="V131" s="113"/>
      <c r="W131" s="113"/>
      <c r="X131" s="113"/>
      <c r="Y131" s="113"/>
      <c r="Z131" s="113"/>
      <c r="AA131" s="113"/>
      <c r="AB131" s="113"/>
      <c r="AC131" s="113"/>
      <c r="AD131" s="118"/>
      <c r="AT131" s="119" t="s">
        <v>106</v>
      </c>
      <c r="AU131" s="119" t="s">
        <v>100</v>
      </c>
      <c r="AV131" s="6" t="s">
        <v>52</v>
      </c>
      <c r="AW131" s="6" t="s">
        <v>3</v>
      </c>
      <c r="AX131" s="6" t="s">
        <v>44</v>
      </c>
      <c r="AY131" s="119" t="s">
        <v>93</v>
      </c>
    </row>
    <row r="132" spans="2:65" s="1" customFormat="1" ht="20.100000000000001" customHeight="1" x14ac:dyDescent="0.3">
      <c r="B132" s="72"/>
      <c r="C132" s="103">
        <v>16</v>
      </c>
      <c r="D132" s="103" t="s">
        <v>94</v>
      </c>
      <c r="E132" s="104" t="s">
        <v>125</v>
      </c>
      <c r="F132" s="177" t="s">
        <v>126</v>
      </c>
      <c r="G132" s="177"/>
      <c r="H132" s="177"/>
      <c r="I132" s="177"/>
      <c r="J132" s="105" t="s">
        <v>105</v>
      </c>
      <c r="K132" s="106">
        <v>1.802</v>
      </c>
      <c r="L132" s="107">
        <v>0</v>
      </c>
      <c r="M132" s="178"/>
      <c r="N132" s="178"/>
      <c r="O132" s="178"/>
      <c r="P132" s="178">
        <f>ROUND(V132*K132,2)</f>
        <v>0</v>
      </c>
      <c r="Q132" s="178"/>
      <c r="R132" s="75"/>
      <c r="T132" s="108" t="s">
        <v>1</v>
      </c>
      <c r="U132" s="28" t="s">
        <v>26</v>
      </c>
      <c r="V132" s="57">
        <f>L132+M132</f>
        <v>0</v>
      </c>
      <c r="W132" s="57">
        <f>ROUND(L132*K132,2)</f>
        <v>0</v>
      </c>
      <c r="X132" s="57">
        <f>ROUND(M132*K132,2)</f>
        <v>0</v>
      </c>
      <c r="Y132" s="109">
        <v>1.5</v>
      </c>
      <c r="Z132" s="109">
        <f>Y132*K132</f>
        <v>2.7030000000000003</v>
      </c>
      <c r="AA132" s="109">
        <v>0</v>
      </c>
      <c r="AB132" s="109">
        <f>AA132*K132</f>
        <v>0</v>
      </c>
      <c r="AC132" s="109">
        <v>0</v>
      </c>
      <c r="AD132" s="110">
        <f>AC132*K132</f>
        <v>0</v>
      </c>
      <c r="AR132" s="11" t="s">
        <v>97</v>
      </c>
      <c r="AT132" s="11" t="s">
        <v>94</v>
      </c>
      <c r="AU132" s="11" t="s">
        <v>100</v>
      </c>
      <c r="AY132" s="11" t="s">
        <v>93</v>
      </c>
      <c r="BE132" s="111">
        <f>IF(U132="základní",P132,0)</f>
        <v>0</v>
      </c>
      <c r="BF132" s="111">
        <f>IF(U132="snížená",P132,0)</f>
        <v>0</v>
      </c>
      <c r="BG132" s="111">
        <f>IF(U132="zákl. přenesená",P132,0)</f>
        <v>0</v>
      </c>
      <c r="BH132" s="111">
        <f>IF(U132="sníž. přenesená",P132,0)</f>
        <v>0</v>
      </c>
      <c r="BI132" s="111">
        <f>IF(U132="nulová",P132,0)</f>
        <v>0</v>
      </c>
      <c r="BJ132" s="11" t="s">
        <v>44</v>
      </c>
      <c r="BK132" s="111">
        <f>ROUND(V132*K132,2)</f>
        <v>0</v>
      </c>
      <c r="BL132" s="11" t="s">
        <v>97</v>
      </c>
      <c r="BM132" s="11" t="s">
        <v>171</v>
      </c>
    </row>
    <row r="133" spans="2:65" s="1" customFormat="1" ht="20.100000000000001" customHeight="1" x14ac:dyDescent="0.3">
      <c r="B133" s="72"/>
      <c r="C133" s="103">
        <v>17</v>
      </c>
      <c r="D133" s="103" t="s">
        <v>94</v>
      </c>
      <c r="E133" s="104" t="s">
        <v>127</v>
      </c>
      <c r="F133" s="177" t="s">
        <v>128</v>
      </c>
      <c r="G133" s="177"/>
      <c r="H133" s="177"/>
      <c r="I133" s="177"/>
      <c r="J133" s="105" t="s">
        <v>105</v>
      </c>
      <c r="K133" s="106">
        <v>1.802</v>
      </c>
      <c r="L133" s="107">
        <v>0</v>
      </c>
      <c r="M133" s="178"/>
      <c r="N133" s="178"/>
      <c r="O133" s="178"/>
      <c r="P133" s="178">
        <f>ROUND(V133*K133,2)</f>
        <v>0</v>
      </c>
      <c r="Q133" s="178"/>
      <c r="R133" s="75"/>
      <c r="T133" s="108" t="s">
        <v>1</v>
      </c>
      <c r="U133" s="28" t="s">
        <v>26</v>
      </c>
      <c r="V133" s="57">
        <f>L133+M133</f>
        <v>0</v>
      </c>
      <c r="W133" s="57">
        <f>ROUND(L133*K133,2)</f>
        <v>0</v>
      </c>
      <c r="X133" s="57">
        <f>ROUND(M133*K133,2)</f>
        <v>0</v>
      </c>
      <c r="Y133" s="109">
        <v>0.28599999999999998</v>
      </c>
      <c r="Z133" s="109">
        <f>Y133*K133</f>
        <v>0.51537199999999994</v>
      </c>
      <c r="AA133" s="109">
        <v>0</v>
      </c>
      <c r="AB133" s="109">
        <f>AA133*K133</f>
        <v>0</v>
      </c>
      <c r="AC133" s="109">
        <v>0</v>
      </c>
      <c r="AD133" s="110">
        <f>AC133*K133</f>
        <v>0</v>
      </c>
      <c r="AR133" s="11" t="s">
        <v>97</v>
      </c>
      <c r="AT133" s="11" t="s">
        <v>94</v>
      </c>
      <c r="AU133" s="11" t="s">
        <v>100</v>
      </c>
      <c r="AY133" s="11" t="s">
        <v>93</v>
      </c>
      <c r="BE133" s="111">
        <f>IF(U133="základní",P133,0)</f>
        <v>0</v>
      </c>
      <c r="BF133" s="111">
        <f>IF(U133="snížená",P133,0)</f>
        <v>0</v>
      </c>
      <c r="BG133" s="111">
        <f>IF(U133="zákl. přenesená",P133,0)</f>
        <v>0</v>
      </c>
      <c r="BH133" s="111">
        <f>IF(U133="sníž. přenesená",P133,0)</f>
        <v>0</v>
      </c>
      <c r="BI133" s="111">
        <f>IF(U133="nulová",P133,0)</f>
        <v>0</v>
      </c>
      <c r="BJ133" s="11" t="s">
        <v>44</v>
      </c>
      <c r="BK133" s="111">
        <f>ROUND(V133*K133,2)</f>
        <v>0</v>
      </c>
      <c r="BL133" s="11" t="s">
        <v>97</v>
      </c>
      <c r="BM133" s="11" t="s">
        <v>172</v>
      </c>
    </row>
    <row r="134" spans="2:65" s="1" customFormat="1" ht="20.100000000000001" customHeight="1" x14ac:dyDescent="0.3">
      <c r="B134" s="72"/>
      <c r="C134" s="120">
        <v>18</v>
      </c>
      <c r="D134" s="120" t="s">
        <v>123</v>
      </c>
      <c r="E134" s="121" t="s">
        <v>130</v>
      </c>
      <c r="F134" s="184" t="s">
        <v>200</v>
      </c>
      <c r="G134" s="184"/>
      <c r="H134" s="184"/>
      <c r="I134" s="184"/>
      <c r="J134" s="122" t="s">
        <v>120</v>
      </c>
      <c r="K134" s="123">
        <v>3.605</v>
      </c>
      <c r="L134" s="124"/>
      <c r="M134" s="185"/>
      <c r="N134" s="185"/>
      <c r="O134" s="186"/>
      <c r="P134" s="178">
        <f>ROUND(V134*K134,2)</f>
        <v>0</v>
      </c>
      <c r="Q134" s="178"/>
      <c r="R134" s="75"/>
      <c r="T134" s="108" t="s">
        <v>1</v>
      </c>
      <c r="U134" s="28" t="s">
        <v>26</v>
      </c>
      <c r="V134" s="57">
        <f>L134+M134</f>
        <v>0</v>
      </c>
      <c r="W134" s="57">
        <f>ROUND(L134*K134,2)</f>
        <v>0</v>
      </c>
      <c r="X134" s="57">
        <f>ROUND(M134*K134,2)</f>
        <v>0</v>
      </c>
      <c r="Y134" s="109">
        <v>0</v>
      </c>
      <c r="Z134" s="109">
        <f>Y134*K134</f>
        <v>0</v>
      </c>
      <c r="AA134" s="109">
        <v>1</v>
      </c>
      <c r="AB134" s="109">
        <f>AA134*K134</f>
        <v>3.605</v>
      </c>
      <c r="AC134" s="109">
        <v>0</v>
      </c>
      <c r="AD134" s="110">
        <f>AC134*K134</f>
        <v>0</v>
      </c>
      <c r="AR134" s="11" t="s">
        <v>109</v>
      </c>
      <c r="AT134" s="11" t="s">
        <v>123</v>
      </c>
      <c r="AU134" s="11" t="s">
        <v>100</v>
      </c>
      <c r="AY134" s="11" t="s">
        <v>93</v>
      </c>
      <c r="BE134" s="111">
        <f>IF(U134="základní",P134,0)</f>
        <v>0</v>
      </c>
      <c r="BF134" s="111">
        <f>IF(U134="snížená",P134,0)</f>
        <v>0</v>
      </c>
      <c r="BG134" s="111">
        <f>IF(U134="zákl. přenesená",P134,0)</f>
        <v>0</v>
      </c>
      <c r="BH134" s="111">
        <f>IF(U134="sníž. přenesená",P134,0)</f>
        <v>0</v>
      </c>
      <c r="BI134" s="111">
        <f>IF(U134="nulová",P134,0)</f>
        <v>0</v>
      </c>
      <c r="BJ134" s="11" t="s">
        <v>44</v>
      </c>
      <c r="BK134" s="111">
        <f>ROUND(V134*K134,2)</f>
        <v>0</v>
      </c>
      <c r="BL134" s="11" t="s">
        <v>97</v>
      </c>
      <c r="BM134" s="11" t="s">
        <v>173</v>
      </c>
    </row>
    <row r="135" spans="2:65" s="6" customFormat="1" ht="20.100000000000001" customHeight="1" x14ac:dyDescent="0.3">
      <c r="B135" s="112"/>
      <c r="C135" s="113"/>
      <c r="D135" s="113"/>
      <c r="E135" s="114" t="s">
        <v>1</v>
      </c>
      <c r="F135" s="187" t="s">
        <v>174</v>
      </c>
      <c r="G135" s="188"/>
      <c r="H135" s="188"/>
      <c r="I135" s="188"/>
      <c r="J135" s="113"/>
      <c r="K135" s="115">
        <v>3.605</v>
      </c>
      <c r="L135" s="113"/>
      <c r="M135" s="113"/>
      <c r="N135" s="113"/>
      <c r="O135" s="113"/>
      <c r="P135" s="113"/>
      <c r="Q135" s="113"/>
      <c r="R135" s="116"/>
      <c r="T135" s="117"/>
      <c r="U135" s="113"/>
      <c r="V135" s="113"/>
      <c r="W135" s="113"/>
      <c r="X135" s="113"/>
      <c r="Y135" s="113"/>
      <c r="Z135" s="113"/>
      <c r="AA135" s="113"/>
      <c r="AB135" s="113"/>
      <c r="AC135" s="113"/>
      <c r="AD135" s="118"/>
      <c r="AT135" s="119" t="s">
        <v>106</v>
      </c>
      <c r="AU135" s="119" t="s">
        <v>100</v>
      </c>
      <c r="AV135" s="6" t="s">
        <v>52</v>
      </c>
      <c r="AW135" s="6" t="s">
        <v>3</v>
      </c>
      <c r="AX135" s="6" t="s">
        <v>44</v>
      </c>
      <c r="AY135" s="119" t="s">
        <v>93</v>
      </c>
    </row>
    <row r="136" spans="2:65" s="5" customFormat="1" ht="29.85" customHeight="1" x14ac:dyDescent="0.35">
      <c r="B136" s="91"/>
      <c r="C136" s="92"/>
      <c r="D136" s="102" t="s">
        <v>67</v>
      </c>
      <c r="E136" s="102"/>
      <c r="F136" s="102"/>
      <c r="G136" s="102"/>
      <c r="H136" s="102"/>
      <c r="I136" s="102"/>
      <c r="J136" s="102"/>
      <c r="K136" s="102"/>
      <c r="L136" s="102"/>
      <c r="M136" s="195">
        <f>BK136</f>
        <v>0</v>
      </c>
      <c r="N136" s="196"/>
      <c r="O136" s="196"/>
      <c r="P136" s="196"/>
      <c r="Q136" s="196"/>
      <c r="R136" s="94"/>
      <c r="T136" s="95"/>
      <c r="U136" s="92"/>
      <c r="V136" s="92"/>
      <c r="W136" s="96">
        <f>W137</f>
        <v>0</v>
      </c>
      <c r="X136" s="96">
        <f>X137</f>
        <v>0</v>
      </c>
      <c r="Y136" s="92"/>
      <c r="Z136" s="97">
        <f>Z137</f>
        <v>1.3576950000000001</v>
      </c>
      <c r="AA136" s="92"/>
      <c r="AB136" s="97">
        <f>AB137</f>
        <v>0</v>
      </c>
      <c r="AC136" s="92"/>
      <c r="AD136" s="98">
        <f>AD137</f>
        <v>0</v>
      </c>
      <c r="AR136" s="99" t="s">
        <v>44</v>
      </c>
      <c r="AT136" s="100" t="s">
        <v>42</v>
      </c>
      <c r="AU136" s="100" t="s">
        <v>44</v>
      </c>
      <c r="AY136" s="99" t="s">
        <v>93</v>
      </c>
      <c r="BK136" s="101">
        <f>BK137</f>
        <v>0</v>
      </c>
    </row>
    <row r="137" spans="2:65" s="1" customFormat="1" ht="20.100000000000001" customHeight="1" x14ac:dyDescent="0.3">
      <c r="B137" s="72"/>
      <c r="C137" s="103">
        <v>19</v>
      </c>
      <c r="D137" s="103" t="s">
        <v>94</v>
      </c>
      <c r="E137" s="104" t="s">
        <v>132</v>
      </c>
      <c r="F137" s="177" t="s">
        <v>133</v>
      </c>
      <c r="G137" s="177"/>
      <c r="H137" s="177"/>
      <c r="I137" s="177"/>
      <c r="J137" s="105" t="s">
        <v>105</v>
      </c>
      <c r="K137" s="106">
        <v>0.80100000000000005</v>
      </c>
      <c r="L137" s="107"/>
      <c r="M137" s="178"/>
      <c r="N137" s="178"/>
      <c r="O137" s="178"/>
      <c r="P137" s="178">
        <f>ROUND(V137*K137,2)</f>
        <v>0</v>
      </c>
      <c r="Q137" s="178"/>
      <c r="R137" s="75"/>
      <c r="T137" s="108" t="s">
        <v>1</v>
      </c>
      <c r="U137" s="28" t="s">
        <v>26</v>
      </c>
      <c r="V137" s="57">
        <f>L137+M137</f>
        <v>0</v>
      </c>
      <c r="W137" s="57">
        <f>ROUND(L137*K137,2)</f>
        <v>0</v>
      </c>
      <c r="X137" s="57">
        <f>ROUND(M137*K137,2)</f>
        <v>0</v>
      </c>
      <c r="Y137" s="109">
        <v>1.6950000000000001</v>
      </c>
      <c r="Z137" s="109">
        <f>Y137*K137</f>
        <v>1.3576950000000001</v>
      </c>
      <c r="AA137" s="109">
        <v>0</v>
      </c>
      <c r="AB137" s="109">
        <f>AA137*K137</f>
        <v>0</v>
      </c>
      <c r="AC137" s="109">
        <v>0</v>
      </c>
      <c r="AD137" s="110">
        <f>AC137*K137</f>
        <v>0</v>
      </c>
      <c r="AR137" s="11" t="s">
        <v>97</v>
      </c>
      <c r="AT137" s="11" t="s">
        <v>94</v>
      </c>
      <c r="AU137" s="11" t="s">
        <v>52</v>
      </c>
      <c r="AY137" s="11" t="s">
        <v>93</v>
      </c>
      <c r="BE137" s="111">
        <f>IF(U137="základní",P137,0)</f>
        <v>0</v>
      </c>
      <c r="BF137" s="111">
        <f>IF(U137="snížená",P137,0)</f>
        <v>0</v>
      </c>
      <c r="BG137" s="111">
        <f>IF(U137="zákl. přenesená",P137,0)</f>
        <v>0</v>
      </c>
      <c r="BH137" s="111">
        <f>IF(U137="sníž. přenesená",P137,0)</f>
        <v>0</v>
      </c>
      <c r="BI137" s="111">
        <f>IF(U137="nulová",P137,0)</f>
        <v>0</v>
      </c>
      <c r="BJ137" s="11" t="s">
        <v>44</v>
      </c>
      <c r="BK137" s="111">
        <f>ROUND(V137*K137,2)</f>
        <v>0</v>
      </c>
      <c r="BL137" s="11" t="s">
        <v>97</v>
      </c>
      <c r="BM137" s="11" t="s">
        <v>175</v>
      </c>
    </row>
    <row r="138" spans="2:65" s="5" customFormat="1" ht="29.85" customHeight="1" x14ac:dyDescent="0.35">
      <c r="B138" s="91"/>
      <c r="C138" s="92"/>
      <c r="D138" s="102" t="s">
        <v>68</v>
      </c>
      <c r="E138" s="102"/>
      <c r="F138" s="102"/>
      <c r="G138" s="102"/>
      <c r="H138" s="102"/>
      <c r="I138" s="102"/>
      <c r="J138" s="102"/>
      <c r="K138" s="102"/>
      <c r="L138" s="102"/>
      <c r="M138" s="197">
        <f>SUM(P139:Q148)</f>
        <v>0</v>
      </c>
      <c r="N138" s="198"/>
      <c r="O138" s="198"/>
      <c r="P138" s="198"/>
      <c r="Q138" s="198"/>
      <c r="R138" s="94"/>
      <c r="T138" s="95"/>
      <c r="U138" s="92"/>
      <c r="V138" s="92"/>
      <c r="W138" s="96">
        <f>SUM(W139:W148)</f>
        <v>0</v>
      </c>
      <c r="X138" s="96">
        <f>SUM(X139:X148)</f>
        <v>0</v>
      </c>
      <c r="Y138" s="92"/>
      <c r="Z138" s="97">
        <f>SUM(Z139:Z148)</f>
        <v>11.530000000000001</v>
      </c>
      <c r="AA138" s="92"/>
      <c r="AB138" s="97">
        <f>SUM(AB139:AB148)</f>
        <v>7.7561999999999992E-2</v>
      </c>
      <c r="AC138" s="92"/>
      <c r="AD138" s="98">
        <f>SUM(AD139:AD148)</f>
        <v>0</v>
      </c>
      <c r="AR138" s="99" t="s">
        <v>44</v>
      </c>
      <c r="AT138" s="100" t="s">
        <v>42</v>
      </c>
      <c r="AU138" s="100" t="s">
        <v>44</v>
      </c>
      <c r="AY138" s="99" t="s">
        <v>93</v>
      </c>
      <c r="BK138" s="101">
        <f>SUM(BK139:BK148)</f>
        <v>0</v>
      </c>
    </row>
    <row r="139" spans="2:65" s="1" customFormat="1" ht="30" customHeight="1" x14ac:dyDescent="0.3">
      <c r="B139" s="72"/>
      <c r="C139" s="103">
        <v>20</v>
      </c>
      <c r="D139" s="103" t="s">
        <v>94</v>
      </c>
      <c r="E139" s="104" t="s">
        <v>135</v>
      </c>
      <c r="F139" s="177" t="s">
        <v>136</v>
      </c>
      <c r="G139" s="177"/>
      <c r="H139" s="177"/>
      <c r="I139" s="177"/>
      <c r="J139" s="105" t="s">
        <v>137</v>
      </c>
      <c r="K139" s="106">
        <v>8.9</v>
      </c>
      <c r="L139" s="107"/>
      <c r="M139" s="178"/>
      <c r="N139" s="178"/>
      <c r="O139" s="178"/>
      <c r="P139" s="178">
        <f t="shared" ref="P139:P148" si="13">ROUND(V139*K139,2)</f>
        <v>0</v>
      </c>
      <c r="Q139" s="178"/>
      <c r="R139" s="75"/>
      <c r="T139" s="108" t="s">
        <v>1</v>
      </c>
      <c r="U139" s="28" t="s">
        <v>26</v>
      </c>
      <c r="V139" s="57">
        <f t="shared" ref="V139:V148" si="14">L139+M139</f>
        <v>0</v>
      </c>
      <c r="W139" s="57">
        <f t="shared" ref="W139:W148" si="15">ROUND(L139*K139,2)</f>
        <v>0</v>
      </c>
      <c r="X139" s="57">
        <f t="shared" ref="X139:X148" si="16">ROUND(M139*K139,2)</f>
        <v>0</v>
      </c>
      <c r="Y139" s="109">
        <v>0.25800000000000001</v>
      </c>
      <c r="Z139" s="109">
        <f t="shared" ref="Z139:Z148" si="17">Y139*K139</f>
        <v>2.2962000000000002</v>
      </c>
      <c r="AA139" s="109">
        <v>2.6800000000000001E-3</v>
      </c>
      <c r="AB139" s="109">
        <f t="shared" ref="AB139:AB148" si="18">AA139*K139</f>
        <v>2.3852000000000002E-2</v>
      </c>
      <c r="AC139" s="109">
        <v>0</v>
      </c>
      <c r="AD139" s="110">
        <f t="shared" ref="AD139:AD148" si="19">AC139*K139</f>
        <v>0</v>
      </c>
      <c r="AR139" s="11" t="s">
        <v>97</v>
      </c>
      <c r="AT139" s="11" t="s">
        <v>94</v>
      </c>
      <c r="AU139" s="11" t="s">
        <v>52</v>
      </c>
      <c r="AY139" s="11" t="s">
        <v>93</v>
      </c>
      <c r="BE139" s="111">
        <f t="shared" ref="BE139:BE148" si="20">IF(U139="základní",P139,0)</f>
        <v>0</v>
      </c>
      <c r="BF139" s="111">
        <f t="shared" ref="BF139:BF148" si="21">IF(U139="snížená",P139,0)</f>
        <v>0</v>
      </c>
      <c r="BG139" s="111">
        <f t="shared" ref="BG139:BG148" si="22">IF(U139="zákl. přenesená",P139,0)</f>
        <v>0</v>
      </c>
      <c r="BH139" s="111">
        <f t="shared" ref="BH139:BH148" si="23">IF(U139="sníž. přenesená",P139,0)</f>
        <v>0</v>
      </c>
      <c r="BI139" s="111">
        <f t="shared" ref="BI139:BI148" si="24">IF(U139="nulová",P139,0)</f>
        <v>0</v>
      </c>
      <c r="BJ139" s="11" t="s">
        <v>44</v>
      </c>
      <c r="BK139" s="111">
        <f t="shared" ref="BK139:BK148" si="25">ROUND(V139*K139,2)</f>
        <v>0</v>
      </c>
      <c r="BL139" s="11" t="s">
        <v>97</v>
      </c>
      <c r="BM139" s="11" t="s">
        <v>176</v>
      </c>
    </row>
    <row r="140" spans="2:65" s="1" customFormat="1" ht="20.100000000000001" customHeight="1" x14ac:dyDescent="0.3">
      <c r="B140" s="72"/>
      <c r="C140" s="103">
        <v>21</v>
      </c>
      <c r="D140" s="103" t="s">
        <v>94</v>
      </c>
      <c r="E140" s="104" t="s">
        <v>141</v>
      </c>
      <c r="F140" s="177" t="s">
        <v>142</v>
      </c>
      <c r="G140" s="177"/>
      <c r="H140" s="177"/>
      <c r="I140" s="177"/>
      <c r="J140" s="105" t="s">
        <v>143</v>
      </c>
      <c r="K140" s="106">
        <v>1</v>
      </c>
      <c r="L140" s="107"/>
      <c r="M140" s="178"/>
      <c r="N140" s="178"/>
      <c r="O140" s="178"/>
      <c r="P140" s="178">
        <f t="shared" si="13"/>
        <v>0</v>
      </c>
      <c r="Q140" s="178"/>
      <c r="R140" s="75"/>
      <c r="T140" s="108" t="s">
        <v>1</v>
      </c>
      <c r="U140" s="28" t="s">
        <v>26</v>
      </c>
      <c r="V140" s="57">
        <f t="shared" si="14"/>
        <v>0</v>
      </c>
      <c r="W140" s="57">
        <f t="shared" si="15"/>
        <v>0</v>
      </c>
      <c r="X140" s="57">
        <f t="shared" si="16"/>
        <v>0</v>
      </c>
      <c r="Y140" s="109">
        <v>0.68300000000000005</v>
      </c>
      <c r="Z140" s="109">
        <f t="shared" si="17"/>
        <v>0.68300000000000005</v>
      </c>
      <c r="AA140" s="109">
        <v>0</v>
      </c>
      <c r="AB140" s="109">
        <f t="shared" si="18"/>
        <v>0</v>
      </c>
      <c r="AC140" s="109">
        <v>0</v>
      </c>
      <c r="AD140" s="110">
        <f t="shared" si="19"/>
        <v>0</v>
      </c>
      <c r="AR140" s="11" t="s">
        <v>97</v>
      </c>
      <c r="AT140" s="11" t="s">
        <v>94</v>
      </c>
      <c r="AU140" s="11" t="s">
        <v>52</v>
      </c>
      <c r="AY140" s="11" t="s">
        <v>93</v>
      </c>
      <c r="BE140" s="111">
        <f t="shared" si="20"/>
        <v>0</v>
      </c>
      <c r="BF140" s="111">
        <f t="shared" si="21"/>
        <v>0</v>
      </c>
      <c r="BG140" s="111">
        <f t="shared" si="22"/>
        <v>0</v>
      </c>
      <c r="BH140" s="111">
        <f t="shared" si="23"/>
        <v>0</v>
      </c>
      <c r="BI140" s="111">
        <f t="shared" si="24"/>
        <v>0</v>
      </c>
      <c r="BJ140" s="11" t="s">
        <v>44</v>
      </c>
      <c r="BK140" s="111">
        <f t="shared" si="25"/>
        <v>0</v>
      </c>
      <c r="BL140" s="11" t="s">
        <v>97</v>
      </c>
      <c r="BM140" s="11" t="s">
        <v>177</v>
      </c>
    </row>
    <row r="141" spans="2:65" s="1" customFormat="1" ht="20.100000000000001" customHeight="1" x14ac:dyDescent="0.3">
      <c r="B141" s="72"/>
      <c r="C141" s="120" t="s">
        <v>129</v>
      </c>
      <c r="D141" s="120" t="s">
        <v>123</v>
      </c>
      <c r="E141" s="121" t="s">
        <v>144</v>
      </c>
      <c r="F141" s="184" t="s">
        <v>178</v>
      </c>
      <c r="G141" s="184"/>
      <c r="H141" s="184"/>
      <c r="I141" s="184"/>
      <c r="J141" s="122" t="s">
        <v>139</v>
      </c>
      <c r="K141" s="123">
        <v>2</v>
      </c>
      <c r="L141" s="124"/>
      <c r="M141" s="185"/>
      <c r="N141" s="185"/>
      <c r="O141" s="186"/>
      <c r="P141" s="178">
        <f t="shared" si="13"/>
        <v>0</v>
      </c>
      <c r="Q141" s="178"/>
      <c r="R141" s="75"/>
      <c r="T141" s="108" t="s">
        <v>1</v>
      </c>
      <c r="U141" s="28" t="s">
        <v>26</v>
      </c>
      <c r="V141" s="57">
        <f t="shared" si="14"/>
        <v>0</v>
      </c>
      <c r="W141" s="57">
        <f t="shared" si="15"/>
        <v>0</v>
      </c>
      <c r="X141" s="57">
        <f t="shared" si="16"/>
        <v>0</v>
      </c>
      <c r="Y141" s="109">
        <v>0</v>
      </c>
      <c r="Z141" s="109">
        <f t="shared" si="17"/>
        <v>0</v>
      </c>
      <c r="AA141" s="109">
        <v>0</v>
      </c>
      <c r="AB141" s="109">
        <f t="shared" si="18"/>
        <v>0</v>
      </c>
      <c r="AC141" s="109">
        <v>0</v>
      </c>
      <c r="AD141" s="110">
        <f t="shared" si="19"/>
        <v>0</v>
      </c>
      <c r="AR141" s="11" t="s">
        <v>109</v>
      </c>
      <c r="AT141" s="11" t="s">
        <v>123</v>
      </c>
      <c r="AU141" s="11" t="s">
        <v>52</v>
      </c>
      <c r="AY141" s="11" t="s">
        <v>93</v>
      </c>
      <c r="BE141" s="111">
        <f t="shared" si="20"/>
        <v>0</v>
      </c>
      <c r="BF141" s="111">
        <f t="shared" si="21"/>
        <v>0</v>
      </c>
      <c r="BG141" s="111">
        <f t="shared" si="22"/>
        <v>0</v>
      </c>
      <c r="BH141" s="111">
        <f t="shared" si="23"/>
        <v>0</v>
      </c>
      <c r="BI141" s="111">
        <f t="shared" si="24"/>
        <v>0</v>
      </c>
      <c r="BJ141" s="11" t="s">
        <v>44</v>
      </c>
      <c r="BK141" s="111">
        <f t="shared" si="25"/>
        <v>0</v>
      </c>
      <c r="BL141" s="11" t="s">
        <v>97</v>
      </c>
      <c r="BM141" s="11" t="s">
        <v>179</v>
      </c>
    </row>
    <row r="142" spans="2:65" s="1" customFormat="1" ht="20.100000000000001" customHeight="1" x14ac:dyDescent="0.3">
      <c r="B142" s="72"/>
      <c r="C142" s="103" t="s">
        <v>131</v>
      </c>
      <c r="D142" s="103" t="s">
        <v>94</v>
      </c>
      <c r="E142" s="104" t="s">
        <v>145</v>
      </c>
      <c r="F142" s="177" t="s">
        <v>146</v>
      </c>
      <c r="G142" s="177"/>
      <c r="H142" s="177"/>
      <c r="I142" s="177"/>
      <c r="J142" s="105" t="s">
        <v>143</v>
      </c>
      <c r="K142" s="106">
        <v>2</v>
      </c>
      <c r="L142" s="107"/>
      <c r="M142" s="178"/>
      <c r="N142" s="178"/>
      <c r="O142" s="178"/>
      <c r="P142" s="178">
        <f t="shared" si="13"/>
        <v>0</v>
      </c>
      <c r="Q142" s="178"/>
      <c r="R142" s="75"/>
      <c r="T142" s="108" t="s">
        <v>1</v>
      </c>
      <c r="U142" s="28" t="s">
        <v>26</v>
      </c>
      <c r="V142" s="57">
        <f t="shared" si="14"/>
        <v>0</v>
      </c>
      <c r="W142" s="57">
        <f t="shared" si="15"/>
        <v>0</v>
      </c>
      <c r="X142" s="57">
        <f t="shared" si="16"/>
        <v>0</v>
      </c>
      <c r="Y142" s="109">
        <v>0.68300000000000005</v>
      </c>
      <c r="Z142" s="109">
        <f t="shared" si="17"/>
        <v>1.3660000000000001</v>
      </c>
      <c r="AA142" s="109">
        <v>0</v>
      </c>
      <c r="AB142" s="109">
        <f t="shared" si="18"/>
        <v>0</v>
      </c>
      <c r="AC142" s="109">
        <v>0</v>
      </c>
      <c r="AD142" s="110">
        <f t="shared" si="19"/>
        <v>0</v>
      </c>
      <c r="AR142" s="11" t="s">
        <v>97</v>
      </c>
      <c r="AT142" s="11" t="s">
        <v>94</v>
      </c>
      <c r="AU142" s="11" t="s">
        <v>52</v>
      </c>
      <c r="AY142" s="11" t="s">
        <v>93</v>
      </c>
      <c r="BE142" s="111">
        <f t="shared" si="20"/>
        <v>0</v>
      </c>
      <c r="BF142" s="111">
        <f t="shared" si="21"/>
        <v>0</v>
      </c>
      <c r="BG142" s="111">
        <f t="shared" si="22"/>
        <v>0</v>
      </c>
      <c r="BH142" s="111">
        <f t="shared" si="23"/>
        <v>0</v>
      </c>
      <c r="BI142" s="111">
        <f t="shared" si="24"/>
        <v>0</v>
      </c>
      <c r="BJ142" s="11" t="s">
        <v>44</v>
      </c>
      <c r="BK142" s="111">
        <f t="shared" si="25"/>
        <v>0</v>
      </c>
      <c r="BL142" s="11" t="s">
        <v>97</v>
      </c>
      <c r="BM142" s="11" t="s">
        <v>180</v>
      </c>
    </row>
    <row r="143" spans="2:65" s="1" customFormat="1" ht="20.100000000000001" customHeight="1" x14ac:dyDescent="0.3">
      <c r="B143" s="72"/>
      <c r="C143" s="120" t="s">
        <v>134</v>
      </c>
      <c r="D143" s="120" t="s">
        <v>123</v>
      </c>
      <c r="E143" s="121" t="s">
        <v>181</v>
      </c>
      <c r="F143" s="184" t="s">
        <v>182</v>
      </c>
      <c r="G143" s="184"/>
      <c r="H143" s="184"/>
      <c r="I143" s="184"/>
      <c r="J143" s="122" t="s">
        <v>139</v>
      </c>
      <c r="K143" s="123">
        <v>1</v>
      </c>
      <c r="L143" s="124"/>
      <c r="M143" s="185"/>
      <c r="N143" s="185"/>
      <c r="O143" s="186"/>
      <c r="P143" s="178">
        <f t="shared" si="13"/>
        <v>0</v>
      </c>
      <c r="Q143" s="178"/>
      <c r="R143" s="75"/>
      <c r="T143" s="108" t="s">
        <v>1</v>
      </c>
      <c r="U143" s="28" t="s">
        <v>26</v>
      </c>
      <c r="V143" s="57">
        <f t="shared" si="14"/>
        <v>0</v>
      </c>
      <c r="W143" s="57">
        <f t="shared" si="15"/>
        <v>0</v>
      </c>
      <c r="X143" s="57">
        <f t="shared" si="16"/>
        <v>0</v>
      </c>
      <c r="Y143" s="109">
        <v>0</v>
      </c>
      <c r="Z143" s="109">
        <f t="shared" si="17"/>
        <v>0</v>
      </c>
      <c r="AA143" s="109">
        <v>0</v>
      </c>
      <c r="AB143" s="109">
        <f t="shared" si="18"/>
        <v>0</v>
      </c>
      <c r="AC143" s="109">
        <v>0</v>
      </c>
      <c r="AD143" s="110">
        <f t="shared" si="19"/>
        <v>0</v>
      </c>
      <c r="AR143" s="11" t="s">
        <v>109</v>
      </c>
      <c r="AT143" s="11" t="s">
        <v>123</v>
      </c>
      <c r="AU143" s="11" t="s">
        <v>52</v>
      </c>
      <c r="AY143" s="11" t="s">
        <v>93</v>
      </c>
      <c r="BE143" s="111">
        <f t="shared" si="20"/>
        <v>0</v>
      </c>
      <c r="BF143" s="111">
        <f t="shared" si="21"/>
        <v>0</v>
      </c>
      <c r="BG143" s="111">
        <f t="shared" si="22"/>
        <v>0</v>
      </c>
      <c r="BH143" s="111">
        <f t="shared" si="23"/>
        <v>0</v>
      </c>
      <c r="BI143" s="111">
        <f t="shared" si="24"/>
        <v>0</v>
      </c>
      <c r="BJ143" s="11" t="s">
        <v>44</v>
      </c>
      <c r="BK143" s="111">
        <f t="shared" si="25"/>
        <v>0</v>
      </c>
      <c r="BL143" s="11" t="s">
        <v>97</v>
      </c>
      <c r="BM143" s="11" t="s">
        <v>183</v>
      </c>
    </row>
    <row r="144" spans="2:65" s="1" customFormat="1" ht="20.100000000000001" customHeight="1" x14ac:dyDescent="0.3">
      <c r="B144" s="72"/>
      <c r="C144" s="120" t="s">
        <v>138</v>
      </c>
      <c r="D144" s="120" t="s">
        <v>123</v>
      </c>
      <c r="E144" s="121" t="s">
        <v>184</v>
      </c>
      <c r="F144" s="184" t="s">
        <v>185</v>
      </c>
      <c r="G144" s="184"/>
      <c r="H144" s="184"/>
      <c r="I144" s="184"/>
      <c r="J144" s="122" t="s">
        <v>139</v>
      </c>
      <c r="K144" s="123">
        <v>1</v>
      </c>
      <c r="L144" s="124"/>
      <c r="M144" s="185"/>
      <c r="N144" s="185"/>
      <c r="O144" s="186"/>
      <c r="P144" s="178">
        <f t="shared" si="13"/>
        <v>0</v>
      </c>
      <c r="Q144" s="178"/>
      <c r="R144" s="75"/>
      <c r="T144" s="108" t="s">
        <v>1</v>
      </c>
      <c r="U144" s="28" t="s">
        <v>26</v>
      </c>
      <c r="V144" s="57">
        <f t="shared" si="14"/>
        <v>0</v>
      </c>
      <c r="W144" s="57">
        <f t="shared" si="15"/>
        <v>0</v>
      </c>
      <c r="X144" s="57">
        <f t="shared" si="16"/>
        <v>0</v>
      </c>
      <c r="Y144" s="109">
        <v>0</v>
      </c>
      <c r="Z144" s="109">
        <f t="shared" si="17"/>
        <v>0</v>
      </c>
      <c r="AA144" s="109">
        <v>0</v>
      </c>
      <c r="AB144" s="109">
        <f t="shared" si="18"/>
        <v>0</v>
      </c>
      <c r="AC144" s="109">
        <v>0</v>
      </c>
      <c r="AD144" s="110">
        <f t="shared" si="19"/>
        <v>0</v>
      </c>
      <c r="AR144" s="11" t="s">
        <v>109</v>
      </c>
      <c r="AT144" s="11" t="s">
        <v>123</v>
      </c>
      <c r="AU144" s="11" t="s">
        <v>52</v>
      </c>
      <c r="AY144" s="11" t="s">
        <v>93</v>
      </c>
      <c r="BE144" s="111">
        <f t="shared" si="20"/>
        <v>0</v>
      </c>
      <c r="BF144" s="111">
        <f t="shared" si="21"/>
        <v>0</v>
      </c>
      <c r="BG144" s="111">
        <f t="shared" si="22"/>
        <v>0</v>
      </c>
      <c r="BH144" s="111">
        <f t="shared" si="23"/>
        <v>0</v>
      </c>
      <c r="BI144" s="111">
        <f t="shared" si="24"/>
        <v>0</v>
      </c>
      <c r="BJ144" s="11" t="s">
        <v>44</v>
      </c>
      <c r="BK144" s="111">
        <f t="shared" si="25"/>
        <v>0</v>
      </c>
      <c r="BL144" s="11" t="s">
        <v>97</v>
      </c>
      <c r="BM144" s="11" t="s">
        <v>186</v>
      </c>
    </row>
    <row r="145" spans="2:65" s="1" customFormat="1" ht="30" customHeight="1" x14ac:dyDescent="0.3">
      <c r="B145" s="72"/>
      <c r="C145" s="103">
        <v>26</v>
      </c>
      <c r="D145" s="103" t="s">
        <v>94</v>
      </c>
      <c r="E145" s="104" t="s">
        <v>187</v>
      </c>
      <c r="F145" s="177" t="s">
        <v>188</v>
      </c>
      <c r="G145" s="177"/>
      <c r="H145" s="177"/>
      <c r="I145" s="177"/>
      <c r="J145" s="105" t="s">
        <v>137</v>
      </c>
      <c r="K145" s="106">
        <v>8.9</v>
      </c>
      <c r="L145" s="107">
        <v>0</v>
      </c>
      <c r="M145" s="178"/>
      <c r="N145" s="178"/>
      <c r="O145" s="178"/>
      <c r="P145" s="178">
        <f t="shared" si="13"/>
        <v>0</v>
      </c>
      <c r="Q145" s="178"/>
      <c r="R145" s="75"/>
      <c r="T145" s="108" t="s">
        <v>1</v>
      </c>
      <c r="U145" s="28" t="s">
        <v>26</v>
      </c>
      <c r="V145" s="57">
        <f t="shared" si="14"/>
        <v>0</v>
      </c>
      <c r="W145" s="57">
        <f t="shared" si="15"/>
        <v>0</v>
      </c>
      <c r="X145" s="57">
        <f t="shared" si="16"/>
        <v>0</v>
      </c>
      <c r="Y145" s="109">
        <v>0.192</v>
      </c>
      <c r="Z145" s="109">
        <f t="shared" si="17"/>
        <v>1.7088000000000001</v>
      </c>
      <c r="AA145" s="109">
        <v>0</v>
      </c>
      <c r="AB145" s="109">
        <f t="shared" si="18"/>
        <v>0</v>
      </c>
      <c r="AC145" s="109">
        <v>0</v>
      </c>
      <c r="AD145" s="110">
        <f t="shared" si="19"/>
        <v>0</v>
      </c>
      <c r="AR145" s="11" t="s">
        <v>97</v>
      </c>
      <c r="AT145" s="11" t="s">
        <v>94</v>
      </c>
      <c r="AU145" s="11" t="s">
        <v>52</v>
      </c>
      <c r="AY145" s="11" t="s">
        <v>93</v>
      </c>
      <c r="BE145" s="111">
        <f t="shared" si="20"/>
        <v>0</v>
      </c>
      <c r="BF145" s="111">
        <f t="shared" si="21"/>
        <v>0</v>
      </c>
      <c r="BG145" s="111">
        <f t="shared" si="22"/>
        <v>0</v>
      </c>
      <c r="BH145" s="111">
        <f t="shared" si="23"/>
        <v>0</v>
      </c>
      <c r="BI145" s="111">
        <f t="shared" si="24"/>
        <v>0</v>
      </c>
      <c r="BJ145" s="11" t="s">
        <v>44</v>
      </c>
      <c r="BK145" s="111">
        <f t="shared" si="25"/>
        <v>0</v>
      </c>
      <c r="BL145" s="11" t="s">
        <v>97</v>
      </c>
      <c r="BM145" s="11" t="s">
        <v>189</v>
      </c>
    </row>
    <row r="146" spans="2:65" s="1" customFormat="1" ht="30" customHeight="1" x14ac:dyDescent="0.3">
      <c r="B146" s="72"/>
      <c r="C146" s="103">
        <v>27</v>
      </c>
      <c r="D146" s="103" t="s">
        <v>94</v>
      </c>
      <c r="E146" s="104" t="s">
        <v>190</v>
      </c>
      <c r="F146" s="177" t="s">
        <v>191</v>
      </c>
      <c r="G146" s="177"/>
      <c r="H146" s="177"/>
      <c r="I146" s="177"/>
      <c r="J146" s="105" t="s">
        <v>147</v>
      </c>
      <c r="K146" s="106">
        <v>1</v>
      </c>
      <c r="L146" s="107"/>
      <c r="M146" s="178"/>
      <c r="N146" s="178"/>
      <c r="O146" s="178"/>
      <c r="P146" s="178">
        <f t="shared" si="13"/>
        <v>0</v>
      </c>
      <c r="Q146" s="178"/>
      <c r="R146" s="75"/>
      <c r="T146" s="108" t="s">
        <v>1</v>
      </c>
      <c r="U146" s="28" t="s">
        <v>26</v>
      </c>
      <c r="V146" s="57">
        <f t="shared" si="14"/>
        <v>0</v>
      </c>
      <c r="W146" s="57">
        <f t="shared" si="15"/>
        <v>0</v>
      </c>
      <c r="X146" s="57">
        <f t="shared" si="16"/>
        <v>0</v>
      </c>
      <c r="Y146" s="109">
        <v>0.82799999999999996</v>
      </c>
      <c r="Z146" s="109">
        <f t="shared" si="17"/>
        <v>0.82799999999999996</v>
      </c>
      <c r="AA146" s="109">
        <v>1E-4</v>
      </c>
      <c r="AB146" s="109">
        <f t="shared" si="18"/>
        <v>1E-4</v>
      </c>
      <c r="AC146" s="109">
        <v>0</v>
      </c>
      <c r="AD146" s="110">
        <f t="shared" si="19"/>
        <v>0</v>
      </c>
      <c r="AR146" s="11" t="s">
        <v>97</v>
      </c>
      <c r="AT146" s="11" t="s">
        <v>94</v>
      </c>
      <c r="AU146" s="11" t="s">
        <v>52</v>
      </c>
      <c r="AY146" s="11" t="s">
        <v>93</v>
      </c>
      <c r="BE146" s="111">
        <f t="shared" si="20"/>
        <v>0</v>
      </c>
      <c r="BF146" s="111">
        <f t="shared" si="21"/>
        <v>0</v>
      </c>
      <c r="BG146" s="111">
        <f t="shared" si="22"/>
        <v>0</v>
      </c>
      <c r="BH146" s="111">
        <f t="shared" si="23"/>
        <v>0</v>
      </c>
      <c r="BI146" s="111">
        <f t="shared" si="24"/>
        <v>0</v>
      </c>
      <c r="BJ146" s="11" t="s">
        <v>44</v>
      </c>
      <c r="BK146" s="111">
        <f t="shared" si="25"/>
        <v>0</v>
      </c>
      <c r="BL146" s="11" t="s">
        <v>97</v>
      </c>
      <c r="BM146" s="11" t="s">
        <v>192</v>
      </c>
    </row>
    <row r="147" spans="2:65" s="1" customFormat="1" ht="30" customHeight="1" x14ac:dyDescent="0.3">
      <c r="B147" s="72"/>
      <c r="C147" s="103" t="s">
        <v>140</v>
      </c>
      <c r="D147" s="103" t="s">
        <v>94</v>
      </c>
      <c r="E147" s="104" t="s">
        <v>193</v>
      </c>
      <c r="F147" s="179" t="s">
        <v>209</v>
      </c>
      <c r="G147" s="177"/>
      <c r="H147" s="177"/>
      <c r="I147" s="177"/>
      <c r="J147" s="105" t="s">
        <v>143</v>
      </c>
      <c r="K147" s="106">
        <v>1</v>
      </c>
      <c r="L147" s="107"/>
      <c r="M147" s="178"/>
      <c r="N147" s="178"/>
      <c r="O147" s="178"/>
      <c r="P147" s="178">
        <f t="shared" si="13"/>
        <v>0</v>
      </c>
      <c r="Q147" s="178"/>
      <c r="R147" s="75"/>
      <c r="T147" s="108" t="s">
        <v>1</v>
      </c>
      <c r="U147" s="28" t="s">
        <v>26</v>
      </c>
      <c r="V147" s="57">
        <f t="shared" si="14"/>
        <v>0</v>
      </c>
      <c r="W147" s="57">
        <f t="shared" si="15"/>
        <v>0</v>
      </c>
      <c r="X147" s="57">
        <f t="shared" si="16"/>
        <v>0</v>
      </c>
      <c r="Y147" s="109">
        <v>4.6479999999999997</v>
      </c>
      <c r="Z147" s="109">
        <f t="shared" si="17"/>
        <v>4.6479999999999997</v>
      </c>
      <c r="AA147" s="109">
        <v>5.3609999999999998E-2</v>
      </c>
      <c r="AB147" s="109">
        <f t="shared" si="18"/>
        <v>5.3609999999999998E-2</v>
      </c>
      <c r="AC147" s="109">
        <v>0</v>
      </c>
      <c r="AD147" s="110">
        <f t="shared" si="19"/>
        <v>0</v>
      </c>
      <c r="AR147" s="11" t="s">
        <v>97</v>
      </c>
      <c r="AT147" s="11" t="s">
        <v>94</v>
      </c>
      <c r="AU147" s="11" t="s">
        <v>52</v>
      </c>
      <c r="AY147" s="11" t="s">
        <v>93</v>
      </c>
      <c r="BE147" s="111">
        <f t="shared" si="20"/>
        <v>0</v>
      </c>
      <c r="BF147" s="111">
        <f t="shared" si="21"/>
        <v>0</v>
      </c>
      <c r="BG147" s="111">
        <f t="shared" si="22"/>
        <v>0</v>
      </c>
      <c r="BH147" s="111">
        <f t="shared" si="23"/>
        <v>0</v>
      </c>
      <c r="BI147" s="111">
        <f t="shared" si="24"/>
        <v>0</v>
      </c>
      <c r="BJ147" s="11" t="s">
        <v>44</v>
      </c>
      <c r="BK147" s="111">
        <f t="shared" si="25"/>
        <v>0</v>
      </c>
      <c r="BL147" s="11" t="s">
        <v>97</v>
      </c>
      <c r="BM147" s="11" t="s">
        <v>194</v>
      </c>
    </row>
    <row r="148" spans="2:65" s="1" customFormat="1" ht="20.100000000000001" customHeight="1" x14ac:dyDescent="0.3">
      <c r="B148" s="72"/>
      <c r="C148" s="103">
        <v>29</v>
      </c>
      <c r="D148" s="103" t="s">
        <v>94</v>
      </c>
      <c r="E148" s="104" t="s">
        <v>195</v>
      </c>
      <c r="F148" s="179" t="s">
        <v>210</v>
      </c>
      <c r="G148" s="177"/>
      <c r="H148" s="177"/>
      <c r="I148" s="177"/>
      <c r="J148" s="105" t="s">
        <v>139</v>
      </c>
      <c r="K148" s="106">
        <v>1</v>
      </c>
      <c r="L148" s="107">
        <v>0</v>
      </c>
      <c r="M148" s="178"/>
      <c r="N148" s="178"/>
      <c r="O148" s="178"/>
      <c r="P148" s="178">
        <f t="shared" si="13"/>
        <v>0</v>
      </c>
      <c r="Q148" s="178"/>
      <c r="R148" s="75"/>
      <c r="T148" s="108" t="s">
        <v>1</v>
      </c>
      <c r="U148" s="28" t="s">
        <v>26</v>
      </c>
      <c r="V148" s="57">
        <f t="shared" si="14"/>
        <v>0</v>
      </c>
      <c r="W148" s="57">
        <f t="shared" si="15"/>
        <v>0</v>
      </c>
      <c r="X148" s="57">
        <f t="shared" si="16"/>
        <v>0</v>
      </c>
      <c r="Y148" s="109">
        <v>0</v>
      </c>
      <c r="Z148" s="109">
        <f t="shared" si="17"/>
        <v>0</v>
      </c>
      <c r="AA148" s="109">
        <v>0</v>
      </c>
      <c r="AB148" s="109">
        <f t="shared" si="18"/>
        <v>0</v>
      </c>
      <c r="AC148" s="109">
        <v>0</v>
      </c>
      <c r="AD148" s="110">
        <f t="shared" si="19"/>
        <v>0</v>
      </c>
      <c r="AR148" s="11" t="s">
        <v>97</v>
      </c>
      <c r="AT148" s="11" t="s">
        <v>94</v>
      </c>
      <c r="AU148" s="11" t="s">
        <v>52</v>
      </c>
      <c r="AY148" s="11" t="s">
        <v>93</v>
      </c>
      <c r="BE148" s="111">
        <f t="shared" si="20"/>
        <v>0</v>
      </c>
      <c r="BF148" s="111">
        <f t="shared" si="21"/>
        <v>0</v>
      </c>
      <c r="BG148" s="111">
        <f t="shared" si="22"/>
        <v>0</v>
      </c>
      <c r="BH148" s="111">
        <f t="shared" si="23"/>
        <v>0</v>
      </c>
      <c r="BI148" s="111">
        <f t="shared" si="24"/>
        <v>0</v>
      </c>
      <c r="BJ148" s="11" t="s">
        <v>44</v>
      </c>
      <c r="BK148" s="111">
        <f t="shared" si="25"/>
        <v>0</v>
      </c>
      <c r="BL148" s="11" t="s">
        <v>97</v>
      </c>
      <c r="BM148" s="11" t="s">
        <v>196</v>
      </c>
    </row>
    <row r="149" spans="2:65" s="5" customFormat="1" ht="29.85" customHeight="1" x14ac:dyDescent="0.35">
      <c r="B149" s="91"/>
      <c r="C149" s="92"/>
      <c r="D149" s="102" t="s">
        <v>69</v>
      </c>
      <c r="E149" s="102"/>
      <c r="F149" s="102"/>
      <c r="G149" s="102"/>
      <c r="H149" s="102"/>
      <c r="I149" s="102"/>
      <c r="J149" s="102"/>
      <c r="K149" s="102"/>
      <c r="L149" s="102"/>
      <c r="M149" s="197">
        <f>BK149</f>
        <v>0</v>
      </c>
      <c r="N149" s="198"/>
      <c r="O149" s="198"/>
      <c r="P149" s="198"/>
      <c r="Q149" s="198"/>
      <c r="R149" s="94"/>
      <c r="T149" s="95"/>
      <c r="U149" s="92"/>
      <c r="V149" s="92"/>
      <c r="W149" s="96">
        <f>W150</f>
        <v>0</v>
      </c>
      <c r="X149" s="96">
        <f>X150</f>
        <v>0</v>
      </c>
      <c r="Y149" s="92"/>
      <c r="Z149" s="97">
        <f>Z150</f>
        <v>11.1</v>
      </c>
      <c r="AA149" s="92"/>
      <c r="AB149" s="97">
        <f>AB150</f>
        <v>0</v>
      </c>
      <c r="AC149" s="92"/>
      <c r="AD149" s="98">
        <f>AD150</f>
        <v>0</v>
      </c>
      <c r="AR149" s="99" t="s">
        <v>44</v>
      </c>
      <c r="AT149" s="100" t="s">
        <v>42</v>
      </c>
      <c r="AU149" s="100" t="s">
        <v>44</v>
      </c>
      <c r="AY149" s="99" t="s">
        <v>93</v>
      </c>
      <c r="BK149" s="101">
        <f>BK150</f>
        <v>0</v>
      </c>
    </row>
    <row r="150" spans="2:65" s="1" customFormat="1" ht="30" customHeight="1" x14ac:dyDescent="0.3">
      <c r="B150" s="72"/>
      <c r="C150" s="103">
        <v>30</v>
      </c>
      <c r="D150" s="103" t="s">
        <v>94</v>
      </c>
      <c r="E150" s="104" t="s">
        <v>148</v>
      </c>
      <c r="F150" s="177" t="s">
        <v>149</v>
      </c>
      <c r="G150" s="177"/>
      <c r="H150" s="177"/>
      <c r="I150" s="177"/>
      <c r="J150" s="105" t="s">
        <v>120</v>
      </c>
      <c r="K150" s="106">
        <v>7.5</v>
      </c>
      <c r="L150" s="107">
        <v>0</v>
      </c>
      <c r="M150" s="178"/>
      <c r="N150" s="178"/>
      <c r="O150" s="178"/>
      <c r="P150" s="178">
        <f>ROUND(V150*K150,2)</f>
        <v>0</v>
      </c>
      <c r="Q150" s="178"/>
      <c r="R150" s="75"/>
      <c r="T150" s="108" t="s">
        <v>1</v>
      </c>
      <c r="U150" s="125" t="s">
        <v>26</v>
      </c>
      <c r="V150" s="126">
        <f>L150+M150</f>
        <v>0</v>
      </c>
      <c r="W150" s="126">
        <f>ROUND(L150*K150,2)</f>
        <v>0</v>
      </c>
      <c r="X150" s="126">
        <f>ROUND(M150*K150,2)</f>
        <v>0</v>
      </c>
      <c r="Y150" s="127">
        <v>1.48</v>
      </c>
      <c r="Z150" s="127">
        <f>Y150*K150</f>
        <v>11.1</v>
      </c>
      <c r="AA150" s="127">
        <v>0</v>
      </c>
      <c r="AB150" s="127">
        <f>AA150*K150</f>
        <v>0</v>
      </c>
      <c r="AC150" s="127">
        <v>0</v>
      </c>
      <c r="AD150" s="128">
        <f>AC150*K150</f>
        <v>0</v>
      </c>
      <c r="AR150" s="11" t="s">
        <v>97</v>
      </c>
      <c r="AT150" s="11" t="s">
        <v>94</v>
      </c>
      <c r="AU150" s="11" t="s">
        <v>52</v>
      </c>
      <c r="AY150" s="11" t="s">
        <v>93</v>
      </c>
      <c r="BE150" s="111">
        <f>IF(U150="základní",P150,0)</f>
        <v>0</v>
      </c>
      <c r="BF150" s="111">
        <f>IF(U150="snížená",P150,0)</f>
        <v>0</v>
      </c>
      <c r="BG150" s="111">
        <f>IF(U150="zákl. přenesená",P150,0)</f>
        <v>0</v>
      </c>
      <c r="BH150" s="111">
        <f>IF(U150="sníž. přenesená",P150,0)</f>
        <v>0</v>
      </c>
      <c r="BI150" s="111">
        <f>IF(U150="nulová",P150,0)</f>
        <v>0</v>
      </c>
      <c r="BJ150" s="11" t="s">
        <v>44</v>
      </c>
      <c r="BK150" s="111">
        <f>ROUND(V150*K150,2)</f>
        <v>0</v>
      </c>
      <c r="BL150" s="11" t="s">
        <v>97</v>
      </c>
      <c r="BM150" s="11" t="s">
        <v>197</v>
      </c>
    </row>
    <row r="151" spans="2:65" s="1" customFormat="1" ht="6.9" customHeight="1" x14ac:dyDescent="0.3">
      <c r="B151" s="38"/>
      <c r="C151" s="39"/>
      <c r="D151" s="39"/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40"/>
    </row>
  </sheetData>
  <mergeCells count="178">
    <mergeCell ref="F150:I150"/>
    <mergeCell ref="P150:Q150"/>
    <mergeCell ref="M150:O150"/>
    <mergeCell ref="M111:Q111"/>
    <mergeCell ref="M112:Q112"/>
    <mergeCell ref="M113:Q113"/>
    <mergeCell ref="M118:Q118"/>
    <mergeCell ref="M136:Q136"/>
    <mergeCell ref="M138:Q138"/>
    <mergeCell ref="M149:Q149"/>
    <mergeCell ref="F145:I145"/>
    <mergeCell ref="P145:Q145"/>
    <mergeCell ref="M145:O145"/>
    <mergeCell ref="F146:I146"/>
    <mergeCell ref="P146:Q146"/>
    <mergeCell ref="M146:O146"/>
    <mergeCell ref="F147:I147"/>
    <mergeCell ref="P147:Q147"/>
    <mergeCell ref="M147:O147"/>
    <mergeCell ref="F143:I143"/>
    <mergeCell ref="P143:Q143"/>
    <mergeCell ref="M143:O143"/>
    <mergeCell ref="F144:I144"/>
    <mergeCell ref="P144:Q144"/>
    <mergeCell ref="M144:O144"/>
    <mergeCell ref="H1:K1"/>
    <mergeCell ref="S2:AF2"/>
    <mergeCell ref="F148:I148"/>
    <mergeCell ref="P148:Q148"/>
    <mergeCell ref="M148:O148"/>
    <mergeCell ref="F140:I140"/>
    <mergeCell ref="P140:Q140"/>
    <mergeCell ref="M140:O140"/>
    <mergeCell ref="F141:I141"/>
    <mergeCell ref="P141:Q141"/>
    <mergeCell ref="M141:O141"/>
    <mergeCell ref="F142:I142"/>
    <mergeCell ref="P142:Q142"/>
    <mergeCell ref="M142:O142"/>
    <mergeCell ref="F134:I134"/>
    <mergeCell ref="P134:Q134"/>
    <mergeCell ref="M134:O134"/>
    <mergeCell ref="F135:I135"/>
    <mergeCell ref="F137:I137"/>
    <mergeCell ref="P137:Q137"/>
    <mergeCell ref="M137:O137"/>
    <mergeCell ref="F139:I139"/>
    <mergeCell ref="P139:Q139"/>
    <mergeCell ref="M139:O139"/>
    <mergeCell ref="F130:I130"/>
    <mergeCell ref="P130:Q130"/>
    <mergeCell ref="M130:O130"/>
    <mergeCell ref="F131:I131"/>
    <mergeCell ref="F132:I132"/>
    <mergeCell ref="P132:Q132"/>
    <mergeCell ref="M132:O132"/>
    <mergeCell ref="F133:I133"/>
    <mergeCell ref="P133:Q133"/>
    <mergeCell ref="M133:O133"/>
    <mergeCell ref="F128:I128"/>
    <mergeCell ref="P128:Q128"/>
    <mergeCell ref="M128:O128"/>
    <mergeCell ref="F125:I125"/>
    <mergeCell ref="M125:O125"/>
    <mergeCell ref="P125:Q125"/>
    <mergeCell ref="F126:I126"/>
    <mergeCell ref="F129:I129"/>
    <mergeCell ref="P129:Q129"/>
    <mergeCell ref="M129:O129"/>
    <mergeCell ref="F123:I123"/>
    <mergeCell ref="P123:Q123"/>
    <mergeCell ref="M123:O123"/>
    <mergeCell ref="F124:I124"/>
    <mergeCell ref="P124:Q124"/>
    <mergeCell ref="M124:O124"/>
    <mergeCell ref="F127:I127"/>
    <mergeCell ref="P127:Q127"/>
    <mergeCell ref="M127:O127"/>
    <mergeCell ref="F120:I120"/>
    <mergeCell ref="P120:Q120"/>
    <mergeCell ref="M120:O120"/>
    <mergeCell ref="F121:I121"/>
    <mergeCell ref="P121:Q121"/>
    <mergeCell ref="M121:O121"/>
    <mergeCell ref="F122:I122"/>
    <mergeCell ref="P122:Q122"/>
    <mergeCell ref="M122:O122"/>
    <mergeCell ref="F116:I116"/>
    <mergeCell ref="P116:Q116"/>
    <mergeCell ref="M116:O116"/>
    <mergeCell ref="F117:I117"/>
    <mergeCell ref="P117:Q117"/>
    <mergeCell ref="M117:O117"/>
    <mergeCell ref="F119:I119"/>
    <mergeCell ref="P119:Q119"/>
    <mergeCell ref="M119:O119"/>
    <mergeCell ref="M107:Q107"/>
    <mergeCell ref="M108:Q108"/>
    <mergeCell ref="F110:I110"/>
    <mergeCell ref="P110:Q110"/>
    <mergeCell ref="M110:O110"/>
    <mergeCell ref="F114:I114"/>
    <mergeCell ref="P114:Q114"/>
    <mergeCell ref="M114:O114"/>
    <mergeCell ref="F115:I115"/>
    <mergeCell ref="P115:Q115"/>
    <mergeCell ref="M115:O115"/>
    <mergeCell ref="M90:Q90"/>
    <mergeCell ref="D91:H91"/>
    <mergeCell ref="M91:Q91"/>
    <mergeCell ref="M92:Q92"/>
    <mergeCell ref="L94:Q94"/>
    <mergeCell ref="C100:Q100"/>
    <mergeCell ref="F102:P102"/>
    <mergeCell ref="F103:P103"/>
    <mergeCell ref="M105:P105"/>
    <mergeCell ref="H86:J86"/>
    <mergeCell ref="K86:L86"/>
    <mergeCell ref="M86:Q86"/>
    <mergeCell ref="H87:J87"/>
    <mergeCell ref="K87:L87"/>
    <mergeCell ref="M87:Q87"/>
    <mergeCell ref="H88:J88"/>
    <mergeCell ref="K88:L88"/>
    <mergeCell ref="M88:Q88"/>
    <mergeCell ref="H83:J83"/>
    <mergeCell ref="K83:L83"/>
    <mergeCell ref="M83:Q83"/>
    <mergeCell ref="H84:J84"/>
    <mergeCell ref="K84:L84"/>
    <mergeCell ref="M84:Q84"/>
    <mergeCell ref="H85:J85"/>
    <mergeCell ref="K85:L85"/>
    <mergeCell ref="M85:Q85"/>
    <mergeCell ref="F73:P73"/>
    <mergeCell ref="M75:P75"/>
    <mergeCell ref="M77:Q77"/>
    <mergeCell ref="M78:Q78"/>
    <mergeCell ref="C80:G80"/>
    <mergeCell ref="H80:J80"/>
    <mergeCell ref="K80:L80"/>
    <mergeCell ref="M80:Q80"/>
    <mergeCell ref="H82:J82"/>
    <mergeCell ref="K82:L82"/>
    <mergeCell ref="M82:Q82"/>
    <mergeCell ref="H36:J36"/>
    <mergeCell ref="M36:P36"/>
    <mergeCell ref="H37:J37"/>
    <mergeCell ref="M37:P37"/>
    <mergeCell ref="H38:J38"/>
    <mergeCell ref="M38:P38"/>
    <mergeCell ref="L40:P40"/>
    <mergeCell ref="C70:Q70"/>
    <mergeCell ref="F72:P72"/>
    <mergeCell ref="C126:E126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M32:P32"/>
    <mergeCell ref="H34:J34"/>
    <mergeCell ref="M34:P34"/>
    <mergeCell ref="H35:J35"/>
    <mergeCell ref="M35:P35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19685039370078741" right="0" top="0.59055118110236215" bottom="0.59055118110236215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06.4 Přípoj...</vt:lpstr>
      <vt:lpstr>'SO 06.4 Přípoj...'!Názvy_tisku</vt:lpstr>
      <vt:lpstr>'SO 06.4 Přípoj...'!Oblast_tisku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a\aa</dc:creator>
  <cp:lastModifiedBy>Pokorný Jan</cp:lastModifiedBy>
  <cp:lastPrinted>2018-09-12T13:46:46Z</cp:lastPrinted>
  <dcterms:created xsi:type="dcterms:W3CDTF">2018-05-29T04:38:38Z</dcterms:created>
  <dcterms:modified xsi:type="dcterms:W3CDTF">2018-09-12T14:31:04Z</dcterms:modified>
</cp:coreProperties>
</file>