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Namesti Ova Jih\Rozpočet\"/>
    </mc:Choice>
  </mc:AlternateContent>
  <bookViews>
    <workbookView xWindow="0" yWindow="0" windowWidth="23040" windowHeight="8808"/>
  </bookViews>
  <sheets>
    <sheet name="SO 06.4 Přípojka kan" sheetId="4" r:id="rId1"/>
  </sheets>
  <definedNames>
    <definedName name="_xlnm.Print_Titles" localSheetId="0">'SO 06.4 Přípojka kan'!$114:$114</definedName>
    <definedName name="_xlnm.Print_Area" localSheetId="0">'SO 06.4 Přípojka kan'!$C$4:$Q$69,'SO 06.4 Přípojka kan'!$C$75:$Q$98,'SO 06.4 Přípojka kan'!$C$104:$Q$163</definedName>
  </definedNames>
  <calcPr calcId="152511"/>
</workbook>
</file>

<file path=xl/calcChain.xml><?xml version="1.0" encoding="utf-8"?>
<calcChain xmlns="http://schemas.openxmlformats.org/spreadsheetml/2006/main">
  <c r="BI163" i="4" l="1"/>
  <c r="BH163" i="4"/>
  <c r="BG163" i="4"/>
  <c r="BF163" i="4"/>
  <c r="X163" i="4"/>
  <c r="X162" i="4" s="1"/>
  <c r="K96" i="4" s="1"/>
  <c r="W163" i="4"/>
  <c r="W162" i="4" s="1"/>
  <c r="H96" i="4" s="1"/>
  <c r="AD163" i="4"/>
  <c r="AD162" i="4" s="1"/>
  <c r="AB163" i="4"/>
  <c r="AB162" i="4" s="1"/>
  <c r="Z163" i="4"/>
  <c r="Z162" i="4" s="1"/>
  <c r="V163" i="4"/>
  <c r="P163" i="4" s="1"/>
  <c r="BE163" i="4" s="1"/>
  <c r="BI161" i="4"/>
  <c r="BH161" i="4"/>
  <c r="BG161" i="4"/>
  <c r="BF161" i="4"/>
  <c r="X161" i="4"/>
  <c r="W161" i="4"/>
  <c r="AD161" i="4"/>
  <c r="AB161" i="4"/>
  <c r="Z161" i="4"/>
  <c r="V161" i="4"/>
  <c r="P161" i="4" s="1"/>
  <c r="BE161" i="4" s="1"/>
  <c r="BI160" i="4"/>
  <c r="BH160" i="4"/>
  <c r="BG160" i="4"/>
  <c r="BF160" i="4"/>
  <c r="X160" i="4"/>
  <c r="W160" i="4"/>
  <c r="AD160" i="4"/>
  <c r="AB160" i="4"/>
  <c r="Z160" i="4"/>
  <c r="V160" i="4"/>
  <c r="P160" i="4" s="1"/>
  <c r="BE160" i="4" s="1"/>
  <c r="BI159" i="4"/>
  <c r="BH159" i="4"/>
  <c r="BG159" i="4"/>
  <c r="BF159" i="4"/>
  <c r="X159" i="4"/>
  <c r="W159" i="4"/>
  <c r="AD159" i="4"/>
  <c r="AB159" i="4"/>
  <c r="Z159" i="4"/>
  <c r="V159" i="4"/>
  <c r="BK159" i="4" s="1"/>
  <c r="BI158" i="4"/>
  <c r="BH158" i="4"/>
  <c r="BG158" i="4"/>
  <c r="BF158" i="4"/>
  <c r="X158" i="4"/>
  <c r="W158" i="4"/>
  <c r="AD158" i="4"/>
  <c r="AB158" i="4"/>
  <c r="Z158" i="4"/>
  <c r="V158" i="4"/>
  <c r="BK158" i="4" s="1"/>
  <c r="BI157" i="4"/>
  <c r="BH157" i="4"/>
  <c r="BG157" i="4"/>
  <c r="BF157" i="4"/>
  <c r="X157" i="4"/>
  <c r="W157" i="4"/>
  <c r="AD157" i="4"/>
  <c r="AB157" i="4"/>
  <c r="Z157" i="4"/>
  <c r="V157" i="4"/>
  <c r="P157" i="4" s="1"/>
  <c r="BE157" i="4" s="1"/>
  <c r="BI156" i="4"/>
  <c r="BH156" i="4"/>
  <c r="BG156" i="4"/>
  <c r="BF156" i="4"/>
  <c r="X156" i="4"/>
  <c r="W156" i="4"/>
  <c r="AD156" i="4"/>
  <c r="AB156" i="4"/>
  <c r="Z156" i="4"/>
  <c r="V156" i="4"/>
  <c r="P156" i="4" s="1"/>
  <c r="BE156" i="4" s="1"/>
  <c r="BI155" i="4"/>
  <c r="BH155" i="4"/>
  <c r="BG155" i="4"/>
  <c r="BF155" i="4"/>
  <c r="X155" i="4"/>
  <c r="W155" i="4"/>
  <c r="AD155" i="4"/>
  <c r="AB155" i="4"/>
  <c r="Z155" i="4"/>
  <c r="V155" i="4"/>
  <c r="BK155" i="4" s="1"/>
  <c r="BI154" i="4"/>
  <c r="BH154" i="4"/>
  <c r="BG154" i="4"/>
  <c r="BF154" i="4"/>
  <c r="X154" i="4"/>
  <c r="W154" i="4"/>
  <c r="AD154" i="4"/>
  <c r="AB154" i="4"/>
  <c r="Z154" i="4"/>
  <c r="V154" i="4"/>
  <c r="BK154" i="4" s="1"/>
  <c r="BI153" i="4"/>
  <c r="BH153" i="4"/>
  <c r="BG153" i="4"/>
  <c r="BF153" i="4"/>
  <c r="X153" i="4"/>
  <c r="W153" i="4"/>
  <c r="AD153" i="4"/>
  <c r="AB153" i="4"/>
  <c r="Z153" i="4"/>
  <c r="V153" i="4"/>
  <c r="P153" i="4" s="1"/>
  <c r="BE153" i="4" s="1"/>
  <c r="BI152" i="4"/>
  <c r="BH152" i="4"/>
  <c r="BG152" i="4"/>
  <c r="BF152" i="4"/>
  <c r="X152" i="4"/>
  <c r="W152" i="4"/>
  <c r="AD152" i="4"/>
  <c r="AB152" i="4"/>
  <c r="Z152" i="4"/>
  <c r="V152" i="4"/>
  <c r="P152" i="4" s="1"/>
  <c r="BE152" i="4" s="1"/>
  <c r="BI148" i="4"/>
  <c r="BH148" i="4"/>
  <c r="BG148" i="4"/>
  <c r="BF148" i="4"/>
  <c r="X148" i="4"/>
  <c r="W148" i="4"/>
  <c r="AD148" i="4"/>
  <c r="AB148" i="4"/>
  <c r="Z148" i="4"/>
  <c r="V148" i="4"/>
  <c r="P148" i="4" s="1"/>
  <c r="BE148" i="4" s="1"/>
  <c r="BI146" i="4"/>
  <c r="BH146" i="4"/>
  <c r="BG146" i="4"/>
  <c r="BF146" i="4"/>
  <c r="X146" i="4"/>
  <c r="W146" i="4"/>
  <c r="AD146" i="4"/>
  <c r="AB146" i="4"/>
  <c r="Z146" i="4"/>
  <c r="V146" i="4"/>
  <c r="P146" i="4" s="1"/>
  <c r="BE146" i="4" s="1"/>
  <c r="BI144" i="4"/>
  <c r="BH144" i="4"/>
  <c r="BG144" i="4"/>
  <c r="BF144" i="4"/>
  <c r="X144" i="4"/>
  <c r="W144" i="4"/>
  <c r="AD144" i="4"/>
  <c r="AB144" i="4"/>
  <c r="Z144" i="4"/>
  <c r="V144" i="4"/>
  <c r="BK144" i="4" s="1"/>
  <c r="BI143" i="4"/>
  <c r="BH143" i="4"/>
  <c r="BG143" i="4"/>
  <c r="BF143" i="4"/>
  <c r="X143" i="4"/>
  <c r="W143" i="4"/>
  <c r="AD143" i="4"/>
  <c r="AB143" i="4"/>
  <c r="Z143" i="4"/>
  <c r="V143" i="4"/>
  <c r="P143" i="4" s="1"/>
  <c r="BE143" i="4" s="1"/>
  <c r="BI141" i="4"/>
  <c r="BH141" i="4"/>
  <c r="BG141" i="4"/>
  <c r="BF141" i="4"/>
  <c r="X141" i="4"/>
  <c r="W141" i="4"/>
  <c r="AD141" i="4"/>
  <c r="AB141" i="4"/>
  <c r="Z141" i="4"/>
  <c r="V141" i="4"/>
  <c r="P141" i="4" s="1"/>
  <c r="BE141" i="4" s="1"/>
  <c r="BI140" i="4"/>
  <c r="BH140" i="4"/>
  <c r="BG140" i="4"/>
  <c r="BF140" i="4"/>
  <c r="X140" i="4"/>
  <c r="W140" i="4"/>
  <c r="AD140" i="4"/>
  <c r="AB140" i="4"/>
  <c r="Z140" i="4"/>
  <c r="V140" i="4"/>
  <c r="P140" i="4" s="1"/>
  <c r="BE140" i="4" s="1"/>
  <c r="BI138" i="4"/>
  <c r="BH138" i="4"/>
  <c r="BG138" i="4"/>
  <c r="BF138" i="4"/>
  <c r="X138" i="4"/>
  <c r="W138" i="4"/>
  <c r="AD138" i="4"/>
  <c r="AB138" i="4"/>
  <c r="Z138" i="4"/>
  <c r="V138" i="4"/>
  <c r="BK138" i="4" s="1"/>
  <c r="BI136" i="4"/>
  <c r="BH136" i="4"/>
  <c r="BG136" i="4"/>
  <c r="BF136" i="4"/>
  <c r="X136" i="4"/>
  <c r="W136" i="4"/>
  <c r="AD136" i="4"/>
  <c r="AB136" i="4"/>
  <c r="Z136" i="4"/>
  <c r="V136" i="4"/>
  <c r="BK136" i="4" s="1"/>
  <c r="BI133" i="4"/>
  <c r="BH133" i="4"/>
  <c r="BG133" i="4"/>
  <c r="BF133" i="4"/>
  <c r="X133" i="4"/>
  <c r="W133" i="4"/>
  <c r="AD133" i="4"/>
  <c r="AB133" i="4"/>
  <c r="Z133" i="4"/>
  <c r="V133" i="4"/>
  <c r="BK133" i="4" s="1"/>
  <c r="BI131" i="4"/>
  <c r="BH131" i="4"/>
  <c r="BG131" i="4"/>
  <c r="BF131" i="4"/>
  <c r="X131" i="4"/>
  <c r="W131" i="4"/>
  <c r="AD131" i="4"/>
  <c r="AB131" i="4"/>
  <c r="Z131" i="4"/>
  <c r="V131" i="4"/>
  <c r="P131" i="4" s="1"/>
  <c r="BE131" i="4" s="1"/>
  <c r="BI130" i="4"/>
  <c r="BH130" i="4"/>
  <c r="BG130" i="4"/>
  <c r="BF130" i="4"/>
  <c r="X130" i="4"/>
  <c r="W130" i="4"/>
  <c r="AD130" i="4"/>
  <c r="AB130" i="4"/>
  <c r="Z130" i="4"/>
  <c r="V130" i="4"/>
  <c r="P130" i="4" s="1"/>
  <c r="BE130" i="4" s="1"/>
  <c r="BI128" i="4"/>
  <c r="BH128" i="4"/>
  <c r="BG128" i="4"/>
  <c r="BF128" i="4"/>
  <c r="X128" i="4"/>
  <c r="W128" i="4"/>
  <c r="AD128" i="4"/>
  <c r="AB128" i="4"/>
  <c r="Z128" i="4"/>
  <c r="V128" i="4"/>
  <c r="P128" i="4" s="1"/>
  <c r="BE128" i="4" s="1"/>
  <c r="BI127" i="4"/>
  <c r="BH127" i="4"/>
  <c r="BG127" i="4"/>
  <c r="BF127" i="4"/>
  <c r="X127" i="4"/>
  <c r="W127" i="4"/>
  <c r="AD127" i="4"/>
  <c r="AB127" i="4"/>
  <c r="Z127" i="4"/>
  <c r="V127" i="4"/>
  <c r="BK127" i="4" s="1"/>
  <c r="BI124" i="4"/>
  <c r="BH124" i="4"/>
  <c r="BG124" i="4"/>
  <c r="BF124" i="4"/>
  <c r="X124" i="4"/>
  <c r="W124" i="4"/>
  <c r="AD124" i="4"/>
  <c r="AB124" i="4"/>
  <c r="Z124" i="4"/>
  <c r="V124" i="4"/>
  <c r="BK124" i="4" s="1"/>
  <c r="BI123" i="4"/>
  <c r="BH123" i="4"/>
  <c r="BG123" i="4"/>
  <c r="BF123" i="4"/>
  <c r="X123" i="4"/>
  <c r="W123" i="4"/>
  <c r="AD123" i="4"/>
  <c r="AB123" i="4"/>
  <c r="Z123" i="4"/>
  <c r="V123" i="4"/>
  <c r="P123" i="4" s="1"/>
  <c r="BE123" i="4" s="1"/>
  <c r="BI121" i="4"/>
  <c r="BH121" i="4"/>
  <c r="BG121" i="4"/>
  <c r="BF121" i="4"/>
  <c r="X121" i="4"/>
  <c r="W121" i="4"/>
  <c r="AD121" i="4"/>
  <c r="AB121" i="4"/>
  <c r="Z121" i="4"/>
  <c r="V121" i="4"/>
  <c r="BE121" i="4" s="1"/>
  <c r="BI120" i="4"/>
  <c r="BH120" i="4"/>
  <c r="BG120" i="4"/>
  <c r="BF120" i="4"/>
  <c r="X120" i="4"/>
  <c r="W120" i="4"/>
  <c r="AD120" i="4"/>
  <c r="AB120" i="4"/>
  <c r="Z120" i="4"/>
  <c r="V120" i="4"/>
  <c r="BE120" i="4" s="1"/>
  <c r="BI119" i="4"/>
  <c r="BH119" i="4"/>
  <c r="BG119" i="4"/>
  <c r="BF119" i="4"/>
  <c r="X119" i="4"/>
  <c r="W119" i="4"/>
  <c r="AD119" i="4"/>
  <c r="AB119" i="4"/>
  <c r="Z119" i="4"/>
  <c r="V119" i="4"/>
  <c r="BE119" i="4" s="1"/>
  <c r="BI118" i="4"/>
  <c r="BH118" i="4"/>
  <c r="BG118" i="4"/>
  <c r="BF118" i="4"/>
  <c r="X118" i="4"/>
  <c r="W118" i="4"/>
  <c r="AD118" i="4"/>
  <c r="AB118" i="4"/>
  <c r="Z118" i="4"/>
  <c r="V118" i="4"/>
  <c r="BK118" i="4" s="1"/>
  <c r="M112" i="4"/>
  <c r="M111" i="4"/>
  <c r="F111" i="4"/>
  <c r="F109" i="4"/>
  <c r="F107" i="4"/>
  <c r="M83" i="4"/>
  <c r="M82" i="4"/>
  <c r="F82" i="4"/>
  <c r="F80" i="4"/>
  <c r="F78" i="4"/>
  <c r="O15" i="4"/>
  <c r="E15" i="4"/>
  <c r="F112" i="4" s="1"/>
  <c r="O14" i="4"/>
  <c r="O9" i="4"/>
  <c r="M109" i="4" s="1"/>
  <c r="F106" i="4"/>
  <c r="Z122" i="4" l="1"/>
  <c r="Z126" i="4"/>
  <c r="X126" i="4"/>
  <c r="K91" i="4" s="1"/>
  <c r="Z129" i="4"/>
  <c r="Z117" i="4" s="1"/>
  <c r="X129" i="4"/>
  <c r="K92" i="4" s="1"/>
  <c r="AD122" i="4"/>
  <c r="AD126" i="4"/>
  <c r="AD129" i="4"/>
  <c r="AD117" i="4" s="1"/>
  <c r="Z151" i="4"/>
  <c r="Z150" i="4" s="1"/>
  <c r="W122" i="4"/>
  <c r="H90" i="4" s="1"/>
  <c r="W129" i="4"/>
  <c r="H92" i="4" s="1"/>
  <c r="BK157" i="4"/>
  <c r="X151" i="4"/>
  <c r="X150" i="4" s="1"/>
  <c r="K94" i="4" s="1"/>
  <c r="W126" i="4"/>
  <c r="H91" i="4" s="1"/>
  <c r="H37" i="4"/>
  <c r="X122" i="4"/>
  <c r="K90" i="4" s="1"/>
  <c r="AD135" i="4"/>
  <c r="BK141" i="4"/>
  <c r="AB151" i="4"/>
  <c r="AB150" i="4" s="1"/>
  <c r="H35" i="4"/>
  <c r="AB122" i="4"/>
  <c r="AB126" i="4"/>
  <c r="AB129" i="4"/>
  <c r="AD151" i="4"/>
  <c r="AD150" i="4" s="1"/>
  <c r="Z135" i="4"/>
  <c r="X135" i="4"/>
  <c r="K93" i="4" s="1"/>
  <c r="BK120" i="4"/>
  <c r="AB135" i="4"/>
  <c r="W135" i="4"/>
  <c r="H93" i="4" s="1"/>
  <c r="P133" i="4"/>
  <c r="BE133" i="4" s="1"/>
  <c r="BK148" i="4"/>
  <c r="P154" i="4"/>
  <c r="BE154" i="4" s="1"/>
  <c r="F83" i="4"/>
  <c r="BK121" i="4"/>
  <c r="BK123" i="4"/>
  <c r="BK122" i="4" s="1"/>
  <c r="M122" i="4" s="1"/>
  <c r="M90" i="4" s="1"/>
  <c r="P136" i="4"/>
  <c r="BE136" i="4" s="1"/>
  <c r="BK143" i="4"/>
  <c r="BK153" i="4"/>
  <c r="W151" i="4"/>
  <c r="H95" i="4" s="1"/>
  <c r="P158" i="4"/>
  <c r="BE158" i="4" s="1"/>
  <c r="BK161" i="4"/>
  <c r="BK163" i="4"/>
  <c r="BK162" i="4" s="1"/>
  <c r="M162" i="4" s="1"/>
  <c r="M96" i="4" s="1"/>
  <c r="H36" i="4"/>
  <c r="BK131" i="4"/>
  <c r="F77" i="4"/>
  <c r="K95" i="4"/>
  <c r="M80" i="4"/>
  <c r="BE118" i="4"/>
  <c r="P124" i="4"/>
  <c r="BE124" i="4" s="1"/>
  <c r="P127" i="4"/>
  <c r="BE127" i="4" s="1"/>
  <c r="P138" i="4"/>
  <c r="BE138" i="4" s="1"/>
  <c r="P144" i="4"/>
  <c r="BE144" i="4" s="1"/>
  <c r="P155" i="4"/>
  <c r="BE155" i="4" s="1"/>
  <c r="P159" i="4"/>
  <c r="BE159" i="4" s="1"/>
  <c r="BK119" i="4"/>
  <c r="BK128" i="4"/>
  <c r="BK126" i="4" s="1"/>
  <c r="M126" i="4" s="1"/>
  <c r="M91" i="4" s="1"/>
  <c r="BK130" i="4"/>
  <c r="BK140" i="4"/>
  <c r="BK146" i="4"/>
  <c r="BK152" i="4"/>
  <c r="BK156" i="4"/>
  <c r="BK160" i="4"/>
  <c r="AD116" i="4" l="1"/>
  <c r="AD115" i="4" s="1"/>
  <c r="Z116" i="4"/>
  <c r="Z115" i="4" s="1"/>
  <c r="BK129" i="4"/>
  <c r="M129" i="4" s="1"/>
  <c r="M92" i="4" s="1"/>
  <c r="AB117" i="4"/>
  <c r="AB116" i="4" s="1"/>
  <c r="AB115" i="4" s="1"/>
  <c r="X117" i="4"/>
  <c r="K89" i="4" s="1"/>
  <c r="BK135" i="4"/>
  <c r="M135" i="4" s="1"/>
  <c r="M93" i="4" s="1"/>
  <c r="W150" i="4"/>
  <c r="H94" i="4" s="1"/>
  <c r="W117" i="4"/>
  <c r="H89" i="4" s="1"/>
  <c r="BK151" i="4"/>
  <c r="M151" i="4" s="1"/>
  <c r="M95" i="4" s="1"/>
  <c r="X116" i="4"/>
  <c r="BK150" i="4" l="1"/>
  <c r="M150" i="4" s="1"/>
  <c r="M94" i="4" s="1"/>
  <c r="W116" i="4"/>
  <c r="W115" i="4" s="1"/>
  <c r="H87" i="4" s="1"/>
  <c r="M28" i="4" s="1"/>
  <c r="BK117" i="4"/>
  <c r="M117" i="4" s="1"/>
  <c r="M89" i="4" s="1"/>
  <c r="H88" i="4"/>
  <c r="K88" i="4"/>
  <c r="X115" i="4"/>
  <c r="K87" i="4" s="1"/>
  <c r="M29" i="4" s="1"/>
  <c r="BK116" i="4" l="1"/>
  <c r="BK115" i="4" s="1"/>
  <c r="M115" i="4" s="1"/>
  <c r="M87" i="4" s="1"/>
  <c r="L98" i="4" s="1"/>
  <c r="M116" i="4" l="1"/>
  <c r="M88" i="4" s="1"/>
  <c r="M27" i="4"/>
  <c r="M31" i="4" s="1"/>
  <c r="H33" i="4" s="1"/>
  <c r="M33" i="4" l="1"/>
  <c r="L39" i="4"/>
</calcChain>
</file>

<file path=xl/sharedStrings.xml><?xml version="1.0" encoding="utf-8"?>
<sst xmlns="http://schemas.openxmlformats.org/spreadsheetml/2006/main" count="668" uniqueCount="227">
  <si>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</si>
  <si>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</si>
  <si>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</si>
  <si>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</si>
  <si>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</si>
  <si>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</si>
  <si>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</si>
  <si>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</si>
  <si>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</si>
  <si>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</si>
  <si>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</si>
  <si>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</si>
  <si>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</si>
  <si>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</si>
  <si>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</si>
  <si>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</si>
  <si>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</si>
  <si>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SMO MO Ostrava Jih, Ostrava Hrabůvka</t>
  </si>
  <si>
    <t>DIČ:</t>
  </si>
  <si>
    <t>Zhotovitel:</t>
  </si>
  <si>
    <t>Projektant:</t>
  </si>
  <si>
    <t>Ing. Petr Bělák</t>
  </si>
  <si>
    <t>Zpracovatel: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</si>
  <si>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</si>
  <si>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</si>
  <si>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</si>
  <si>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</si>
  <si>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</si>
  <si>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</si>
  <si>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</si>
  <si>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</si>
  <si>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</si>
  <si>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</si>
  <si>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</si>
  <si>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</si>
  <si>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</si>
  <si>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</si>
  <si>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</si>
  <si>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</si>
  <si>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</si>
  <si>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</si>
  <si>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</si>
  <si>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</si>
  <si>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</si>
  <si>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</si>
  <si>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</si>
  <si>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</si>
  <si>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{7cb1fd97-5460-43a5-b305-859e95833f14}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</si>
  <si>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</si>
  <si>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</si>
  <si>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</si>
  <si>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</si>
  <si>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</si>
  <si>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</si>
  <si>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</si>
  <si>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</si>
  <si>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</si>
  <si>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</si>
  <si>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</si>
  <si>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</si>
  <si>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</si>
  <si>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</si>
  <si>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</si>
  <si>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</si>
  <si>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    VODOVOD  -STAVBA</t>
  </si>
  <si>
    <t xml:space="preserve">      13 - Zemní práce - hloubené vykopávky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</si>
  <si>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</si>
  <si>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</si>
  <si>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</si>
  <si>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8 - Trubní vedení</t>
  </si>
  <si>
    <t xml:space="preserve">      87 - Potrubí z trub plastických a skleněných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</si>
  <si>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</si>
  <si>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</si>
  <si>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</si>
  <si>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</si>
  <si>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</si>
  <si>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</si>
  <si>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</si>
  <si>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</si>
  <si>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</si>
  <si>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</si>
  <si>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</si>
  <si>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</si>
  <si>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</si>
  <si>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</si>
  <si>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</si>
  <si>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</si>
  <si>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</si>
  <si>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</si>
  <si>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</si>
  <si>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</si>
  <si>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</si>
  <si>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001001001</t>
  </si>
  <si>
    <t>soubor</t>
  </si>
  <si>
    <t>4</t>
  </si>
  <si>
    <t>001001002</t>
  </si>
  <si>
    <t>3</t>
  </si>
  <si>
    <t>001001006</t>
  </si>
  <si>
    <t>001001007</t>
  </si>
  <si>
    <t>5</t>
  </si>
  <si>
    <t>m3</t>
  </si>
  <si>
    <t>VV</t>
  </si>
  <si>
    <t>6</t>
  </si>
  <si>
    <t>7</t>
  </si>
  <si>
    <t>8</t>
  </si>
  <si>
    <t>132201209</t>
  </si>
  <si>
    <t>Příplatek za lepivost k hloubení rýh š do 2000 mm v hornině tř. 3</t>
  </si>
  <si>
    <t>9</t>
  </si>
  <si>
    <t>m2</t>
  </si>
  <si>
    <t>10</t>
  </si>
  <si>
    <t>11</t>
  </si>
  <si>
    <t>12</t>
  </si>
  <si>
    <t>13</t>
  </si>
  <si>
    <t>14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</si>
  <si>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</si>
  <si>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</si>
  <si>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</si>
  <si>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</si>
  <si>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16</t>
  </si>
  <si>
    <t>171201211</t>
  </si>
  <si>
    <t>Poplatek za uložení odpadu ze sypaniny na skládce (skládkovné)</t>
  </si>
  <si>
    <t>t</t>
  </si>
  <si>
    <t>17</t>
  </si>
  <si>
    <t>171201201</t>
  </si>
  <si>
    <t>uložení sypaniny na skládku</t>
  </si>
  <si>
    <t>18</t>
  </si>
  <si>
    <t>174101101</t>
  </si>
  <si>
    <t>Zásyp jam, šachet rýh nebo kolem objektů sypaninou se zhutněním</t>
  </si>
  <si>
    <t>19</t>
  </si>
  <si>
    <t>M</t>
  </si>
  <si>
    <t>583336980</t>
  </si>
  <si>
    <t>20</t>
  </si>
  <si>
    <t>583312900</t>
  </si>
  <si>
    <t>kamenivo těžené drobné frakce 0-2 třída D</t>
  </si>
  <si>
    <t>175111101</t>
  </si>
  <si>
    <t>Obsypání potrubí ručně sypaninou bez prohození, uloženou do 3 m</t>
  </si>
  <si>
    <t>22</t>
  </si>
  <si>
    <t>175151101</t>
  </si>
  <si>
    <t>Obsypání potrubí strojně sypaninou bez prohození, uloženou do 3 m</t>
  </si>
  <si>
    <t>23</t>
  </si>
  <si>
    <t>451572111</t>
  </si>
  <si>
    <t>Lože pod potrubí otevřený výkop z kameniva drobného těženého</t>
  </si>
  <si>
    <t>24</t>
  </si>
  <si>
    <t>871315221</t>
  </si>
  <si>
    <t>Kanalizační potrubí z tvrdého PVC jednovrstvé tuhost třídy SN8 DN 160</t>
  </si>
  <si>
    <t>m</t>
  </si>
  <si>
    <t>25</t>
  </si>
  <si>
    <t>26</t>
  </si>
  <si>
    <t>ks</t>
  </si>
  <si>
    <t>27</t>
  </si>
  <si>
    <t>28</t>
  </si>
  <si>
    <t>29</t>
  </si>
  <si>
    <t>877310310</t>
  </si>
  <si>
    <t>Montáž kolen na potrubí z PP trub hladkých plnostěnných DN 150</t>
  </si>
  <si>
    <t>kus</t>
  </si>
  <si>
    <t>30</t>
  </si>
  <si>
    <t>KK16045</t>
  </si>
  <si>
    <t>877310330</t>
  </si>
  <si>
    <t>Montáž spojek na potrubí z PP trub hladkých plnostěnných DN 150</t>
  </si>
  <si>
    <t>894812339</t>
  </si>
  <si>
    <t>Příplatek k rourám revizní a čistící šachty z PP DN 600 za uříznutí šachtové roury</t>
  </si>
  <si>
    <t>úsek</t>
  </si>
  <si>
    <t>998276101</t>
  </si>
  <si>
    <t>Přesun hmot pro trubní vedení z trub z plastických hmot otevřený výkop</t>
  </si>
  <si>
    <t>1204929090</t>
  </si>
  <si>
    <t>1342602502</t>
  </si>
  <si>
    <t>-830630537</t>
  </si>
  <si>
    <t>94439211</t>
  </si>
  <si>
    <t>132201201</t>
  </si>
  <si>
    <t>Hloubení rýh š do 2000 mm v hornině tř. 3 objemu do 100 m3</t>
  </si>
  <si>
    <t>1747546571</t>
  </si>
  <si>
    <t>164104168</t>
  </si>
  <si>
    <t>24,03*0,20</t>
  </si>
  <si>
    <t>151811113</t>
  </si>
  <si>
    <t>20155727</t>
  </si>
  <si>
    <t>151811213</t>
  </si>
  <si>
    <t>-959765217</t>
  </si>
  <si>
    <t>161101102</t>
  </si>
  <si>
    <t>1547542225</t>
  </si>
  <si>
    <t>-2094846071</t>
  </si>
  <si>
    <t>24,03</t>
  </si>
  <si>
    <t>-994250245</t>
  </si>
  <si>
    <t>24,03*5</t>
  </si>
  <si>
    <t>-642034208</t>
  </si>
  <si>
    <t>-2124117694</t>
  </si>
  <si>
    <t>24,03*1,800</t>
  </si>
  <si>
    <t>-345153647</t>
  </si>
  <si>
    <t>-784608405</t>
  </si>
  <si>
    <t>20,43*1,800</t>
  </si>
  <si>
    <t>1400222529</t>
  </si>
  <si>
    <t>-331760651</t>
  </si>
  <si>
    <t>1,802       "     50% pro ruční i strojní obsyp</t>
  </si>
  <si>
    <t>-1959136812</t>
  </si>
  <si>
    <t>747619448</t>
  </si>
  <si>
    <t>0,801</t>
  </si>
  <si>
    <t>-915814080</t>
  </si>
  <si>
    <t>-1979053101</t>
  </si>
  <si>
    <t>-1459644942</t>
  </si>
  <si>
    <t>1880484283</t>
  </si>
  <si>
    <t>KVIC-160</t>
  </si>
  <si>
    <t>Uzavírací víčko  DN 150</t>
  </si>
  <si>
    <t>-1436521759</t>
  </si>
  <si>
    <t>KPR160</t>
  </si>
  <si>
    <t>Šachtová vložka PVC DN150</t>
  </si>
  <si>
    <t>520345683</t>
  </si>
  <si>
    <t>892312121</t>
  </si>
  <si>
    <t>Tlaková zkouška vzduchem potrubí DN 150 těsnícím vakem ucpávkovým</t>
  </si>
  <si>
    <t>-672552369</t>
  </si>
  <si>
    <t>894811137</t>
  </si>
  <si>
    <t>-642996116</t>
  </si>
  <si>
    <t>2021295098</t>
  </si>
  <si>
    <t>RAVOS</t>
  </si>
  <si>
    <t>Jádrové vrtání  do šachtového dna DN200</t>
  </si>
  <si>
    <t>81113344</t>
  </si>
  <si>
    <t>1224581504</t>
  </si>
  <si>
    <t>Koleno na potrubí KG PVC hladké DN 160/45 st.,SN8</t>
  </si>
  <si>
    <t>SO 06.4 - Přípojka kanalizace</t>
  </si>
  <si>
    <t>kamenivo drcené hrubé přírodní, frakce 32-63</t>
  </si>
  <si>
    <t>Osazení a odstranění pažícího boxu těžkého hl. výkopu do 4 m š do 5 m</t>
  </si>
  <si>
    <t>Příplatek k pažícímu boxu těžkému hl. výkopu do 4 m š do 5 m za první a ZKD den zapažení</t>
  </si>
  <si>
    <t>Svislé přemístění výkopku z horniny tř. 1 až 4 hl. výkopu do 4 m</t>
  </si>
  <si>
    <t>Revizní šachta z PVC systém RV typ přímý, DN 400/160 tlak 12,5 t hl. od 2360 do 2730 mm, kompletní sestava včetně betonového poklopu dle specifikace</t>
  </si>
  <si>
    <t>Vytýčení stavby - neoceňovat</t>
  </si>
  <si>
    <t>Zaměření skutečného provedení vodovodu - neoceňovat</t>
  </si>
  <si>
    <t>Dokumentace skutečného provedení - neoceňovat</t>
  </si>
  <si>
    <t>Vytýčení stávajících inž.sítí a vedení - neoceňovat</t>
  </si>
  <si>
    <t>Celkové náklady za stavbu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</si>
</sst>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7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8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10" xfId="0" applyNumberFormat="1" applyFont="1" applyBorder="1" applyAlignment="1"/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10" fillId="2" borderId="0" xfId="1" applyFont="1" applyFill="1" applyAlignment="1" applyProtection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17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0" fontId="26" fillId="0" borderId="23" xfId="0" applyFont="1" applyFill="1" applyBorder="1" applyAlignment="1" applyProtection="1">
      <alignment horizontal="left" vertical="center" wrapText="1"/>
      <protection locked="0"/>
    </xf>
    <xf numFmtId="0" fontId="22" fillId="0" borderId="23" xfId="0" applyFont="1" applyFill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0" fillId="0" borderId="23" xfId="0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4" fontId="1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164"/>
  <sheetViews>
    <sheetView showGridLines="0" tabSelected="1" workbookViewId="0">
      <pane ySplit="1" topLeftCell="A2" activePane="bottomLeft" state="frozen"/>
      <selection pane="bottomLeft" activeCell="F6" sqref="F6:P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2"/>
      <c r="B1" s="7"/>
      <c r="C1" s="7"/>
      <c r="D1" s="8" t="s">
        <v>0</v>
      </c>
      <c r="E1" s="7"/>
      <c r="F1" s="9" t="s">
        <v>48</v>
      </c>
      <c r="G1" s="9"/>
      <c r="H1" s="118" t="s">
        <v>49</v>
      </c>
      <c r="I1" s="118"/>
      <c r="J1" s="118"/>
      <c r="K1" s="118"/>
      <c r="L1" s="9" t="s">
        <v>50</v>
      </c>
      <c r="M1" s="7"/>
      <c r="N1" s="7"/>
      <c r="O1" s="8" t="s">
        <v>51</v>
      </c>
      <c r="P1" s="7"/>
      <c r="Q1" s="7"/>
      <c r="R1" s="7"/>
      <c r="S1" s="9" t="s">
        <v>52</v>
      </c>
      <c r="T1" s="9"/>
      <c r="U1" s="52"/>
      <c r="V1" s="52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" customHeight="1" x14ac:dyDescent="0.3">
      <c r="C2" s="169" t="s">
        <v>4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S2" s="119" t="s">
        <v>5</v>
      </c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T2" s="11" t="s">
        <v>47</v>
      </c>
    </row>
    <row r="3" spans="1:66" ht="6.9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53</v>
      </c>
    </row>
    <row r="4" spans="1:66" ht="36.9" customHeight="1" x14ac:dyDescent="0.3">
      <c r="B4" s="15"/>
      <c r="C4" s="143" t="s">
        <v>54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"/>
      <c r="T4" s="17" t="s">
        <v>8</v>
      </c>
      <c r="AT4" s="11" t="s">
        <v>2</v>
      </c>
    </row>
    <row r="5" spans="1:66" ht="6.9" customHeight="1" x14ac:dyDescent="0.3">
      <c r="B5" s="15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6"/>
    </row>
    <row r="6" spans="1:66" ht="25.35" customHeight="1" x14ac:dyDescent="0.3">
      <c r="B6" s="15"/>
      <c r="C6" s="18"/>
      <c r="D6" s="21" t="s">
        <v>9</v>
      </c>
      <c r="E6" s="18"/>
      <c r="F6" s="145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8"/>
      <c r="R6" s="16"/>
    </row>
    <row r="7" spans="1:66" s="1" customFormat="1" ht="32.85" customHeight="1" x14ac:dyDescent="0.3">
      <c r="B7" s="22"/>
      <c r="C7" s="23"/>
      <c r="D7" s="20" t="s">
        <v>55</v>
      </c>
      <c r="E7" s="23"/>
      <c r="F7" s="171" t="s">
        <v>216</v>
      </c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23"/>
      <c r="R7" s="24"/>
    </row>
    <row r="8" spans="1:66" s="1" customFormat="1" ht="14.4" customHeight="1" x14ac:dyDescent="0.3">
      <c r="B8" s="22"/>
      <c r="C8" s="23"/>
      <c r="D8" s="21" t="s">
        <v>10</v>
      </c>
      <c r="E8" s="23"/>
      <c r="F8" s="19" t="s">
        <v>1</v>
      </c>
      <c r="G8" s="23"/>
      <c r="H8" s="23"/>
      <c r="I8" s="23"/>
      <c r="J8" s="23"/>
      <c r="K8" s="23"/>
      <c r="L8" s="23"/>
      <c r="M8" s="21" t="s">
        <v>11</v>
      </c>
      <c r="N8" s="23"/>
      <c r="O8" s="19" t="s">
        <v>1</v>
      </c>
      <c r="P8" s="23"/>
      <c r="Q8" s="23"/>
      <c r="R8" s="24"/>
    </row>
    <row r="9" spans="1:66" s="1" customFormat="1" ht="14.4" customHeight="1" x14ac:dyDescent="0.3">
      <c r="B9" s="22"/>
      <c r="C9" s="23"/>
      <c r="D9" s="21" t="s">
        <v>12</v>
      </c>
      <c r="E9" s="23"/>
      <c r="F9" s="19" t="s">
        <v>13</v>
      </c>
      <c r="G9" s="23"/>
      <c r="H9" s="23"/>
      <c r="I9" s="23"/>
      <c r="J9" s="23"/>
      <c r="K9" s="23"/>
      <c r="L9" s="23"/>
      <c r="M9" s="21" t="s">
        <v>14</v>
      </c>
      <c r="N9" s="23"/>
      <c r="O9" s="148" t="e">
        <f>#REF!</f>
        <v>#REF!</v>
      </c>
      <c r="P9" s="148"/>
      <c r="Q9" s="23"/>
      <c r="R9" s="24"/>
    </row>
    <row r="10" spans="1:66" s="1" customFormat="1" ht="10.95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" customHeight="1" x14ac:dyDescent="0.3">
      <c r="B11" s="22"/>
      <c r="C11" s="23"/>
      <c r="D11" s="21" t="s">
        <v>15</v>
      </c>
      <c r="E11" s="23"/>
      <c r="F11" s="23"/>
      <c r="G11" s="23"/>
      <c r="H11" s="23"/>
      <c r="I11" s="23"/>
      <c r="J11" s="23"/>
      <c r="K11" s="23"/>
      <c r="L11" s="23"/>
      <c r="M11" s="21" t="s">
        <v>16</v>
      </c>
      <c r="N11" s="23"/>
      <c r="O11" s="149" t="s">
        <v>1</v>
      </c>
      <c r="P11" s="149"/>
      <c r="Q11" s="23"/>
      <c r="R11" s="24"/>
    </row>
    <row r="12" spans="1:66" s="1" customFormat="1" ht="18" customHeight="1" x14ac:dyDescent="0.3">
      <c r="B12" s="22"/>
      <c r="C12" s="23"/>
      <c r="D12" s="23"/>
      <c r="E12" s="19" t="s">
        <v>17</v>
      </c>
      <c r="F12" s="23"/>
      <c r="G12" s="23"/>
      <c r="H12" s="23"/>
      <c r="I12" s="23"/>
      <c r="J12" s="23"/>
      <c r="K12" s="23"/>
      <c r="L12" s="23"/>
      <c r="M12" s="21" t="s">
        <v>18</v>
      </c>
      <c r="N12" s="23"/>
      <c r="O12" s="149" t="s">
        <v>1</v>
      </c>
      <c r="P12" s="149"/>
      <c r="Q12" s="23"/>
      <c r="R12" s="24"/>
    </row>
    <row r="13" spans="1:66" s="1" customFormat="1" ht="6.9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" customHeight="1" x14ac:dyDescent="0.3">
      <c r="B14" s="22"/>
      <c r="C14" s="23"/>
      <c r="D14" s="21" t="s">
        <v>19</v>
      </c>
      <c r="E14" s="23"/>
      <c r="F14" s="23"/>
      <c r="G14" s="23"/>
      <c r="H14" s="23"/>
      <c r="I14" s="23"/>
      <c r="J14" s="23"/>
      <c r="K14" s="23"/>
      <c r="L14" s="23"/>
      <c r="M14" s="21" t="s">
        <v>16</v>
      </c>
      <c r="N14" s="23"/>
      <c r="O14" s="149" t="e">
        <f>IF(#REF!="","",#REF!)</f>
        <v>#REF!</v>
      </c>
      <c r="P14" s="149"/>
      <c r="Q14" s="23"/>
      <c r="R14" s="24"/>
    </row>
    <row r="15" spans="1:66" s="1" customFormat="1" ht="18" customHeight="1" x14ac:dyDescent="0.3">
      <c r="B15" s="22"/>
      <c r="C15" s="23"/>
      <c r="D15" s="23"/>
      <c r="E15" s="19" t="e">
        <f>IF(#REF!="","",#REF!)</f>
        <v>#REF!</v>
      </c>
      <c r="F15" s="23"/>
      <c r="G15" s="23"/>
      <c r="H15" s="23"/>
      <c r="I15" s="23"/>
      <c r="J15" s="23"/>
      <c r="K15" s="23"/>
      <c r="L15" s="23"/>
      <c r="M15" s="21" t="s">
        <v>18</v>
      </c>
      <c r="N15" s="23"/>
      <c r="O15" s="149" t="e">
        <f>IF(#REF!="","",#REF!)</f>
        <v>#REF!</v>
      </c>
      <c r="P15" s="149"/>
      <c r="Q15" s="23"/>
      <c r="R15" s="24"/>
    </row>
    <row r="16" spans="1:66" s="1" customFormat="1" ht="6.9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" customHeight="1" x14ac:dyDescent="0.3">
      <c r="B17" s="22"/>
      <c r="C17" s="23"/>
      <c r="D17" s="21" t="s">
        <v>20</v>
      </c>
      <c r="E17" s="23"/>
      <c r="F17" s="23"/>
      <c r="G17" s="23"/>
      <c r="H17" s="23"/>
      <c r="I17" s="23"/>
      <c r="J17" s="23"/>
      <c r="K17" s="23"/>
      <c r="L17" s="23"/>
      <c r="M17" s="21" t="s">
        <v>16</v>
      </c>
      <c r="N17" s="23"/>
      <c r="O17" s="149" t="s">
        <v>1</v>
      </c>
      <c r="P17" s="149"/>
      <c r="Q17" s="23"/>
      <c r="R17" s="24"/>
    </row>
    <row r="18" spans="2:18" s="1" customFormat="1" ht="18" customHeight="1" x14ac:dyDescent="0.3">
      <c r="B18" s="22"/>
      <c r="C18" s="23"/>
      <c r="D18" s="23"/>
      <c r="E18" s="19" t="s">
        <v>21</v>
      </c>
      <c r="F18" s="23"/>
      <c r="G18" s="23"/>
      <c r="H18" s="23"/>
      <c r="I18" s="23"/>
      <c r="J18" s="23"/>
      <c r="K18" s="23"/>
      <c r="L18" s="23"/>
      <c r="M18" s="21" t="s">
        <v>18</v>
      </c>
      <c r="N18" s="23"/>
      <c r="O18" s="149" t="s">
        <v>1</v>
      </c>
      <c r="P18" s="149"/>
      <c r="Q18" s="23"/>
      <c r="R18" s="24"/>
    </row>
    <row r="19" spans="2:18" s="1" customFormat="1" ht="6.9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" customHeight="1" x14ac:dyDescent="0.3">
      <c r="B20" s="22"/>
      <c r="C20" s="23"/>
      <c r="D20" s="21" t="s">
        <v>22</v>
      </c>
      <c r="E20" s="23"/>
      <c r="F20" s="23"/>
      <c r="G20" s="23"/>
      <c r="H20" s="23"/>
      <c r="I20" s="23"/>
      <c r="J20" s="23"/>
      <c r="K20" s="23"/>
      <c r="L20" s="23"/>
      <c r="M20" s="21" t="s">
        <v>16</v>
      </c>
      <c r="N20" s="23"/>
      <c r="O20" s="149" t="s">
        <v>1</v>
      </c>
      <c r="P20" s="149"/>
      <c r="Q20" s="23"/>
      <c r="R20" s="24"/>
    </row>
    <row r="21" spans="2:18" s="1" customFormat="1" ht="18" customHeight="1" x14ac:dyDescent="0.3">
      <c r="B21" s="22"/>
      <c r="C21" s="23"/>
      <c r="D21" s="23"/>
      <c r="E21" s="19"/>
      <c r="F21" s="23"/>
      <c r="G21" s="23"/>
      <c r="H21" s="23"/>
      <c r="I21" s="23"/>
      <c r="J21" s="23"/>
      <c r="K21" s="23"/>
      <c r="L21" s="23"/>
      <c r="M21" s="21" t="s">
        <v>18</v>
      </c>
      <c r="N21" s="23"/>
      <c r="O21" s="149" t="s">
        <v>1</v>
      </c>
      <c r="P21" s="149"/>
      <c r="Q21" s="23"/>
      <c r="R21" s="24"/>
    </row>
    <row r="22" spans="2:18" s="1" customFormat="1" ht="6.9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" customHeight="1" x14ac:dyDescent="0.3">
      <c r="B23" s="22"/>
      <c r="C23" s="23"/>
      <c r="D23" s="21" t="s">
        <v>23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22.5" customHeight="1" x14ac:dyDescent="0.3">
      <c r="B24" s="22"/>
      <c r="C24" s="23"/>
      <c r="D24" s="23"/>
      <c r="E24" s="165"/>
      <c r="F24" s="166"/>
      <c r="G24" s="166"/>
      <c r="H24" s="166"/>
      <c r="I24" s="166"/>
      <c r="J24" s="166"/>
      <c r="K24" s="166"/>
      <c r="L24" s="166"/>
      <c r="M24" s="23"/>
      <c r="N24" s="23"/>
      <c r="O24" s="23"/>
      <c r="P24" s="23"/>
      <c r="Q24" s="23"/>
      <c r="R24" s="24"/>
    </row>
    <row r="25" spans="2:18" s="1" customFormat="1" ht="6.9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" customHeight="1" x14ac:dyDescent="0.3">
      <c r="B27" s="22"/>
      <c r="C27" s="23"/>
      <c r="D27" s="53" t="s">
        <v>56</v>
      </c>
      <c r="E27" s="23"/>
      <c r="F27" s="23"/>
      <c r="G27" s="23"/>
      <c r="H27" s="23"/>
      <c r="I27" s="23"/>
      <c r="J27" s="23"/>
      <c r="K27" s="23"/>
      <c r="L27" s="23"/>
      <c r="M27" s="167">
        <f>M87</f>
        <v>0</v>
      </c>
      <c r="N27" s="167"/>
      <c r="O27" s="167"/>
      <c r="P27" s="167"/>
      <c r="Q27" s="23"/>
      <c r="R27" s="24"/>
    </row>
    <row r="28" spans="2:18" s="1" customFormat="1" ht="13.2" x14ac:dyDescent="0.3">
      <c r="B28" s="22"/>
      <c r="C28" s="23"/>
      <c r="D28" s="23"/>
      <c r="E28" s="21" t="s">
        <v>24</v>
      </c>
      <c r="F28" s="23"/>
      <c r="G28" s="23"/>
      <c r="H28" s="23"/>
      <c r="I28" s="23"/>
      <c r="J28" s="23"/>
      <c r="K28" s="23"/>
      <c r="L28" s="23"/>
      <c r="M28" s="168">
        <f>H87</f>
        <v>0</v>
      </c>
      <c r="N28" s="168"/>
      <c r="O28" s="168"/>
      <c r="P28" s="168"/>
      <c r="Q28" s="23"/>
      <c r="R28" s="24"/>
    </row>
    <row r="29" spans="2:18" s="1" customFormat="1" ht="13.2" x14ac:dyDescent="0.3">
      <c r="B29" s="22"/>
      <c r="C29" s="23"/>
      <c r="D29" s="23"/>
      <c r="E29" s="21" t="s">
        <v>25</v>
      </c>
      <c r="F29" s="23"/>
      <c r="G29" s="23"/>
      <c r="H29" s="23"/>
      <c r="I29" s="23"/>
      <c r="J29" s="23"/>
      <c r="K29" s="23"/>
      <c r="L29" s="23"/>
      <c r="M29" s="168">
        <f>K87</f>
        <v>0</v>
      </c>
      <c r="N29" s="168"/>
      <c r="O29" s="168"/>
      <c r="P29" s="168"/>
      <c r="Q29" s="23"/>
      <c r="R29" s="24"/>
    </row>
    <row r="30" spans="2:18" s="1" customFormat="1" ht="6.9" customHeight="1" x14ac:dyDescent="0.3"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4"/>
    </row>
    <row r="31" spans="2:18" s="1" customFormat="1" ht="25.35" customHeight="1" x14ac:dyDescent="0.3">
      <c r="B31" s="22"/>
      <c r="C31" s="23"/>
      <c r="D31" s="54" t="s">
        <v>26</v>
      </c>
      <c r="E31" s="23"/>
      <c r="F31" s="23"/>
      <c r="G31" s="23"/>
      <c r="H31" s="23"/>
      <c r="I31" s="23"/>
      <c r="J31" s="23"/>
      <c r="K31" s="23"/>
      <c r="L31" s="23"/>
      <c r="M31" s="164">
        <f>M27</f>
        <v>0</v>
      </c>
      <c r="N31" s="144"/>
      <c r="O31" s="144"/>
      <c r="P31" s="144"/>
      <c r="Q31" s="23"/>
      <c r="R31" s="24"/>
    </row>
    <row r="32" spans="2:18" s="1" customFormat="1" ht="6.9" customHeight="1" x14ac:dyDescent="0.3">
      <c r="B32" s="22"/>
      <c r="C32" s="23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3"/>
      <c r="R32" s="24"/>
    </row>
    <row r="33" spans="2:18" s="1" customFormat="1" ht="14.4" customHeight="1" x14ac:dyDescent="0.3">
      <c r="B33" s="22"/>
      <c r="C33" s="23"/>
      <c r="D33" s="25" t="s">
        <v>27</v>
      </c>
      <c r="E33" s="25" t="s">
        <v>28</v>
      </c>
      <c r="F33" s="26">
        <v>0.21</v>
      </c>
      <c r="G33" s="55" t="s">
        <v>29</v>
      </c>
      <c r="H33" s="160">
        <f>M31</f>
        <v>0</v>
      </c>
      <c r="I33" s="144"/>
      <c r="J33" s="144"/>
      <c r="K33" s="23"/>
      <c r="L33" s="23"/>
      <c r="M33" s="160">
        <f>H33*0.21</f>
        <v>0</v>
      </c>
      <c r="N33" s="144"/>
      <c r="O33" s="144"/>
      <c r="P33" s="144"/>
      <c r="Q33" s="23"/>
      <c r="R33" s="24"/>
    </row>
    <row r="34" spans="2:18" s="1" customFormat="1" ht="14.4" customHeight="1" x14ac:dyDescent="0.3">
      <c r="B34" s="22"/>
      <c r="C34" s="23"/>
      <c r="D34" s="23"/>
      <c r="E34" s="25" t="s">
        <v>30</v>
      </c>
      <c r="F34" s="26">
        <v>0.15</v>
      </c>
      <c r="G34" s="55" t="s">
        <v>29</v>
      </c>
      <c r="H34" s="160"/>
      <c r="I34" s="144"/>
      <c r="J34" s="144"/>
      <c r="K34" s="23"/>
      <c r="L34" s="23"/>
      <c r="M34" s="160"/>
      <c r="N34" s="144"/>
      <c r="O34" s="144"/>
      <c r="P34" s="144"/>
      <c r="Q34" s="23"/>
      <c r="R34" s="24"/>
    </row>
    <row r="35" spans="2:18" s="1" customFormat="1" ht="14.4" hidden="1" customHeight="1" x14ac:dyDescent="0.3">
      <c r="B35" s="22"/>
      <c r="C35" s="23"/>
      <c r="D35" s="23"/>
      <c r="E35" s="25" t="s">
        <v>31</v>
      </c>
      <c r="F35" s="26">
        <v>0.21</v>
      </c>
      <c r="G35" s="55" t="s">
        <v>29</v>
      </c>
      <c r="H35" s="160" t="e">
        <f>ROUND((SUM(#REF!)+SUM(BG115:BG163)), 2)</f>
        <v>#REF!</v>
      </c>
      <c r="I35" s="144"/>
      <c r="J35" s="144"/>
      <c r="K35" s="23"/>
      <c r="L35" s="23"/>
      <c r="M35" s="160">
        <v>0</v>
      </c>
      <c r="N35" s="144"/>
      <c r="O35" s="144"/>
      <c r="P35" s="144"/>
      <c r="Q35" s="23"/>
      <c r="R35" s="24"/>
    </row>
    <row r="36" spans="2:18" s="1" customFormat="1" ht="14.4" hidden="1" customHeight="1" x14ac:dyDescent="0.3">
      <c r="B36" s="22"/>
      <c r="C36" s="23"/>
      <c r="D36" s="23"/>
      <c r="E36" s="25" t="s">
        <v>32</v>
      </c>
      <c r="F36" s="26">
        <v>0.15</v>
      </c>
      <c r="G36" s="55" t="s">
        <v>29</v>
      </c>
      <c r="H36" s="160" t="e">
        <f>ROUND((SUM(#REF!)+SUM(BH115:BH163)), 2)</f>
        <v>#REF!</v>
      </c>
      <c r="I36" s="144"/>
      <c r="J36" s="144"/>
      <c r="K36" s="23"/>
      <c r="L36" s="23"/>
      <c r="M36" s="160">
        <v>0</v>
      </c>
      <c r="N36" s="144"/>
      <c r="O36" s="144"/>
      <c r="P36" s="144"/>
      <c r="Q36" s="23"/>
      <c r="R36" s="24"/>
    </row>
    <row r="37" spans="2:18" s="1" customFormat="1" ht="14.4" hidden="1" customHeight="1" x14ac:dyDescent="0.3">
      <c r="B37" s="22"/>
      <c r="C37" s="23"/>
      <c r="D37" s="23"/>
      <c r="E37" s="25" t="s">
        <v>33</v>
      </c>
      <c r="F37" s="26">
        <v>0</v>
      </c>
      <c r="G37" s="55" t="s">
        <v>29</v>
      </c>
      <c r="H37" s="160" t="e">
        <f>ROUND((SUM(#REF!)+SUM(BI115:BI163)), 2)</f>
        <v>#REF!</v>
      </c>
      <c r="I37" s="144"/>
      <c r="J37" s="144"/>
      <c r="K37" s="23"/>
      <c r="L37" s="23"/>
      <c r="M37" s="160">
        <v>0</v>
      </c>
      <c r="N37" s="144"/>
      <c r="O37" s="144"/>
      <c r="P37" s="144"/>
      <c r="Q37" s="23"/>
      <c r="R37" s="24"/>
    </row>
    <row r="38" spans="2:18" s="1" customFormat="1" ht="6.9" customHeight="1" x14ac:dyDescent="0.3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4"/>
    </row>
    <row r="39" spans="2:18" s="1" customFormat="1" ht="25.35" customHeight="1" x14ac:dyDescent="0.3">
      <c r="B39" s="22"/>
      <c r="C39" s="51"/>
      <c r="D39" s="57" t="s">
        <v>34</v>
      </c>
      <c r="E39" s="44"/>
      <c r="F39" s="44"/>
      <c r="G39" s="58" t="s">
        <v>35</v>
      </c>
      <c r="H39" s="59" t="s">
        <v>36</v>
      </c>
      <c r="I39" s="44"/>
      <c r="J39" s="44"/>
      <c r="K39" s="44"/>
      <c r="L39" s="161">
        <f>SUM(M31:M37)</f>
        <v>0</v>
      </c>
      <c r="M39" s="161"/>
      <c r="N39" s="161"/>
      <c r="O39" s="161"/>
      <c r="P39" s="162"/>
      <c r="Q39" s="51"/>
      <c r="R39" s="24"/>
    </row>
    <row r="40" spans="2:18" s="1" customFormat="1" ht="14.4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s="1" customFormat="1" ht="14.4" customHeight="1" x14ac:dyDescent="0.3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4"/>
    </row>
    <row r="42" spans="2:18" x14ac:dyDescent="0.3">
      <c r="B42" s="15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6"/>
    </row>
    <row r="43" spans="2:18" x14ac:dyDescent="0.3">
      <c r="B43" s="15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6"/>
    </row>
    <row r="44" spans="2:18" x14ac:dyDescent="0.3">
      <c r="B44" s="15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6"/>
    </row>
    <row r="45" spans="2:18" x14ac:dyDescent="0.3">
      <c r="B45" s="1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6"/>
    </row>
    <row r="46" spans="2:18" x14ac:dyDescent="0.3">
      <c r="B46" s="1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6"/>
    </row>
    <row r="47" spans="2:18" x14ac:dyDescent="0.3">
      <c r="B47" s="15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6"/>
    </row>
    <row r="48" spans="2:18" x14ac:dyDescent="0.3">
      <c r="B48" s="15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6"/>
    </row>
    <row r="49" spans="2:18" s="1" customFormat="1" ht="14.4" x14ac:dyDescent="0.3">
      <c r="B49" s="22"/>
      <c r="C49" s="23"/>
      <c r="D49" s="28" t="s">
        <v>37</v>
      </c>
      <c r="E49" s="29"/>
      <c r="F49" s="29"/>
      <c r="G49" s="29"/>
      <c r="H49" s="30"/>
      <c r="I49" s="23"/>
      <c r="J49" s="28" t="s">
        <v>38</v>
      </c>
      <c r="K49" s="29"/>
      <c r="L49" s="29"/>
      <c r="M49" s="29"/>
      <c r="N49" s="29"/>
      <c r="O49" s="29"/>
      <c r="P49" s="30"/>
      <c r="Q49" s="23"/>
      <c r="R49" s="24"/>
    </row>
    <row r="50" spans="2:18" x14ac:dyDescent="0.3">
      <c r="B50" s="15"/>
      <c r="C50" s="18"/>
      <c r="D50" s="31"/>
      <c r="E50" s="18"/>
      <c r="F50" s="18"/>
      <c r="G50" s="18"/>
      <c r="H50" s="32"/>
      <c r="I50" s="18"/>
      <c r="J50" s="31"/>
      <c r="K50" s="18"/>
      <c r="L50" s="18"/>
      <c r="M50" s="18"/>
      <c r="N50" s="18"/>
      <c r="O50" s="18"/>
      <c r="P50" s="32"/>
      <c r="Q50" s="18"/>
      <c r="R50" s="16"/>
    </row>
    <row r="51" spans="2:18" x14ac:dyDescent="0.3">
      <c r="B51" s="15"/>
      <c r="C51" s="18"/>
      <c r="D51" s="31"/>
      <c r="E51" s="18"/>
      <c r="F51" s="18"/>
      <c r="G51" s="18"/>
      <c r="H51" s="32"/>
      <c r="I51" s="18"/>
      <c r="J51" s="31"/>
      <c r="K51" s="18"/>
      <c r="L51" s="18"/>
      <c r="M51" s="18"/>
      <c r="N51" s="18"/>
      <c r="O51" s="18"/>
      <c r="P51" s="32"/>
      <c r="Q51" s="18"/>
      <c r="R51" s="16"/>
    </row>
    <row r="52" spans="2:18" x14ac:dyDescent="0.3">
      <c r="B52" s="15"/>
      <c r="C52" s="18"/>
      <c r="D52" s="31"/>
      <c r="E52" s="18"/>
      <c r="F52" s="18"/>
      <c r="G52" s="18"/>
      <c r="H52" s="32"/>
      <c r="I52" s="18"/>
      <c r="J52" s="31"/>
      <c r="K52" s="18"/>
      <c r="L52" s="18"/>
      <c r="M52" s="18"/>
      <c r="N52" s="18"/>
      <c r="O52" s="18"/>
      <c r="P52" s="32"/>
      <c r="Q52" s="18"/>
      <c r="R52" s="16"/>
    </row>
    <row r="53" spans="2:18" x14ac:dyDescent="0.3">
      <c r="B53" s="15"/>
      <c r="C53" s="18"/>
      <c r="D53" s="31"/>
      <c r="E53" s="18"/>
      <c r="F53" s="18"/>
      <c r="G53" s="18"/>
      <c r="H53" s="32"/>
      <c r="I53" s="18"/>
      <c r="J53" s="31"/>
      <c r="K53" s="18"/>
      <c r="L53" s="18"/>
      <c r="M53" s="18"/>
      <c r="N53" s="18"/>
      <c r="O53" s="18"/>
      <c r="P53" s="32"/>
      <c r="Q53" s="18"/>
      <c r="R53" s="16"/>
    </row>
    <row r="54" spans="2:18" x14ac:dyDescent="0.3">
      <c r="B54" s="15"/>
      <c r="C54" s="18"/>
      <c r="D54" s="31"/>
      <c r="E54" s="18"/>
      <c r="F54" s="18"/>
      <c r="G54" s="18"/>
      <c r="H54" s="32"/>
      <c r="I54" s="18"/>
      <c r="J54" s="31"/>
      <c r="K54" s="18"/>
      <c r="L54" s="18"/>
      <c r="M54" s="18"/>
      <c r="N54" s="18"/>
      <c r="O54" s="18"/>
      <c r="P54" s="32"/>
      <c r="Q54" s="18"/>
      <c r="R54" s="16"/>
    </row>
    <row r="55" spans="2:18" x14ac:dyDescent="0.3">
      <c r="B55" s="15"/>
      <c r="C55" s="18"/>
      <c r="D55" s="31"/>
      <c r="E55" s="18"/>
      <c r="F55" s="18"/>
      <c r="G55" s="18"/>
      <c r="H55" s="32"/>
      <c r="I55" s="18"/>
      <c r="J55" s="31"/>
      <c r="K55" s="18"/>
      <c r="L55" s="18"/>
      <c r="M55" s="18"/>
      <c r="N55" s="18"/>
      <c r="O55" s="18"/>
      <c r="P55" s="32"/>
      <c r="Q55" s="18"/>
      <c r="R55" s="16"/>
    </row>
    <row r="56" spans="2:18" x14ac:dyDescent="0.3">
      <c r="B56" s="15"/>
      <c r="C56" s="18"/>
      <c r="D56" s="31"/>
      <c r="E56" s="18"/>
      <c r="F56" s="18"/>
      <c r="G56" s="18"/>
      <c r="H56" s="32"/>
      <c r="I56" s="18"/>
      <c r="J56" s="31"/>
      <c r="K56" s="18"/>
      <c r="L56" s="18"/>
      <c r="M56" s="18"/>
      <c r="N56" s="18"/>
      <c r="O56" s="18"/>
      <c r="P56" s="32"/>
      <c r="Q56" s="18"/>
      <c r="R56" s="16"/>
    </row>
    <row r="57" spans="2:18" x14ac:dyDescent="0.3">
      <c r="B57" s="15"/>
      <c r="C57" s="18"/>
      <c r="D57" s="31"/>
      <c r="E57" s="18"/>
      <c r="F57" s="18"/>
      <c r="G57" s="18"/>
      <c r="H57" s="32"/>
      <c r="I57" s="18"/>
      <c r="J57" s="31"/>
      <c r="K57" s="18"/>
      <c r="L57" s="18"/>
      <c r="M57" s="18"/>
      <c r="N57" s="18"/>
      <c r="O57" s="18"/>
      <c r="P57" s="32"/>
      <c r="Q57" s="18"/>
      <c r="R57" s="16"/>
    </row>
    <row r="58" spans="2:18" s="1" customFormat="1" ht="14.4" x14ac:dyDescent="0.3">
      <c r="B58" s="22"/>
      <c r="C58" s="23"/>
      <c r="D58" s="33" t="s">
        <v>39</v>
      </c>
      <c r="E58" s="34"/>
      <c r="F58" s="34"/>
      <c r="G58" s="35" t="s">
        <v>40</v>
      </c>
      <c r="H58" s="36"/>
      <c r="I58" s="23"/>
      <c r="J58" s="33" t="s">
        <v>39</v>
      </c>
      <c r="K58" s="34"/>
      <c r="L58" s="34"/>
      <c r="M58" s="34"/>
      <c r="N58" s="35" t="s">
        <v>40</v>
      </c>
      <c r="O58" s="34"/>
      <c r="P58" s="36"/>
      <c r="Q58" s="23"/>
      <c r="R58" s="24"/>
    </row>
    <row r="59" spans="2:18" x14ac:dyDescent="0.3">
      <c r="B59" s="15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6"/>
    </row>
    <row r="60" spans="2:18" s="1" customFormat="1" ht="14.4" x14ac:dyDescent="0.3">
      <c r="B60" s="22"/>
      <c r="C60" s="23"/>
      <c r="D60" s="28" t="s">
        <v>41</v>
      </c>
      <c r="E60" s="29"/>
      <c r="F60" s="29"/>
      <c r="G60" s="29"/>
      <c r="H60" s="30"/>
      <c r="I60" s="23"/>
      <c r="J60" s="28" t="s">
        <v>42</v>
      </c>
      <c r="K60" s="29"/>
      <c r="L60" s="29"/>
      <c r="M60" s="29"/>
      <c r="N60" s="29"/>
      <c r="O60" s="29"/>
      <c r="P60" s="30"/>
      <c r="Q60" s="23"/>
      <c r="R60" s="24"/>
    </row>
    <row r="61" spans="2:18" x14ac:dyDescent="0.3">
      <c r="B61" s="15"/>
      <c r="C61" s="18"/>
      <c r="D61" s="31"/>
      <c r="E61" s="18"/>
      <c r="F61" s="18"/>
      <c r="G61" s="18"/>
      <c r="H61" s="32"/>
      <c r="I61" s="18"/>
      <c r="J61" s="31"/>
      <c r="K61" s="18"/>
      <c r="L61" s="18"/>
      <c r="M61" s="18"/>
      <c r="N61" s="18"/>
      <c r="O61" s="18"/>
      <c r="P61" s="32"/>
      <c r="Q61" s="18"/>
      <c r="R61" s="16"/>
    </row>
    <row r="62" spans="2:18" x14ac:dyDescent="0.3">
      <c r="B62" s="15"/>
      <c r="C62" s="18"/>
      <c r="D62" s="31"/>
      <c r="E62" s="18"/>
      <c r="F62" s="18"/>
      <c r="G62" s="18"/>
      <c r="H62" s="32"/>
      <c r="I62" s="18"/>
      <c r="J62" s="31"/>
      <c r="K62" s="18"/>
      <c r="L62" s="18"/>
      <c r="M62" s="18"/>
      <c r="N62" s="18"/>
      <c r="O62" s="18"/>
      <c r="P62" s="32"/>
      <c r="Q62" s="18"/>
      <c r="R62" s="16"/>
    </row>
    <row r="63" spans="2:18" x14ac:dyDescent="0.3">
      <c r="B63" s="15"/>
      <c r="C63" s="18"/>
      <c r="D63" s="31"/>
      <c r="E63" s="18"/>
      <c r="F63" s="18"/>
      <c r="G63" s="18"/>
      <c r="H63" s="32"/>
      <c r="I63" s="18"/>
      <c r="J63" s="31"/>
      <c r="K63" s="18"/>
      <c r="L63" s="18"/>
      <c r="M63" s="18"/>
      <c r="N63" s="18"/>
      <c r="O63" s="18"/>
      <c r="P63" s="32"/>
      <c r="Q63" s="18"/>
      <c r="R63" s="16"/>
    </row>
    <row r="64" spans="2:18" x14ac:dyDescent="0.3">
      <c r="B64" s="15"/>
      <c r="C64" s="18"/>
      <c r="D64" s="31"/>
      <c r="E64" s="18"/>
      <c r="F64" s="18"/>
      <c r="G64" s="18"/>
      <c r="H64" s="32"/>
      <c r="I64" s="18"/>
      <c r="J64" s="31"/>
      <c r="K64" s="18"/>
      <c r="L64" s="18"/>
      <c r="M64" s="18"/>
      <c r="N64" s="18"/>
      <c r="O64" s="18"/>
      <c r="P64" s="32"/>
      <c r="Q64" s="18"/>
      <c r="R64" s="16"/>
    </row>
    <row r="65" spans="2:18" x14ac:dyDescent="0.3">
      <c r="B65" s="15"/>
      <c r="C65" s="18"/>
      <c r="D65" s="31"/>
      <c r="E65" s="18"/>
      <c r="F65" s="18"/>
      <c r="G65" s="18"/>
      <c r="H65" s="32"/>
      <c r="I65" s="18"/>
      <c r="J65" s="31"/>
      <c r="K65" s="18"/>
      <c r="L65" s="18"/>
      <c r="M65" s="18"/>
      <c r="N65" s="18"/>
      <c r="O65" s="18"/>
      <c r="P65" s="32"/>
      <c r="Q65" s="18"/>
      <c r="R65" s="16"/>
    </row>
    <row r="66" spans="2:18" x14ac:dyDescent="0.3">
      <c r="B66" s="15"/>
      <c r="C66" s="18"/>
      <c r="D66" s="31"/>
      <c r="E66" s="18"/>
      <c r="F66" s="18"/>
      <c r="G66" s="18"/>
      <c r="H66" s="32"/>
      <c r="I66" s="18"/>
      <c r="J66" s="31"/>
      <c r="K66" s="18"/>
      <c r="L66" s="18"/>
      <c r="M66" s="18"/>
      <c r="N66" s="18"/>
      <c r="O66" s="18"/>
      <c r="P66" s="32"/>
      <c r="Q66" s="18"/>
      <c r="R66" s="16"/>
    </row>
    <row r="67" spans="2:18" x14ac:dyDescent="0.3">
      <c r="B67" s="15"/>
      <c r="C67" s="18"/>
      <c r="D67" s="31"/>
      <c r="E67" s="18"/>
      <c r="F67" s="18"/>
      <c r="G67" s="18"/>
      <c r="H67" s="32"/>
      <c r="I67" s="18"/>
      <c r="J67" s="31"/>
      <c r="K67" s="18"/>
      <c r="L67" s="18"/>
      <c r="M67" s="18"/>
      <c r="N67" s="18"/>
      <c r="O67" s="18"/>
      <c r="P67" s="32"/>
      <c r="Q67" s="18"/>
      <c r="R67" s="16"/>
    </row>
    <row r="68" spans="2:18" x14ac:dyDescent="0.3">
      <c r="B68" s="15"/>
      <c r="C68" s="18"/>
      <c r="D68" s="31"/>
      <c r="E68" s="18"/>
      <c r="F68" s="18"/>
      <c r="G68" s="18"/>
      <c r="H68" s="32"/>
      <c r="I68" s="18"/>
      <c r="J68" s="31"/>
      <c r="K68" s="18"/>
      <c r="L68" s="18"/>
      <c r="M68" s="18"/>
      <c r="N68" s="18"/>
      <c r="O68" s="18"/>
      <c r="P68" s="32"/>
      <c r="Q68" s="18"/>
      <c r="R68" s="16"/>
    </row>
    <row r="69" spans="2:18" s="1" customFormat="1" ht="14.4" x14ac:dyDescent="0.3">
      <c r="B69" s="22"/>
      <c r="C69" s="23"/>
      <c r="D69" s="33" t="s">
        <v>39</v>
      </c>
      <c r="E69" s="34"/>
      <c r="F69" s="34"/>
      <c r="G69" s="35" t="s">
        <v>40</v>
      </c>
      <c r="H69" s="36"/>
      <c r="I69" s="23"/>
      <c r="J69" s="33" t="s">
        <v>39</v>
      </c>
      <c r="K69" s="34"/>
      <c r="L69" s="34"/>
      <c r="M69" s="34"/>
      <c r="N69" s="35" t="s">
        <v>40</v>
      </c>
      <c r="O69" s="34"/>
      <c r="P69" s="36"/>
      <c r="Q69" s="23"/>
      <c r="R69" s="24"/>
    </row>
    <row r="70" spans="2:18" s="1" customFormat="1" ht="14.4" customHeight="1" x14ac:dyDescent="0.3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9"/>
    </row>
    <row r="74" spans="2:18" s="1" customFormat="1" ht="6.9" customHeight="1" x14ac:dyDescent="0.3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2"/>
    </row>
    <row r="75" spans="2:18" s="1" customFormat="1" ht="36.9" customHeight="1" x14ac:dyDescent="0.3">
      <c r="B75" s="22"/>
      <c r="C75" s="143" t="s">
        <v>57</v>
      </c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24"/>
    </row>
    <row r="76" spans="2:18" s="1" customFormat="1" ht="6.9" customHeight="1" x14ac:dyDescent="0.3">
      <c r="B76" s="22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4"/>
    </row>
    <row r="77" spans="2:18" s="1" customFormat="1" ht="30" customHeight="1" x14ac:dyDescent="0.3">
      <c r="B77" s="22"/>
      <c r="C77" s="21" t="s">
        <v>9</v>
      </c>
      <c r="D77" s="23"/>
      <c r="E77" s="23"/>
      <c r="F77" s="145">
        <f>F6</f>
        <v>0</v>
      </c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23"/>
      <c r="R77" s="24"/>
    </row>
    <row r="78" spans="2:18" s="1" customFormat="1" ht="36.9" customHeight="1" x14ac:dyDescent="0.3">
      <c r="B78" s="22"/>
      <c r="C78" s="43" t="s">
        <v>55</v>
      </c>
      <c r="D78" s="23"/>
      <c r="E78" s="23"/>
      <c r="F78" s="147" t="str">
        <f>F7</f>
        <v>SO 06.4 - Přípojka kanalizace</v>
      </c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23"/>
      <c r="R78" s="24"/>
    </row>
    <row r="79" spans="2:18" s="1" customFormat="1" ht="6.9" customHeight="1" x14ac:dyDescent="0.3">
      <c r="B79" s="22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4"/>
    </row>
    <row r="80" spans="2:18" s="1" customFormat="1" ht="18" customHeight="1" x14ac:dyDescent="0.3">
      <c r="B80" s="22"/>
      <c r="C80" s="21" t="s">
        <v>12</v>
      </c>
      <c r="D80" s="23"/>
      <c r="E80" s="23"/>
      <c r="F80" s="19" t="str">
        <f>F9</f>
        <v>Ostrava Hrabůvka</v>
      </c>
      <c r="G80" s="23"/>
      <c r="H80" s="23"/>
      <c r="I80" s="23"/>
      <c r="J80" s="23"/>
      <c r="K80" s="21" t="s">
        <v>14</v>
      </c>
      <c r="L80" s="23"/>
      <c r="M80" s="148" t="e">
        <f>IF(O9="","",O9)</f>
        <v>#REF!</v>
      </c>
      <c r="N80" s="148"/>
      <c r="O80" s="148"/>
      <c r="P80" s="148"/>
      <c r="Q80" s="23"/>
      <c r="R80" s="24"/>
    </row>
    <row r="81" spans="2:47" s="1" customFormat="1" ht="6.9" customHeight="1" x14ac:dyDescent="0.3"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4"/>
    </row>
    <row r="82" spans="2:47" s="1" customFormat="1" ht="13.2" x14ac:dyDescent="0.3">
      <c r="B82" s="22"/>
      <c r="C82" s="21" t="s">
        <v>15</v>
      </c>
      <c r="D82" s="23"/>
      <c r="E82" s="23"/>
      <c r="F82" s="19" t="str">
        <f>E12</f>
        <v>SMO MO Ostrava Jih, Ostrava Hrabůvka</v>
      </c>
      <c r="G82" s="23"/>
      <c r="H82" s="23"/>
      <c r="I82" s="23"/>
      <c r="J82" s="23"/>
      <c r="K82" s="21" t="s">
        <v>20</v>
      </c>
      <c r="L82" s="23"/>
      <c r="M82" s="149" t="str">
        <f>E18</f>
        <v>Ing. Petr Bělák</v>
      </c>
      <c r="N82" s="149"/>
      <c r="O82" s="149"/>
      <c r="P82" s="149"/>
      <c r="Q82" s="149"/>
      <c r="R82" s="24"/>
    </row>
    <row r="83" spans="2:47" s="1" customFormat="1" ht="14.4" customHeight="1" x14ac:dyDescent="0.3">
      <c r="B83" s="22"/>
      <c r="C83" s="21" t="s">
        <v>19</v>
      </c>
      <c r="D83" s="23"/>
      <c r="E83" s="23"/>
      <c r="F83" s="19" t="e">
        <f>IF(E15="","",E15)</f>
        <v>#REF!</v>
      </c>
      <c r="G83" s="23"/>
      <c r="H83" s="23"/>
      <c r="I83" s="23"/>
      <c r="J83" s="23"/>
      <c r="K83" s="21" t="s">
        <v>22</v>
      </c>
      <c r="L83" s="23"/>
      <c r="M83" s="149">
        <f>E21</f>
        <v>0</v>
      </c>
      <c r="N83" s="149"/>
      <c r="O83" s="149"/>
      <c r="P83" s="149"/>
      <c r="Q83" s="149"/>
      <c r="R83" s="24"/>
    </row>
    <row r="84" spans="2:47" s="1" customFormat="1" ht="10.35" customHeight="1" x14ac:dyDescent="0.3">
      <c r="B84" s="22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4"/>
    </row>
    <row r="85" spans="2:47" s="1" customFormat="1" ht="29.25" customHeight="1" x14ac:dyDescent="0.3">
      <c r="B85" s="22"/>
      <c r="C85" s="154" t="s">
        <v>58</v>
      </c>
      <c r="D85" s="155"/>
      <c r="E85" s="155"/>
      <c r="F85" s="155"/>
      <c r="G85" s="155"/>
      <c r="H85" s="154" t="s">
        <v>59</v>
      </c>
      <c r="I85" s="156"/>
      <c r="J85" s="156"/>
      <c r="K85" s="154" t="s">
        <v>60</v>
      </c>
      <c r="L85" s="155"/>
      <c r="M85" s="154" t="s">
        <v>61</v>
      </c>
      <c r="N85" s="155"/>
      <c r="O85" s="155"/>
      <c r="P85" s="155"/>
      <c r="Q85" s="155"/>
      <c r="R85" s="24"/>
    </row>
    <row r="86" spans="2:47" s="1" customFormat="1" ht="10.35" customHeight="1" x14ac:dyDescent="0.3">
      <c r="B86" s="22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4"/>
    </row>
    <row r="87" spans="2:47" s="1" customFormat="1" ht="29.25" customHeight="1" x14ac:dyDescent="0.3">
      <c r="B87" s="22"/>
      <c r="C87" s="60" t="s">
        <v>56</v>
      </c>
      <c r="D87" s="23"/>
      <c r="E87" s="23"/>
      <c r="F87" s="23"/>
      <c r="G87" s="23"/>
      <c r="H87" s="157">
        <f>W115</f>
        <v>0</v>
      </c>
      <c r="I87" s="144"/>
      <c r="J87" s="144"/>
      <c r="K87" s="157">
        <f>X115</f>
        <v>0</v>
      </c>
      <c r="L87" s="144"/>
      <c r="M87" s="157">
        <f>M115</f>
        <v>0</v>
      </c>
      <c r="N87" s="158"/>
      <c r="O87" s="158"/>
      <c r="P87" s="158"/>
      <c r="Q87" s="158"/>
      <c r="R87" s="24"/>
      <c r="AU87" s="11" t="s">
        <v>62</v>
      </c>
    </row>
    <row r="88" spans="2:47" s="2" customFormat="1" ht="24.9" customHeight="1" x14ac:dyDescent="0.3">
      <c r="B88" s="61"/>
      <c r="C88" s="62"/>
      <c r="D88" s="63" t="s">
        <v>63</v>
      </c>
      <c r="E88" s="62"/>
      <c r="F88" s="62"/>
      <c r="G88" s="62"/>
      <c r="H88" s="126">
        <f>W116</f>
        <v>0</v>
      </c>
      <c r="I88" s="159"/>
      <c r="J88" s="159"/>
      <c r="K88" s="126">
        <f>X116</f>
        <v>0</v>
      </c>
      <c r="L88" s="159"/>
      <c r="M88" s="126">
        <f>M116</f>
        <v>0</v>
      </c>
      <c r="N88" s="159"/>
      <c r="O88" s="159"/>
      <c r="P88" s="159"/>
      <c r="Q88" s="159"/>
      <c r="R88" s="64"/>
    </row>
    <row r="89" spans="2:47" s="3" customFormat="1" ht="19.95" customHeight="1" x14ac:dyDescent="0.3">
      <c r="B89" s="65"/>
      <c r="C89" s="66"/>
      <c r="D89" s="67" t="s">
        <v>64</v>
      </c>
      <c r="E89" s="66"/>
      <c r="F89" s="66"/>
      <c r="G89" s="66"/>
      <c r="H89" s="152">
        <f>W117</f>
        <v>0</v>
      </c>
      <c r="I89" s="153"/>
      <c r="J89" s="153"/>
      <c r="K89" s="152">
        <f>X117</f>
        <v>0</v>
      </c>
      <c r="L89" s="153"/>
      <c r="M89" s="152">
        <f>M117</f>
        <v>0</v>
      </c>
      <c r="N89" s="153"/>
      <c r="O89" s="153"/>
      <c r="P89" s="153"/>
      <c r="Q89" s="153"/>
      <c r="R89" s="68"/>
    </row>
    <row r="90" spans="2:47" s="3" customFormat="1" ht="14.85" customHeight="1" x14ac:dyDescent="0.3">
      <c r="B90" s="65"/>
      <c r="C90" s="66"/>
      <c r="D90" s="67" t="s">
        <v>65</v>
      </c>
      <c r="E90" s="66"/>
      <c r="F90" s="66"/>
      <c r="G90" s="66"/>
      <c r="H90" s="152">
        <f>W122</f>
        <v>0</v>
      </c>
      <c r="I90" s="153"/>
      <c r="J90" s="153"/>
      <c r="K90" s="152">
        <f>X122</f>
        <v>0</v>
      </c>
      <c r="L90" s="153"/>
      <c r="M90" s="152">
        <f>M122</f>
        <v>0</v>
      </c>
      <c r="N90" s="153"/>
      <c r="O90" s="153"/>
      <c r="P90" s="153"/>
      <c r="Q90" s="153"/>
      <c r="R90" s="68"/>
    </row>
    <row r="91" spans="2:47" s="3" customFormat="1" ht="14.85" customHeight="1" x14ac:dyDescent="0.3">
      <c r="B91" s="65"/>
      <c r="C91" s="66"/>
      <c r="D91" s="67" t="s">
        <v>66</v>
      </c>
      <c r="E91" s="66"/>
      <c r="F91" s="66"/>
      <c r="G91" s="66"/>
      <c r="H91" s="152">
        <f>W126</f>
        <v>0</v>
      </c>
      <c r="I91" s="153"/>
      <c r="J91" s="153"/>
      <c r="K91" s="152">
        <f>X126</f>
        <v>0</v>
      </c>
      <c r="L91" s="153"/>
      <c r="M91" s="152">
        <f>M126</f>
        <v>0</v>
      </c>
      <c r="N91" s="153"/>
      <c r="O91" s="153"/>
      <c r="P91" s="153"/>
      <c r="Q91" s="153"/>
      <c r="R91" s="68"/>
    </row>
    <row r="92" spans="2:47" s="3" customFormat="1" ht="14.85" customHeight="1" x14ac:dyDescent="0.3">
      <c r="B92" s="65"/>
      <c r="C92" s="66"/>
      <c r="D92" s="67" t="s">
        <v>67</v>
      </c>
      <c r="E92" s="66"/>
      <c r="F92" s="66"/>
      <c r="G92" s="66"/>
      <c r="H92" s="152">
        <f>W129</f>
        <v>0</v>
      </c>
      <c r="I92" s="153"/>
      <c r="J92" s="153"/>
      <c r="K92" s="152">
        <f>X129</f>
        <v>0</v>
      </c>
      <c r="L92" s="153"/>
      <c r="M92" s="152">
        <f>M129</f>
        <v>0</v>
      </c>
      <c r="N92" s="153"/>
      <c r="O92" s="153"/>
      <c r="P92" s="153"/>
      <c r="Q92" s="153"/>
      <c r="R92" s="68"/>
    </row>
    <row r="93" spans="2:47" s="3" customFormat="1" ht="14.85" customHeight="1" x14ac:dyDescent="0.3">
      <c r="B93" s="65"/>
      <c r="C93" s="66"/>
      <c r="D93" s="67" t="s">
        <v>68</v>
      </c>
      <c r="E93" s="66"/>
      <c r="F93" s="66"/>
      <c r="G93" s="66"/>
      <c r="H93" s="152">
        <f>W135</f>
        <v>0</v>
      </c>
      <c r="I93" s="153"/>
      <c r="J93" s="153"/>
      <c r="K93" s="152">
        <f>X135</f>
        <v>0</v>
      </c>
      <c r="L93" s="153"/>
      <c r="M93" s="152">
        <f>M135</f>
        <v>0</v>
      </c>
      <c r="N93" s="153"/>
      <c r="O93" s="153"/>
      <c r="P93" s="153"/>
      <c r="Q93" s="153"/>
      <c r="R93" s="68"/>
    </row>
    <row r="94" spans="2:47" s="3" customFormat="1" ht="19.95" customHeight="1" x14ac:dyDescent="0.3">
      <c r="B94" s="65"/>
      <c r="C94" s="66"/>
      <c r="D94" s="67" t="s">
        <v>69</v>
      </c>
      <c r="E94" s="66"/>
      <c r="F94" s="66"/>
      <c r="G94" s="66"/>
      <c r="H94" s="152">
        <f>W150</f>
        <v>0</v>
      </c>
      <c r="I94" s="153"/>
      <c r="J94" s="153"/>
      <c r="K94" s="152">
        <f>X150</f>
        <v>0</v>
      </c>
      <c r="L94" s="153"/>
      <c r="M94" s="152">
        <f>M150</f>
        <v>0</v>
      </c>
      <c r="N94" s="153"/>
      <c r="O94" s="153"/>
      <c r="P94" s="153"/>
      <c r="Q94" s="153"/>
      <c r="R94" s="68"/>
    </row>
    <row r="95" spans="2:47" s="3" customFormat="1" ht="14.85" customHeight="1" x14ac:dyDescent="0.3">
      <c r="B95" s="65"/>
      <c r="C95" s="66"/>
      <c r="D95" s="67" t="s">
        <v>70</v>
      </c>
      <c r="E95" s="66"/>
      <c r="F95" s="66"/>
      <c r="G95" s="66"/>
      <c r="H95" s="152">
        <f>W151</f>
        <v>0</v>
      </c>
      <c r="I95" s="153"/>
      <c r="J95" s="153"/>
      <c r="K95" s="152">
        <f>X151</f>
        <v>0</v>
      </c>
      <c r="L95" s="153"/>
      <c r="M95" s="152">
        <f>M151</f>
        <v>0</v>
      </c>
      <c r="N95" s="153"/>
      <c r="O95" s="153"/>
      <c r="P95" s="153"/>
      <c r="Q95" s="153"/>
      <c r="R95" s="68"/>
    </row>
    <row r="96" spans="2:47" s="3" customFormat="1" ht="19.95" customHeight="1" x14ac:dyDescent="0.3">
      <c r="B96" s="65"/>
      <c r="C96" s="66"/>
      <c r="D96" s="67" t="s">
        <v>71</v>
      </c>
      <c r="E96" s="66"/>
      <c r="F96" s="66"/>
      <c r="G96" s="66"/>
      <c r="H96" s="152">
        <f>W162</f>
        <v>0</v>
      </c>
      <c r="I96" s="153"/>
      <c r="J96" s="153"/>
      <c r="K96" s="152">
        <f>X162</f>
        <v>0</v>
      </c>
      <c r="L96" s="153"/>
      <c r="M96" s="152">
        <f>M162</f>
        <v>0</v>
      </c>
      <c r="N96" s="153"/>
      <c r="O96" s="153"/>
      <c r="P96" s="153"/>
      <c r="Q96" s="153"/>
      <c r="R96" s="68"/>
    </row>
    <row r="97" spans="2:18" s="1" customFormat="1" ht="21.75" customHeight="1" x14ac:dyDescent="0.3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4"/>
    </row>
    <row r="98" spans="2:18" s="1" customFormat="1" ht="29.25" customHeight="1" x14ac:dyDescent="0.3">
      <c r="B98" s="22"/>
      <c r="C98" s="50" t="s">
        <v>226</v>
      </c>
      <c r="D98" s="51"/>
      <c r="E98" s="51"/>
      <c r="F98" s="51"/>
      <c r="G98" s="51"/>
      <c r="H98" s="51"/>
      <c r="I98" s="51"/>
      <c r="J98" s="51"/>
      <c r="K98" s="51"/>
      <c r="L98" s="142">
        <f>M87</f>
        <v>0</v>
      </c>
      <c r="M98" s="142"/>
      <c r="N98" s="142"/>
      <c r="O98" s="142"/>
      <c r="P98" s="142"/>
      <c r="Q98" s="142"/>
      <c r="R98" s="24"/>
    </row>
    <row r="99" spans="2:18" s="1" customFormat="1" ht="6.9" customHeight="1" x14ac:dyDescent="0.3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</row>
    <row r="103" spans="2:18" s="1" customFormat="1" ht="6.9" customHeight="1" x14ac:dyDescent="0.3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2"/>
    </row>
    <row r="104" spans="2:18" s="1" customFormat="1" ht="36.9" customHeight="1" x14ac:dyDescent="0.3">
      <c r="B104" s="22"/>
      <c r="C104" s="143" t="s">
        <v>72</v>
      </c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  <c r="O104" s="144"/>
      <c r="P104" s="144"/>
      <c r="Q104" s="144"/>
      <c r="R104" s="24"/>
    </row>
    <row r="105" spans="2:18" s="1" customFormat="1" ht="6.9" customHeight="1" x14ac:dyDescent="0.3">
      <c r="B105" s="22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4"/>
    </row>
    <row r="106" spans="2:18" s="1" customFormat="1" ht="30" customHeight="1" x14ac:dyDescent="0.3">
      <c r="B106" s="22"/>
      <c r="C106" s="21" t="s">
        <v>9</v>
      </c>
      <c r="D106" s="23"/>
      <c r="E106" s="23"/>
      <c r="F106" s="145">
        <f>F6</f>
        <v>0</v>
      </c>
      <c r="G106" s="146"/>
      <c r="H106" s="146"/>
      <c r="I106" s="146"/>
      <c r="J106" s="146"/>
      <c r="K106" s="146"/>
      <c r="L106" s="146"/>
      <c r="M106" s="146"/>
      <c r="N106" s="146"/>
      <c r="O106" s="146"/>
      <c r="P106" s="146"/>
      <c r="Q106" s="23"/>
      <c r="R106" s="24"/>
    </row>
    <row r="107" spans="2:18" s="1" customFormat="1" ht="36.9" customHeight="1" x14ac:dyDescent="0.3">
      <c r="B107" s="22"/>
      <c r="C107" s="43" t="s">
        <v>55</v>
      </c>
      <c r="D107" s="23"/>
      <c r="E107" s="23"/>
      <c r="F107" s="147" t="str">
        <f>F7</f>
        <v>SO 06.4 - Přípojka kanalizace</v>
      </c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23"/>
      <c r="R107" s="24"/>
    </row>
    <row r="108" spans="2:18" s="1" customFormat="1" ht="6.9" customHeight="1" x14ac:dyDescent="0.3">
      <c r="B108" s="22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4"/>
    </row>
    <row r="109" spans="2:18" s="1" customFormat="1" ht="18" customHeight="1" x14ac:dyDescent="0.3">
      <c r="B109" s="22"/>
      <c r="C109" s="21" t="s">
        <v>12</v>
      </c>
      <c r="D109" s="23"/>
      <c r="E109" s="23"/>
      <c r="F109" s="19" t="str">
        <f>F9</f>
        <v>Ostrava Hrabůvka</v>
      </c>
      <c r="G109" s="23"/>
      <c r="H109" s="23"/>
      <c r="I109" s="23"/>
      <c r="J109" s="23"/>
      <c r="K109" s="21" t="s">
        <v>14</v>
      </c>
      <c r="L109" s="23"/>
      <c r="M109" s="148" t="e">
        <f>IF(O9="","",O9)</f>
        <v>#REF!</v>
      </c>
      <c r="N109" s="148"/>
      <c r="O109" s="148"/>
      <c r="P109" s="148"/>
      <c r="Q109" s="23"/>
      <c r="R109" s="24"/>
    </row>
    <row r="110" spans="2:18" s="1" customFormat="1" ht="6.9" customHeight="1" x14ac:dyDescent="0.3">
      <c r="B110" s="22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4"/>
    </row>
    <row r="111" spans="2:18" s="1" customFormat="1" ht="13.2" x14ac:dyDescent="0.3">
      <c r="B111" s="22"/>
      <c r="C111" s="21" t="s">
        <v>15</v>
      </c>
      <c r="D111" s="23"/>
      <c r="E111" s="23"/>
      <c r="F111" s="19" t="str">
        <f>E12</f>
        <v>SMO MO Ostrava Jih, Ostrava Hrabůvka</v>
      </c>
      <c r="G111" s="23"/>
      <c r="H111" s="23"/>
      <c r="I111" s="23"/>
      <c r="J111" s="23"/>
      <c r="K111" s="21" t="s">
        <v>20</v>
      </c>
      <c r="L111" s="23"/>
      <c r="M111" s="149" t="str">
        <f>E18</f>
        <v>Ing. Petr Bělák</v>
      </c>
      <c r="N111" s="149"/>
      <c r="O111" s="149"/>
      <c r="P111" s="149"/>
      <c r="Q111" s="149"/>
      <c r="R111" s="24"/>
    </row>
    <row r="112" spans="2:18" s="1" customFormat="1" ht="14.4" customHeight="1" x14ac:dyDescent="0.3">
      <c r="B112" s="22"/>
      <c r="C112" s="21" t="s">
        <v>19</v>
      </c>
      <c r="D112" s="23"/>
      <c r="E112" s="23"/>
      <c r="F112" s="19" t="e">
        <f>IF(E15="","",E15)</f>
        <v>#REF!</v>
      </c>
      <c r="G112" s="23"/>
      <c r="H112" s="23"/>
      <c r="I112" s="23"/>
      <c r="J112" s="23"/>
      <c r="K112" s="21" t="s">
        <v>22</v>
      </c>
      <c r="L112" s="23"/>
      <c r="M112" s="149">
        <f>E21</f>
        <v>0</v>
      </c>
      <c r="N112" s="149"/>
      <c r="O112" s="149"/>
      <c r="P112" s="149"/>
      <c r="Q112" s="149"/>
      <c r="R112" s="24"/>
    </row>
    <row r="113" spans="2:65" s="1" customFormat="1" ht="10.35" customHeight="1" x14ac:dyDescent="0.3">
      <c r="B113" s="22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4"/>
    </row>
    <row r="114" spans="2:65" s="4" customFormat="1" ht="29.25" customHeight="1" x14ac:dyDescent="0.3">
      <c r="B114" s="71"/>
      <c r="C114" s="72" t="s">
        <v>73</v>
      </c>
      <c r="D114" s="73" t="s">
        <v>74</v>
      </c>
      <c r="E114" s="73" t="s">
        <v>43</v>
      </c>
      <c r="F114" s="150" t="s">
        <v>75</v>
      </c>
      <c r="G114" s="150"/>
      <c r="H114" s="150"/>
      <c r="I114" s="150"/>
      <c r="J114" s="73" t="s">
        <v>76</v>
      </c>
      <c r="K114" s="73" t="s">
        <v>77</v>
      </c>
      <c r="L114" s="73" t="s">
        <v>78</v>
      </c>
      <c r="M114" s="150" t="s">
        <v>79</v>
      </c>
      <c r="N114" s="150"/>
      <c r="O114" s="150"/>
      <c r="P114" s="150" t="s">
        <v>61</v>
      </c>
      <c r="Q114" s="151"/>
      <c r="R114" s="74"/>
      <c r="T114" s="45" t="s">
        <v>80</v>
      </c>
      <c r="U114" s="46" t="s">
        <v>27</v>
      </c>
      <c r="V114" s="46" t="s">
        <v>81</v>
      </c>
      <c r="W114" s="46" t="s">
        <v>82</v>
      </c>
      <c r="X114" s="46" t="s">
        <v>83</v>
      </c>
      <c r="Y114" s="46" t="s">
        <v>84</v>
      </c>
      <c r="Z114" s="46" t="s">
        <v>85</v>
      </c>
      <c r="AA114" s="46" t="s">
        <v>86</v>
      </c>
      <c r="AB114" s="46" t="s">
        <v>87</v>
      </c>
      <c r="AC114" s="46" t="s">
        <v>88</v>
      </c>
      <c r="AD114" s="47" t="s">
        <v>89</v>
      </c>
    </row>
    <row r="115" spans="2:65" s="1" customFormat="1" ht="29.25" customHeight="1" x14ac:dyDescent="0.35">
      <c r="B115" s="22"/>
      <c r="C115" s="49" t="s">
        <v>56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123">
        <f>BK115</f>
        <v>0</v>
      </c>
      <c r="N115" s="124"/>
      <c r="O115" s="124"/>
      <c r="P115" s="124"/>
      <c r="Q115" s="124"/>
      <c r="R115" s="24"/>
      <c r="T115" s="48"/>
      <c r="U115" s="29"/>
      <c r="V115" s="29"/>
      <c r="W115" s="75">
        <f>W116</f>
        <v>0</v>
      </c>
      <c r="X115" s="75">
        <f>X116</f>
        <v>0</v>
      </c>
      <c r="Y115" s="29"/>
      <c r="Z115" s="76">
        <f>Z116</f>
        <v>92.557997</v>
      </c>
      <c r="AA115" s="29"/>
      <c r="AB115" s="76">
        <f>AB116</f>
        <v>7.7561999999999992E-2</v>
      </c>
      <c r="AC115" s="29"/>
      <c r="AD115" s="77">
        <f>AD116</f>
        <v>0</v>
      </c>
      <c r="AT115" s="11" t="s">
        <v>44</v>
      </c>
      <c r="AU115" s="11" t="s">
        <v>62</v>
      </c>
      <c r="BK115" s="78">
        <f>BK116</f>
        <v>0</v>
      </c>
    </row>
    <row r="116" spans="2:65" s="5" customFormat="1" ht="37.35" customHeight="1" x14ac:dyDescent="0.35">
      <c r="B116" s="79"/>
      <c r="C116" s="80"/>
      <c r="D116" s="81" t="s">
        <v>63</v>
      </c>
      <c r="E116" s="81"/>
      <c r="F116" s="81"/>
      <c r="G116" s="81"/>
      <c r="H116" s="81"/>
      <c r="I116" s="81"/>
      <c r="J116" s="81"/>
      <c r="K116" s="81"/>
      <c r="L116" s="81"/>
      <c r="M116" s="125">
        <f>BK116</f>
        <v>0</v>
      </c>
      <c r="N116" s="126"/>
      <c r="O116" s="126"/>
      <c r="P116" s="126"/>
      <c r="Q116" s="126"/>
      <c r="R116" s="82"/>
      <c r="T116" s="83"/>
      <c r="U116" s="80"/>
      <c r="V116" s="80"/>
      <c r="W116" s="84">
        <f>W117+W150+W162</f>
        <v>0</v>
      </c>
      <c r="X116" s="84">
        <f>X117+X150+X162</f>
        <v>0</v>
      </c>
      <c r="Y116" s="80"/>
      <c r="Z116" s="85">
        <f>Z117+Z150+Z162</f>
        <v>92.557997</v>
      </c>
      <c r="AA116" s="80"/>
      <c r="AB116" s="85">
        <f>AB117+AB150+AB162</f>
        <v>7.7561999999999992E-2</v>
      </c>
      <c r="AC116" s="80"/>
      <c r="AD116" s="86">
        <f>AD117+AD150+AD162</f>
        <v>0</v>
      </c>
      <c r="AR116" s="87" t="s">
        <v>46</v>
      </c>
      <c r="AT116" s="88" t="s">
        <v>44</v>
      </c>
      <c r="AU116" s="88" t="s">
        <v>45</v>
      </c>
      <c r="AY116" s="87" t="s">
        <v>90</v>
      </c>
      <c r="BK116" s="89">
        <f>BK117+BK150+BK162</f>
        <v>0</v>
      </c>
    </row>
    <row r="117" spans="2:65" s="5" customFormat="1" ht="19.95" customHeight="1" x14ac:dyDescent="0.35">
      <c r="B117" s="79"/>
      <c r="C117" s="80"/>
      <c r="D117" s="90" t="s">
        <v>64</v>
      </c>
      <c r="E117" s="90"/>
      <c r="F117" s="90"/>
      <c r="G117" s="90"/>
      <c r="H117" s="90"/>
      <c r="I117" s="90"/>
      <c r="J117" s="90"/>
      <c r="K117" s="90"/>
      <c r="L117" s="90"/>
      <c r="M117" s="127">
        <f>BK117</f>
        <v>0</v>
      </c>
      <c r="N117" s="128"/>
      <c r="O117" s="128"/>
      <c r="P117" s="128"/>
      <c r="Q117" s="128"/>
      <c r="R117" s="82"/>
      <c r="T117" s="83"/>
      <c r="U117" s="80"/>
      <c r="V117" s="80"/>
      <c r="W117" s="84">
        <f>W118+SUM(W119:W122)+W126+W129+W135</f>
        <v>0</v>
      </c>
      <c r="X117" s="84">
        <f>X118+SUM(X119:X122)+X126+X129+X135</f>
        <v>0</v>
      </c>
      <c r="Y117" s="80"/>
      <c r="Z117" s="85">
        <f>Z118+SUM(Z119:Z122)+Z126+Z129+Z135</f>
        <v>70.62079700000001</v>
      </c>
      <c r="AA117" s="80"/>
      <c r="AB117" s="85">
        <f>AB118+SUM(AB119:AB122)+AB126+AB129+AB135</f>
        <v>0</v>
      </c>
      <c r="AC117" s="80"/>
      <c r="AD117" s="86">
        <f>AD118+SUM(AD119:AD122)+AD126+AD129+AD135</f>
        <v>0</v>
      </c>
      <c r="AR117" s="87" t="s">
        <v>46</v>
      </c>
      <c r="AT117" s="88" t="s">
        <v>44</v>
      </c>
      <c r="AU117" s="88" t="s">
        <v>46</v>
      </c>
      <c r="AY117" s="87" t="s">
        <v>90</v>
      </c>
      <c r="BK117" s="89">
        <f>BK118+SUM(BK119:BK122)+BK126+BK129+BK135</f>
        <v>0</v>
      </c>
    </row>
    <row r="118" spans="2:65" s="1" customFormat="1" ht="22.5" customHeight="1" x14ac:dyDescent="0.3">
      <c r="B118" s="69"/>
      <c r="C118" s="91" t="s">
        <v>46</v>
      </c>
      <c r="D118" s="91" t="s">
        <v>91</v>
      </c>
      <c r="E118" s="92" t="s">
        <v>92</v>
      </c>
      <c r="F118" s="121" t="s">
        <v>222</v>
      </c>
      <c r="G118" s="121"/>
      <c r="H118" s="121"/>
      <c r="I118" s="121"/>
      <c r="J118" s="93" t="s">
        <v>93</v>
      </c>
      <c r="K118" s="94">
        <v>1</v>
      </c>
      <c r="L118" s="95">
        <v>0</v>
      </c>
      <c r="M118" s="122">
        <v>0</v>
      </c>
      <c r="N118" s="122"/>
      <c r="O118" s="122"/>
      <c r="P118" s="122">
        <v>0</v>
      </c>
      <c r="Q118" s="122"/>
      <c r="R118" s="70"/>
      <c r="T118" s="96" t="s">
        <v>1</v>
      </c>
      <c r="U118" s="27" t="s">
        <v>28</v>
      </c>
      <c r="V118" s="56">
        <f>L118+M118</f>
        <v>0</v>
      </c>
      <c r="W118" s="56">
        <f>ROUND(L118*K118,2)</f>
        <v>0</v>
      </c>
      <c r="X118" s="56">
        <f>ROUND(M118*K118,2)</f>
        <v>0</v>
      </c>
      <c r="Y118" s="97">
        <v>0</v>
      </c>
      <c r="Z118" s="97">
        <f>Y118*K118</f>
        <v>0</v>
      </c>
      <c r="AA118" s="97">
        <v>0</v>
      </c>
      <c r="AB118" s="97">
        <f>AA118*K118</f>
        <v>0</v>
      </c>
      <c r="AC118" s="97">
        <v>0</v>
      </c>
      <c r="AD118" s="98">
        <f>AC118*K118</f>
        <v>0</v>
      </c>
      <c r="AR118" s="11" t="s">
        <v>94</v>
      </c>
      <c r="AT118" s="11" t="s">
        <v>91</v>
      </c>
      <c r="AU118" s="11" t="s">
        <v>53</v>
      </c>
      <c r="AY118" s="11" t="s">
        <v>90</v>
      </c>
      <c r="BE118" s="99">
        <f>IF(U118="základní",P118,0)</f>
        <v>0</v>
      </c>
      <c r="BF118" s="99">
        <f>IF(U118="snížená",P118,0)</f>
        <v>0</v>
      </c>
      <c r="BG118" s="99">
        <f>IF(U118="zákl. přenesená",P118,0)</f>
        <v>0</v>
      </c>
      <c r="BH118" s="99">
        <f>IF(U118="sníž. přenesená",P118,0)</f>
        <v>0</v>
      </c>
      <c r="BI118" s="99">
        <f>IF(U118="nulová",P118,0)</f>
        <v>0</v>
      </c>
      <c r="BJ118" s="11" t="s">
        <v>46</v>
      </c>
      <c r="BK118" s="99">
        <f>ROUND(V118*K118,2)</f>
        <v>0</v>
      </c>
      <c r="BL118" s="11" t="s">
        <v>94</v>
      </c>
      <c r="BM118" s="11" t="s">
        <v>164</v>
      </c>
    </row>
    <row r="119" spans="2:65" s="1" customFormat="1" ht="22.5" customHeight="1" x14ac:dyDescent="0.3">
      <c r="B119" s="69"/>
      <c r="C119" s="91" t="s">
        <v>53</v>
      </c>
      <c r="D119" s="91" t="s">
        <v>91</v>
      </c>
      <c r="E119" s="92" t="s">
        <v>95</v>
      </c>
      <c r="F119" s="121" t="s">
        <v>223</v>
      </c>
      <c r="G119" s="121"/>
      <c r="H119" s="121"/>
      <c r="I119" s="121"/>
      <c r="J119" s="93" t="s">
        <v>93</v>
      </c>
      <c r="K119" s="94">
        <v>1</v>
      </c>
      <c r="L119" s="95">
        <v>0</v>
      </c>
      <c r="M119" s="122">
        <v>0</v>
      </c>
      <c r="N119" s="122"/>
      <c r="O119" s="122"/>
      <c r="P119" s="122">
        <v>0</v>
      </c>
      <c r="Q119" s="122"/>
      <c r="R119" s="70"/>
      <c r="T119" s="96" t="s">
        <v>1</v>
      </c>
      <c r="U119" s="27" t="s">
        <v>28</v>
      </c>
      <c r="V119" s="56">
        <f>L119+M119</f>
        <v>0</v>
      </c>
      <c r="W119" s="56">
        <f>ROUND(L119*K119,2)</f>
        <v>0</v>
      </c>
      <c r="X119" s="56">
        <f>ROUND(M119*K119,2)</f>
        <v>0</v>
      </c>
      <c r="Y119" s="97">
        <v>0</v>
      </c>
      <c r="Z119" s="97">
        <f>Y119*K119</f>
        <v>0</v>
      </c>
      <c r="AA119" s="97">
        <v>0</v>
      </c>
      <c r="AB119" s="97">
        <f>AA119*K119</f>
        <v>0</v>
      </c>
      <c r="AC119" s="97">
        <v>0</v>
      </c>
      <c r="AD119" s="98">
        <f>AC119*K119</f>
        <v>0</v>
      </c>
      <c r="AR119" s="11" t="s">
        <v>94</v>
      </c>
      <c r="AT119" s="11" t="s">
        <v>91</v>
      </c>
      <c r="AU119" s="11" t="s">
        <v>53</v>
      </c>
      <c r="AY119" s="11" t="s">
        <v>90</v>
      </c>
      <c r="BE119" s="99">
        <f>IF(U119="základní",P119,0)</f>
        <v>0</v>
      </c>
      <c r="BF119" s="99">
        <f>IF(U119="snížená",P119,0)</f>
        <v>0</v>
      </c>
      <c r="BG119" s="99">
        <f>IF(U119="zákl. přenesená",P119,0)</f>
        <v>0</v>
      </c>
      <c r="BH119" s="99">
        <f>IF(U119="sníž. přenesená",P119,0)</f>
        <v>0</v>
      </c>
      <c r="BI119" s="99">
        <f>IF(U119="nulová",P119,0)</f>
        <v>0</v>
      </c>
      <c r="BJ119" s="11" t="s">
        <v>46</v>
      </c>
      <c r="BK119" s="99">
        <f>ROUND(V119*K119,2)</f>
        <v>0</v>
      </c>
      <c r="BL119" s="11" t="s">
        <v>94</v>
      </c>
      <c r="BM119" s="11" t="s">
        <v>165</v>
      </c>
    </row>
    <row r="120" spans="2:65" s="1" customFormat="1" ht="22.5" customHeight="1" x14ac:dyDescent="0.3">
      <c r="B120" s="69"/>
      <c r="C120" s="91" t="s">
        <v>96</v>
      </c>
      <c r="D120" s="91" t="s">
        <v>91</v>
      </c>
      <c r="E120" s="92" t="s">
        <v>97</v>
      </c>
      <c r="F120" s="121" t="s">
        <v>224</v>
      </c>
      <c r="G120" s="121"/>
      <c r="H120" s="121"/>
      <c r="I120" s="121"/>
      <c r="J120" s="93" t="s">
        <v>93</v>
      </c>
      <c r="K120" s="94">
        <v>1</v>
      </c>
      <c r="L120" s="95">
        <v>0</v>
      </c>
      <c r="M120" s="122">
        <v>0</v>
      </c>
      <c r="N120" s="122"/>
      <c r="O120" s="122"/>
      <c r="P120" s="122">
        <v>0</v>
      </c>
      <c r="Q120" s="122"/>
      <c r="R120" s="70"/>
      <c r="T120" s="96" t="s">
        <v>1</v>
      </c>
      <c r="U120" s="27" t="s">
        <v>28</v>
      </c>
      <c r="V120" s="56">
        <f>L120+M120</f>
        <v>0</v>
      </c>
      <c r="W120" s="56">
        <f>ROUND(L120*K120,2)</f>
        <v>0</v>
      </c>
      <c r="X120" s="56">
        <f>ROUND(M120*K120,2)</f>
        <v>0</v>
      </c>
      <c r="Y120" s="97">
        <v>0</v>
      </c>
      <c r="Z120" s="97">
        <f>Y120*K120</f>
        <v>0</v>
      </c>
      <c r="AA120" s="97">
        <v>0</v>
      </c>
      <c r="AB120" s="97">
        <f>AA120*K120</f>
        <v>0</v>
      </c>
      <c r="AC120" s="97">
        <v>0</v>
      </c>
      <c r="AD120" s="98">
        <f>AC120*K120</f>
        <v>0</v>
      </c>
      <c r="AR120" s="11" t="s">
        <v>94</v>
      </c>
      <c r="AT120" s="11" t="s">
        <v>91</v>
      </c>
      <c r="AU120" s="11" t="s">
        <v>53</v>
      </c>
      <c r="AY120" s="11" t="s">
        <v>90</v>
      </c>
      <c r="BE120" s="99">
        <f>IF(U120="základní",P120,0)</f>
        <v>0</v>
      </c>
      <c r="BF120" s="99">
        <f>IF(U120="snížená",P120,0)</f>
        <v>0</v>
      </c>
      <c r="BG120" s="99">
        <f>IF(U120="zákl. přenesená",P120,0)</f>
        <v>0</v>
      </c>
      <c r="BH120" s="99">
        <f>IF(U120="sníž. přenesená",P120,0)</f>
        <v>0</v>
      </c>
      <c r="BI120" s="99">
        <f>IF(U120="nulová",P120,0)</f>
        <v>0</v>
      </c>
      <c r="BJ120" s="11" t="s">
        <v>46</v>
      </c>
      <c r="BK120" s="99">
        <f>ROUND(V120*K120,2)</f>
        <v>0</v>
      </c>
      <c r="BL120" s="11" t="s">
        <v>94</v>
      </c>
      <c r="BM120" s="11" t="s">
        <v>166</v>
      </c>
    </row>
    <row r="121" spans="2:65" s="1" customFormat="1" ht="22.5" customHeight="1" x14ac:dyDescent="0.3">
      <c r="B121" s="69"/>
      <c r="C121" s="91" t="s">
        <v>94</v>
      </c>
      <c r="D121" s="91" t="s">
        <v>91</v>
      </c>
      <c r="E121" s="92" t="s">
        <v>98</v>
      </c>
      <c r="F121" s="121" t="s">
        <v>225</v>
      </c>
      <c r="G121" s="121"/>
      <c r="H121" s="121"/>
      <c r="I121" s="121"/>
      <c r="J121" s="93" t="s">
        <v>93</v>
      </c>
      <c r="K121" s="94">
        <v>1</v>
      </c>
      <c r="L121" s="95">
        <v>0</v>
      </c>
      <c r="M121" s="122">
        <v>0</v>
      </c>
      <c r="N121" s="122"/>
      <c r="O121" s="122"/>
      <c r="P121" s="122">
        <v>0</v>
      </c>
      <c r="Q121" s="122"/>
      <c r="R121" s="70"/>
      <c r="T121" s="96" t="s">
        <v>1</v>
      </c>
      <c r="U121" s="27" t="s">
        <v>28</v>
      </c>
      <c r="V121" s="56">
        <f>L121+M121</f>
        <v>0</v>
      </c>
      <c r="W121" s="56">
        <f>ROUND(L121*K121,2)</f>
        <v>0</v>
      </c>
      <c r="X121" s="56">
        <f>ROUND(M121*K121,2)</f>
        <v>0</v>
      </c>
      <c r="Y121" s="97">
        <v>0</v>
      </c>
      <c r="Z121" s="97">
        <f>Y121*K121</f>
        <v>0</v>
      </c>
      <c r="AA121" s="97">
        <v>0</v>
      </c>
      <c r="AB121" s="97">
        <f>AA121*K121</f>
        <v>0</v>
      </c>
      <c r="AC121" s="97">
        <v>0</v>
      </c>
      <c r="AD121" s="98">
        <f>AC121*K121</f>
        <v>0</v>
      </c>
      <c r="AR121" s="11" t="s">
        <v>94</v>
      </c>
      <c r="AT121" s="11" t="s">
        <v>91</v>
      </c>
      <c r="AU121" s="11" t="s">
        <v>53</v>
      </c>
      <c r="AY121" s="11" t="s">
        <v>90</v>
      </c>
      <c r="BE121" s="99">
        <f>IF(U121="základní",P121,0)</f>
        <v>0</v>
      </c>
      <c r="BF121" s="99">
        <f>IF(U121="snížená",P121,0)</f>
        <v>0</v>
      </c>
      <c r="BG121" s="99">
        <f>IF(U121="zákl. přenesená",P121,0)</f>
        <v>0</v>
      </c>
      <c r="BH121" s="99">
        <f>IF(U121="sníž. přenesená",P121,0)</f>
        <v>0</v>
      </c>
      <c r="BI121" s="99">
        <f>IF(U121="nulová",P121,0)</f>
        <v>0</v>
      </c>
      <c r="BJ121" s="11" t="s">
        <v>46</v>
      </c>
      <c r="BK121" s="99">
        <f>ROUND(V121*K121,2)</f>
        <v>0</v>
      </c>
      <c r="BL121" s="11" t="s">
        <v>94</v>
      </c>
      <c r="BM121" s="11" t="s">
        <v>167</v>
      </c>
    </row>
    <row r="122" spans="2:65" s="5" customFormat="1" ht="22.35" customHeight="1" x14ac:dyDescent="0.35">
      <c r="B122" s="79"/>
      <c r="C122" s="80"/>
      <c r="D122" s="90" t="s">
        <v>65</v>
      </c>
      <c r="E122" s="90"/>
      <c r="F122" s="90"/>
      <c r="G122" s="90"/>
      <c r="H122" s="90"/>
      <c r="I122" s="90"/>
      <c r="J122" s="90"/>
      <c r="K122" s="90"/>
      <c r="L122" s="90"/>
      <c r="M122" s="129">
        <f>BK122</f>
        <v>0</v>
      </c>
      <c r="N122" s="130"/>
      <c r="O122" s="130"/>
      <c r="P122" s="130"/>
      <c r="Q122" s="130"/>
      <c r="R122" s="82"/>
      <c r="T122" s="83"/>
      <c r="U122" s="80"/>
      <c r="V122" s="80"/>
      <c r="W122" s="84">
        <f>SUM(W123:W125)</f>
        <v>0</v>
      </c>
      <c r="X122" s="84">
        <f>SUM(X123:X125)</f>
        <v>0</v>
      </c>
      <c r="Y122" s="80"/>
      <c r="Z122" s="85">
        <f>SUM(Z123:Z125)</f>
        <v>34.843500000000006</v>
      </c>
      <c r="AA122" s="80"/>
      <c r="AB122" s="85">
        <f>SUM(AB123:AB125)</f>
        <v>0</v>
      </c>
      <c r="AC122" s="80"/>
      <c r="AD122" s="86">
        <f>SUM(AD123:AD125)</f>
        <v>0</v>
      </c>
      <c r="AR122" s="87" t="s">
        <v>46</v>
      </c>
      <c r="AT122" s="88" t="s">
        <v>44</v>
      </c>
      <c r="AU122" s="88" t="s">
        <v>53</v>
      </c>
      <c r="AY122" s="87" t="s">
        <v>90</v>
      </c>
      <c r="BK122" s="89">
        <f>SUM(BK123:BK125)</f>
        <v>0</v>
      </c>
    </row>
    <row r="123" spans="2:65" s="1" customFormat="1" ht="31.5" customHeight="1" x14ac:dyDescent="0.3">
      <c r="B123" s="69"/>
      <c r="C123" s="91" t="s">
        <v>99</v>
      </c>
      <c r="D123" s="91" t="s">
        <v>91</v>
      </c>
      <c r="E123" s="92" t="s">
        <v>168</v>
      </c>
      <c r="F123" s="121" t="s">
        <v>169</v>
      </c>
      <c r="G123" s="121"/>
      <c r="H123" s="121"/>
      <c r="I123" s="121"/>
      <c r="J123" s="93" t="s">
        <v>100</v>
      </c>
      <c r="K123" s="94">
        <v>24.03</v>
      </c>
      <c r="L123" s="95">
        <v>0</v>
      </c>
      <c r="M123" s="122"/>
      <c r="N123" s="122"/>
      <c r="O123" s="122"/>
      <c r="P123" s="122">
        <f>ROUND(V123*K123,2)</f>
        <v>0</v>
      </c>
      <c r="Q123" s="122"/>
      <c r="R123" s="70"/>
      <c r="T123" s="96" t="s">
        <v>1</v>
      </c>
      <c r="U123" s="27" t="s">
        <v>28</v>
      </c>
      <c r="V123" s="56">
        <f>L123+M123</f>
        <v>0</v>
      </c>
      <c r="W123" s="56">
        <f>ROUND(L123*K123,2)</f>
        <v>0</v>
      </c>
      <c r="X123" s="56">
        <f>ROUND(M123*K123,2)</f>
        <v>0</v>
      </c>
      <c r="Y123" s="97">
        <v>1.43</v>
      </c>
      <c r="Z123" s="97">
        <f>Y123*K123</f>
        <v>34.362900000000003</v>
      </c>
      <c r="AA123" s="97">
        <v>0</v>
      </c>
      <c r="AB123" s="97">
        <f>AA123*K123</f>
        <v>0</v>
      </c>
      <c r="AC123" s="97">
        <v>0</v>
      </c>
      <c r="AD123" s="98">
        <f>AC123*K123</f>
        <v>0</v>
      </c>
      <c r="AR123" s="11" t="s">
        <v>94</v>
      </c>
      <c r="AT123" s="11" t="s">
        <v>91</v>
      </c>
      <c r="AU123" s="11" t="s">
        <v>96</v>
      </c>
      <c r="AY123" s="11" t="s">
        <v>90</v>
      </c>
      <c r="BE123" s="99">
        <f>IF(U123="základní",P123,0)</f>
        <v>0</v>
      </c>
      <c r="BF123" s="99">
        <f>IF(U123="snížená",P123,0)</f>
        <v>0</v>
      </c>
      <c r="BG123" s="99">
        <f>IF(U123="zákl. přenesená",P123,0)</f>
        <v>0</v>
      </c>
      <c r="BH123" s="99">
        <f>IF(U123="sníž. přenesená",P123,0)</f>
        <v>0</v>
      </c>
      <c r="BI123" s="99">
        <f>IF(U123="nulová",P123,0)</f>
        <v>0</v>
      </c>
      <c r="BJ123" s="11" t="s">
        <v>46</v>
      </c>
      <c r="BK123" s="99">
        <f>ROUND(V123*K123,2)</f>
        <v>0</v>
      </c>
      <c r="BL123" s="11" t="s">
        <v>94</v>
      </c>
      <c r="BM123" s="11" t="s">
        <v>170</v>
      </c>
    </row>
    <row r="124" spans="2:65" s="1" customFormat="1" ht="31.5" customHeight="1" x14ac:dyDescent="0.3">
      <c r="B124" s="69"/>
      <c r="C124" s="91" t="s">
        <v>102</v>
      </c>
      <c r="D124" s="91" t="s">
        <v>91</v>
      </c>
      <c r="E124" s="92" t="s">
        <v>105</v>
      </c>
      <c r="F124" s="121" t="s">
        <v>106</v>
      </c>
      <c r="G124" s="121"/>
      <c r="H124" s="121"/>
      <c r="I124" s="121"/>
      <c r="J124" s="93" t="s">
        <v>100</v>
      </c>
      <c r="K124" s="94">
        <v>4.806</v>
      </c>
      <c r="L124" s="95">
        <v>0</v>
      </c>
      <c r="M124" s="122"/>
      <c r="N124" s="122"/>
      <c r="O124" s="122"/>
      <c r="P124" s="122">
        <f>ROUND(V124*K124,2)</f>
        <v>0</v>
      </c>
      <c r="Q124" s="122"/>
      <c r="R124" s="70"/>
      <c r="T124" s="96" t="s">
        <v>1</v>
      </c>
      <c r="U124" s="27" t="s">
        <v>28</v>
      </c>
      <c r="V124" s="56">
        <f>L124+M124</f>
        <v>0</v>
      </c>
      <c r="W124" s="56">
        <f>ROUND(L124*K124,2)</f>
        <v>0</v>
      </c>
      <c r="X124" s="56">
        <f>ROUND(M124*K124,2)</f>
        <v>0</v>
      </c>
      <c r="Y124" s="97">
        <v>0.1</v>
      </c>
      <c r="Z124" s="97">
        <f>Y124*K124</f>
        <v>0.48060000000000003</v>
      </c>
      <c r="AA124" s="97">
        <v>0</v>
      </c>
      <c r="AB124" s="97">
        <f>AA124*K124</f>
        <v>0</v>
      </c>
      <c r="AC124" s="97">
        <v>0</v>
      </c>
      <c r="AD124" s="98">
        <f>AC124*K124</f>
        <v>0</v>
      </c>
      <c r="AR124" s="11" t="s">
        <v>94</v>
      </c>
      <c r="AT124" s="11" t="s">
        <v>91</v>
      </c>
      <c r="AU124" s="11" t="s">
        <v>96</v>
      </c>
      <c r="AY124" s="11" t="s">
        <v>90</v>
      </c>
      <c r="BE124" s="99">
        <f>IF(U124="základní",P124,0)</f>
        <v>0</v>
      </c>
      <c r="BF124" s="99">
        <f>IF(U124="snížená",P124,0)</f>
        <v>0</v>
      </c>
      <c r="BG124" s="99">
        <f>IF(U124="zákl. přenesená",P124,0)</f>
        <v>0</v>
      </c>
      <c r="BH124" s="99">
        <f>IF(U124="sníž. přenesená",P124,0)</f>
        <v>0</v>
      </c>
      <c r="BI124" s="99">
        <f>IF(U124="nulová",P124,0)</f>
        <v>0</v>
      </c>
      <c r="BJ124" s="11" t="s">
        <v>46</v>
      </c>
      <c r="BK124" s="99">
        <f>ROUND(V124*K124,2)</f>
        <v>0</v>
      </c>
      <c r="BL124" s="11" t="s">
        <v>94</v>
      </c>
      <c r="BM124" s="11" t="s">
        <v>171</v>
      </c>
    </row>
    <row r="125" spans="2:65" s="6" customFormat="1" ht="22.5" customHeight="1" x14ac:dyDescent="0.3">
      <c r="B125" s="100"/>
      <c r="C125" s="101"/>
      <c r="D125" s="101"/>
      <c r="E125" s="102" t="s">
        <v>1</v>
      </c>
      <c r="F125" s="137" t="s">
        <v>172</v>
      </c>
      <c r="G125" s="138"/>
      <c r="H125" s="138"/>
      <c r="I125" s="138"/>
      <c r="J125" s="101"/>
      <c r="K125" s="103">
        <v>4.806</v>
      </c>
      <c r="L125" s="101"/>
      <c r="M125" s="101"/>
      <c r="N125" s="101"/>
      <c r="O125" s="101"/>
      <c r="P125" s="101"/>
      <c r="Q125" s="101"/>
      <c r="R125" s="104"/>
      <c r="T125" s="105"/>
      <c r="U125" s="101"/>
      <c r="V125" s="101"/>
      <c r="W125" s="101"/>
      <c r="X125" s="101"/>
      <c r="Y125" s="101"/>
      <c r="Z125" s="101"/>
      <c r="AA125" s="101"/>
      <c r="AB125" s="101"/>
      <c r="AC125" s="101"/>
      <c r="AD125" s="106"/>
      <c r="AT125" s="107" t="s">
        <v>101</v>
      </c>
      <c r="AU125" s="107" t="s">
        <v>96</v>
      </c>
      <c r="AV125" s="6" t="s">
        <v>53</v>
      </c>
      <c r="AW125" s="6" t="s">
        <v>3</v>
      </c>
      <c r="AX125" s="6" t="s">
        <v>46</v>
      </c>
      <c r="AY125" s="107" t="s">
        <v>90</v>
      </c>
    </row>
    <row r="126" spans="2:65" s="5" customFormat="1" ht="22.35" customHeight="1" x14ac:dyDescent="0.35">
      <c r="B126" s="79"/>
      <c r="C126" s="80"/>
      <c r="D126" s="90" t="s">
        <v>66</v>
      </c>
      <c r="E126" s="90"/>
      <c r="F126" s="117"/>
      <c r="G126" s="117"/>
      <c r="H126" s="117"/>
      <c r="I126" s="117"/>
      <c r="J126" s="90"/>
      <c r="K126" s="90"/>
      <c r="L126" s="90"/>
      <c r="M126" s="127">
        <f>BK126</f>
        <v>0</v>
      </c>
      <c r="N126" s="128"/>
      <c r="O126" s="128"/>
      <c r="P126" s="128"/>
      <c r="Q126" s="128"/>
      <c r="R126" s="82"/>
      <c r="T126" s="83"/>
      <c r="U126" s="80"/>
      <c r="V126" s="80"/>
      <c r="W126" s="84">
        <f>SUM(W127:W128)</f>
        <v>0</v>
      </c>
      <c r="X126" s="84">
        <f>SUM(X127:X128)</f>
        <v>0</v>
      </c>
      <c r="Y126" s="80"/>
      <c r="Z126" s="85">
        <f>SUM(Z127:Z128)</f>
        <v>10.146000000000001</v>
      </c>
      <c r="AA126" s="80"/>
      <c r="AB126" s="85">
        <f>SUM(AB127:AB128)</f>
        <v>0</v>
      </c>
      <c r="AC126" s="80"/>
      <c r="AD126" s="86">
        <f>SUM(AD127:AD128)</f>
        <v>0</v>
      </c>
      <c r="AR126" s="87" t="s">
        <v>46</v>
      </c>
      <c r="AT126" s="88" t="s">
        <v>44</v>
      </c>
      <c r="AU126" s="88" t="s">
        <v>53</v>
      </c>
      <c r="AY126" s="87" t="s">
        <v>90</v>
      </c>
      <c r="BK126" s="89">
        <f>SUM(BK127:BK128)</f>
        <v>0</v>
      </c>
    </row>
    <row r="127" spans="2:65" s="1" customFormat="1" ht="31.5" customHeight="1" x14ac:dyDescent="0.3">
      <c r="B127" s="69"/>
      <c r="C127" s="91" t="s">
        <v>103</v>
      </c>
      <c r="D127" s="91" t="s">
        <v>91</v>
      </c>
      <c r="E127" s="92" t="s">
        <v>173</v>
      </c>
      <c r="F127" s="139" t="s">
        <v>218</v>
      </c>
      <c r="G127" s="121"/>
      <c r="H127" s="121"/>
      <c r="I127" s="121"/>
      <c r="J127" s="93" t="s">
        <v>108</v>
      </c>
      <c r="K127" s="94">
        <v>50.73</v>
      </c>
      <c r="L127" s="95">
        <v>0</v>
      </c>
      <c r="M127" s="122"/>
      <c r="N127" s="122"/>
      <c r="O127" s="122"/>
      <c r="P127" s="122">
        <f>ROUND(V127*K127,2)</f>
        <v>0</v>
      </c>
      <c r="Q127" s="122"/>
      <c r="R127" s="70"/>
      <c r="T127" s="96" t="s">
        <v>1</v>
      </c>
      <c r="U127" s="27" t="s">
        <v>28</v>
      </c>
      <c r="V127" s="56">
        <f>L127+M127</f>
        <v>0</v>
      </c>
      <c r="W127" s="56">
        <f>ROUND(L127*K127,2)</f>
        <v>0</v>
      </c>
      <c r="X127" s="56">
        <f>ROUND(M127*K127,2)</f>
        <v>0</v>
      </c>
      <c r="Y127" s="97">
        <v>0.2</v>
      </c>
      <c r="Z127" s="97">
        <f>Y127*K127</f>
        <v>10.146000000000001</v>
      </c>
      <c r="AA127" s="97">
        <v>0</v>
      </c>
      <c r="AB127" s="97">
        <f>AA127*K127</f>
        <v>0</v>
      </c>
      <c r="AC127" s="97">
        <v>0</v>
      </c>
      <c r="AD127" s="98">
        <f>AC127*K127</f>
        <v>0</v>
      </c>
      <c r="AR127" s="11" t="s">
        <v>94</v>
      </c>
      <c r="AT127" s="11" t="s">
        <v>91</v>
      </c>
      <c r="AU127" s="11" t="s">
        <v>96</v>
      </c>
      <c r="AY127" s="11" t="s">
        <v>90</v>
      </c>
      <c r="BE127" s="99">
        <f>IF(U127="základní",P127,0)</f>
        <v>0</v>
      </c>
      <c r="BF127" s="99">
        <f>IF(U127="snížená",P127,0)</f>
        <v>0</v>
      </c>
      <c r="BG127" s="99">
        <f>IF(U127="zákl. přenesená",P127,0)</f>
        <v>0</v>
      </c>
      <c r="BH127" s="99">
        <f>IF(U127="sníž. přenesená",P127,0)</f>
        <v>0</v>
      </c>
      <c r="BI127" s="99">
        <f>IF(U127="nulová",P127,0)</f>
        <v>0</v>
      </c>
      <c r="BJ127" s="11" t="s">
        <v>46</v>
      </c>
      <c r="BK127" s="99">
        <f>ROUND(V127*K127,2)</f>
        <v>0</v>
      </c>
      <c r="BL127" s="11" t="s">
        <v>94</v>
      </c>
      <c r="BM127" s="11" t="s">
        <v>174</v>
      </c>
    </row>
    <row r="128" spans="2:65" s="1" customFormat="1" ht="31.5" customHeight="1" x14ac:dyDescent="0.3">
      <c r="B128" s="69"/>
      <c r="C128" s="91" t="s">
        <v>104</v>
      </c>
      <c r="D128" s="91" t="s">
        <v>91</v>
      </c>
      <c r="E128" s="92" t="s">
        <v>175</v>
      </c>
      <c r="F128" s="139" t="s">
        <v>219</v>
      </c>
      <c r="G128" s="121"/>
      <c r="H128" s="121"/>
      <c r="I128" s="121"/>
      <c r="J128" s="93" t="s">
        <v>108</v>
      </c>
      <c r="K128" s="94">
        <v>169.29</v>
      </c>
      <c r="L128" s="95"/>
      <c r="M128" s="122"/>
      <c r="N128" s="122"/>
      <c r="O128" s="122"/>
      <c r="P128" s="122">
        <f>ROUND(V128*K128,2)</f>
        <v>0</v>
      </c>
      <c r="Q128" s="122"/>
      <c r="R128" s="70"/>
      <c r="T128" s="96" t="s">
        <v>1</v>
      </c>
      <c r="U128" s="27" t="s">
        <v>28</v>
      </c>
      <c r="V128" s="56">
        <f>L128+M128</f>
        <v>0</v>
      </c>
      <c r="W128" s="56">
        <f>ROUND(L128*K128,2)</f>
        <v>0</v>
      </c>
      <c r="X128" s="56">
        <f>ROUND(M128*K128,2)</f>
        <v>0</v>
      </c>
      <c r="Y128" s="97">
        <v>0</v>
      </c>
      <c r="Z128" s="97">
        <f>Y128*K128</f>
        <v>0</v>
      </c>
      <c r="AA128" s="97">
        <v>0</v>
      </c>
      <c r="AB128" s="97">
        <f>AA128*K128</f>
        <v>0</v>
      </c>
      <c r="AC128" s="97">
        <v>0</v>
      </c>
      <c r="AD128" s="98">
        <f>AC128*K128</f>
        <v>0</v>
      </c>
      <c r="AR128" s="11" t="s">
        <v>94</v>
      </c>
      <c r="AT128" s="11" t="s">
        <v>91</v>
      </c>
      <c r="AU128" s="11" t="s">
        <v>96</v>
      </c>
      <c r="AY128" s="11" t="s">
        <v>90</v>
      </c>
      <c r="BE128" s="99">
        <f>IF(U128="základní",P128,0)</f>
        <v>0</v>
      </c>
      <c r="BF128" s="99">
        <f>IF(U128="snížená",P128,0)</f>
        <v>0</v>
      </c>
      <c r="BG128" s="99">
        <f>IF(U128="zákl. přenesená",P128,0)</f>
        <v>0</v>
      </c>
      <c r="BH128" s="99">
        <f>IF(U128="sníž. přenesená",P128,0)</f>
        <v>0</v>
      </c>
      <c r="BI128" s="99">
        <f>IF(U128="nulová",P128,0)</f>
        <v>0</v>
      </c>
      <c r="BJ128" s="11" t="s">
        <v>46</v>
      </c>
      <c r="BK128" s="99">
        <f>ROUND(V128*K128,2)</f>
        <v>0</v>
      </c>
      <c r="BL128" s="11" t="s">
        <v>94</v>
      </c>
      <c r="BM128" s="11" t="s">
        <v>176</v>
      </c>
    </row>
    <row r="129" spans="2:65" s="5" customFormat="1" ht="22.35" customHeight="1" x14ac:dyDescent="0.35">
      <c r="B129" s="79"/>
      <c r="C129" s="80"/>
      <c r="D129" s="90" t="s">
        <v>67</v>
      </c>
      <c r="E129" s="90"/>
      <c r="F129" s="117"/>
      <c r="G129" s="117"/>
      <c r="H129" s="117"/>
      <c r="I129" s="117"/>
      <c r="J129" s="90"/>
      <c r="K129" s="90"/>
      <c r="L129" s="90"/>
      <c r="M129" s="129">
        <f>BK129</f>
        <v>0</v>
      </c>
      <c r="N129" s="130"/>
      <c r="O129" s="130"/>
      <c r="P129" s="130"/>
      <c r="Q129" s="130"/>
      <c r="R129" s="82"/>
      <c r="T129" s="83"/>
      <c r="U129" s="80"/>
      <c r="V129" s="80"/>
      <c r="W129" s="84">
        <f>SUM(W130:W134)</f>
        <v>0</v>
      </c>
      <c r="X129" s="84">
        <f>SUM(X130:X134)</f>
        <v>0</v>
      </c>
      <c r="Y129" s="80"/>
      <c r="Z129" s="85">
        <f>SUM(Z130:Z134)</f>
        <v>14.946660000000003</v>
      </c>
      <c r="AA129" s="80"/>
      <c r="AB129" s="85">
        <f>SUM(AB130:AB134)</f>
        <v>0</v>
      </c>
      <c r="AC129" s="80"/>
      <c r="AD129" s="86">
        <f>SUM(AD130:AD134)</f>
        <v>0</v>
      </c>
      <c r="AR129" s="87" t="s">
        <v>46</v>
      </c>
      <c r="AT129" s="88" t="s">
        <v>44</v>
      </c>
      <c r="AU129" s="88" t="s">
        <v>53</v>
      </c>
      <c r="AY129" s="87" t="s">
        <v>90</v>
      </c>
      <c r="BK129" s="89">
        <f>SUM(BK130:BK134)</f>
        <v>0</v>
      </c>
    </row>
    <row r="130" spans="2:65" s="1" customFormat="1" ht="31.5" customHeight="1" x14ac:dyDescent="0.3">
      <c r="B130" s="69"/>
      <c r="C130" s="91" t="s">
        <v>107</v>
      </c>
      <c r="D130" s="91" t="s">
        <v>91</v>
      </c>
      <c r="E130" s="92" t="s">
        <v>177</v>
      </c>
      <c r="F130" s="139" t="s">
        <v>220</v>
      </c>
      <c r="G130" s="121"/>
      <c r="H130" s="121"/>
      <c r="I130" s="121"/>
      <c r="J130" s="93" t="s">
        <v>100</v>
      </c>
      <c r="K130" s="94">
        <v>24.03</v>
      </c>
      <c r="L130" s="95">
        <v>0</v>
      </c>
      <c r="M130" s="122"/>
      <c r="N130" s="122"/>
      <c r="O130" s="122"/>
      <c r="P130" s="122">
        <f>ROUND(V130*K130,2)</f>
        <v>0</v>
      </c>
      <c r="Q130" s="122"/>
      <c r="R130" s="70"/>
      <c r="T130" s="96" t="s">
        <v>1</v>
      </c>
      <c r="U130" s="27" t="s">
        <v>28</v>
      </c>
      <c r="V130" s="56">
        <f>L130+M130</f>
        <v>0</v>
      </c>
      <c r="W130" s="56">
        <f>ROUND(L130*K130,2)</f>
        <v>0</v>
      </c>
      <c r="X130" s="56">
        <f>ROUND(M130*K130,2)</f>
        <v>0</v>
      </c>
      <c r="Y130" s="97">
        <v>0.51900000000000002</v>
      </c>
      <c r="Z130" s="97">
        <f>Y130*K130</f>
        <v>12.471570000000002</v>
      </c>
      <c r="AA130" s="97">
        <v>0</v>
      </c>
      <c r="AB130" s="97">
        <f>AA130*K130</f>
        <v>0</v>
      </c>
      <c r="AC130" s="97">
        <v>0</v>
      </c>
      <c r="AD130" s="98">
        <f>AC130*K130</f>
        <v>0</v>
      </c>
      <c r="AR130" s="11" t="s">
        <v>94</v>
      </c>
      <c r="AT130" s="11" t="s">
        <v>91</v>
      </c>
      <c r="AU130" s="11" t="s">
        <v>96</v>
      </c>
      <c r="AY130" s="11" t="s">
        <v>90</v>
      </c>
      <c r="BE130" s="99">
        <f>IF(U130="základní",P130,0)</f>
        <v>0</v>
      </c>
      <c r="BF130" s="99">
        <f>IF(U130="snížená",P130,0)</f>
        <v>0</v>
      </c>
      <c r="BG130" s="99">
        <f>IF(U130="zákl. přenesená",P130,0)</f>
        <v>0</v>
      </c>
      <c r="BH130" s="99">
        <f>IF(U130="sníž. přenesená",P130,0)</f>
        <v>0</v>
      </c>
      <c r="BI130" s="99">
        <f>IF(U130="nulová",P130,0)</f>
        <v>0</v>
      </c>
      <c r="BJ130" s="11" t="s">
        <v>46</v>
      </c>
      <c r="BK130" s="99">
        <f>ROUND(V130*K130,2)</f>
        <v>0</v>
      </c>
      <c r="BL130" s="11" t="s">
        <v>94</v>
      </c>
      <c r="BM130" s="11" t="s">
        <v>178</v>
      </c>
    </row>
    <row r="131" spans="2:65" s="1" customFormat="1" ht="31.5" customHeight="1" x14ac:dyDescent="0.3">
      <c r="B131" s="69"/>
      <c r="C131" s="91" t="s">
        <v>109</v>
      </c>
      <c r="D131" s="91" t="s">
        <v>91</v>
      </c>
      <c r="E131" s="92" t="s">
        <v>114</v>
      </c>
      <c r="F131" s="121" t="s">
        <v>115</v>
      </c>
      <c r="G131" s="121"/>
      <c r="H131" s="121"/>
      <c r="I131" s="121"/>
      <c r="J131" s="93" t="s">
        <v>100</v>
      </c>
      <c r="K131" s="94">
        <v>24.03</v>
      </c>
      <c r="L131" s="95">
        <v>0</v>
      </c>
      <c r="M131" s="122"/>
      <c r="N131" s="122"/>
      <c r="O131" s="122"/>
      <c r="P131" s="122">
        <f>ROUND(V131*K131,2)</f>
        <v>0</v>
      </c>
      <c r="Q131" s="122"/>
      <c r="R131" s="70"/>
      <c r="T131" s="96" t="s">
        <v>1</v>
      </c>
      <c r="U131" s="27" t="s">
        <v>28</v>
      </c>
      <c r="V131" s="56">
        <f>L131+M131</f>
        <v>0</v>
      </c>
      <c r="W131" s="56">
        <f>ROUND(L131*K131,2)</f>
        <v>0</v>
      </c>
      <c r="X131" s="56">
        <f>ROUND(M131*K131,2)</f>
        <v>0</v>
      </c>
      <c r="Y131" s="97">
        <v>8.3000000000000004E-2</v>
      </c>
      <c r="Z131" s="97">
        <f>Y131*K131</f>
        <v>1.9944900000000001</v>
      </c>
      <c r="AA131" s="97">
        <v>0</v>
      </c>
      <c r="AB131" s="97">
        <f>AA131*K131</f>
        <v>0</v>
      </c>
      <c r="AC131" s="97">
        <v>0</v>
      </c>
      <c r="AD131" s="98">
        <f>AC131*K131</f>
        <v>0</v>
      </c>
      <c r="AR131" s="11" t="s">
        <v>94</v>
      </c>
      <c r="AT131" s="11" t="s">
        <v>91</v>
      </c>
      <c r="AU131" s="11" t="s">
        <v>96</v>
      </c>
      <c r="AY131" s="11" t="s">
        <v>90</v>
      </c>
      <c r="BE131" s="99">
        <f>IF(U131="základní",P131,0)</f>
        <v>0</v>
      </c>
      <c r="BF131" s="99">
        <f>IF(U131="snížená",P131,0)</f>
        <v>0</v>
      </c>
      <c r="BG131" s="99">
        <f>IF(U131="zákl. přenesená",P131,0)</f>
        <v>0</v>
      </c>
      <c r="BH131" s="99">
        <f>IF(U131="sníž. přenesená",P131,0)</f>
        <v>0</v>
      </c>
      <c r="BI131" s="99">
        <f>IF(U131="nulová",P131,0)</f>
        <v>0</v>
      </c>
      <c r="BJ131" s="11" t="s">
        <v>46</v>
      </c>
      <c r="BK131" s="99">
        <f>ROUND(V131*K131,2)</f>
        <v>0</v>
      </c>
      <c r="BL131" s="11" t="s">
        <v>94</v>
      </c>
      <c r="BM131" s="11" t="s">
        <v>179</v>
      </c>
    </row>
    <row r="132" spans="2:65" s="6" customFormat="1" ht="22.5" customHeight="1" x14ac:dyDescent="0.3">
      <c r="B132" s="100"/>
      <c r="C132" s="101"/>
      <c r="D132" s="101"/>
      <c r="E132" s="102" t="s">
        <v>1</v>
      </c>
      <c r="F132" s="140" t="s">
        <v>180</v>
      </c>
      <c r="G132" s="141"/>
      <c r="H132" s="141"/>
      <c r="I132" s="141"/>
      <c r="J132" s="101"/>
      <c r="K132" s="103">
        <v>24.03</v>
      </c>
      <c r="L132" s="101"/>
      <c r="M132" s="101"/>
      <c r="N132" s="101"/>
      <c r="O132" s="101"/>
      <c r="P132" s="101"/>
      <c r="Q132" s="101"/>
      <c r="R132" s="104"/>
      <c r="T132" s="105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6"/>
      <c r="AT132" s="107" t="s">
        <v>101</v>
      </c>
      <c r="AU132" s="107" t="s">
        <v>96</v>
      </c>
      <c r="AV132" s="6" t="s">
        <v>53</v>
      </c>
      <c r="AW132" s="6" t="s">
        <v>3</v>
      </c>
      <c r="AX132" s="6" t="s">
        <v>46</v>
      </c>
      <c r="AY132" s="107" t="s">
        <v>90</v>
      </c>
    </row>
    <row r="133" spans="2:65" s="1" customFormat="1" ht="44.25" customHeight="1" x14ac:dyDescent="0.3">
      <c r="B133" s="69"/>
      <c r="C133" s="91" t="s">
        <v>110</v>
      </c>
      <c r="D133" s="91" t="s">
        <v>91</v>
      </c>
      <c r="E133" s="92" t="s">
        <v>116</v>
      </c>
      <c r="F133" s="121" t="s">
        <v>117</v>
      </c>
      <c r="G133" s="121"/>
      <c r="H133" s="121"/>
      <c r="I133" s="121"/>
      <c r="J133" s="93" t="s">
        <v>100</v>
      </c>
      <c r="K133" s="94">
        <v>120.15</v>
      </c>
      <c r="L133" s="95">
        <v>0</v>
      </c>
      <c r="M133" s="122"/>
      <c r="N133" s="122"/>
      <c r="O133" s="122"/>
      <c r="P133" s="122">
        <f>ROUND(V133*K133,2)</f>
        <v>0</v>
      </c>
      <c r="Q133" s="122"/>
      <c r="R133" s="70"/>
      <c r="T133" s="96" t="s">
        <v>1</v>
      </c>
      <c r="U133" s="27" t="s">
        <v>28</v>
      </c>
      <c r="V133" s="56">
        <f>L133+M133</f>
        <v>0</v>
      </c>
      <c r="W133" s="56">
        <f>ROUND(L133*K133,2)</f>
        <v>0</v>
      </c>
      <c r="X133" s="56">
        <f>ROUND(M133*K133,2)</f>
        <v>0</v>
      </c>
      <c r="Y133" s="97">
        <v>4.0000000000000001E-3</v>
      </c>
      <c r="Z133" s="97">
        <f>Y133*K133</f>
        <v>0.48060000000000003</v>
      </c>
      <c r="AA133" s="97">
        <v>0</v>
      </c>
      <c r="AB133" s="97">
        <f>AA133*K133</f>
        <v>0</v>
      </c>
      <c r="AC133" s="97">
        <v>0</v>
      </c>
      <c r="AD133" s="98">
        <f>AC133*K133</f>
        <v>0</v>
      </c>
      <c r="AR133" s="11" t="s">
        <v>94</v>
      </c>
      <c r="AT133" s="11" t="s">
        <v>91</v>
      </c>
      <c r="AU133" s="11" t="s">
        <v>96</v>
      </c>
      <c r="AY133" s="11" t="s">
        <v>90</v>
      </c>
      <c r="BE133" s="99">
        <f>IF(U133="základní",P133,0)</f>
        <v>0</v>
      </c>
      <c r="BF133" s="99">
        <f>IF(U133="snížená",P133,0)</f>
        <v>0</v>
      </c>
      <c r="BG133" s="99">
        <f>IF(U133="zákl. přenesená",P133,0)</f>
        <v>0</v>
      </c>
      <c r="BH133" s="99">
        <f>IF(U133="sníž. přenesená",P133,0)</f>
        <v>0</v>
      </c>
      <c r="BI133" s="99">
        <f>IF(U133="nulová",P133,0)</f>
        <v>0</v>
      </c>
      <c r="BJ133" s="11" t="s">
        <v>46</v>
      </c>
      <c r="BK133" s="99">
        <f>ROUND(V133*K133,2)</f>
        <v>0</v>
      </c>
      <c r="BL133" s="11" t="s">
        <v>94</v>
      </c>
      <c r="BM133" s="11" t="s">
        <v>181</v>
      </c>
    </row>
    <row r="134" spans="2:65" s="6" customFormat="1" ht="22.5" customHeight="1" x14ac:dyDescent="0.3">
      <c r="B134" s="100"/>
      <c r="C134" s="101"/>
      <c r="D134" s="101"/>
      <c r="E134" s="102" t="s">
        <v>1</v>
      </c>
      <c r="F134" s="137" t="s">
        <v>182</v>
      </c>
      <c r="G134" s="138"/>
      <c r="H134" s="138"/>
      <c r="I134" s="138"/>
      <c r="J134" s="101"/>
      <c r="K134" s="103">
        <v>120.15</v>
      </c>
      <c r="L134" s="101"/>
      <c r="M134" s="101"/>
      <c r="N134" s="101"/>
      <c r="O134" s="101"/>
      <c r="P134" s="101"/>
      <c r="Q134" s="101"/>
      <c r="R134" s="104"/>
      <c r="T134" s="105"/>
      <c r="U134" s="101"/>
      <c r="V134" s="101"/>
      <c r="W134" s="101"/>
      <c r="X134" s="101"/>
      <c r="Y134" s="101"/>
      <c r="Z134" s="101"/>
      <c r="AA134" s="101"/>
      <c r="AB134" s="101"/>
      <c r="AC134" s="101"/>
      <c r="AD134" s="106"/>
      <c r="AT134" s="107" t="s">
        <v>101</v>
      </c>
      <c r="AU134" s="107" t="s">
        <v>96</v>
      </c>
      <c r="AV134" s="6" t="s">
        <v>53</v>
      </c>
      <c r="AW134" s="6" t="s">
        <v>3</v>
      </c>
      <c r="AX134" s="6" t="s">
        <v>46</v>
      </c>
      <c r="AY134" s="107" t="s">
        <v>90</v>
      </c>
    </row>
    <row r="135" spans="2:65" s="5" customFormat="1" ht="22.35" customHeight="1" x14ac:dyDescent="0.35">
      <c r="B135" s="79"/>
      <c r="C135" s="80"/>
      <c r="D135" s="90" t="s">
        <v>68</v>
      </c>
      <c r="E135" s="90"/>
      <c r="F135" s="117"/>
      <c r="G135" s="117"/>
      <c r="H135" s="117"/>
      <c r="I135" s="117"/>
      <c r="J135" s="90"/>
      <c r="K135" s="90"/>
      <c r="L135" s="90"/>
      <c r="M135" s="127">
        <f>BK135</f>
        <v>0</v>
      </c>
      <c r="N135" s="128"/>
      <c r="O135" s="128"/>
      <c r="P135" s="128"/>
      <c r="Q135" s="128"/>
      <c r="R135" s="82"/>
      <c r="T135" s="83"/>
      <c r="U135" s="80"/>
      <c r="V135" s="80"/>
      <c r="W135" s="84">
        <f>SUM(W136:W149)</f>
        <v>0</v>
      </c>
      <c r="X135" s="84">
        <f>SUM(X136:X149)</f>
        <v>0</v>
      </c>
      <c r="Y135" s="80"/>
      <c r="Z135" s="85">
        <f>SUM(Z136:Z149)</f>
        <v>10.684636999999999</v>
      </c>
      <c r="AA135" s="80"/>
      <c r="AB135" s="85">
        <f>SUM(AB136:AB149)</f>
        <v>0</v>
      </c>
      <c r="AC135" s="80"/>
      <c r="AD135" s="86">
        <f>SUM(AD136:AD149)</f>
        <v>0</v>
      </c>
      <c r="AR135" s="87" t="s">
        <v>46</v>
      </c>
      <c r="AT135" s="88" t="s">
        <v>44</v>
      </c>
      <c r="AU135" s="88" t="s">
        <v>53</v>
      </c>
      <c r="AY135" s="87" t="s">
        <v>90</v>
      </c>
      <c r="BK135" s="89">
        <f>SUM(BK136:BK149)</f>
        <v>0</v>
      </c>
    </row>
    <row r="136" spans="2:65" s="1" customFormat="1" ht="22.5" customHeight="1" x14ac:dyDescent="0.3">
      <c r="B136" s="69"/>
      <c r="C136" s="91" t="s">
        <v>111</v>
      </c>
      <c r="D136" s="91" t="s">
        <v>91</v>
      </c>
      <c r="E136" s="92" t="s">
        <v>123</v>
      </c>
      <c r="F136" s="121" t="s">
        <v>124</v>
      </c>
      <c r="G136" s="121"/>
      <c r="H136" s="121"/>
      <c r="I136" s="121"/>
      <c r="J136" s="93" t="s">
        <v>100</v>
      </c>
      <c r="K136" s="94">
        <v>24.03</v>
      </c>
      <c r="L136" s="95">
        <v>0</v>
      </c>
      <c r="M136" s="122"/>
      <c r="N136" s="122"/>
      <c r="O136" s="122"/>
      <c r="P136" s="122">
        <f>ROUND(V136*K136,2)</f>
        <v>0</v>
      </c>
      <c r="Q136" s="122"/>
      <c r="R136" s="70"/>
      <c r="T136" s="96" t="s">
        <v>1</v>
      </c>
      <c r="U136" s="27" t="s">
        <v>28</v>
      </c>
      <c r="V136" s="56">
        <f>L136+M136</f>
        <v>0</v>
      </c>
      <c r="W136" s="56">
        <f>ROUND(L136*K136,2)</f>
        <v>0</v>
      </c>
      <c r="X136" s="56">
        <f>ROUND(M136*K136,2)</f>
        <v>0</v>
      </c>
      <c r="Y136" s="97">
        <v>0</v>
      </c>
      <c r="Z136" s="97">
        <f>Y136*K136</f>
        <v>0</v>
      </c>
      <c r="AA136" s="97">
        <v>0</v>
      </c>
      <c r="AB136" s="97">
        <f>AA136*K136</f>
        <v>0</v>
      </c>
      <c r="AC136" s="97">
        <v>0</v>
      </c>
      <c r="AD136" s="98">
        <f>AC136*K136</f>
        <v>0</v>
      </c>
      <c r="AR136" s="11" t="s">
        <v>94</v>
      </c>
      <c r="AT136" s="11" t="s">
        <v>91</v>
      </c>
      <c r="AU136" s="11" t="s">
        <v>96</v>
      </c>
      <c r="AY136" s="11" t="s">
        <v>90</v>
      </c>
      <c r="BE136" s="99">
        <f>IF(U136="základní",P136,0)</f>
        <v>0</v>
      </c>
      <c r="BF136" s="99">
        <f>IF(U136="snížená",P136,0)</f>
        <v>0</v>
      </c>
      <c r="BG136" s="99">
        <f>IF(U136="zákl. přenesená",P136,0)</f>
        <v>0</v>
      </c>
      <c r="BH136" s="99">
        <f>IF(U136="sníž. přenesená",P136,0)</f>
        <v>0</v>
      </c>
      <c r="BI136" s="99">
        <f>IF(U136="nulová",P136,0)</f>
        <v>0</v>
      </c>
      <c r="BJ136" s="11" t="s">
        <v>46</v>
      </c>
      <c r="BK136" s="99">
        <f>ROUND(V136*K136,2)</f>
        <v>0</v>
      </c>
      <c r="BL136" s="11" t="s">
        <v>94</v>
      </c>
      <c r="BM136" s="11" t="s">
        <v>183</v>
      </c>
    </row>
    <row r="137" spans="2:65" s="6" customFormat="1" ht="22.5" customHeight="1" x14ac:dyDescent="0.3">
      <c r="B137" s="100"/>
      <c r="C137" s="101"/>
      <c r="D137" s="101"/>
      <c r="E137" s="102" t="s">
        <v>1</v>
      </c>
      <c r="F137" s="137" t="s">
        <v>180</v>
      </c>
      <c r="G137" s="138"/>
      <c r="H137" s="138"/>
      <c r="I137" s="138"/>
      <c r="J137" s="101"/>
      <c r="K137" s="103">
        <v>24.03</v>
      </c>
      <c r="L137" s="101"/>
      <c r="M137" s="101"/>
      <c r="N137" s="101"/>
      <c r="O137" s="101"/>
      <c r="P137" s="101"/>
      <c r="Q137" s="101"/>
      <c r="R137" s="104"/>
      <c r="T137" s="105"/>
      <c r="U137" s="101"/>
      <c r="V137" s="101"/>
      <c r="W137" s="101"/>
      <c r="X137" s="101"/>
      <c r="Y137" s="101"/>
      <c r="Z137" s="101"/>
      <c r="AA137" s="101"/>
      <c r="AB137" s="101"/>
      <c r="AC137" s="101"/>
      <c r="AD137" s="106"/>
      <c r="AT137" s="107" t="s">
        <v>101</v>
      </c>
      <c r="AU137" s="107" t="s">
        <v>96</v>
      </c>
      <c r="AV137" s="6" t="s">
        <v>53</v>
      </c>
      <c r="AW137" s="6" t="s">
        <v>3</v>
      </c>
      <c r="AX137" s="6" t="s">
        <v>46</v>
      </c>
      <c r="AY137" s="107" t="s">
        <v>90</v>
      </c>
    </row>
    <row r="138" spans="2:65" s="1" customFormat="1" ht="31.5" customHeight="1" x14ac:dyDescent="0.3">
      <c r="B138" s="69"/>
      <c r="C138" s="91" t="s">
        <v>112</v>
      </c>
      <c r="D138" s="91" t="s">
        <v>91</v>
      </c>
      <c r="E138" s="92" t="s">
        <v>119</v>
      </c>
      <c r="F138" s="121" t="s">
        <v>120</v>
      </c>
      <c r="G138" s="121"/>
      <c r="H138" s="121"/>
      <c r="I138" s="121"/>
      <c r="J138" s="93" t="s">
        <v>121</v>
      </c>
      <c r="K138" s="94">
        <v>43.253999999999998</v>
      </c>
      <c r="L138" s="95"/>
      <c r="M138" s="122">
        <v>0</v>
      </c>
      <c r="N138" s="122"/>
      <c r="O138" s="122"/>
      <c r="P138" s="122">
        <f>ROUND(V138*K138,2)</f>
        <v>0</v>
      </c>
      <c r="Q138" s="122"/>
      <c r="R138" s="70"/>
      <c r="T138" s="96" t="s">
        <v>1</v>
      </c>
      <c r="U138" s="27" t="s">
        <v>28</v>
      </c>
      <c r="V138" s="56">
        <f>L138+M138</f>
        <v>0</v>
      </c>
      <c r="W138" s="56">
        <f>ROUND(L138*K138,2)</f>
        <v>0</v>
      </c>
      <c r="X138" s="56">
        <f>ROUND(M138*K138,2)</f>
        <v>0</v>
      </c>
      <c r="Y138" s="97">
        <v>0</v>
      </c>
      <c r="Z138" s="97">
        <f>Y138*K138</f>
        <v>0</v>
      </c>
      <c r="AA138" s="97">
        <v>0</v>
      </c>
      <c r="AB138" s="97">
        <f>AA138*K138</f>
        <v>0</v>
      </c>
      <c r="AC138" s="97">
        <v>0</v>
      </c>
      <c r="AD138" s="98">
        <f>AC138*K138</f>
        <v>0</v>
      </c>
      <c r="AR138" s="11" t="s">
        <v>94</v>
      </c>
      <c r="AT138" s="11" t="s">
        <v>91</v>
      </c>
      <c r="AU138" s="11" t="s">
        <v>96</v>
      </c>
      <c r="AY138" s="11" t="s">
        <v>90</v>
      </c>
      <c r="BE138" s="99">
        <f>IF(U138="základní",P138,0)</f>
        <v>0</v>
      </c>
      <c r="BF138" s="99">
        <f>IF(U138="snížená",P138,0)</f>
        <v>0</v>
      </c>
      <c r="BG138" s="99">
        <f>IF(U138="zákl. přenesená",P138,0)</f>
        <v>0</v>
      </c>
      <c r="BH138" s="99">
        <f>IF(U138="sníž. přenesená",P138,0)</f>
        <v>0</v>
      </c>
      <c r="BI138" s="99">
        <f>IF(U138="nulová",P138,0)</f>
        <v>0</v>
      </c>
      <c r="BJ138" s="11" t="s">
        <v>46</v>
      </c>
      <c r="BK138" s="99">
        <f>ROUND(V138*K138,2)</f>
        <v>0</v>
      </c>
      <c r="BL138" s="11" t="s">
        <v>94</v>
      </c>
      <c r="BM138" s="11" t="s">
        <v>184</v>
      </c>
    </row>
    <row r="139" spans="2:65" s="6" customFormat="1" ht="22.5" customHeight="1" x14ac:dyDescent="0.3">
      <c r="B139" s="100"/>
      <c r="C139" s="101"/>
      <c r="D139" s="101"/>
      <c r="E139" s="102" t="s">
        <v>1</v>
      </c>
      <c r="F139" s="137" t="s">
        <v>185</v>
      </c>
      <c r="G139" s="138"/>
      <c r="H139" s="138"/>
      <c r="I139" s="138"/>
      <c r="J139" s="101"/>
      <c r="K139" s="103">
        <v>43.253999999999998</v>
      </c>
      <c r="L139" s="101"/>
      <c r="M139" s="101"/>
      <c r="N139" s="101"/>
      <c r="O139" s="101"/>
      <c r="P139" s="101"/>
      <c r="Q139" s="101"/>
      <c r="R139" s="104"/>
      <c r="T139" s="105"/>
      <c r="U139" s="101"/>
      <c r="V139" s="101"/>
      <c r="W139" s="101"/>
      <c r="X139" s="101"/>
      <c r="Y139" s="101"/>
      <c r="Z139" s="101"/>
      <c r="AA139" s="101"/>
      <c r="AB139" s="101"/>
      <c r="AC139" s="101"/>
      <c r="AD139" s="106"/>
      <c r="AT139" s="107" t="s">
        <v>101</v>
      </c>
      <c r="AU139" s="107" t="s">
        <v>96</v>
      </c>
      <c r="AV139" s="6" t="s">
        <v>53</v>
      </c>
      <c r="AW139" s="6" t="s">
        <v>3</v>
      </c>
      <c r="AX139" s="6" t="s">
        <v>46</v>
      </c>
      <c r="AY139" s="107" t="s">
        <v>90</v>
      </c>
    </row>
    <row r="140" spans="2:65" s="1" customFormat="1" ht="31.5" customHeight="1" x14ac:dyDescent="0.3">
      <c r="B140" s="69"/>
      <c r="C140" s="91" t="s">
        <v>113</v>
      </c>
      <c r="D140" s="91" t="s">
        <v>91</v>
      </c>
      <c r="E140" s="92" t="s">
        <v>126</v>
      </c>
      <c r="F140" s="121" t="s">
        <v>127</v>
      </c>
      <c r="G140" s="121"/>
      <c r="H140" s="121"/>
      <c r="I140" s="121"/>
      <c r="J140" s="93" t="s">
        <v>100</v>
      </c>
      <c r="K140" s="94">
        <v>20.43</v>
      </c>
      <c r="L140" s="95">
        <v>0</v>
      </c>
      <c r="M140" s="122"/>
      <c r="N140" s="122"/>
      <c r="O140" s="122"/>
      <c r="P140" s="122">
        <f>ROUND(V140*K140,2)</f>
        <v>0</v>
      </c>
      <c r="Q140" s="122"/>
      <c r="R140" s="70"/>
      <c r="T140" s="96" t="s">
        <v>1</v>
      </c>
      <c r="U140" s="27" t="s">
        <v>28</v>
      </c>
      <c r="V140" s="56">
        <f>L140+M140</f>
        <v>0</v>
      </c>
      <c r="W140" s="56">
        <f>ROUND(L140*K140,2)</f>
        <v>0</v>
      </c>
      <c r="X140" s="56">
        <f>ROUND(M140*K140,2)</f>
        <v>0</v>
      </c>
      <c r="Y140" s="97">
        <v>0.29899999999999999</v>
      </c>
      <c r="Z140" s="97">
        <f>Y140*K140</f>
        <v>6.1085699999999994</v>
      </c>
      <c r="AA140" s="97">
        <v>0</v>
      </c>
      <c r="AB140" s="97">
        <f>AA140*K140</f>
        <v>0</v>
      </c>
      <c r="AC140" s="97">
        <v>0</v>
      </c>
      <c r="AD140" s="98">
        <f>AC140*K140</f>
        <v>0</v>
      </c>
      <c r="AR140" s="11" t="s">
        <v>94</v>
      </c>
      <c r="AT140" s="11" t="s">
        <v>91</v>
      </c>
      <c r="AU140" s="11" t="s">
        <v>96</v>
      </c>
      <c r="AY140" s="11" t="s">
        <v>90</v>
      </c>
      <c r="BE140" s="99">
        <f>IF(U140="základní",P140,0)</f>
        <v>0</v>
      </c>
      <c r="BF140" s="99">
        <f>IF(U140="snížená",P140,0)</f>
        <v>0</v>
      </c>
      <c r="BG140" s="99">
        <f>IF(U140="zákl. přenesená",P140,0)</f>
        <v>0</v>
      </c>
      <c r="BH140" s="99">
        <f>IF(U140="sníž. přenesená",P140,0)</f>
        <v>0</v>
      </c>
      <c r="BI140" s="99">
        <f>IF(U140="nulová",P140,0)</f>
        <v>0</v>
      </c>
      <c r="BJ140" s="11" t="s">
        <v>46</v>
      </c>
      <c r="BK140" s="99">
        <f>ROUND(V140*K140,2)</f>
        <v>0</v>
      </c>
      <c r="BL140" s="11" t="s">
        <v>94</v>
      </c>
      <c r="BM140" s="11" t="s">
        <v>186</v>
      </c>
    </row>
    <row r="141" spans="2:65" s="1" customFormat="1" ht="22.5" customHeight="1" x14ac:dyDescent="0.3">
      <c r="B141" s="69"/>
      <c r="C141" s="108" t="s">
        <v>7</v>
      </c>
      <c r="D141" s="108" t="s">
        <v>129</v>
      </c>
      <c r="E141" s="109" t="s">
        <v>130</v>
      </c>
      <c r="F141" s="133" t="s">
        <v>217</v>
      </c>
      <c r="G141" s="133"/>
      <c r="H141" s="133"/>
      <c r="I141" s="133"/>
      <c r="J141" s="110" t="s">
        <v>121</v>
      </c>
      <c r="K141" s="111">
        <v>36.774000000000001</v>
      </c>
      <c r="L141" s="112"/>
      <c r="M141" s="135">
        <v>0</v>
      </c>
      <c r="N141" s="135"/>
      <c r="O141" s="136"/>
      <c r="P141" s="122">
        <f>ROUND(V141*K141,2)</f>
        <v>0</v>
      </c>
      <c r="Q141" s="122"/>
      <c r="R141" s="70"/>
      <c r="T141" s="96" t="s">
        <v>1</v>
      </c>
      <c r="U141" s="27" t="s">
        <v>28</v>
      </c>
      <c r="V141" s="56">
        <f>L141+M141</f>
        <v>0</v>
      </c>
      <c r="W141" s="56">
        <f>ROUND(L141*K141,2)</f>
        <v>0</v>
      </c>
      <c r="X141" s="56">
        <f>ROUND(M141*K141,2)</f>
        <v>0</v>
      </c>
      <c r="Y141" s="97">
        <v>0</v>
      </c>
      <c r="Z141" s="97">
        <f>Y141*K141</f>
        <v>0</v>
      </c>
      <c r="AA141" s="97">
        <v>0</v>
      </c>
      <c r="AB141" s="97">
        <f>AA141*K141</f>
        <v>0</v>
      </c>
      <c r="AC141" s="97">
        <v>0</v>
      </c>
      <c r="AD141" s="98">
        <f>AC141*K141</f>
        <v>0</v>
      </c>
      <c r="AR141" s="11" t="s">
        <v>104</v>
      </c>
      <c r="AT141" s="11" t="s">
        <v>129</v>
      </c>
      <c r="AU141" s="11" t="s">
        <v>96</v>
      </c>
      <c r="AY141" s="11" t="s">
        <v>90</v>
      </c>
      <c r="BE141" s="99">
        <f>IF(U141="základní",P141,0)</f>
        <v>0</v>
      </c>
      <c r="BF141" s="99">
        <f>IF(U141="snížená",P141,0)</f>
        <v>0</v>
      </c>
      <c r="BG141" s="99">
        <f>IF(U141="zákl. přenesená",P141,0)</f>
        <v>0</v>
      </c>
      <c r="BH141" s="99">
        <f>IF(U141="sníž. přenesená",P141,0)</f>
        <v>0</v>
      </c>
      <c r="BI141" s="99">
        <f>IF(U141="nulová",P141,0)</f>
        <v>0</v>
      </c>
      <c r="BJ141" s="11" t="s">
        <v>46</v>
      </c>
      <c r="BK141" s="99">
        <f>ROUND(V141*K141,2)</f>
        <v>0</v>
      </c>
      <c r="BL141" s="11" t="s">
        <v>94</v>
      </c>
      <c r="BM141" s="11" t="s">
        <v>187</v>
      </c>
    </row>
    <row r="142" spans="2:65" s="6" customFormat="1" ht="22.5" customHeight="1" x14ac:dyDescent="0.3">
      <c r="B142" s="100"/>
      <c r="C142" s="101"/>
      <c r="D142" s="101"/>
      <c r="E142" s="102" t="s">
        <v>1</v>
      </c>
      <c r="F142" s="140" t="s">
        <v>188</v>
      </c>
      <c r="G142" s="141"/>
      <c r="H142" s="141"/>
      <c r="I142" s="141"/>
      <c r="J142" s="101"/>
      <c r="K142" s="103">
        <v>36.774000000000001</v>
      </c>
      <c r="L142" s="101"/>
      <c r="M142" s="101"/>
      <c r="N142" s="101"/>
      <c r="O142" s="101"/>
      <c r="P142" s="101"/>
      <c r="Q142" s="101"/>
      <c r="R142" s="104"/>
      <c r="T142" s="105"/>
      <c r="U142" s="101"/>
      <c r="V142" s="101"/>
      <c r="W142" s="101"/>
      <c r="X142" s="101"/>
      <c r="Y142" s="101"/>
      <c r="Z142" s="101"/>
      <c r="AA142" s="101"/>
      <c r="AB142" s="101"/>
      <c r="AC142" s="101"/>
      <c r="AD142" s="106"/>
      <c r="AT142" s="107" t="s">
        <v>101</v>
      </c>
      <c r="AU142" s="107" t="s">
        <v>96</v>
      </c>
      <c r="AV142" s="6" t="s">
        <v>53</v>
      </c>
      <c r="AW142" s="6" t="s">
        <v>3</v>
      </c>
      <c r="AX142" s="6" t="s">
        <v>46</v>
      </c>
      <c r="AY142" s="107" t="s">
        <v>90</v>
      </c>
    </row>
    <row r="143" spans="2:65" s="1" customFormat="1" ht="22.5" customHeight="1" x14ac:dyDescent="0.3">
      <c r="B143" s="69"/>
      <c r="C143" s="108" t="s">
        <v>118</v>
      </c>
      <c r="D143" s="108" t="s">
        <v>129</v>
      </c>
      <c r="E143" s="109" t="s">
        <v>132</v>
      </c>
      <c r="F143" s="134" t="s">
        <v>133</v>
      </c>
      <c r="G143" s="134"/>
      <c r="H143" s="134"/>
      <c r="I143" s="134"/>
      <c r="J143" s="110" t="s">
        <v>121</v>
      </c>
      <c r="K143" s="111">
        <v>3.6040000000000001</v>
      </c>
      <c r="L143" s="112"/>
      <c r="M143" s="135">
        <v>0</v>
      </c>
      <c r="N143" s="135"/>
      <c r="O143" s="136"/>
      <c r="P143" s="122">
        <f>ROUND(V143*K143,2)</f>
        <v>0</v>
      </c>
      <c r="Q143" s="122"/>
      <c r="R143" s="70"/>
      <c r="T143" s="96" t="s">
        <v>1</v>
      </c>
      <c r="U143" s="27" t="s">
        <v>28</v>
      </c>
      <c r="V143" s="56">
        <f>L143+M143</f>
        <v>0</v>
      </c>
      <c r="W143" s="56">
        <f>ROUND(L143*K143,2)</f>
        <v>0</v>
      </c>
      <c r="X143" s="56">
        <f>ROUND(M143*K143,2)</f>
        <v>0</v>
      </c>
      <c r="Y143" s="97">
        <v>0</v>
      </c>
      <c r="Z143" s="97">
        <f>Y143*K143</f>
        <v>0</v>
      </c>
      <c r="AA143" s="97">
        <v>0</v>
      </c>
      <c r="AB143" s="97">
        <f>AA143*K143</f>
        <v>0</v>
      </c>
      <c r="AC143" s="97">
        <v>0</v>
      </c>
      <c r="AD143" s="98">
        <f>AC143*K143</f>
        <v>0</v>
      </c>
      <c r="AR143" s="11" t="s">
        <v>104</v>
      </c>
      <c r="AT143" s="11" t="s">
        <v>129</v>
      </c>
      <c r="AU143" s="11" t="s">
        <v>96</v>
      </c>
      <c r="AY143" s="11" t="s">
        <v>90</v>
      </c>
      <c r="BE143" s="99">
        <f>IF(U143="základní",P143,0)</f>
        <v>0</v>
      </c>
      <c r="BF143" s="99">
        <f>IF(U143="snížená",P143,0)</f>
        <v>0</v>
      </c>
      <c r="BG143" s="99">
        <f>IF(U143="zákl. přenesená",P143,0)</f>
        <v>0</v>
      </c>
      <c r="BH143" s="99">
        <f>IF(U143="sníž. přenesená",P143,0)</f>
        <v>0</v>
      </c>
      <c r="BI143" s="99">
        <f>IF(U143="nulová",P143,0)</f>
        <v>0</v>
      </c>
      <c r="BJ143" s="11" t="s">
        <v>46</v>
      </c>
      <c r="BK143" s="99">
        <f>ROUND(V143*K143,2)</f>
        <v>0</v>
      </c>
      <c r="BL143" s="11" t="s">
        <v>94</v>
      </c>
      <c r="BM143" s="11" t="s">
        <v>189</v>
      </c>
    </row>
    <row r="144" spans="2:65" s="1" customFormat="1" ht="31.5" customHeight="1" x14ac:dyDescent="0.3">
      <c r="B144" s="69"/>
      <c r="C144" s="91" t="s">
        <v>122</v>
      </c>
      <c r="D144" s="91" t="s">
        <v>91</v>
      </c>
      <c r="E144" s="92" t="s">
        <v>134</v>
      </c>
      <c r="F144" s="121" t="s">
        <v>135</v>
      </c>
      <c r="G144" s="121"/>
      <c r="H144" s="121"/>
      <c r="I144" s="121"/>
      <c r="J144" s="93" t="s">
        <v>100</v>
      </c>
      <c r="K144" s="94">
        <v>1.802</v>
      </c>
      <c r="L144" s="95">
        <v>0</v>
      </c>
      <c r="M144" s="122"/>
      <c r="N144" s="122"/>
      <c r="O144" s="122"/>
      <c r="P144" s="122">
        <f>ROUND(V144*K144,2)</f>
        <v>0</v>
      </c>
      <c r="Q144" s="122"/>
      <c r="R144" s="70"/>
      <c r="T144" s="96" t="s">
        <v>1</v>
      </c>
      <c r="U144" s="27" t="s">
        <v>28</v>
      </c>
      <c r="V144" s="56">
        <f>L144+M144</f>
        <v>0</v>
      </c>
      <c r="W144" s="56">
        <f>ROUND(L144*K144,2)</f>
        <v>0</v>
      </c>
      <c r="X144" s="56">
        <f>ROUND(M144*K144,2)</f>
        <v>0</v>
      </c>
      <c r="Y144" s="97">
        <v>1.5</v>
      </c>
      <c r="Z144" s="97">
        <f>Y144*K144</f>
        <v>2.7030000000000003</v>
      </c>
      <c r="AA144" s="97">
        <v>0</v>
      </c>
      <c r="AB144" s="97">
        <f>AA144*K144</f>
        <v>0</v>
      </c>
      <c r="AC144" s="97">
        <v>0</v>
      </c>
      <c r="AD144" s="98">
        <f>AC144*K144</f>
        <v>0</v>
      </c>
      <c r="AR144" s="11" t="s">
        <v>94</v>
      </c>
      <c r="AT144" s="11" t="s">
        <v>91</v>
      </c>
      <c r="AU144" s="11" t="s">
        <v>96</v>
      </c>
      <c r="AY144" s="11" t="s">
        <v>90</v>
      </c>
      <c r="BE144" s="99">
        <f>IF(U144="základní",P144,0)</f>
        <v>0</v>
      </c>
      <c r="BF144" s="99">
        <f>IF(U144="snížená",P144,0)</f>
        <v>0</v>
      </c>
      <c r="BG144" s="99">
        <f>IF(U144="zákl. přenesená",P144,0)</f>
        <v>0</v>
      </c>
      <c r="BH144" s="99">
        <f>IF(U144="sníž. přenesená",P144,0)</f>
        <v>0</v>
      </c>
      <c r="BI144" s="99">
        <f>IF(U144="nulová",P144,0)</f>
        <v>0</v>
      </c>
      <c r="BJ144" s="11" t="s">
        <v>46</v>
      </c>
      <c r="BK144" s="99">
        <f>ROUND(V144*K144,2)</f>
        <v>0</v>
      </c>
      <c r="BL144" s="11" t="s">
        <v>94</v>
      </c>
      <c r="BM144" s="11" t="s">
        <v>190</v>
      </c>
    </row>
    <row r="145" spans="2:65" s="6" customFormat="1" ht="22.5" customHeight="1" x14ac:dyDescent="0.3">
      <c r="B145" s="100"/>
      <c r="C145" s="101"/>
      <c r="D145" s="101"/>
      <c r="E145" s="102" t="s">
        <v>1</v>
      </c>
      <c r="F145" s="137" t="s">
        <v>191</v>
      </c>
      <c r="G145" s="138"/>
      <c r="H145" s="138"/>
      <c r="I145" s="138"/>
      <c r="J145" s="101"/>
      <c r="K145" s="103">
        <v>1.802</v>
      </c>
      <c r="L145" s="101"/>
      <c r="M145" s="101"/>
      <c r="N145" s="101"/>
      <c r="O145" s="101"/>
      <c r="P145" s="101"/>
      <c r="Q145" s="101"/>
      <c r="R145" s="104"/>
      <c r="T145" s="105"/>
      <c r="U145" s="101"/>
      <c r="V145" s="101"/>
      <c r="W145" s="101"/>
      <c r="X145" s="101"/>
      <c r="Y145" s="101"/>
      <c r="Z145" s="101"/>
      <c r="AA145" s="101"/>
      <c r="AB145" s="101"/>
      <c r="AC145" s="101"/>
      <c r="AD145" s="106"/>
      <c r="AT145" s="107" t="s">
        <v>101</v>
      </c>
      <c r="AU145" s="107" t="s">
        <v>96</v>
      </c>
      <c r="AV145" s="6" t="s">
        <v>53</v>
      </c>
      <c r="AW145" s="6" t="s">
        <v>3</v>
      </c>
      <c r="AX145" s="6" t="s">
        <v>46</v>
      </c>
      <c r="AY145" s="107" t="s">
        <v>90</v>
      </c>
    </row>
    <row r="146" spans="2:65" s="1" customFormat="1" ht="31.5" customHeight="1" x14ac:dyDescent="0.3">
      <c r="B146" s="69"/>
      <c r="C146" s="91" t="s">
        <v>125</v>
      </c>
      <c r="D146" s="91" t="s">
        <v>91</v>
      </c>
      <c r="E146" s="92" t="s">
        <v>137</v>
      </c>
      <c r="F146" s="121" t="s">
        <v>138</v>
      </c>
      <c r="G146" s="121"/>
      <c r="H146" s="121"/>
      <c r="I146" s="121"/>
      <c r="J146" s="93" t="s">
        <v>100</v>
      </c>
      <c r="K146" s="94">
        <v>1.802</v>
      </c>
      <c r="L146" s="95">
        <v>0</v>
      </c>
      <c r="M146" s="122"/>
      <c r="N146" s="122"/>
      <c r="O146" s="122"/>
      <c r="P146" s="122">
        <f>ROUND(V146*K146,2)</f>
        <v>0</v>
      </c>
      <c r="Q146" s="122"/>
      <c r="R146" s="70"/>
      <c r="T146" s="96" t="s">
        <v>1</v>
      </c>
      <c r="U146" s="27" t="s">
        <v>28</v>
      </c>
      <c r="V146" s="56">
        <f>L146+M146</f>
        <v>0</v>
      </c>
      <c r="W146" s="56">
        <f>ROUND(L146*K146,2)</f>
        <v>0</v>
      </c>
      <c r="X146" s="56">
        <f>ROUND(M146*K146,2)</f>
        <v>0</v>
      </c>
      <c r="Y146" s="97">
        <v>0.28599999999999998</v>
      </c>
      <c r="Z146" s="97">
        <f>Y146*K146</f>
        <v>0.51537199999999994</v>
      </c>
      <c r="AA146" s="97">
        <v>0</v>
      </c>
      <c r="AB146" s="97">
        <f>AA146*K146</f>
        <v>0</v>
      </c>
      <c r="AC146" s="97">
        <v>0</v>
      </c>
      <c r="AD146" s="98">
        <f>AC146*K146</f>
        <v>0</v>
      </c>
      <c r="AR146" s="11" t="s">
        <v>94</v>
      </c>
      <c r="AT146" s="11" t="s">
        <v>91</v>
      </c>
      <c r="AU146" s="11" t="s">
        <v>96</v>
      </c>
      <c r="AY146" s="11" t="s">
        <v>90</v>
      </c>
      <c r="BE146" s="99">
        <f>IF(U146="základní",P146,0)</f>
        <v>0</v>
      </c>
      <c r="BF146" s="99">
        <f>IF(U146="snížená",P146,0)</f>
        <v>0</v>
      </c>
      <c r="BG146" s="99">
        <f>IF(U146="zákl. přenesená",P146,0)</f>
        <v>0</v>
      </c>
      <c r="BH146" s="99">
        <f>IF(U146="sníž. přenesená",P146,0)</f>
        <v>0</v>
      </c>
      <c r="BI146" s="99">
        <f>IF(U146="nulová",P146,0)</f>
        <v>0</v>
      </c>
      <c r="BJ146" s="11" t="s">
        <v>46</v>
      </c>
      <c r="BK146" s="99">
        <f>ROUND(V146*K146,2)</f>
        <v>0</v>
      </c>
      <c r="BL146" s="11" t="s">
        <v>94</v>
      </c>
      <c r="BM146" s="11" t="s">
        <v>192</v>
      </c>
    </row>
    <row r="147" spans="2:65" s="6" customFormat="1" ht="22.5" customHeight="1" x14ac:dyDescent="0.3">
      <c r="B147" s="100"/>
      <c r="C147" s="101"/>
      <c r="D147" s="101"/>
      <c r="E147" s="102" t="s">
        <v>1</v>
      </c>
      <c r="F147" s="137" t="s">
        <v>191</v>
      </c>
      <c r="G147" s="138"/>
      <c r="H147" s="138"/>
      <c r="I147" s="138"/>
      <c r="J147" s="101"/>
      <c r="K147" s="103">
        <v>1.802</v>
      </c>
      <c r="L147" s="101"/>
      <c r="M147" s="101"/>
      <c r="N147" s="101"/>
      <c r="O147" s="101"/>
      <c r="P147" s="101"/>
      <c r="Q147" s="101"/>
      <c r="R147" s="104"/>
      <c r="T147" s="105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6"/>
      <c r="AT147" s="107" t="s">
        <v>101</v>
      </c>
      <c r="AU147" s="107" t="s">
        <v>96</v>
      </c>
      <c r="AV147" s="6" t="s">
        <v>53</v>
      </c>
      <c r="AW147" s="6" t="s">
        <v>3</v>
      </c>
      <c r="AX147" s="6" t="s">
        <v>46</v>
      </c>
      <c r="AY147" s="107" t="s">
        <v>90</v>
      </c>
    </row>
    <row r="148" spans="2:65" s="1" customFormat="1" ht="31.5" customHeight="1" x14ac:dyDescent="0.3">
      <c r="B148" s="69"/>
      <c r="C148" s="91" t="s">
        <v>128</v>
      </c>
      <c r="D148" s="91" t="s">
        <v>91</v>
      </c>
      <c r="E148" s="92" t="s">
        <v>140</v>
      </c>
      <c r="F148" s="121" t="s">
        <v>141</v>
      </c>
      <c r="G148" s="121"/>
      <c r="H148" s="121"/>
      <c r="I148" s="121"/>
      <c r="J148" s="93" t="s">
        <v>100</v>
      </c>
      <c r="K148" s="94">
        <v>0.80100000000000005</v>
      </c>
      <c r="L148" s="95"/>
      <c r="M148" s="122"/>
      <c r="N148" s="122"/>
      <c r="O148" s="122"/>
      <c r="P148" s="122">
        <f>ROUND(V148*K148,2)</f>
        <v>0</v>
      </c>
      <c r="Q148" s="122"/>
      <c r="R148" s="70"/>
      <c r="T148" s="96" t="s">
        <v>1</v>
      </c>
      <c r="U148" s="27" t="s">
        <v>28</v>
      </c>
      <c r="V148" s="56">
        <f>L148+M148</f>
        <v>0</v>
      </c>
      <c r="W148" s="56">
        <f>ROUND(L148*K148,2)</f>
        <v>0</v>
      </c>
      <c r="X148" s="56">
        <f>ROUND(M148*K148,2)</f>
        <v>0</v>
      </c>
      <c r="Y148" s="97">
        <v>1.6950000000000001</v>
      </c>
      <c r="Z148" s="97">
        <f>Y148*K148</f>
        <v>1.3576950000000001</v>
      </c>
      <c r="AA148" s="97">
        <v>0</v>
      </c>
      <c r="AB148" s="97">
        <f>AA148*K148</f>
        <v>0</v>
      </c>
      <c r="AC148" s="97">
        <v>0</v>
      </c>
      <c r="AD148" s="98">
        <f>AC148*K148</f>
        <v>0</v>
      </c>
      <c r="AR148" s="11" t="s">
        <v>94</v>
      </c>
      <c r="AT148" s="11" t="s">
        <v>91</v>
      </c>
      <c r="AU148" s="11" t="s">
        <v>96</v>
      </c>
      <c r="AY148" s="11" t="s">
        <v>90</v>
      </c>
      <c r="BE148" s="99">
        <f>IF(U148="základní",P148,0)</f>
        <v>0</v>
      </c>
      <c r="BF148" s="99">
        <f>IF(U148="snížená",P148,0)</f>
        <v>0</v>
      </c>
      <c r="BG148" s="99">
        <f>IF(U148="zákl. přenesená",P148,0)</f>
        <v>0</v>
      </c>
      <c r="BH148" s="99">
        <f>IF(U148="sníž. přenesená",P148,0)</f>
        <v>0</v>
      </c>
      <c r="BI148" s="99">
        <f>IF(U148="nulová",P148,0)</f>
        <v>0</v>
      </c>
      <c r="BJ148" s="11" t="s">
        <v>46</v>
      </c>
      <c r="BK148" s="99">
        <f>ROUND(V148*K148,2)</f>
        <v>0</v>
      </c>
      <c r="BL148" s="11" t="s">
        <v>94</v>
      </c>
      <c r="BM148" s="11" t="s">
        <v>193</v>
      </c>
    </row>
    <row r="149" spans="2:65" s="6" customFormat="1" ht="22.5" customHeight="1" x14ac:dyDescent="0.3">
      <c r="B149" s="100"/>
      <c r="C149" s="101"/>
      <c r="D149" s="101"/>
      <c r="E149" s="102" t="s">
        <v>1</v>
      </c>
      <c r="F149" s="140" t="s">
        <v>194</v>
      </c>
      <c r="G149" s="141"/>
      <c r="H149" s="141"/>
      <c r="I149" s="141"/>
      <c r="J149" s="101"/>
      <c r="K149" s="103">
        <v>0.80100000000000005</v>
      </c>
      <c r="L149" s="101"/>
      <c r="M149" s="101"/>
      <c r="N149" s="101"/>
      <c r="O149" s="101"/>
      <c r="P149" s="101"/>
      <c r="Q149" s="101"/>
      <c r="R149" s="104"/>
      <c r="T149" s="105"/>
      <c r="U149" s="101"/>
      <c r="V149" s="101"/>
      <c r="W149" s="101"/>
      <c r="X149" s="101"/>
      <c r="Y149" s="101"/>
      <c r="Z149" s="101"/>
      <c r="AA149" s="101"/>
      <c r="AB149" s="101"/>
      <c r="AC149" s="101"/>
      <c r="AD149" s="106"/>
      <c r="AT149" s="107" t="s">
        <v>101</v>
      </c>
      <c r="AU149" s="107" t="s">
        <v>96</v>
      </c>
      <c r="AV149" s="6" t="s">
        <v>53</v>
      </c>
      <c r="AW149" s="6" t="s">
        <v>3</v>
      </c>
      <c r="AX149" s="6" t="s">
        <v>46</v>
      </c>
      <c r="AY149" s="107" t="s">
        <v>90</v>
      </c>
    </row>
    <row r="150" spans="2:65" s="5" customFormat="1" ht="29.85" customHeight="1" x14ac:dyDescent="0.35">
      <c r="B150" s="79"/>
      <c r="C150" s="80"/>
      <c r="D150" s="90" t="s">
        <v>69</v>
      </c>
      <c r="E150" s="90"/>
      <c r="F150" s="90"/>
      <c r="G150" s="90"/>
      <c r="H150" s="90"/>
      <c r="I150" s="90"/>
      <c r="J150" s="90"/>
      <c r="K150" s="90"/>
      <c r="L150" s="90"/>
      <c r="M150" s="131">
        <f>BK150</f>
        <v>0</v>
      </c>
      <c r="N150" s="132"/>
      <c r="O150" s="132"/>
      <c r="P150" s="132"/>
      <c r="Q150" s="132"/>
      <c r="R150" s="82"/>
      <c r="T150" s="83"/>
      <c r="U150" s="80"/>
      <c r="V150" s="80"/>
      <c r="W150" s="84">
        <f>W151</f>
        <v>0</v>
      </c>
      <c r="X150" s="84">
        <f>X151</f>
        <v>0</v>
      </c>
      <c r="Y150" s="80"/>
      <c r="Z150" s="85">
        <f>Z151</f>
        <v>10.837200000000001</v>
      </c>
      <c r="AA150" s="80"/>
      <c r="AB150" s="85">
        <f>AB151</f>
        <v>7.7561999999999992E-2</v>
      </c>
      <c r="AC150" s="80"/>
      <c r="AD150" s="86">
        <f>AD151</f>
        <v>0</v>
      </c>
      <c r="AR150" s="87" t="s">
        <v>46</v>
      </c>
      <c r="AT150" s="88" t="s">
        <v>44</v>
      </c>
      <c r="AU150" s="88" t="s">
        <v>46</v>
      </c>
      <c r="AY150" s="87" t="s">
        <v>90</v>
      </c>
      <c r="BK150" s="89">
        <f>BK151</f>
        <v>0</v>
      </c>
    </row>
    <row r="151" spans="2:65" s="5" customFormat="1" ht="14.85" customHeight="1" x14ac:dyDescent="0.35">
      <c r="B151" s="79"/>
      <c r="C151" s="80"/>
      <c r="D151" s="90" t="s">
        <v>70</v>
      </c>
      <c r="E151" s="90"/>
      <c r="F151" s="90"/>
      <c r="G151" s="90"/>
      <c r="H151" s="90"/>
      <c r="I151" s="90"/>
      <c r="J151" s="90"/>
      <c r="K151" s="90"/>
      <c r="L151" s="90"/>
      <c r="M151" s="127">
        <f>BK151</f>
        <v>0</v>
      </c>
      <c r="N151" s="128"/>
      <c r="O151" s="128"/>
      <c r="P151" s="128"/>
      <c r="Q151" s="128"/>
      <c r="R151" s="82"/>
      <c r="T151" s="83"/>
      <c r="U151" s="80"/>
      <c r="V151" s="80"/>
      <c r="W151" s="84">
        <f>SUM(W152:W161)</f>
        <v>0</v>
      </c>
      <c r="X151" s="84">
        <f>SUM(X152:X161)</f>
        <v>0</v>
      </c>
      <c r="Y151" s="80"/>
      <c r="Z151" s="85">
        <f>SUM(Z152:Z161)</f>
        <v>10.837200000000001</v>
      </c>
      <c r="AA151" s="80"/>
      <c r="AB151" s="85">
        <f>SUM(AB152:AB161)</f>
        <v>7.7561999999999992E-2</v>
      </c>
      <c r="AC151" s="80"/>
      <c r="AD151" s="86">
        <f>SUM(AD152:AD161)</f>
        <v>0</v>
      </c>
      <c r="AR151" s="87" t="s">
        <v>46</v>
      </c>
      <c r="AT151" s="88" t="s">
        <v>44</v>
      </c>
      <c r="AU151" s="88" t="s">
        <v>53</v>
      </c>
      <c r="AY151" s="87" t="s">
        <v>90</v>
      </c>
      <c r="BK151" s="89">
        <f>SUM(BK152:BK161)</f>
        <v>0</v>
      </c>
    </row>
    <row r="152" spans="2:65" s="1" customFormat="1" ht="31.5" customHeight="1" x14ac:dyDescent="0.3">
      <c r="B152" s="69"/>
      <c r="C152" s="91" t="s">
        <v>131</v>
      </c>
      <c r="D152" s="91" t="s">
        <v>91</v>
      </c>
      <c r="E152" s="92" t="s">
        <v>143</v>
      </c>
      <c r="F152" s="121" t="s">
        <v>144</v>
      </c>
      <c r="G152" s="121"/>
      <c r="H152" s="121"/>
      <c r="I152" s="121"/>
      <c r="J152" s="93" t="s">
        <v>145</v>
      </c>
      <c r="K152" s="94">
        <v>8.9</v>
      </c>
      <c r="L152" s="95"/>
      <c r="M152" s="122"/>
      <c r="N152" s="122"/>
      <c r="O152" s="122"/>
      <c r="P152" s="122">
        <f t="shared" ref="P152:P161" si="0">ROUND(V152*K152,2)</f>
        <v>0</v>
      </c>
      <c r="Q152" s="122"/>
      <c r="R152" s="70"/>
      <c r="T152" s="96" t="s">
        <v>1</v>
      </c>
      <c r="U152" s="27" t="s">
        <v>28</v>
      </c>
      <c r="V152" s="56">
        <f t="shared" ref="V152:V161" si="1">L152+M152</f>
        <v>0</v>
      </c>
      <c r="W152" s="56">
        <f t="shared" ref="W152:W161" si="2">ROUND(L152*K152,2)</f>
        <v>0</v>
      </c>
      <c r="X152" s="56">
        <f t="shared" ref="X152:X161" si="3">ROUND(M152*K152,2)</f>
        <v>0</v>
      </c>
      <c r="Y152" s="97">
        <v>0.25800000000000001</v>
      </c>
      <c r="Z152" s="97">
        <f t="shared" ref="Z152:Z161" si="4">Y152*K152</f>
        <v>2.2962000000000002</v>
      </c>
      <c r="AA152" s="97">
        <v>2.6800000000000001E-3</v>
      </c>
      <c r="AB152" s="97">
        <f t="shared" ref="AB152:AB161" si="5">AA152*K152</f>
        <v>2.3852000000000002E-2</v>
      </c>
      <c r="AC152" s="97">
        <v>0</v>
      </c>
      <c r="AD152" s="98">
        <f t="shared" ref="AD152:AD161" si="6">AC152*K152</f>
        <v>0</v>
      </c>
      <c r="AR152" s="11" t="s">
        <v>94</v>
      </c>
      <c r="AT152" s="11" t="s">
        <v>91</v>
      </c>
      <c r="AU152" s="11" t="s">
        <v>96</v>
      </c>
      <c r="AY152" s="11" t="s">
        <v>90</v>
      </c>
      <c r="BE152" s="99">
        <f t="shared" ref="BE152:BE161" si="7">IF(U152="základní",P152,0)</f>
        <v>0</v>
      </c>
      <c r="BF152" s="99">
        <f t="shared" ref="BF152:BF161" si="8">IF(U152="snížená",P152,0)</f>
        <v>0</v>
      </c>
      <c r="BG152" s="99">
        <f t="shared" ref="BG152:BG161" si="9">IF(U152="zákl. přenesená",P152,0)</f>
        <v>0</v>
      </c>
      <c r="BH152" s="99">
        <f t="shared" ref="BH152:BH161" si="10">IF(U152="sníž. přenesená",P152,0)</f>
        <v>0</v>
      </c>
      <c r="BI152" s="99">
        <f t="shared" ref="BI152:BI161" si="11">IF(U152="nulová",P152,0)</f>
        <v>0</v>
      </c>
      <c r="BJ152" s="11" t="s">
        <v>46</v>
      </c>
      <c r="BK152" s="99">
        <f t="shared" ref="BK152:BK161" si="12">ROUND(V152*K152,2)</f>
        <v>0</v>
      </c>
      <c r="BL152" s="11" t="s">
        <v>94</v>
      </c>
      <c r="BM152" s="11" t="s">
        <v>195</v>
      </c>
    </row>
    <row r="153" spans="2:65" s="1" customFormat="1" ht="31.5" customHeight="1" x14ac:dyDescent="0.3">
      <c r="B153" s="69"/>
      <c r="C153" s="91" t="s">
        <v>6</v>
      </c>
      <c r="D153" s="91" t="s">
        <v>91</v>
      </c>
      <c r="E153" s="92" t="s">
        <v>152</v>
      </c>
      <c r="F153" s="121" t="s">
        <v>153</v>
      </c>
      <c r="G153" s="121"/>
      <c r="H153" s="121"/>
      <c r="I153" s="121"/>
      <c r="J153" s="93" t="s">
        <v>154</v>
      </c>
      <c r="K153" s="94">
        <v>2</v>
      </c>
      <c r="L153" s="95"/>
      <c r="M153" s="122"/>
      <c r="N153" s="122"/>
      <c r="O153" s="122"/>
      <c r="P153" s="122">
        <f t="shared" si="0"/>
        <v>0</v>
      </c>
      <c r="Q153" s="122"/>
      <c r="R153" s="70"/>
      <c r="T153" s="96" t="s">
        <v>1</v>
      </c>
      <c r="U153" s="27" t="s">
        <v>28</v>
      </c>
      <c r="V153" s="56">
        <f t="shared" si="1"/>
        <v>0</v>
      </c>
      <c r="W153" s="56">
        <f t="shared" si="2"/>
        <v>0</v>
      </c>
      <c r="X153" s="56">
        <f t="shared" si="3"/>
        <v>0</v>
      </c>
      <c r="Y153" s="97">
        <v>0.68300000000000005</v>
      </c>
      <c r="Z153" s="97">
        <f t="shared" si="4"/>
        <v>1.3660000000000001</v>
      </c>
      <c r="AA153" s="97">
        <v>0</v>
      </c>
      <c r="AB153" s="97">
        <f t="shared" si="5"/>
        <v>0</v>
      </c>
      <c r="AC153" s="97">
        <v>0</v>
      </c>
      <c r="AD153" s="98">
        <f t="shared" si="6"/>
        <v>0</v>
      </c>
      <c r="AR153" s="11" t="s">
        <v>94</v>
      </c>
      <c r="AT153" s="11" t="s">
        <v>91</v>
      </c>
      <c r="AU153" s="11" t="s">
        <v>96</v>
      </c>
      <c r="AY153" s="11" t="s">
        <v>90</v>
      </c>
      <c r="BE153" s="99">
        <f t="shared" si="7"/>
        <v>0</v>
      </c>
      <c r="BF153" s="99">
        <f t="shared" si="8"/>
        <v>0</v>
      </c>
      <c r="BG153" s="99">
        <f t="shared" si="9"/>
        <v>0</v>
      </c>
      <c r="BH153" s="99">
        <f t="shared" si="10"/>
        <v>0</v>
      </c>
      <c r="BI153" s="99">
        <f t="shared" si="11"/>
        <v>0</v>
      </c>
      <c r="BJ153" s="11" t="s">
        <v>46</v>
      </c>
      <c r="BK153" s="99">
        <f t="shared" si="12"/>
        <v>0</v>
      </c>
      <c r="BL153" s="11" t="s">
        <v>94</v>
      </c>
      <c r="BM153" s="11" t="s">
        <v>196</v>
      </c>
    </row>
    <row r="154" spans="2:65" s="1" customFormat="1" ht="31.5" customHeight="1" x14ac:dyDescent="0.3">
      <c r="B154" s="69"/>
      <c r="C154" s="108" t="s">
        <v>136</v>
      </c>
      <c r="D154" s="108" t="s">
        <v>129</v>
      </c>
      <c r="E154" s="109" t="s">
        <v>156</v>
      </c>
      <c r="F154" s="133" t="s">
        <v>215</v>
      </c>
      <c r="G154" s="134"/>
      <c r="H154" s="134"/>
      <c r="I154" s="134"/>
      <c r="J154" s="110" t="s">
        <v>148</v>
      </c>
      <c r="K154" s="111">
        <v>2</v>
      </c>
      <c r="L154" s="112"/>
      <c r="M154" s="135">
        <v>0</v>
      </c>
      <c r="N154" s="135"/>
      <c r="O154" s="136"/>
      <c r="P154" s="122">
        <f t="shared" si="0"/>
        <v>0</v>
      </c>
      <c r="Q154" s="122"/>
      <c r="R154" s="70"/>
      <c r="T154" s="96" t="s">
        <v>1</v>
      </c>
      <c r="U154" s="27" t="s">
        <v>28</v>
      </c>
      <c r="V154" s="56">
        <f t="shared" si="1"/>
        <v>0</v>
      </c>
      <c r="W154" s="56">
        <f t="shared" si="2"/>
        <v>0</v>
      </c>
      <c r="X154" s="56">
        <f t="shared" si="3"/>
        <v>0</v>
      </c>
      <c r="Y154" s="97">
        <v>0</v>
      </c>
      <c r="Z154" s="97">
        <f t="shared" si="4"/>
        <v>0</v>
      </c>
      <c r="AA154" s="97">
        <v>0</v>
      </c>
      <c r="AB154" s="97">
        <f t="shared" si="5"/>
        <v>0</v>
      </c>
      <c r="AC154" s="97">
        <v>0</v>
      </c>
      <c r="AD154" s="98">
        <f t="shared" si="6"/>
        <v>0</v>
      </c>
      <c r="AR154" s="11" t="s">
        <v>104</v>
      </c>
      <c r="AT154" s="11" t="s">
        <v>129</v>
      </c>
      <c r="AU154" s="11" t="s">
        <v>96</v>
      </c>
      <c r="AY154" s="11" t="s">
        <v>90</v>
      </c>
      <c r="BE154" s="99">
        <f t="shared" si="7"/>
        <v>0</v>
      </c>
      <c r="BF154" s="99">
        <f t="shared" si="8"/>
        <v>0</v>
      </c>
      <c r="BG154" s="99">
        <f t="shared" si="9"/>
        <v>0</v>
      </c>
      <c r="BH154" s="99">
        <f t="shared" si="10"/>
        <v>0</v>
      </c>
      <c r="BI154" s="99">
        <f t="shared" si="11"/>
        <v>0</v>
      </c>
      <c r="BJ154" s="11" t="s">
        <v>46</v>
      </c>
      <c r="BK154" s="99">
        <f t="shared" si="12"/>
        <v>0</v>
      </c>
      <c r="BL154" s="11" t="s">
        <v>94</v>
      </c>
      <c r="BM154" s="11" t="s">
        <v>197</v>
      </c>
    </row>
    <row r="155" spans="2:65" s="1" customFormat="1" ht="31.5" customHeight="1" x14ac:dyDescent="0.3">
      <c r="B155" s="69"/>
      <c r="C155" s="91" t="s">
        <v>139</v>
      </c>
      <c r="D155" s="91" t="s">
        <v>91</v>
      </c>
      <c r="E155" s="92" t="s">
        <v>157</v>
      </c>
      <c r="F155" s="121" t="s">
        <v>158</v>
      </c>
      <c r="G155" s="121"/>
      <c r="H155" s="121"/>
      <c r="I155" s="121"/>
      <c r="J155" s="93" t="s">
        <v>154</v>
      </c>
      <c r="K155" s="94">
        <v>2</v>
      </c>
      <c r="L155" s="95"/>
      <c r="M155" s="122"/>
      <c r="N155" s="122"/>
      <c r="O155" s="122"/>
      <c r="P155" s="122">
        <f t="shared" si="0"/>
        <v>0</v>
      </c>
      <c r="Q155" s="122"/>
      <c r="R155" s="70"/>
      <c r="T155" s="96" t="s">
        <v>1</v>
      </c>
      <c r="U155" s="27" t="s">
        <v>28</v>
      </c>
      <c r="V155" s="56">
        <f t="shared" si="1"/>
        <v>0</v>
      </c>
      <c r="W155" s="56">
        <f t="shared" si="2"/>
        <v>0</v>
      </c>
      <c r="X155" s="56">
        <f t="shared" si="3"/>
        <v>0</v>
      </c>
      <c r="Y155" s="97">
        <v>0.68300000000000005</v>
      </c>
      <c r="Z155" s="97">
        <f t="shared" si="4"/>
        <v>1.3660000000000001</v>
      </c>
      <c r="AA155" s="97">
        <v>0</v>
      </c>
      <c r="AB155" s="97">
        <f t="shared" si="5"/>
        <v>0</v>
      </c>
      <c r="AC155" s="97">
        <v>0</v>
      </c>
      <c r="AD155" s="98">
        <f t="shared" si="6"/>
        <v>0</v>
      </c>
      <c r="AR155" s="11" t="s">
        <v>94</v>
      </c>
      <c r="AT155" s="11" t="s">
        <v>91</v>
      </c>
      <c r="AU155" s="11" t="s">
        <v>96</v>
      </c>
      <c r="AY155" s="11" t="s">
        <v>90</v>
      </c>
      <c r="BE155" s="99">
        <f t="shared" si="7"/>
        <v>0</v>
      </c>
      <c r="BF155" s="99">
        <f t="shared" si="8"/>
        <v>0</v>
      </c>
      <c r="BG155" s="99">
        <f t="shared" si="9"/>
        <v>0</v>
      </c>
      <c r="BH155" s="99">
        <f t="shared" si="10"/>
        <v>0</v>
      </c>
      <c r="BI155" s="99">
        <f t="shared" si="11"/>
        <v>0</v>
      </c>
      <c r="BJ155" s="11" t="s">
        <v>46</v>
      </c>
      <c r="BK155" s="99">
        <f t="shared" si="12"/>
        <v>0</v>
      </c>
      <c r="BL155" s="11" t="s">
        <v>94</v>
      </c>
      <c r="BM155" s="11" t="s">
        <v>198</v>
      </c>
    </row>
    <row r="156" spans="2:65" s="1" customFormat="1" ht="22.5" customHeight="1" x14ac:dyDescent="0.3">
      <c r="B156" s="69"/>
      <c r="C156" s="108" t="s">
        <v>142</v>
      </c>
      <c r="D156" s="108" t="s">
        <v>129</v>
      </c>
      <c r="E156" s="109" t="s">
        <v>199</v>
      </c>
      <c r="F156" s="134" t="s">
        <v>200</v>
      </c>
      <c r="G156" s="134"/>
      <c r="H156" s="134"/>
      <c r="I156" s="134"/>
      <c r="J156" s="110" t="s">
        <v>148</v>
      </c>
      <c r="K156" s="111">
        <v>2</v>
      </c>
      <c r="L156" s="112"/>
      <c r="M156" s="135">
        <v>0</v>
      </c>
      <c r="N156" s="135"/>
      <c r="O156" s="136"/>
      <c r="P156" s="122">
        <f t="shared" si="0"/>
        <v>0</v>
      </c>
      <c r="Q156" s="122"/>
      <c r="R156" s="70"/>
      <c r="T156" s="96" t="s">
        <v>1</v>
      </c>
      <c r="U156" s="27" t="s">
        <v>28</v>
      </c>
      <c r="V156" s="56">
        <f t="shared" si="1"/>
        <v>0</v>
      </c>
      <c r="W156" s="56">
        <f t="shared" si="2"/>
        <v>0</v>
      </c>
      <c r="X156" s="56">
        <f t="shared" si="3"/>
        <v>0</v>
      </c>
      <c r="Y156" s="97">
        <v>0</v>
      </c>
      <c r="Z156" s="97">
        <f t="shared" si="4"/>
        <v>0</v>
      </c>
      <c r="AA156" s="97">
        <v>0</v>
      </c>
      <c r="AB156" s="97">
        <f t="shared" si="5"/>
        <v>0</v>
      </c>
      <c r="AC156" s="97">
        <v>0</v>
      </c>
      <c r="AD156" s="98">
        <f t="shared" si="6"/>
        <v>0</v>
      </c>
      <c r="AR156" s="11" t="s">
        <v>104</v>
      </c>
      <c r="AT156" s="11" t="s">
        <v>129</v>
      </c>
      <c r="AU156" s="11" t="s">
        <v>96</v>
      </c>
      <c r="AY156" s="11" t="s">
        <v>90</v>
      </c>
      <c r="BE156" s="99">
        <f t="shared" si="7"/>
        <v>0</v>
      </c>
      <c r="BF156" s="99">
        <f t="shared" si="8"/>
        <v>0</v>
      </c>
      <c r="BG156" s="99">
        <f t="shared" si="9"/>
        <v>0</v>
      </c>
      <c r="BH156" s="99">
        <f t="shared" si="10"/>
        <v>0</v>
      </c>
      <c r="BI156" s="99">
        <f t="shared" si="11"/>
        <v>0</v>
      </c>
      <c r="BJ156" s="11" t="s">
        <v>46</v>
      </c>
      <c r="BK156" s="99">
        <f t="shared" si="12"/>
        <v>0</v>
      </c>
      <c r="BL156" s="11" t="s">
        <v>94</v>
      </c>
      <c r="BM156" s="11" t="s">
        <v>201</v>
      </c>
    </row>
    <row r="157" spans="2:65" s="1" customFormat="1" ht="22.5" customHeight="1" x14ac:dyDescent="0.3">
      <c r="B157" s="69"/>
      <c r="C157" s="108" t="s">
        <v>146</v>
      </c>
      <c r="D157" s="108" t="s">
        <v>129</v>
      </c>
      <c r="E157" s="109" t="s">
        <v>202</v>
      </c>
      <c r="F157" s="134" t="s">
        <v>203</v>
      </c>
      <c r="G157" s="134"/>
      <c r="H157" s="134"/>
      <c r="I157" s="134"/>
      <c r="J157" s="110" t="s">
        <v>148</v>
      </c>
      <c r="K157" s="111">
        <v>1</v>
      </c>
      <c r="L157" s="112"/>
      <c r="M157" s="135">
        <v>0</v>
      </c>
      <c r="N157" s="135"/>
      <c r="O157" s="136"/>
      <c r="P157" s="122">
        <f t="shared" si="0"/>
        <v>0</v>
      </c>
      <c r="Q157" s="122"/>
      <c r="R157" s="70"/>
      <c r="T157" s="96" t="s">
        <v>1</v>
      </c>
      <c r="U157" s="27" t="s">
        <v>28</v>
      </c>
      <c r="V157" s="56">
        <f t="shared" si="1"/>
        <v>0</v>
      </c>
      <c r="W157" s="56">
        <f t="shared" si="2"/>
        <v>0</v>
      </c>
      <c r="X157" s="56">
        <f t="shared" si="3"/>
        <v>0</v>
      </c>
      <c r="Y157" s="97">
        <v>0</v>
      </c>
      <c r="Z157" s="97">
        <f t="shared" si="4"/>
        <v>0</v>
      </c>
      <c r="AA157" s="97">
        <v>0</v>
      </c>
      <c r="AB157" s="97">
        <f t="shared" si="5"/>
        <v>0</v>
      </c>
      <c r="AC157" s="97">
        <v>0</v>
      </c>
      <c r="AD157" s="98">
        <f t="shared" si="6"/>
        <v>0</v>
      </c>
      <c r="AR157" s="11" t="s">
        <v>104</v>
      </c>
      <c r="AT157" s="11" t="s">
        <v>129</v>
      </c>
      <c r="AU157" s="11" t="s">
        <v>96</v>
      </c>
      <c r="AY157" s="11" t="s">
        <v>90</v>
      </c>
      <c r="BE157" s="99">
        <f t="shared" si="7"/>
        <v>0</v>
      </c>
      <c r="BF157" s="99">
        <f t="shared" si="8"/>
        <v>0</v>
      </c>
      <c r="BG157" s="99">
        <f t="shared" si="9"/>
        <v>0</v>
      </c>
      <c r="BH157" s="99">
        <f t="shared" si="10"/>
        <v>0</v>
      </c>
      <c r="BI157" s="99">
        <f t="shared" si="11"/>
        <v>0</v>
      </c>
      <c r="BJ157" s="11" t="s">
        <v>46</v>
      </c>
      <c r="BK157" s="99">
        <f t="shared" si="12"/>
        <v>0</v>
      </c>
      <c r="BL157" s="11" t="s">
        <v>94</v>
      </c>
      <c r="BM157" s="11" t="s">
        <v>204</v>
      </c>
    </row>
    <row r="158" spans="2:65" s="1" customFormat="1" ht="31.5" customHeight="1" x14ac:dyDescent="0.3">
      <c r="B158" s="69"/>
      <c r="C158" s="91" t="s">
        <v>147</v>
      </c>
      <c r="D158" s="91" t="s">
        <v>91</v>
      </c>
      <c r="E158" s="92" t="s">
        <v>205</v>
      </c>
      <c r="F158" s="121" t="s">
        <v>206</v>
      </c>
      <c r="G158" s="121"/>
      <c r="H158" s="121"/>
      <c r="I158" s="121"/>
      <c r="J158" s="93" t="s">
        <v>161</v>
      </c>
      <c r="K158" s="94">
        <v>1</v>
      </c>
      <c r="L158" s="95"/>
      <c r="M158" s="122"/>
      <c r="N158" s="122"/>
      <c r="O158" s="122"/>
      <c r="P158" s="122">
        <f t="shared" si="0"/>
        <v>0</v>
      </c>
      <c r="Q158" s="122"/>
      <c r="R158" s="70"/>
      <c r="T158" s="96" t="s">
        <v>1</v>
      </c>
      <c r="U158" s="27" t="s">
        <v>28</v>
      </c>
      <c r="V158" s="56">
        <f t="shared" si="1"/>
        <v>0</v>
      </c>
      <c r="W158" s="56">
        <f t="shared" si="2"/>
        <v>0</v>
      </c>
      <c r="X158" s="56">
        <f t="shared" si="3"/>
        <v>0</v>
      </c>
      <c r="Y158" s="97">
        <v>0.82799999999999996</v>
      </c>
      <c r="Z158" s="97">
        <f t="shared" si="4"/>
        <v>0.82799999999999996</v>
      </c>
      <c r="AA158" s="97">
        <v>1E-4</v>
      </c>
      <c r="AB158" s="97">
        <f t="shared" si="5"/>
        <v>1E-4</v>
      </c>
      <c r="AC158" s="97">
        <v>0</v>
      </c>
      <c r="AD158" s="98">
        <f t="shared" si="6"/>
        <v>0</v>
      </c>
      <c r="AR158" s="11" t="s">
        <v>94</v>
      </c>
      <c r="AT158" s="11" t="s">
        <v>91</v>
      </c>
      <c r="AU158" s="11" t="s">
        <v>96</v>
      </c>
      <c r="AY158" s="11" t="s">
        <v>90</v>
      </c>
      <c r="BE158" s="99">
        <f t="shared" si="7"/>
        <v>0</v>
      </c>
      <c r="BF158" s="99">
        <f t="shared" si="8"/>
        <v>0</v>
      </c>
      <c r="BG158" s="99">
        <f t="shared" si="9"/>
        <v>0</v>
      </c>
      <c r="BH158" s="99">
        <f t="shared" si="10"/>
        <v>0</v>
      </c>
      <c r="BI158" s="99">
        <f t="shared" si="11"/>
        <v>0</v>
      </c>
      <c r="BJ158" s="11" t="s">
        <v>46</v>
      </c>
      <c r="BK158" s="99">
        <f t="shared" si="12"/>
        <v>0</v>
      </c>
      <c r="BL158" s="11" t="s">
        <v>94</v>
      </c>
      <c r="BM158" s="11" t="s">
        <v>207</v>
      </c>
    </row>
    <row r="159" spans="2:65" s="1" customFormat="1" ht="42" customHeight="1" x14ac:dyDescent="0.3">
      <c r="B159" s="69"/>
      <c r="C159" s="91" t="s">
        <v>149</v>
      </c>
      <c r="D159" s="91" t="s">
        <v>91</v>
      </c>
      <c r="E159" s="92" t="s">
        <v>208</v>
      </c>
      <c r="F159" s="139" t="s">
        <v>221</v>
      </c>
      <c r="G159" s="121"/>
      <c r="H159" s="121"/>
      <c r="I159" s="121"/>
      <c r="J159" s="93" t="s">
        <v>154</v>
      </c>
      <c r="K159" s="94">
        <v>1</v>
      </c>
      <c r="L159" s="95"/>
      <c r="M159" s="122"/>
      <c r="N159" s="122"/>
      <c r="O159" s="122"/>
      <c r="P159" s="122">
        <f t="shared" si="0"/>
        <v>0</v>
      </c>
      <c r="Q159" s="122"/>
      <c r="R159" s="70"/>
      <c r="T159" s="96" t="s">
        <v>1</v>
      </c>
      <c r="U159" s="27" t="s">
        <v>28</v>
      </c>
      <c r="V159" s="56">
        <f t="shared" si="1"/>
        <v>0</v>
      </c>
      <c r="W159" s="56">
        <f t="shared" si="2"/>
        <v>0</v>
      </c>
      <c r="X159" s="56">
        <f t="shared" si="3"/>
        <v>0</v>
      </c>
      <c r="Y159" s="97">
        <v>4.6479999999999997</v>
      </c>
      <c r="Z159" s="97">
        <f t="shared" si="4"/>
        <v>4.6479999999999997</v>
      </c>
      <c r="AA159" s="97">
        <v>5.3609999999999998E-2</v>
      </c>
      <c r="AB159" s="97">
        <f t="shared" si="5"/>
        <v>5.3609999999999998E-2</v>
      </c>
      <c r="AC159" s="97">
        <v>0</v>
      </c>
      <c r="AD159" s="98">
        <f t="shared" si="6"/>
        <v>0</v>
      </c>
      <c r="AR159" s="11" t="s">
        <v>94</v>
      </c>
      <c r="AT159" s="11" t="s">
        <v>91</v>
      </c>
      <c r="AU159" s="11" t="s">
        <v>96</v>
      </c>
      <c r="AY159" s="11" t="s">
        <v>90</v>
      </c>
      <c r="BE159" s="99">
        <f t="shared" si="7"/>
        <v>0</v>
      </c>
      <c r="BF159" s="99">
        <f t="shared" si="8"/>
        <v>0</v>
      </c>
      <c r="BG159" s="99">
        <f t="shared" si="9"/>
        <v>0</v>
      </c>
      <c r="BH159" s="99">
        <f t="shared" si="10"/>
        <v>0</v>
      </c>
      <c r="BI159" s="99">
        <f t="shared" si="11"/>
        <v>0</v>
      </c>
      <c r="BJ159" s="11" t="s">
        <v>46</v>
      </c>
      <c r="BK159" s="99">
        <f t="shared" si="12"/>
        <v>0</v>
      </c>
      <c r="BL159" s="11" t="s">
        <v>94</v>
      </c>
      <c r="BM159" s="11" t="s">
        <v>209</v>
      </c>
    </row>
    <row r="160" spans="2:65" s="1" customFormat="1" ht="31.5" customHeight="1" x14ac:dyDescent="0.3">
      <c r="B160" s="69"/>
      <c r="C160" s="91" t="s">
        <v>150</v>
      </c>
      <c r="D160" s="91" t="s">
        <v>91</v>
      </c>
      <c r="E160" s="92" t="s">
        <v>159</v>
      </c>
      <c r="F160" s="121" t="s">
        <v>160</v>
      </c>
      <c r="G160" s="121"/>
      <c r="H160" s="121"/>
      <c r="I160" s="121"/>
      <c r="J160" s="93" t="s">
        <v>154</v>
      </c>
      <c r="K160" s="94">
        <v>1</v>
      </c>
      <c r="L160" s="95">
        <v>0</v>
      </c>
      <c r="M160" s="122"/>
      <c r="N160" s="122"/>
      <c r="O160" s="122"/>
      <c r="P160" s="122">
        <f t="shared" si="0"/>
        <v>0</v>
      </c>
      <c r="Q160" s="122"/>
      <c r="R160" s="70"/>
      <c r="T160" s="96" t="s">
        <v>1</v>
      </c>
      <c r="U160" s="27" t="s">
        <v>28</v>
      </c>
      <c r="V160" s="56">
        <f t="shared" si="1"/>
        <v>0</v>
      </c>
      <c r="W160" s="56">
        <f t="shared" si="2"/>
        <v>0</v>
      </c>
      <c r="X160" s="56">
        <f t="shared" si="3"/>
        <v>0</v>
      </c>
      <c r="Y160" s="97">
        <v>0.33300000000000002</v>
      </c>
      <c r="Z160" s="97">
        <f t="shared" si="4"/>
        <v>0.33300000000000002</v>
      </c>
      <c r="AA160" s="97">
        <v>0</v>
      </c>
      <c r="AB160" s="97">
        <f t="shared" si="5"/>
        <v>0</v>
      </c>
      <c r="AC160" s="97">
        <v>0</v>
      </c>
      <c r="AD160" s="98">
        <f t="shared" si="6"/>
        <v>0</v>
      </c>
      <c r="AR160" s="11" t="s">
        <v>94</v>
      </c>
      <c r="AT160" s="11" t="s">
        <v>91</v>
      </c>
      <c r="AU160" s="11" t="s">
        <v>96</v>
      </c>
      <c r="AY160" s="11" t="s">
        <v>90</v>
      </c>
      <c r="BE160" s="99">
        <f t="shared" si="7"/>
        <v>0</v>
      </c>
      <c r="BF160" s="99">
        <f t="shared" si="8"/>
        <v>0</v>
      </c>
      <c r="BG160" s="99">
        <f t="shared" si="9"/>
        <v>0</v>
      </c>
      <c r="BH160" s="99">
        <f t="shared" si="10"/>
        <v>0</v>
      </c>
      <c r="BI160" s="99">
        <f t="shared" si="11"/>
        <v>0</v>
      </c>
      <c r="BJ160" s="11" t="s">
        <v>46</v>
      </c>
      <c r="BK160" s="99">
        <f t="shared" si="12"/>
        <v>0</v>
      </c>
      <c r="BL160" s="11" t="s">
        <v>94</v>
      </c>
      <c r="BM160" s="11" t="s">
        <v>210</v>
      </c>
    </row>
    <row r="161" spans="2:65" s="1" customFormat="1" ht="22.5" customHeight="1" x14ac:dyDescent="0.3">
      <c r="B161" s="69"/>
      <c r="C161" s="91" t="s">
        <v>151</v>
      </c>
      <c r="D161" s="91" t="s">
        <v>91</v>
      </c>
      <c r="E161" s="92" t="s">
        <v>211</v>
      </c>
      <c r="F161" s="121" t="s">
        <v>212</v>
      </c>
      <c r="G161" s="121"/>
      <c r="H161" s="121"/>
      <c r="I161" s="121"/>
      <c r="J161" s="93" t="s">
        <v>148</v>
      </c>
      <c r="K161" s="94">
        <v>1</v>
      </c>
      <c r="L161" s="95">
        <v>0</v>
      </c>
      <c r="M161" s="122"/>
      <c r="N161" s="122"/>
      <c r="O161" s="122"/>
      <c r="P161" s="122">
        <f t="shared" si="0"/>
        <v>0</v>
      </c>
      <c r="Q161" s="122"/>
      <c r="R161" s="70"/>
      <c r="T161" s="96" t="s">
        <v>1</v>
      </c>
      <c r="U161" s="27" t="s">
        <v>28</v>
      </c>
      <c r="V161" s="56">
        <f t="shared" si="1"/>
        <v>0</v>
      </c>
      <c r="W161" s="56">
        <f t="shared" si="2"/>
        <v>0</v>
      </c>
      <c r="X161" s="56">
        <f t="shared" si="3"/>
        <v>0</v>
      </c>
      <c r="Y161" s="97">
        <v>0</v>
      </c>
      <c r="Z161" s="97">
        <f t="shared" si="4"/>
        <v>0</v>
      </c>
      <c r="AA161" s="97">
        <v>0</v>
      </c>
      <c r="AB161" s="97">
        <f t="shared" si="5"/>
        <v>0</v>
      </c>
      <c r="AC161" s="97">
        <v>0</v>
      </c>
      <c r="AD161" s="98">
        <f t="shared" si="6"/>
        <v>0</v>
      </c>
      <c r="AR161" s="11" t="s">
        <v>94</v>
      </c>
      <c r="AT161" s="11" t="s">
        <v>91</v>
      </c>
      <c r="AU161" s="11" t="s">
        <v>96</v>
      </c>
      <c r="AY161" s="11" t="s">
        <v>90</v>
      </c>
      <c r="BE161" s="99">
        <f t="shared" si="7"/>
        <v>0</v>
      </c>
      <c r="BF161" s="99">
        <f t="shared" si="8"/>
        <v>0</v>
      </c>
      <c r="BG161" s="99">
        <f t="shared" si="9"/>
        <v>0</v>
      </c>
      <c r="BH161" s="99">
        <f t="shared" si="10"/>
        <v>0</v>
      </c>
      <c r="BI161" s="99">
        <f t="shared" si="11"/>
        <v>0</v>
      </c>
      <c r="BJ161" s="11" t="s">
        <v>46</v>
      </c>
      <c r="BK161" s="99">
        <f t="shared" si="12"/>
        <v>0</v>
      </c>
      <c r="BL161" s="11" t="s">
        <v>94</v>
      </c>
      <c r="BM161" s="11" t="s">
        <v>213</v>
      </c>
    </row>
    <row r="162" spans="2:65" s="5" customFormat="1" ht="29.85" customHeight="1" x14ac:dyDescent="0.35">
      <c r="B162" s="79"/>
      <c r="C162" s="80"/>
      <c r="D162" s="90" t="s">
        <v>71</v>
      </c>
      <c r="E162" s="90"/>
      <c r="F162" s="90"/>
      <c r="G162" s="90"/>
      <c r="H162" s="90"/>
      <c r="I162" s="90"/>
      <c r="J162" s="90"/>
      <c r="K162" s="90"/>
      <c r="L162" s="90"/>
      <c r="M162" s="129">
        <f>BK162</f>
        <v>0</v>
      </c>
      <c r="N162" s="130"/>
      <c r="O162" s="130"/>
      <c r="P162" s="130"/>
      <c r="Q162" s="130"/>
      <c r="R162" s="82"/>
      <c r="T162" s="83"/>
      <c r="U162" s="80"/>
      <c r="V162" s="80"/>
      <c r="W162" s="84">
        <f>W163</f>
        <v>0</v>
      </c>
      <c r="X162" s="84">
        <f>X163</f>
        <v>0</v>
      </c>
      <c r="Y162" s="80"/>
      <c r="Z162" s="85">
        <f>Z163</f>
        <v>11.1</v>
      </c>
      <c r="AA162" s="80"/>
      <c r="AB162" s="85">
        <f>AB163</f>
        <v>0</v>
      </c>
      <c r="AC162" s="80"/>
      <c r="AD162" s="86">
        <f>AD163</f>
        <v>0</v>
      </c>
      <c r="AR162" s="87" t="s">
        <v>46</v>
      </c>
      <c r="AT162" s="88" t="s">
        <v>44</v>
      </c>
      <c r="AU162" s="88" t="s">
        <v>46</v>
      </c>
      <c r="AY162" s="87" t="s">
        <v>90</v>
      </c>
      <c r="BK162" s="89">
        <f>BK163</f>
        <v>0</v>
      </c>
    </row>
    <row r="163" spans="2:65" s="1" customFormat="1" ht="31.5" customHeight="1" x14ac:dyDescent="0.3">
      <c r="B163" s="69"/>
      <c r="C163" s="91" t="s">
        <v>155</v>
      </c>
      <c r="D163" s="91" t="s">
        <v>91</v>
      </c>
      <c r="E163" s="92" t="s">
        <v>162</v>
      </c>
      <c r="F163" s="121" t="s">
        <v>163</v>
      </c>
      <c r="G163" s="121"/>
      <c r="H163" s="121"/>
      <c r="I163" s="121"/>
      <c r="J163" s="93" t="s">
        <v>121</v>
      </c>
      <c r="K163" s="94">
        <v>7.5</v>
      </c>
      <c r="L163" s="95">
        <v>0</v>
      </c>
      <c r="M163" s="122"/>
      <c r="N163" s="122"/>
      <c r="O163" s="122"/>
      <c r="P163" s="122">
        <f>ROUND(V163*K163,2)</f>
        <v>0</v>
      </c>
      <c r="Q163" s="122"/>
      <c r="R163" s="70"/>
      <c r="T163" s="96" t="s">
        <v>1</v>
      </c>
      <c r="U163" s="113" t="s">
        <v>28</v>
      </c>
      <c r="V163" s="114">
        <f>L163+M163</f>
        <v>0</v>
      </c>
      <c r="W163" s="114">
        <f>ROUND(L163*K163,2)</f>
        <v>0</v>
      </c>
      <c r="X163" s="114">
        <f>ROUND(M163*K163,2)</f>
        <v>0</v>
      </c>
      <c r="Y163" s="115">
        <v>1.48</v>
      </c>
      <c r="Z163" s="115">
        <f>Y163*K163</f>
        <v>11.1</v>
      </c>
      <c r="AA163" s="115">
        <v>0</v>
      </c>
      <c r="AB163" s="115">
        <f>AA163*K163</f>
        <v>0</v>
      </c>
      <c r="AC163" s="115">
        <v>0</v>
      </c>
      <c r="AD163" s="116">
        <f>AC163*K163</f>
        <v>0</v>
      </c>
      <c r="AR163" s="11" t="s">
        <v>94</v>
      </c>
      <c r="AT163" s="11" t="s">
        <v>91</v>
      </c>
      <c r="AU163" s="11" t="s">
        <v>53</v>
      </c>
      <c r="AY163" s="11" t="s">
        <v>90</v>
      </c>
      <c r="BE163" s="99">
        <f>IF(U163="základní",P163,0)</f>
        <v>0</v>
      </c>
      <c r="BF163" s="99">
        <f>IF(U163="snížená",P163,0)</f>
        <v>0</v>
      </c>
      <c r="BG163" s="99">
        <f>IF(U163="zákl. přenesená",P163,0)</f>
        <v>0</v>
      </c>
      <c r="BH163" s="99">
        <f>IF(U163="sníž. přenesená",P163,0)</f>
        <v>0</v>
      </c>
      <c r="BI163" s="99">
        <f>IF(U163="nulová",P163,0)</f>
        <v>0</v>
      </c>
      <c r="BJ163" s="11" t="s">
        <v>46</v>
      </c>
      <c r="BK163" s="99">
        <f>ROUND(V163*K163,2)</f>
        <v>0</v>
      </c>
      <c r="BL163" s="11" t="s">
        <v>94</v>
      </c>
      <c r="BM163" s="11" t="s">
        <v>214</v>
      </c>
    </row>
    <row r="164" spans="2:65" s="1" customFormat="1" ht="6.9" customHeight="1" x14ac:dyDescent="0.3">
      <c r="B164" s="37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9"/>
    </row>
  </sheetData>
  <mergeCells count="190">
    <mergeCell ref="O17:P17"/>
    <mergeCell ref="O18:P18"/>
    <mergeCell ref="O20:P20"/>
    <mergeCell ref="O21:P21"/>
    <mergeCell ref="E24:L24"/>
    <mergeCell ref="M27:P27"/>
    <mergeCell ref="M28:P28"/>
    <mergeCell ref="M29:P29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5:Q75"/>
    <mergeCell ref="F77:P77"/>
    <mergeCell ref="F78:P78"/>
    <mergeCell ref="M80:P80"/>
    <mergeCell ref="M82:Q82"/>
    <mergeCell ref="M83:Q83"/>
    <mergeCell ref="C85:G85"/>
    <mergeCell ref="H85:J85"/>
    <mergeCell ref="K85:L85"/>
    <mergeCell ref="M85:Q85"/>
    <mergeCell ref="H87:J87"/>
    <mergeCell ref="K87:L87"/>
    <mergeCell ref="M87:Q87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5:J95"/>
    <mergeCell ref="K95:L95"/>
    <mergeCell ref="M95:Q95"/>
    <mergeCell ref="H96:J96"/>
    <mergeCell ref="K96:L96"/>
    <mergeCell ref="M96:Q96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P114:Q114"/>
    <mergeCell ref="M114:O114"/>
    <mergeCell ref="F118:I118"/>
    <mergeCell ref="P118:Q118"/>
    <mergeCell ref="M118:O118"/>
    <mergeCell ref="F119:I119"/>
    <mergeCell ref="P119:Q119"/>
    <mergeCell ref="M119:O119"/>
    <mergeCell ref="F120:I120"/>
    <mergeCell ref="P120:Q120"/>
    <mergeCell ref="M120:O120"/>
    <mergeCell ref="F121:I121"/>
    <mergeCell ref="P121:Q121"/>
    <mergeCell ref="M121:O121"/>
    <mergeCell ref="F123:I123"/>
    <mergeCell ref="P123:Q123"/>
    <mergeCell ref="M123:O123"/>
    <mergeCell ref="F124:I124"/>
    <mergeCell ref="P124:Q124"/>
    <mergeCell ref="M124:O124"/>
    <mergeCell ref="F125:I125"/>
    <mergeCell ref="F127:I127"/>
    <mergeCell ref="P127:Q127"/>
    <mergeCell ref="M127:O127"/>
    <mergeCell ref="F128:I128"/>
    <mergeCell ref="P128:Q128"/>
    <mergeCell ref="M128:O128"/>
    <mergeCell ref="F130:I130"/>
    <mergeCell ref="P130:Q130"/>
    <mergeCell ref="M130:O130"/>
    <mergeCell ref="F131:I131"/>
    <mergeCell ref="P131:Q131"/>
    <mergeCell ref="M131:O131"/>
    <mergeCell ref="F132:I132"/>
    <mergeCell ref="F133:I133"/>
    <mergeCell ref="P133:Q133"/>
    <mergeCell ref="M133:O133"/>
    <mergeCell ref="F134:I134"/>
    <mergeCell ref="F136:I136"/>
    <mergeCell ref="P136:Q136"/>
    <mergeCell ref="M136:O136"/>
    <mergeCell ref="F137:I137"/>
    <mergeCell ref="F138:I138"/>
    <mergeCell ref="P138:Q138"/>
    <mergeCell ref="M138:O138"/>
    <mergeCell ref="F139:I139"/>
    <mergeCell ref="F140:I140"/>
    <mergeCell ref="P140:Q140"/>
    <mergeCell ref="M140:O140"/>
    <mergeCell ref="F141:I141"/>
    <mergeCell ref="P141:Q141"/>
    <mergeCell ref="M141:O141"/>
    <mergeCell ref="F142:I142"/>
    <mergeCell ref="F143:I143"/>
    <mergeCell ref="P143:Q143"/>
    <mergeCell ref="M143:O143"/>
    <mergeCell ref="F144:I144"/>
    <mergeCell ref="P144:Q144"/>
    <mergeCell ref="M144:O144"/>
    <mergeCell ref="F145:I145"/>
    <mergeCell ref="F146:I146"/>
    <mergeCell ref="P146:Q146"/>
    <mergeCell ref="M146:O146"/>
    <mergeCell ref="F147:I147"/>
    <mergeCell ref="F148:I148"/>
    <mergeCell ref="P148:Q148"/>
    <mergeCell ref="M148:O148"/>
    <mergeCell ref="F149:I149"/>
    <mergeCell ref="F152:I152"/>
    <mergeCell ref="P152:Q152"/>
    <mergeCell ref="M152:O152"/>
    <mergeCell ref="F153:I153"/>
    <mergeCell ref="P153:Q153"/>
    <mergeCell ref="M153:O153"/>
    <mergeCell ref="P154:Q154"/>
    <mergeCell ref="M154:O154"/>
    <mergeCell ref="F155:I155"/>
    <mergeCell ref="P155:Q155"/>
    <mergeCell ref="M155:O155"/>
    <mergeCell ref="M161:O161"/>
    <mergeCell ref="F156:I156"/>
    <mergeCell ref="P156:Q156"/>
    <mergeCell ref="M156:O156"/>
    <mergeCell ref="F157:I157"/>
    <mergeCell ref="P157:Q157"/>
    <mergeCell ref="M157:O157"/>
    <mergeCell ref="F158:I158"/>
    <mergeCell ref="P158:Q158"/>
    <mergeCell ref="M158:O158"/>
    <mergeCell ref="H1:K1"/>
    <mergeCell ref="S2:AF2"/>
    <mergeCell ref="F163:I163"/>
    <mergeCell ref="P163:Q163"/>
    <mergeCell ref="M163:O163"/>
    <mergeCell ref="M115:Q115"/>
    <mergeCell ref="M116:Q116"/>
    <mergeCell ref="M117:Q117"/>
    <mergeCell ref="M122:Q122"/>
    <mergeCell ref="M126:Q126"/>
    <mergeCell ref="M129:Q129"/>
    <mergeCell ref="M135:Q135"/>
    <mergeCell ref="M150:Q150"/>
    <mergeCell ref="M151:Q151"/>
    <mergeCell ref="M162:Q162"/>
    <mergeCell ref="F159:I159"/>
    <mergeCell ref="P159:Q159"/>
    <mergeCell ref="M159:O159"/>
    <mergeCell ref="F160:I160"/>
    <mergeCell ref="P160:Q160"/>
    <mergeCell ref="M160:O160"/>
    <mergeCell ref="F161:I161"/>
    <mergeCell ref="P161:Q161"/>
    <mergeCell ref="F154:I154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06.4 Přípojka kan</vt:lpstr>
      <vt:lpstr>'SO 06.4 Přípojka kan'!Názvy_tisku</vt:lpstr>
      <vt:lpstr>'SO 06.4 Přípojka kan'!Oblast_tisku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PC1\PC</dc:creator>
  <cp:lastModifiedBy>Pokorný Jan</cp:lastModifiedBy>
  <dcterms:created xsi:type="dcterms:W3CDTF">2018-09-23T17:21:04Z</dcterms:created>
  <dcterms:modified xsi:type="dcterms:W3CDTF">2018-10-24T18:31:29Z</dcterms:modified>
</cp:coreProperties>
</file>