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17.1 Příp závlahy" sheetId="7" r:id="rId1"/>
  </sheets>
  <definedNames>
    <definedName name="_xlnm.Print_Titles" localSheetId="0">'SO 17.1 Příp závlahy'!$116:$116</definedName>
    <definedName name="_xlnm.Print_Area" localSheetId="0">'SO 17.1 Příp závlahy'!$C$4:$Q$69,'SO 17.1 Příp závlahy'!$C$75:$Q$100,'SO 17.1 Příp závlahy'!$C$106:$Q$196</definedName>
  </definedNames>
  <calcPr calcId="152511"/>
</workbook>
</file>

<file path=xl/calcChain.xml><?xml version="1.0" encoding="utf-8"?>
<calcChain xmlns="http://schemas.openxmlformats.org/spreadsheetml/2006/main">
  <c r="BI196" i="7" l="1"/>
  <c r="BH196" i="7"/>
  <c r="BG196" i="7"/>
  <c r="BF196" i="7"/>
  <c r="X196" i="7"/>
  <c r="X195" i="7" s="1"/>
  <c r="K97" i="7" s="1"/>
  <c r="W196" i="7"/>
  <c r="W195" i="7" s="1"/>
  <c r="H97" i="7" s="1"/>
  <c r="AD196" i="7"/>
  <c r="AD195" i="7" s="1"/>
  <c r="AB196" i="7"/>
  <c r="AB195" i="7" s="1"/>
  <c r="Z196" i="7"/>
  <c r="Z195" i="7" s="1"/>
  <c r="V196" i="7"/>
  <c r="P196" i="7" s="1"/>
  <c r="BE196" i="7" s="1"/>
  <c r="BI194" i="7"/>
  <c r="BH194" i="7"/>
  <c r="BG194" i="7"/>
  <c r="BF194" i="7"/>
  <c r="X194" i="7"/>
  <c r="W194" i="7"/>
  <c r="AD194" i="7"/>
  <c r="AB194" i="7"/>
  <c r="Z194" i="7"/>
  <c r="V194" i="7"/>
  <c r="BK194" i="7" s="1"/>
  <c r="BI193" i="7"/>
  <c r="BH193" i="7"/>
  <c r="BG193" i="7"/>
  <c r="BF193" i="7"/>
  <c r="X193" i="7"/>
  <c r="W193" i="7"/>
  <c r="AD193" i="7"/>
  <c r="AB193" i="7"/>
  <c r="Z193" i="7"/>
  <c r="V193" i="7"/>
  <c r="P193" i="7" s="1"/>
  <c r="BE193" i="7" s="1"/>
  <c r="BI192" i="7"/>
  <c r="BH192" i="7"/>
  <c r="BG192" i="7"/>
  <c r="BF192" i="7"/>
  <c r="X192" i="7"/>
  <c r="W192" i="7"/>
  <c r="AD192" i="7"/>
  <c r="AB192" i="7"/>
  <c r="Z192" i="7"/>
  <c r="V192" i="7"/>
  <c r="P192" i="7" s="1"/>
  <c r="BE192" i="7" s="1"/>
  <c r="BI191" i="7"/>
  <c r="BH191" i="7"/>
  <c r="BG191" i="7"/>
  <c r="BF191" i="7"/>
  <c r="X191" i="7"/>
  <c r="W191" i="7"/>
  <c r="AD191" i="7"/>
  <c r="AB191" i="7"/>
  <c r="Z191" i="7"/>
  <c r="V191" i="7"/>
  <c r="P191" i="7" s="1"/>
  <c r="BE191" i="7" s="1"/>
  <c r="BI190" i="7"/>
  <c r="BH190" i="7"/>
  <c r="BG190" i="7"/>
  <c r="BF190" i="7"/>
  <c r="X190" i="7"/>
  <c r="W190" i="7"/>
  <c r="AD190" i="7"/>
  <c r="AB190" i="7"/>
  <c r="Z190" i="7"/>
  <c r="V190" i="7"/>
  <c r="BK190" i="7" s="1"/>
  <c r="BI189" i="7"/>
  <c r="BH189" i="7"/>
  <c r="BG189" i="7"/>
  <c r="BF189" i="7"/>
  <c r="X189" i="7"/>
  <c r="W189" i="7"/>
  <c r="AD189" i="7"/>
  <c r="AB189" i="7"/>
  <c r="Z189" i="7"/>
  <c r="V189" i="7"/>
  <c r="P189" i="7" s="1"/>
  <c r="BE189" i="7" s="1"/>
  <c r="BI188" i="7"/>
  <c r="BH188" i="7"/>
  <c r="BG188" i="7"/>
  <c r="BF188" i="7"/>
  <c r="X188" i="7"/>
  <c r="W188" i="7"/>
  <c r="AD188" i="7"/>
  <c r="AB188" i="7"/>
  <c r="Z188" i="7"/>
  <c r="V188" i="7"/>
  <c r="P188" i="7" s="1"/>
  <c r="BE188" i="7" s="1"/>
  <c r="BI187" i="7"/>
  <c r="BH187" i="7"/>
  <c r="BG187" i="7"/>
  <c r="BF187" i="7"/>
  <c r="X187" i="7"/>
  <c r="W187" i="7"/>
  <c r="AD187" i="7"/>
  <c r="AB187" i="7"/>
  <c r="Z187" i="7"/>
  <c r="V187" i="7"/>
  <c r="P187" i="7" s="1"/>
  <c r="BE187" i="7" s="1"/>
  <c r="BI186" i="7"/>
  <c r="BH186" i="7"/>
  <c r="BG186" i="7"/>
  <c r="BF186" i="7"/>
  <c r="X186" i="7"/>
  <c r="W186" i="7"/>
  <c r="AD186" i="7"/>
  <c r="AB186" i="7"/>
  <c r="Z186" i="7"/>
  <c r="V186" i="7"/>
  <c r="BK186" i="7" s="1"/>
  <c r="BI185" i="7"/>
  <c r="BH185" i="7"/>
  <c r="BG185" i="7"/>
  <c r="BF185" i="7"/>
  <c r="X185" i="7"/>
  <c r="W185" i="7"/>
  <c r="AD185" i="7"/>
  <c r="AB185" i="7"/>
  <c r="Z185" i="7"/>
  <c r="V185" i="7"/>
  <c r="P185" i="7" s="1"/>
  <c r="BE185" i="7" s="1"/>
  <c r="BI184" i="7"/>
  <c r="BH184" i="7"/>
  <c r="BG184" i="7"/>
  <c r="BF184" i="7"/>
  <c r="X184" i="7"/>
  <c r="W184" i="7"/>
  <c r="AD184" i="7"/>
  <c r="AB184" i="7"/>
  <c r="Z184" i="7"/>
  <c r="V184" i="7"/>
  <c r="P184" i="7" s="1"/>
  <c r="BE184" i="7" s="1"/>
  <c r="BI183" i="7"/>
  <c r="BH183" i="7"/>
  <c r="BG183" i="7"/>
  <c r="BF183" i="7"/>
  <c r="X183" i="7"/>
  <c r="W183" i="7"/>
  <c r="AD183" i="7"/>
  <c r="AB183" i="7"/>
  <c r="Z183" i="7"/>
  <c r="V183" i="7"/>
  <c r="P183" i="7" s="1"/>
  <c r="BE183" i="7" s="1"/>
  <c r="BI182" i="7"/>
  <c r="BH182" i="7"/>
  <c r="BG182" i="7"/>
  <c r="BF182" i="7"/>
  <c r="X182" i="7"/>
  <c r="W182" i="7"/>
  <c r="AD182" i="7"/>
  <c r="AB182" i="7"/>
  <c r="Z182" i="7"/>
  <c r="V182" i="7"/>
  <c r="BK182" i="7" s="1"/>
  <c r="BI181" i="7"/>
  <c r="BH181" i="7"/>
  <c r="BG181" i="7"/>
  <c r="BF181" i="7"/>
  <c r="X181" i="7"/>
  <c r="W181" i="7"/>
  <c r="AD181" i="7"/>
  <c r="AB181" i="7"/>
  <c r="Z181" i="7"/>
  <c r="V181" i="7"/>
  <c r="P181" i="7" s="1"/>
  <c r="BE181" i="7" s="1"/>
  <c r="BI180" i="7"/>
  <c r="BH180" i="7"/>
  <c r="BG180" i="7"/>
  <c r="BF180" i="7"/>
  <c r="X180" i="7"/>
  <c r="W180" i="7"/>
  <c r="AD180" i="7"/>
  <c r="AB180" i="7"/>
  <c r="Z180" i="7"/>
  <c r="V180" i="7"/>
  <c r="P180" i="7" s="1"/>
  <c r="BE180" i="7" s="1"/>
  <c r="BI179" i="7"/>
  <c r="BH179" i="7"/>
  <c r="BG179" i="7"/>
  <c r="BF179" i="7"/>
  <c r="X179" i="7"/>
  <c r="W179" i="7"/>
  <c r="AD179" i="7"/>
  <c r="AB179" i="7"/>
  <c r="Z179" i="7"/>
  <c r="V179" i="7"/>
  <c r="P179" i="7" s="1"/>
  <c r="BE179" i="7" s="1"/>
  <c r="BI178" i="7"/>
  <c r="BH178" i="7"/>
  <c r="BG178" i="7"/>
  <c r="BF178" i="7"/>
  <c r="X178" i="7"/>
  <c r="W178" i="7"/>
  <c r="AD178" i="7"/>
  <c r="AB178" i="7"/>
  <c r="Z178" i="7"/>
  <c r="V178" i="7"/>
  <c r="BK178" i="7" s="1"/>
  <c r="BI177" i="7"/>
  <c r="BH177" i="7"/>
  <c r="BG177" i="7"/>
  <c r="BF177" i="7"/>
  <c r="X177" i="7"/>
  <c r="W177" i="7"/>
  <c r="AD177" i="7"/>
  <c r="AB177" i="7"/>
  <c r="Z177" i="7"/>
  <c r="V177" i="7"/>
  <c r="P177" i="7" s="1"/>
  <c r="BE177" i="7" s="1"/>
  <c r="BI175" i="7"/>
  <c r="BH175" i="7"/>
  <c r="BG175" i="7"/>
  <c r="BF175" i="7"/>
  <c r="X175" i="7"/>
  <c r="W175" i="7"/>
  <c r="AD175" i="7"/>
  <c r="AB175" i="7"/>
  <c r="Z175" i="7"/>
  <c r="V175" i="7"/>
  <c r="P175" i="7" s="1"/>
  <c r="BE175" i="7" s="1"/>
  <c r="BI174" i="7"/>
  <c r="BH174" i="7"/>
  <c r="BG174" i="7"/>
  <c r="BF174" i="7"/>
  <c r="X174" i="7"/>
  <c r="W174" i="7"/>
  <c r="AD174" i="7"/>
  <c r="AB174" i="7"/>
  <c r="Z174" i="7"/>
  <c r="V174" i="7"/>
  <c r="P174" i="7" s="1"/>
  <c r="BE174" i="7" s="1"/>
  <c r="BI173" i="7"/>
  <c r="BH173" i="7"/>
  <c r="BG173" i="7"/>
  <c r="BF173" i="7"/>
  <c r="X173" i="7"/>
  <c r="W173" i="7"/>
  <c r="AD173" i="7"/>
  <c r="AB173" i="7"/>
  <c r="Z173" i="7"/>
  <c r="V173" i="7"/>
  <c r="P173" i="7" s="1"/>
  <c r="BE173" i="7" s="1"/>
  <c r="BI172" i="7"/>
  <c r="BH172" i="7"/>
  <c r="BG172" i="7"/>
  <c r="BF172" i="7"/>
  <c r="X172" i="7"/>
  <c r="W172" i="7"/>
  <c r="AD172" i="7"/>
  <c r="AB172" i="7"/>
  <c r="Z172" i="7"/>
  <c r="V172" i="7"/>
  <c r="BK172" i="7" s="1"/>
  <c r="BI171" i="7"/>
  <c r="BH171" i="7"/>
  <c r="BG171" i="7"/>
  <c r="BF171" i="7"/>
  <c r="X171" i="7"/>
  <c r="W171" i="7"/>
  <c r="AD171" i="7"/>
  <c r="AB171" i="7"/>
  <c r="Z171" i="7"/>
  <c r="V171" i="7"/>
  <c r="P171" i="7" s="1"/>
  <c r="BE171" i="7" s="1"/>
  <c r="BI170" i="7"/>
  <c r="BH170" i="7"/>
  <c r="BG170" i="7"/>
  <c r="BF170" i="7"/>
  <c r="X170" i="7"/>
  <c r="W170" i="7"/>
  <c r="AD170" i="7"/>
  <c r="AB170" i="7"/>
  <c r="Z170" i="7"/>
  <c r="V170" i="7"/>
  <c r="P170" i="7" s="1"/>
  <c r="BE170" i="7" s="1"/>
  <c r="BI169" i="7"/>
  <c r="BH169" i="7"/>
  <c r="BG169" i="7"/>
  <c r="BF169" i="7"/>
  <c r="X169" i="7"/>
  <c r="W169" i="7"/>
  <c r="AD169" i="7"/>
  <c r="AB169" i="7"/>
  <c r="Z169" i="7"/>
  <c r="V169" i="7"/>
  <c r="P169" i="7" s="1"/>
  <c r="BE169" i="7" s="1"/>
  <c r="BI168" i="7"/>
  <c r="BH168" i="7"/>
  <c r="BG168" i="7"/>
  <c r="BF168" i="7"/>
  <c r="X168" i="7"/>
  <c r="W168" i="7"/>
  <c r="AD168" i="7"/>
  <c r="AB168" i="7"/>
  <c r="Z168" i="7"/>
  <c r="V168" i="7"/>
  <c r="BK168" i="7" s="1"/>
  <c r="BI167" i="7"/>
  <c r="BH167" i="7"/>
  <c r="BG167" i="7"/>
  <c r="BF167" i="7"/>
  <c r="X167" i="7"/>
  <c r="W167" i="7"/>
  <c r="AD167" i="7"/>
  <c r="AB167" i="7"/>
  <c r="Z167" i="7"/>
  <c r="V167" i="7"/>
  <c r="P167" i="7" s="1"/>
  <c r="BE167" i="7" s="1"/>
  <c r="BI166" i="7"/>
  <c r="BH166" i="7"/>
  <c r="BG166" i="7"/>
  <c r="BF166" i="7"/>
  <c r="X166" i="7"/>
  <c r="W166" i="7"/>
  <c r="AD166" i="7"/>
  <c r="AB166" i="7"/>
  <c r="Z166" i="7"/>
  <c r="V166" i="7"/>
  <c r="P166" i="7" s="1"/>
  <c r="BE166" i="7" s="1"/>
  <c r="BI165" i="7"/>
  <c r="BH165" i="7"/>
  <c r="BG165" i="7"/>
  <c r="BF165" i="7"/>
  <c r="X165" i="7"/>
  <c r="W165" i="7"/>
  <c r="AD165" i="7"/>
  <c r="AB165" i="7"/>
  <c r="Z165" i="7"/>
  <c r="V165" i="7"/>
  <c r="P165" i="7" s="1"/>
  <c r="BE165" i="7" s="1"/>
  <c r="BI164" i="7"/>
  <c r="BH164" i="7"/>
  <c r="BG164" i="7"/>
  <c r="BF164" i="7"/>
  <c r="X164" i="7"/>
  <c r="W164" i="7"/>
  <c r="AD164" i="7"/>
  <c r="AB164" i="7"/>
  <c r="Z164" i="7"/>
  <c r="V164" i="7"/>
  <c r="BK164" i="7" s="1"/>
  <c r="BI163" i="7"/>
  <c r="BH163" i="7"/>
  <c r="BG163" i="7"/>
  <c r="BF163" i="7"/>
  <c r="X163" i="7"/>
  <c r="W163" i="7"/>
  <c r="AD163" i="7"/>
  <c r="AB163" i="7"/>
  <c r="Z163" i="7"/>
  <c r="V163" i="7"/>
  <c r="P163" i="7" s="1"/>
  <c r="BE163" i="7" s="1"/>
  <c r="BI162" i="7"/>
  <c r="BH162" i="7"/>
  <c r="BG162" i="7"/>
  <c r="BF162" i="7"/>
  <c r="X162" i="7"/>
  <c r="W162" i="7"/>
  <c r="AD162" i="7"/>
  <c r="AB162" i="7"/>
  <c r="Z162" i="7"/>
  <c r="V162" i="7"/>
  <c r="P162" i="7" s="1"/>
  <c r="BE162" i="7" s="1"/>
  <c r="BI160" i="7"/>
  <c r="BH160" i="7"/>
  <c r="BG160" i="7"/>
  <c r="BF160" i="7"/>
  <c r="X160" i="7"/>
  <c r="W160" i="7"/>
  <c r="AD160" i="7"/>
  <c r="AB160" i="7"/>
  <c r="Z160" i="7"/>
  <c r="V160" i="7"/>
  <c r="P160" i="7" s="1"/>
  <c r="BE160" i="7" s="1"/>
  <c r="BI159" i="7"/>
  <c r="BH159" i="7"/>
  <c r="BG159" i="7"/>
  <c r="BF159" i="7"/>
  <c r="X159" i="7"/>
  <c r="W159" i="7"/>
  <c r="AD159" i="7"/>
  <c r="AB159" i="7"/>
  <c r="Z159" i="7"/>
  <c r="V159" i="7"/>
  <c r="P159" i="7" s="1"/>
  <c r="BE159" i="7" s="1"/>
  <c r="BI158" i="7"/>
  <c r="BH158" i="7"/>
  <c r="BG158" i="7"/>
  <c r="BF158" i="7"/>
  <c r="X158" i="7"/>
  <c r="W158" i="7"/>
  <c r="AD158" i="7"/>
  <c r="AB158" i="7"/>
  <c r="Z158" i="7"/>
  <c r="V158" i="7"/>
  <c r="BK158" i="7" s="1"/>
  <c r="BI156" i="7"/>
  <c r="BH156" i="7"/>
  <c r="BG156" i="7"/>
  <c r="BF156" i="7"/>
  <c r="X156" i="7"/>
  <c r="W156" i="7"/>
  <c r="AD156" i="7"/>
  <c r="AD155" i="7" s="1"/>
  <c r="AB156" i="7"/>
  <c r="Z156" i="7"/>
  <c r="V156" i="7"/>
  <c r="P156" i="7" s="1"/>
  <c r="BE156" i="7" s="1"/>
  <c r="BI152" i="7"/>
  <c r="BH152" i="7"/>
  <c r="BG152" i="7"/>
  <c r="BF152" i="7"/>
  <c r="X152" i="7"/>
  <c r="W152" i="7"/>
  <c r="AD152" i="7"/>
  <c r="AB152" i="7"/>
  <c r="Z152" i="7"/>
  <c r="V152" i="7"/>
  <c r="BK152" i="7" s="1"/>
  <c r="BI150" i="7"/>
  <c r="BH150" i="7"/>
  <c r="BG150" i="7"/>
  <c r="BF150" i="7"/>
  <c r="X150" i="7"/>
  <c r="W150" i="7"/>
  <c r="AD150" i="7"/>
  <c r="AB150" i="7"/>
  <c r="Z150" i="7"/>
  <c r="V150" i="7"/>
  <c r="P150" i="7" s="1"/>
  <c r="BE150" i="7" s="1"/>
  <c r="BI148" i="7"/>
  <c r="BH148" i="7"/>
  <c r="BG148" i="7"/>
  <c r="BF148" i="7"/>
  <c r="X148" i="7"/>
  <c r="W148" i="7"/>
  <c r="AD148" i="7"/>
  <c r="AB148" i="7"/>
  <c r="Z148" i="7"/>
  <c r="V148" i="7"/>
  <c r="P148" i="7" s="1"/>
  <c r="BE148" i="7" s="1"/>
  <c r="BI146" i="7"/>
  <c r="BH146" i="7"/>
  <c r="BG146" i="7"/>
  <c r="BF146" i="7"/>
  <c r="X146" i="7"/>
  <c r="W146" i="7"/>
  <c r="AD146" i="7"/>
  <c r="AB146" i="7"/>
  <c r="Z146" i="7"/>
  <c r="V146" i="7"/>
  <c r="P146" i="7" s="1"/>
  <c r="BE146" i="7" s="1"/>
  <c r="BI141" i="7"/>
  <c r="BH141" i="7"/>
  <c r="BG141" i="7"/>
  <c r="BF141" i="7"/>
  <c r="X141" i="7"/>
  <c r="W141" i="7"/>
  <c r="AD141" i="7"/>
  <c r="AB141" i="7"/>
  <c r="Z141" i="7"/>
  <c r="V141" i="7"/>
  <c r="BK141" i="7" s="1"/>
  <c r="BI139" i="7"/>
  <c r="BH139" i="7"/>
  <c r="BG139" i="7"/>
  <c r="BF139" i="7"/>
  <c r="X139" i="7"/>
  <c r="W139" i="7"/>
  <c r="AD139" i="7"/>
  <c r="AB139" i="7"/>
  <c r="Z139" i="7"/>
  <c r="V139" i="7"/>
  <c r="P139" i="7" s="1"/>
  <c r="BE139" i="7" s="1"/>
  <c r="BI137" i="7"/>
  <c r="BH137" i="7"/>
  <c r="BG137" i="7"/>
  <c r="BF137" i="7"/>
  <c r="X137" i="7"/>
  <c r="W137" i="7"/>
  <c r="AD137" i="7"/>
  <c r="AB137" i="7"/>
  <c r="Z137" i="7"/>
  <c r="V137" i="7"/>
  <c r="P137" i="7" s="1"/>
  <c r="BE137" i="7" s="1"/>
  <c r="BI134" i="7"/>
  <c r="BH134" i="7"/>
  <c r="BG134" i="7"/>
  <c r="BF134" i="7"/>
  <c r="X134" i="7"/>
  <c r="W134" i="7"/>
  <c r="AD134" i="7"/>
  <c r="AB134" i="7"/>
  <c r="Z134" i="7"/>
  <c r="V134" i="7"/>
  <c r="P134" i="7" s="1"/>
  <c r="BE134" i="7" s="1"/>
  <c r="BI132" i="7"/>
  <c r="BH132" i="7"/>
  <c r="BG132" i="7"/>
  <c r="BF132" i="7"/>
  <c r="X132" i="7"/>
  <c r="W132" i="7"/>
  <c r="AD132" i="7"/>
  <c r="AB132" i="7"/>
  <c r="Z132" i="7"/>
  <c r="V132" i="7"/>
  <c r="P132" i="7" s="1"/>
  <c r="BE132" i="7" s="1"/>
  <c r="BI130" i="7"/>
  <c r="BH130" i="7"/>
  <c r="BG130" i="7"/>
  <c r="BF130" i="7"/>
  <c r="X130" i="7"/>
  <c r="W130" i="7"/>
  <c r="AD130" i="7"/>
  <c r="AB130" i="7"/>
  <c r="Z130" i="7"/>
  <c r="V130" i="7"/>
  <c r="BK130" i="7" s="1"/>
  <c r="BI127" i="7"/>
  <c r="BH127" i="7"/>
  <c r="BG127" i="7"/>
  <c r="BF127" i="7"/>
  <c r="X127" i="7"/>
  <c r="W127" i="7"/>
  <c r="AD127" i="7"/>
  <c r="AB127" i="7"/>
  <c r="Z127" i="7"/>
  <c r="V127" i="7"/>
  <c r="BK127" i="7" s="1"/>
  <c r="BI125" i="7"/>
  <c r="BH125" i="7"/>
  <c r="BG125" i="7"/>
  <c r="BF125" i="7"/>
  <c r="X125" i="7"/>
  <c r="W125" i="7"/>
  <c r="AD125" i="7"/>
  <c r="AB125" i="7"/>
  <c r="Z125" i="7"/>
  <c r="V125" i="7"/>
  <c r="P125" i="7" s="1"/>
  <c r="BE125" i="7" s="1"/>
  <c r="BI123" i="7"/>
  <c r="BH123" i="7"/>
  <c r="BG123" i="7"/>
  <c r="BF123" i="7"/>
  <c r="X123" i="7"/>
  <c r="W123" i="7"/>
  <c r="AD123" i="7"/>
  <c r="AB123" i="7"/>
  <c r="Z123" i="7"/>
  <c r="V123" i="7"/>
  <c r="BE123" i="7" s="1"/>
  <c r="BI122" i="7"/>
  <c r="BH122" i="7"/>
  <c r="BG122" i="7"/>
  <c r="BF122" i="7"/>
  <c r="X122" i="7"/>
  <c r="W122" i="7"/>
  <c r="AD122" i="7"/>
  <c r="AB122" i="7"/>
  <c r="Z122" i="7"/>
  <c r="V122" i="7"/>
  <c r="BE122" i="7" s="1"/>
  <c r="BI121" i="7"/>
  <c r="BH121" i="7"/>
  <c r="BG121" i="7"/>
  <c r="BF121" i="7"/>
  <c r="X121" i="7"/>
  <c r="W121" i="7"/>
  <c r="AD121" i="7"/>
  <c r="AB121" i="7"/>
  <c r="Z121" i="7"/>
  <c r="V121" i="7"/>
  <c r="BE121" i="7" s="1"/>
  <c r="BI120" i="7"/>
  <c r="BH120" i="7"/>
  <c r="BG120" i="7"/>
  <c r="BF120" i="7"/>
  <c r="X120" i="7"/>
  <c r="W120" i="7"/>
  <c r="AD120" i="7"/>
  <c r="AB120" i="7"/>
  <c r="Z120" i="7"/>
  <c r="V120" i="7"/>
  <c r="BK120" i="7" s="1"/>
  <c r="M114" i="7"/>
  <c r="M113" i="7"/>
  <c r="F113" i="7"/>
  <c r="F111" i="7"/>
  <c r="F109" i="7"/>
  <c r="M83" i="7"/>
  <c r="M82" i="7"/>
  <c r="F82" i="7"/>
  <c r="F80" i="7"/>
  <c r="F78" i="7"/>
  <c r="O15" i="7"/>
  <c r="E15" i="7"/>
  <c r="F114" i="7" s="1"/>
  <c r="O14" i="7"/>
  <c r="O9" i="7"/>
  <c r="M111" i="7" s="1"/>
  <c r="F6" i="7"/>
  <c r="F108" i="7" s="1"/>
  <c r="W155" i="7" l="1"/>
  <c r="Z124" i="7"/>
  <c r="X124" i="7"/>
  <c r="K90" i="7" s="1"/>
  <c r="Z129" i="7"/>
  <c r="X129" i="7"/>
  <c r="K91" i="7" s="1"/>
  <c r="AB129" i="7"/>
  <c r="AB119" i="7" s="1"/>
  <c r="Z155" i="7"/>
  <c r="BK189" i="7"/>
  <c r="BK156" i="7"/>
  <c r="AD124" i="7"/>
  <c r="AD129" i="7"/>
  <c r="AB176" i="7"/>
  <c r="P172" i="7"/>
  <c r="BE172" i="7" s="1"/>
  <c r="X155" i="7"/>
  <c r="K94" i="7" s="1"/>
  <c r="H36" i="7"/>
  <c r="Z136" i="7"/>
  <c r="X136" i="7"/>
  <c r="K92" i="7" s="1"/>
  <c r="P164" i="7"/>
  <c r="BE164" i="7" s="1"/>
  <c r="AD176" i="7"/>
  <c r="AD161" i="7" s="1"/>
  <c r="AD154" i="7" s="1"/>
  <c r="W129" i="7"/>
  <c r="H91" i="7" s="1"/>
  <c r="AB155" i="7"/>
  <c r="W176" i="7"/>
  <c r="H96" i="7" s="1"/>
  <c r="H34" i="7"/>
  <c r="AD136" i="7"/>
  <c r="AD119" i="7" s="1"/>
  <c r="BK139" i="7"/>
  <c r="Z176" i="7"/>
  <c r="Z161" i="7" s="1"/>
  <c r="X176" i="7"/>
  <c r="K96" i="7" s="1"/>
  <c r="BK181" i="7"/>
  <c r="P194" i="7"/>
  <c r="BE194" i="7" s="1"/>
  <c r="BE120" i="7"/>
  <c r="BK167" i="7"/>
  <c r="P178" i="7"/>
  <c r="BE178" i="7" s="1"/>
  <c r="P127" i="7"/>
  <c r="BE127" i="7" s="1"/>
  <c r="P186" i="7"/>
  <c r="BE186" i="7" s="1"/>
  <c r="BK123" i="7"/>
  <c r="AB124" i="7"/>
  <c r="W124" i="7"/>
  <c r="H90" i="7" s="1"/>
  <c r="P130" i="7"/>
  <c r="BE130" i="7" s="1"/>
  <c r="P152" i="7"/>
  <c r="BE152" i="7" s="1"/>
  <c r="BK175" i="7"/>
  <c r="H35" i="7"/>
  <c r="H37" i="7"/>
  <c r="BK125" i="7"/>
  <c r="BK124" i="7" s="1"/>
  <c r="M124" i="7" s="1"/>
  <c r="M90" i="7" s="1"/>
  <c r="AB136" i="7"/>
  <c r="W136" i="7"/>
  <c r="H92" i="7" s="1"/>
  <c r="P141" i="7"/>
  <c r="BE141" i="7" s="1"/>
  <c r="BK150" i="7"/>
  <c r="P158" i="7"/>
  <c r="BE158" i="7" s="1"/>
  <c r="BK163" i="7"/>
  <c r="P168" i="7"/>
  <c r="BE168" i="7" s="1"/>
  <c r="BK171" i="7"/>
  <c r="BK177" i="7"/>
  <c r="P182" i="7"/>
  <c r="BE182" i="7" s="1"/>
  <c r="BK185" i="7"/>
  <c r="P190" i="7"/>
  <c r="BE190" i="7" s="1"/>
  <c r="BK193" i="7"/>
  <c r="BK196" i="7"/>
  <c r="BK195" i="7" s="1"/>
  <c r="M195" i="7" s="1"/>
  <c r="M97" i="7" s="1"/>
  <c r="M80" i="7"/>
  <c r="F77" i="7"/>
  <c r="H94" i="7"/>
  <c r="AB161" i="7"/>
  <c r="F83" i="7"/>
  <c r="BK122" i="7"/>
  <c r="BK134" i="7"/>
  <c r="BK137" i="7"/>
  <c r="BK148" i="7"/>
  <c r="BK160" i="7"/>
  <c r="BK162" i="7"/>
  <c r="BK166" i="7"/>
  <c r="BK170" i="7"/>
  <c r="BK174" i="7"/>
  <c r="BK180" i="7"/>
  <c r="BK184" i="7"/>
  <c r="BK188" i="7"/>
  <c r="BK192" i="7"/>
  <c r="M34" i="7"/>
  <c r="BK121" i="7"/>
  <c r="BK132" i="7"/>
  <c r="BK146" i="7"/>
  <c r="BK159" i="7"/>
  <c r="BK165" i="7"/>
  <c r="BK169" i="7"/>
  <c r="BK173" i="7"/>
  <c r="BK179" i="7"/>
  <c r="BK183" i="7"/>
  <c r="BK187" i="7"/>
  <c r="BK191" i="7"/>
  <c r="Z119" i="7" l="1"/>
  <c r="Z154" i="7"/>
  <c r="Z118" i="7" s="1"/>
  <c r="Z117" i="7" s="1"/>
  <c r="AB154" i="7"/>
  <c r="AB118" i="7"/>
  <c r="AB117" i="7" s="1"/>
  <c r="X161" i="7"/>
  <c r="K95" i="7" s="1"/>
  <c r="X119" i="7"/>
  <c r="K89" i="7" s="1"/>
  <c r="BK129" i="7"/>
  <c r="M129" i="7" s="1"/>
  <c r="M91" i="7" s="1"/>
  <c r="BK155" i="7"/>
  <c r="M155" i="7" s="1"/>
  <c r="M94" i="7" s="1"/>
  <c r="W161" i="7"/>
  <c r="BK176" i="7"/>
  <c r="M176" i="7" s="1"/>
  <c r="M96" i="7" s="1"/>
  <c r="W119" i="7"/>
  <c r="AD118" i="7"/>
  <c r="AD117" i="7" s="1"/>
  <c r="BK136" i="7"/>
  <c r="M136" i="7" s="1"/>
  <c r="M92" i="7" s="1"/>
  <c r="X154" i="7" l="1"/>
  <c r="BK161" i="7"/>
  <c r="M161" i="7" s="1"/>
  <c r="M95" i="7" s="1"/>
  <c r="H95" i="7"/>
  <c r="W154" i="7"/>
  <c r="H93" i="7" s="1"/>
  <c r="H89" i="7"/>
  <c r="BK119" i="7"/>
  <c r="K93" i="7" l="1"/>
  <c r="X118" i="7"/>
  <c r="BK154" i="7"/>
  <c r="M154" i="7" s="1"/>
  <c r="M93" i="7" s="1"/>
  <c r="W118" i="7"/>
  <c r="H88" i="7" s="1"/>
  <c r="M119" i="7"/>
  <c r="M89" i="7" s="1"/>
  <c r="BK118" i="7" l="1"/>
  <c r="BK117" i="7" s="1"/>
  <c r="M117" i="7" s="1"/>
  <c r="M87" i="7" s="1"/>
  <c r="L100" i="7" s="1"/>
  <c r="X117" i="7"/>
  <c r="K87" i="7" s="1"/>
  <c r="M29" i="7" s="1"/>
  <c r="K88" i="7"/>
  <c r="W117" i="7"/>
  <c r="H87" i="7" s="1"/>
  <c r="M28" i="7" s="1"/>
  <c r="M118" i="7"/>
  <c r="M88" i="7" s="1"/>
  <c r="M27" i="7" l="1"/>
  <c r="M31" i="7" s="1"/>
  <c r="H33" i="7" s="1"/>
  <c r="M33" i="7" l="1"/>
  <c r="L39" i="7" l="1"/>
</calcChain>
</file>

<file path=xl/sharedStrings.xml><?xml version="1.0" encoding="utf-8"?>
<sst xmlns="http://schemas.openxmlformats.org/spreadsheetml/2006/main" count="1053" uniqueCount="324">
  <si>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</si>
  <si>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</si>
  <si>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</si>
  <si>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</si>
  <si>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</si>
  <si>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</si>
  <si>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</si>
  <si>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</si>
  <si>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</si>
  <si>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</si>
  <si>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</si>
  <si>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</si>
  <si>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</si>
  <si>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</si>
  <si>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</si>
  <si>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</si>
  <si>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</si>
  <si>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</si>
  <si>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</si>
  <si>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</si>
  <si>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</si>
  <si>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</si>
  <si>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</si>
  <si>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</si>
  <si>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</si>
  <si>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</si>
  <si>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</si>
  <si>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</si>
  <si>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</si>
  <si>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</si>
  <si>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</si>
  <si>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</si>
  <si>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</si>
  <si>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</si>
  <si>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</si>
  <si>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</si>
  <si>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</si>
  <si>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</si>
  <si>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</si>
  <si>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</si>
  <si>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</si>
  <si>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</si>
  <si>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</si>
  <si>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</si>
  <si>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</si>
  <si>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</si>
  <si>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</si>
  <si>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{98e4bb78-f6cc-4a13-8644-8c9a9607b439}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</si>
  <si>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</si>
  <si>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</si>
  <si>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</si>
  <si>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</si>
  <si>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</si>
  <si>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</si>
  <si>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</si>
  <si>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</si>
  <si>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</si>
  <si>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</si>
  <si>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</si>
  <si>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</si>
  <si>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</si>
  <si>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</si>
  <si>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</si>
  <si>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</si>
  <si>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</si>
  <si>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</si>
  <si>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</si>
  <si>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</si>
  <si>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</si>
  <si>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</si>
  <si>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</si>
  <si>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</si>
  <si>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</si>
  <si>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</si>
  <si>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</si>
  <si>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</si>
  <si>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</si>
  <si>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</si>
  <si>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</si>
  <si>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</si>
  <si>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</si>
  <si>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</si>
  <si>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</si>
  <si>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</si>
  <si>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</si>
  <si>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</si>
  <si>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</si>
  <si>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</si>
  <si>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</si>
  <si>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</si>
  <si>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</si>
  <si>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</si>
  <si>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</si>
  <si>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</si>
  <si>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001001002</t>
  </si>
  <si>
    <t>3</t>
  </si>
  <si>
    <t>001001006</t>
  </si>
  <si>
    <t>001001007</t>
  </si>
  <si>
    <t>5</t>
  </si>
  <si>
    <t>132201101</t>
  </si>
  <si>
    <t>Hloubení rýh š do 600 mm v hornině tř. 3 objemu do 100 m3</t>
  </si>
  <si>
    <t>m3</t>
  </si>
  <si>
    <t>VV</t>
  </si>
  <si>
    <t>6</t>
  </si>
  <si>
    <t>132201109</t>
  </si>
  <si>
    <t>Příplatek za lepivost k hloubení rýh š do 600 mm v hornině tř. 3</t>
  </si>
  <si>
    <t>7</t>
  </si>
  <si>
    <t>Součet</t>
  </si>
  <si>
    <t>8</t>
  </si>
  <si>
    <t>9</t>
  </si>
  <si>
    <t>m2</t>
  </si>
  <si>
    <t>10</t>
  </si>
  <si>
    <t>11</t>
  </si>
  <si>
    <t>12</t>
  </si>
  <si>
    <t>13</t>
  </si>
  <si>
    <t>161101101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</si>
  <si>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</si>
  <si>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</si>
  <si>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</si>
  <si>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</si>
  <si>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</si>
  <si>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</si>
  <si>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171201211</t>
  </si>
  <si>
    <t>Poplatek za uložení odpadu ze sypaniny na skládce (skládkovné)</t>
  </si>
  <si>
    <t>t</t>
  </si>
  <si>
    <t>17</t>
  </si>
  <si>
    <t>171201201</t>
  </si>
  <si>
    <t>uložení sypaniny na skládku</t>
  </si>
  <si>
    <t>18</t>
  </si>
  <si>
    <t>174101101</t>
  </si>
  <si>
    <t>Zásyp jam, šachet rýh nebo kolem objektů sypaninou se zhutněním</t>
  </si>
  <si>
    <t>19</t>
  </si>
  <si>
    <t>M</t>
  </si>
  <si>
    <t>583336980</t>
  </si>
  <si>
    <t>20</t>
  </si>
  <si>
    <t>583312900</t>
  </si>
  <si>
    <t>kamenivo těžené drobné frakce 0-2 třída D</t>
  </si>
  <si>
    <t>175111101</t>
  </si>
  <si>
    <t>Obsypání potrubí ručně sypaninou bez prohození, uloženou do 3 m</t>
  </si>
  <si>
    <t>22</t>
  </si>
  <si>
    <t>175151101</t>
  </si>
  <si>
    <t>Obsypání potrubí strojně sypaninou bez prohození, uloženou do 3 m</t>
  </si>
  <si>
    <t>23</t>
  </si>
  <si>
    <t>24</t>
  </si>
  <si>
    <t>m</t>
  </si>
  <si>
    <t>25</t>
  </si>
  <si>
    <t>26</t>
  </si>
  <si>
    <t>ks</t>
  </si>
  <si>
    <t>27</t>
  </si>
  <si>
    <t>28</t>
  </si>
  <si>
    <t>29</t>
  </si>
  <si>
    <t>kus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</si>
  <si>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</si>
  <si>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</si>
  <si>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</si>
  <si>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</si>
  <si>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</si>
  <si>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</si>
  <si>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</si>
  <si>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</si>
  <si>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</si>
  <si>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</si>
  <si>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</si>
  <si>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</si>
  <si>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</si>
  <si>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</si>
  <si>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</si>
  <si>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</si>
  <si>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</si>
  <si>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</si>
  <si>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</si>
  <si>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998276101</t>
  </si>
  <si>
    <t>Přesun hmot pro trubní vedení z trub z plastických hmot otevřený výkop</t>
  </si>
  <si>
    <t>150-050-522</t>
  </si>
  <si>
    <t>GF- ZS teleskopická L=1,00-1,50m</t>
  </si>
  <si>
    <t>899401111</t>
  </si>
  <si>
    <t>Osazení poklopů litinových ventilových</t>
  </si>
  <si>
    <t>7.2.11</t>
  </si>
  <si>
    <t>Ventilkový poklop VODA</t>
  </si>
  <si>
    <t>7.2.10</t>
  </si>
  <si>
    <t>podložka rektifikační pod poklop</t>
  </si>
  <si>
    <t>879171111</t>
  </si>
  <si>
    <t>Montáž vodovodní přípojky na potrubí DN 32</t>
  </si>
  <si>
    <t xml:space="preserve">      85 - Potrubí z trub litinových</t>
  </si>
  <si>
    <t xml:space="preserve">        89 - Ostatní konstrukce</t>
  </si>
  <si>
    <t>857242122</t>
  </si>
  <si>
    <t>Montáž litinových tvarovek jednoosých přírubových otevřený výkop DN 80</t>
  </si>
  <si>
    <t>FF80/100</t>
  </si>
  <si>
    <t>FF80/300</t>
  </si>
  <si>
    <t>N DN80</t>
  </si>
  <si>
    <t>877241101</t>
  </si>
  <si>
    <t>Montáž elektrospojek na potrubí z PE trub d 90</t>
  </si>
  <si>
    <t>891241112</t>
  </si>
  <si>
    <t>Montáž vodovodních šoupátek otevřený výkop DN 80</t>
  </si>
  <si>
    <t>3.1.80</t>
  </si>
  <si>
    <t>Šoupátko přírubové krátké F4 DN80, PN 16, bez ručního kola</t>
  </si>
  <si>
    <t>Podkladní nosná deska pod šoupátkové poklopy</t>
  </si>
  <si>
    <t>899401112</t>
  </si>
  <si>
    <t>Osazení poklopů litinových šoupátkových</t>
  </si>
  <si>
    <t>7.2.13Plast</t>
  </si>
  <si>
    <t>891247111</t>
  </si>
  <si>
    <t>Montáž hydrantů podzemních DN 80</t>
  </si>
  <si>
    <t>12.1.1.801000</t>
  </si>
  <si>
    <t>899401113</t>
  </si>
  <si>
    <t>Osazení poklopů litinových hydrantových</t>
  </si>
  <si>
    <t>7.21</t>
  </si>
  <si>
    <t>Hydrantový poklop s nápisem HYDRANT, tuhý</t>
  </si>
  <si>
    <t>49</t>
  </si>
  <si>
    <t>50</t>
  </si>
  <si>
    <t>51</t>
  </si>
  <si>
    <t>52</t>
  </si>
  <si>
    <t>53</t>
  </si>
  <si>
    <t>-1416581518</t>
  </si>
  <si>
    <t>2041293304</t>
  </si>
  <si>
    <t>-2047012228</t>
  </si>
  <si>
    <t>-821901861</t>
  </si>
  <si>
    <t>-1339806346</t>
  </si>
  <si>
    <t>4,00*0,45*1,20</t>
  </si>
  <si>
    <t>335262438</t>
  </si>
  <si>
    <t>4,00*0,45*1,20*0,20</t>
  </si>
  <si>
    <t>1259773023</t>
  </si>
  <si>
    <t>-909241563</t>
  </si>
  <si>
    <t>-149639002</t>
  </si>
  <si>
    <t>4,00*0,45*1,20*5     "      na trvalou skládku do 15 km -x5</t>
  </si>
  <si>
    <t>-761661231</t>
  </si>
  <si>
    <t>-2009783710</t>
  </si>
  <si>
    <t>4,00*0,45*1,20*1,800</t>
  </si>
  <si>
    <t>876083133</t>
  </si>
  <si>
    <t>4,00*0,45*1,20      "    celý výkop</t>
  </si>
  <si>
    <t>-4,00*0,45*0,45   "   odpočet lože vč.obsypu pískem</t>
  </si>
  <si>
    <t>1,35= množství zásypu štěrkopískem</t>
  </si>
  <si>
    <t>-1106104845</t>
  </si>
  <si>
    <t>1,35*1,800</t>
  </si>
  <si>
    <t>-2081934517</t>
  </si>
  <si>
    <t>4,00*0,45*0,45*1,800       "     hmotnost lože +obsyp pískem</t>
  </si>
  <si>
    <t>-397069297</t>
  </si>
  <si>
    <t>4,00*0,45*0,45*0,50       "    ruční a strojní obsyp z 50% množství</t>
  </si>
  <si>
    <t>1879208279</t>
  </si>
  <si>
    <t>-238165660</t>
  </si>
  <si>
    <t>1+1+1</t>
  </si>
  <si>
    <t>-696540743</t>
  </si>
  <si>
    <t>1380604994</t>
  </si>
  <si>
    <t>1949762437</t>
  </si>
  <si>
    <t>871171141</t>
  </si>
  <si>
    <t>Montáž potrubí z PE100 SDR 11 otevřený výkop svařovaných na tupo D 40 x 3,7 mm</t>
  </si>
  <si>
    <t>-2070843341</t>
  </si>
  <si>
    <t>40 x 3,00</t>
  </si>
  <si>
    <t>Potrubí RC, PE100, SDR11, D40</t>
  </si>
  <si>
    <t>208271841</t>
  </si>
  <si>
    <t>871211141</t>
  </si>
  <si>
    <t>Montáž potrubí z PE100 SDR 11 otevřený výkop svařovaných na tupo D 63 x 5,8 mm</t>
  </si>
  <si>
    <t>292810819</t>
  </si>
  <si>
    <t>63 x 5,8</t>
  </si>
  <si>
    <t>Potrubí RC, PE 100, SDR 11-D63</t>
  </si>
  <si>
    <t>-2127399694</t>
  </si>
  <si>
    <t>877171101</t>
  </si>
  <si>
    <t>Montáž elektrospojek na potrubí z PE trub d 40</t>
  </si>
  <si>
    <t>-1635238880</t>
  </si>
  <si>
    <t>753-901-646</t>
  </si>
  <si>
    <t>Elektro redukce PE 100 SDR11 D32/D40</t>
  </si>
  <si>
    <t>-1835301801</t>
  </si>
  <si>
    <t>877211101</t>
  </si>
  <si>
    <t>Montáž elektrospojek na potrubí z PE trub d 63</t>
  </si>
  <si>
    <t>-466396214</t>
  </si>
  <si>
    <t>753-901-656</t>
  </si>
  <si>
    <t>Elektroredukce PE100 , SDR 11, D32/63</t>
  </si>
  <si>
    <t>810774312</t>
  </si>
  <si>
    <t>-1083885150</t>
  </si>
  <si>
    <t>753-901-831</t>
  </si>
  <si>
    <t>Elektro redukce  PE100, SDR11, D63/90</t>
  </si>
  <si>
    <t>-1691193046</t>
  </si>
  <si>
    <t>877241127</t>
  </si>
  <si>
    <t>Montáž elektro navrtávacích T-kusů ventil a 360° otočná odbočka na potrubí z PE trub d 90/40</t>
  </si>
  <si>
    <t>-875642406</t>
  </si>
  <si>
    <t>193-155-055</t>
  </si>
  <si>
    <t>-1343058753</t>
  </si>
  <si>
    <t>1524505600</t>
  </si>
  <si>
    <t>-206144615</t>
  </si>
  <si>
    <t>-1994374063</t>
  </si>
  <si>
    <t>1178422770</t>
  </si>
  <si>
    <t>7.5.5.1080</t>
  </si>
  <si>
    <t>104756597</t>
  </si>
  <si>
    <t>7.2.10.1</t>
  </si>
  <si>
    <t>575473904</t>
  </si>
  <si>
    <t>842218643</t>
  </si>
  <si>
    <t>275361748</t>
  </si>
  <si>
    <t>-951279139</t>
  </si>
  <si>
    <t>-2090275481</t>
  </si>
  <si>
    <t>-1071154727</t>
  </si>
  <si>
    <t>-893547754</t>
  </si>
  <si>
    <t>7.2.10.2</t>
  </si>
  <si>
    <t>Podkladní nosná deska pod hydrantový poklop</t>
  </si>
  <si>
    <t>1686810768</t>
  </si>
  <si>
    <t>1622631037</t>
  </si>
  <si>
    <t>1777649039</t>
  </si>
  <si>
    <t>1534045416</t>
  </si>
  <si>
    <t>693110030</t>
  </si>
  <si>
    <t>geotextilie tkaná (polypropylen) PK-TEX PP 40 200 g/m2</t>
  </si>
  <si>
    <t>613025714</t>
  </si>
  <si>
    <t>899000001</t>
  </si>
  <si>
    <t>838481263</t>
  </si>
  <si>
    <t>899000002</t>
  </si>
  <si>
    <t>-1927520709</t>
  </si>
  <si>
    <t>899000003</t>
  </si>
  <si>
    <t xml:space="preserve">Zahradní hadice PE 1" </t>
  </si>
  <si>
    <t>-1855017645</t>
  </si>
  <si>
    <t>1634441887</t>
  </si>
  <si>
    <t>Svislé přemístění výkopku z horniny tř. 1 až 4 hl. výkopu do 2,5 m</t>
  </si>
  <si>
    <t>kamenivo drcené hrubé přírodní, frakce 32-63</t>
  </si>
  <si>
    <t>Tvarovky z tvarné litiny FF DN80/100 přírubové</t>
  </si>
  <si>
    <t>Tvarovky z tvarné litiny FF DN80/300 přírubové</t>
  </si>
  <si>
    <t>Koleno patkové N DN80</t>
  </si>
  <si>
    <t>podzemní hydrant dle DIN z tvárné litiny (GGG), DN 80, krycí hl.1,250 m</t>
  </si>
  <si>
    <t>SO 17.1 - Přípojka pro závlahy</t>
  </si>
  <si>
    <t xml:space="preserve">Zemní souprava teleskopická Rd 1,20-1,80m </t>
  </si>
  <si>
    <t>Poklop šoupátkový  litinový</t>
  </si>
  <si>
    <t>Elektro tvarovka sedlová,navrtávací T-kus odbočkový s uzavíracím ventilem D90/D40, PE 100, SDR11</t>
  </si>
  <si>
    <t>Dodávka a osazení  vodoměrného tubusu dle OVaK a.s.</t>
  </si>
  <si>
    <t>Dodání hydrantového nástavce na hydrant DN 80 s 2x napojeném na zahradní hadice  PE 1" dle specifikace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</si>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</sst>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color rgb="FF80008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9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0" xfId="0" applyNumberFormat="1" applyFont="1" applyBorder="1" applyAlignment="1"/>
    <xf numFmtId="166" fontId="23" fillId="0" borderId="10" xfId="0" applyNumberFormat="1" applyFont="1" applyBorder="1" applyAlignment="1"/>
    <xf numFmtId="166" fontId="23" fillId="0" borderId="11" xfId="0" applyNumberFormat="1" applyFont="1" applyBorder="1" applyAlignment="1"/>
    <xf numFmtId="4" fontId="24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9" fillId="0" borderId="12" xfId="0" applyFont="1" applyBorder="1" applyAlignment="1"/>
    <xf numFmtId="4" fontId="9" fillId="0" borderId="0" xfId="0" applyNumberFormat="1" applyFont="1" applyBorder="1" applyAlignment="1"/>
    <xf numFmtId="166" fontId="9" fillId="0" borderId="0" xfId="0" applyNumberFormat="1" applyFont="1" applyBorder="1" applyAlignment="1"/>
    <xf numFmtId="166" fontId="9" fillId="0" borderId="13" xfId="0" applyNumberFormat="1" applyFont="1" applyBorder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3" fillId="2" borderId="0" xfId="1" applyFont="1" applyFill="1" applyAlignment="1" applyProtection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20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30" fillId="0" borderId="23" xfId="0" applyFont="1" applyFill="1" applyBorder="1" applyAlignment="1" applyProtection="1">
      <alignment horizontal="left" vertical="center" wrapText="1"/>
      <protection locked="0"/>
    </xf>
    <xf numFmtId="0" fontId="26" fillId="0" borderId="23" xfId="0" applyFont="1" applyFill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4" fontId="20" fillId="4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4" fontId="9" fillId="0" borderId="21" xfId="0" applyNumberFormat="1" applyFont="1" applyBorder="1" applyAlignment="1"/>
    <xf numFmtId="4" fontId="9" fillId="0" borderId="21" xfId="0" applyNumberFormat="1" applyFont="1" applyBorder="1" applyAlignment="1">
      <alignment vertical="center"/>
    </xf>
    <xf numFmtId="0" fontId="27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1" fillId="0" borderId="23" xfId="0" applyFont="1" applyFill="1" applyBorder="1" applyAlignment="1" applyProtection="1">
      <alignment horizontal="left" vertical="center" wrapText="1"/>
      <protection locked="0"/>
    </xf>
    <xf numFmtId="0" fontId="32" fillId="0" borderId="23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197"/>
  <sheetViews>
    <sheetView showGridLines="0" tabSelected="1" zoomScaleNormal="100" workbookViewId="0">
      <pane ySplit="1" topLeftCell="A5" activePane="bottomLeft" state="frozen"/>
      <selection pane="bottomLeft" activeCell="E24" sqref="E24:L24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5"/>
      <c r="B1" s="10"/>
      <c r="C1" s="10"/>
      <c r="D1" s="11" t="s">
        <v>0</v>
      </c>
      <c r="E1" s="10"/>
      <c r="F1" s="12" t="s">
        <v>48</v>
      </c>
      <c r="G1" s="12"/>
      <c r="H1" s="149" t="s">
        <v>49</v>
      </c>
      <c r="I1" s="149"/>
      <c r="J1" s="149"/>
      <c r="K1" s="149"/>
      <c r="L1" s="12" t="s">
        <v>50</v>
      </c>
      <c r="M1" s="10"/>
      <c r="N1" s="10"/>
      <c r="O1" s="11" t="s">
        <v>51</v>
      </c>
      <c r="P1" s="10"/>
      <c r="Q1" s="10"/>
      <c r="R1" s="10"/>
      <c r="S1" s="12" t="s">
        <v>52</v>
      </c>
      <c r="T1" s="12"/>
      <c r="U1" s="55"/>
      <c r="V1" s="5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 x14ac:dyDescent="0.3">
      <c r="C2" s="204" t="s">
        <v>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150" t="s">
        <v>5</v>
      </c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T2" s="14" t="s">
        <v>47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53</v>
      </c>
    </row>
    <row r="4" spans="1:66" ht="36.9" customHeight="1" x14ac:dyDescent="0.3">
      <c r="B4" s="18"/>
      <c r="C4" s="178" t="s">
        <v>54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"/>
      <c r="T4" s="20" t="s">
        <v>8</v>
      </c>
      <c r="AT4" s="14" t="s">
        <v>2</v>
      </c>
    </row>
    <row r="5" spans="1:66" ht="6.9" customHeight="1" x14ac:dyDescent="0.3">
      <c r="B5" s="18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19"/>
    </row>
    <row r="6" spans="1:66" ht="25.35" customHeight="1" x14ac:dyDescent="0.3">
      <c r="B6" s="18"/>
      <c r="C6" s="21"/>
      <c r="D6" s="24" t="s">
        <v>9</v>
      </c>
      <c r="E6" s="21"/>
      <c r="F6" s="180" t="e">
        <f>#REF!</f>
        <v>#REF!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21"/>
      <c r="R6" s="19"/>
    </row>
    <row r="7" spans="1:66" s="1" customFormat="1" ht="32.85" customHeight="1" x14ac:dyDescent="0.3">
      <c r="B7" s="25"/>
      <c r="C7" s="26"/>
      <c r="D7" s="23" t="s">
        <v>55</v>
      </c>
      <c r="E7" s="26"/>
      <c r="F7" s="210" t="s">
        <v>313</v>
      </c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26"/>
      <c r="R7" s="27"/>
    </row>
    <row r="8" spans="1:66" s="1" customFormat="1" ht="14.4" customHeight="1" x14ac:dyDescent="0.3">
      <c r="B8" s="25"/>
      <c r="C8" s="26"/>
      <c r="D8" s="24" t="s">
        <v>10</v>
      </c>
      <c r="E8" s="26"/>
      <c r="F8" s="22" t="s">
        <v>1</v>
      </c>
      <c r="G8" s="26"/>
      <c r="H8" s="26"/>
      <c r="I8" s="26"/>
      <c r="J8" s="26"/>
      <c r="K8" s="26"/>
      <c r="L8" s="26"/>
      <c r="M8" s="24" t="s">
        <v>11</v>
      </c>
      <c r="N8" s="26"/>
      <c r="O8" s="22" t="s">
        <v>1</v>
      </c>
      <c r="P8" s="26"/>
      <c r="Q8" s="26"/>
      <c r="R8" s="27"/>
    </row>
    <row r="9" spans="1:66" s="1" customFormat="1" ht="14.4" customHeight="1" x14ac:dyDescent="0.3">
      <c r="B9" s="25"/>
      <c r="C9" s="26"/>
      <c r="D9" s="24" t="s">
        <v>12</v>
      </c>
      <c r="E9" s="26"/>
      <c r="F9" s="22" t="s">
        <v>13</v>
      </c>
      <c r="G9" s="26"/>
      <c r="H9" s="26"/>
      <c r="I9" s="26"/>
      <c r="J9" s="26"/>
      <c r="K9" s="26"/>
      <c r="L9" s="26"/>
      <c r="M9" s="24" t="s">
        <v>14</v>
      </c>
      <c r="N9" s="26"/>
      <c r="O9" s="183" t="e">
        <f>#REF!</f>
        <v>#REF!</v>
      </c>
      <c r="P9" s="183"/>
      <c r="Q9" s="26"/>
      <c r="R9" s="27"/>
    </row>
    <row r="10" spans="1:66" s="1" customFormat="1" ht="10.95" customHeight="1" x14ac:dyDescent="0.3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</row>
    <row r="11" spans="1:66" s="1" customFormat="1" ht="14.4" customHeight="1" x14ac:dyDescent="0.3">
      <c r="B11" s="25"/>
      <c r="C11" s="26"/>
      <c r="D11" s="24" t="s">
        <v>15</v>
      </c>
      <c r="E11" s="26"/>
      <c r="F11" s="26"/>
      <c r="G11" s="26"/>
      <c r="H11" s="26"/>
      <c r="I11" s="26"/>
      <c r="J11" s="26"/>
      <c r="K11" s="26"/>
      <c r="L11" s="26"/>
      <c r="M11" s="24" t="s">
        <v>16</v>
      </c>
      <c r="N11" s="26"/>
      <c r="O11" s="184" t="s">
        <v>1</v>
      </c>
      <c r="P11" s="184"/>
      <c r="Q11" s="26"/>
      <c r="R11" s="27"/>
    </row>
    <row r="12" spans="1:66" s="1" customFormat="1" ht="18" customHeight="1" x14ac:dyDescent="0.3">
      <c r="B12" s="25"/>
      <c r="C12" s="26"/>
      <c r="D12" s="26"/>
      <c r="E12" s="22" t="s">
        <v>17</v>
      </c>
      <c r="F12" s="26"/>
      <c r="G12" s="26"/>
      <c r="H12" s="26"/>
      <c r="I12" s="26"/>
      <c r="J12" s="26"/>
      <c r="K12" s="26"/>
      <c r="L12" s="26"/>
      <c r="M12" s="24" t="s">
        <v>18</v>
      </c>
      <c r="N12" s="26"/>
      <c r="O12" s="184" t="s">
        <v>1</v>
      </c>
      <c r="P12" s="184"/>
      <c r="Q12" s="26"/>
      <c r="R12" s="27"/>
    </row>
    <row r="13" spans="1:66" s="1" customFormat="1" ht="6.9" customHeight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66" s="1" customFormat="1" ht="14.4" customHeight="1" x14ac:dyDescent="0.3">
      <c r="B14" s="25"/>
      <c r="C14" s="26"/>
      <c r="D14" s="24" t="s">
        <v>19</v>
      </c>
      <c r="E14" s="26"/>
      <c r="F14" s="26"/>
      <c r="G14" s="26"/>
      <c r="H14" s="26"/>
      <c r="I14" s="26"/>
      <c r="J14" s="26"/>
      <c r="K14" s="26"/>
      <c r="L14" s="26"/>
      <c r="M14" s="24" t="s">
        <v>16</v>
      </c>
      <c r="N14" s="26"/>
      <c r="O14" s="184" t="e">
        <f>IF(#REF!="","",#REF!)</f>
        <v>#REF!</v>
      </c>
      <c r="P14" s="184"/>
      <c r="Q14" s="26"/>
      <c r="R14" s="27"/>
    </row>
    <row r="15" spans="1:66" s="1" customFormat="1" ht="18" customHeight="1" x14ac:dyDescent="0.3">
      <c r="B15" s="25"/>
      <c r="C15" s="26"/>
      <c r="D15" s="26"/>
      <c r="E15" s="22" t="e">
        <f>IF(#REF!="","",#REF!)</f>
        <v>#REF!</v>
      </c>
      <c r="F15" s="26"/>
      <c r="G15" s="26"/>
      <c r="H15" s="26"/>
      <c r="I15" s="26"/>
      <c r="J15" s="26"/>
      <c r="K15" s="26"/>
      <c r="L15" s="26"/>
      <c r="M15" s="24" t="s">
        <v>18</v>
      </c>
      <c r="N15" s="26"/>
      <c r="O15" s="184" t="e">
        <f>IF(#REF!="","",#REF!)</f>
        <v>#REF!</v>
      </c>
      <c r="P15" s="184"/>
      <c r="Q15" s="26"/>
      <c r="R15" s="27"/>
    </row>
    <row r="16" spans="1:66" s="1" customFormat="1" ht="6.9" customHeight="1" x14ac:dyDescent="0.3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/>
    </row>
    <row r="17" spans="2:18" s="1" customFormat="1" ht="14.4" customHeight="1" x14ac:dyDescent="0.3">
      <c r="B17" s="25"/>
      <c r="C17" s="26"/>
      <c r="D17" s="24" t="s">
        <v>20</v>
      </c>
      <c r="E17" s="26"/>
      <c r="F17" s="26"/>
      <c r="G17" s="26"/>
      <c r="H17" s="26"/>
      <c r="I17" s="26"/>
      <c r="J17" s="26"/>
      <c r="K17" s="26"/>
      <c r="L17" s="26"/>
      <c r="M17" s="24" t="s">
        <v>16</v>
      </c>
      <c r="N17" s="26"/>
      <c r="O17" s="184" t="s">
        <v>1</v>
      </c>
      <c r="P17" s="184"/>
      <c r="Q17" s="26"/>
      <c r="R17" s="27"/>
    </row>
    <row r="18" spans="2:18" s="1" customFormat="1" ht="18" customHeight="1" x14ac:dyDescent="0.3">
      <c r="B18" s="25"/>
      <c r="C18" s="26"/>
      <c r="D18" s="26"/>
      <c r="E18" s="22" t="s">
        <v>21</v>
      </c>
      <c r="F18" s="26"/>
      <c r="G18" s="26"/>
      <c r="H18" s="26"/>
      <c r="I18" s="26"/>
      <c r="J18" s="26"/>
      <c r="K18" s="26"/>
      <c r="L18" s="26"/>
      <c r="M18" s="24" t="s">
        <v>18</v>
      </c>
      <c r="N18" s="26"/>
      <c r="O18" s="184" t="s">
        <v>1</v>
      </c>
      <c r="P18" s="184"/>
      <c r="Q18" s="26"/>
      <c r="R18" s="27"/>
    </row>
    <row r="19" spans="2:18" s="1" customFormat="1" ht="6.9" customHeight="1" x14ac:dyDescent="0.3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</row>
    <row r="20" spans="2:18" s="1" customFormat="1" ht="14.4" customHeight="1" x14ac:dyDescent="0.3">
      <c r="B20" s="25"/>
      <c r="C20" s="26"/>
      <c r="D20" s="24" t="s">
        <v>22</v>
      </c>
      <c r="E20" s="26"/>
      <c r="F20" s="26"/>
      <c r="G20" s="26"/>
      <c r="H20" s="26"/>
      <c r="I20" s="26"/>
      <c r="J20" s="26"/>
      <c r="K20" s="26"/>
      <c r="L20" s="26"/>
      <c r="M20" s="24" t="s">
        <v>16</v>
      </c>
      <c r="N20" s="26"/>
      <c r="O20" s="184" t="s">
        <v>1</v>
      </c>
      <c r="P20" s="184"/>
      <c r="Q20" s="26"/>
      <c r="R20" s="27"/>
    </row>
    <row r="21" spans="2:18" s="1" customFormat="1" ht="18" customHeight="1" x14ac:dyDescent="0.3">
      <c r="B21" s="25"/>
      <c r="C21" s="26"/>
      <c r="D21" s="26"/>
      <c r="E21" s="22"/>
      <c r="F21" s="26"/>
      <c r="G21" s="26"/>
      <c r="H21" s="26"/>
      <c r="I21" s="26"/>
      <c r="J21" s="26"/>
      <c r="K21" s="26"/>
      <c r="L21" s="26"/>
      <c r="M21" s="24" t="s">
        <v>18</v>
      </c>
      <c r="N21" s="26"/>
      <c r="O21" s="184" t="s">
        <v>1</v>
      </c>
      <c r="P21" s="184"/>
      <c r="Q21" s="26"/>
      <c r="R21" s="27"/>
    </row>
    <row r="22" spans="2:18" s="1" customFormat="1" ht="6.9" customHeight="1" x14ac:dyDescent="0.3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2:18" s="1" customFormat="1" ht="14.4" customHeight="1" x14ac:dyDescent="0.3">
      <c r="B23" s="25"/>
      <c r="C23" s="26"/>
      <c r="D23" s="24" t="s">
        <v>23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22.5" customHeight="1" x14ac:dyDescent="0.3">
      <c r="B24" s="25"/>
      <c r="C24" s="26"/>
      <c r="D24" s="26"/>
      <c r="E24" s="200"/>
      <c r="F24" s="201"/>
      <c r="G24" s="201"/>
      <c r="H24" s="201"/>
      <c r="I24" s="201"/>
      <c r="J24" s="201"/>
      <c r="K24" s="201"/>
      <c r="L24" s="201"/>
      <c r="M24" s="26"/>
      <c r="N24" s="26"/>
      <c r="O24" s="26"/>
      <c r="P24" s="26"/>
      <c r="Q24" s="26"/>
      <c r="R24" s="27"/>
    </row>
    <row r="25" spans="2:18" s="1" customFormat="1" ht="6.9" customHeigh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2:18" s="1" customFormat="1" ht="6.9" customHeight="1" x14ac:dyDescent="0.3">
      <c r="B26" s="25"/>
      <c r="C26" s="2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26"/>
      <c r="R26" s="27"/>
    </row>
    <row r="27" spans="2:18" s="1" customFormat="1" ht="14.4" customHeight="1" x14ac:dyDescent="0.3">
      <c r="B27" s="25"/>
      <c r="C27" s="26"/>
      <c r="D27" s="56" t="s">
        <v>56</v>
      </c>
      <c r="E27" s="26"/>
      <c r="F27" s="26"/>
      <c r="G27" s="26"/>
      <c r="H27" s="26"/>
      <c r="I27" s="26"/>
      <c r="J27" s="26"/>
      <c r="K27" s="26"/>
      <c r="L27" s="26"/>
      <c r="M27" s="202">
        <f>M87</f>
        <v>0</v>
      </c>
      <c r="N27" s="202"/>
      <c r="O27" s="202"/>
      <c r="P27" s="202"/>
      <c r="Q27" s="26"/>
      <c r="R27" s="27"/>
    </row>
    <row r="28" spans="2:18" s="1" customFormat="1" ht="13.2" x14ac:dyDescent="0.3">
      <c r="B28" s="25"/>
      <c r="C28" s="26"/>
      <c r="D28" s="26"/>
      <c r="E28" s="24" t="s">
        <v>24</v>
      </c>
      <c r="F28" s="26"/>
      <c r="G28" s="26"/>
      <c r="H28" s="26"/>
      <c r="I28" s="26"/>
      <c r="J28" s="26"/>
      <c r="K28" s="26"/>
      <c r="L28" s="26"/>
      <c r="M28" s="203">
        <f>H87</f>
        <v>0</v>
      </c>
      <c r="N28" s="203"/>
      <c r="O28" s="203"/>
      <c r="P28" s="203"/>
      <c r="Q28" s="26"/>
      <c r="R28" s="27"/>
    </row>
    <row r="29" spans="2:18" s="1" customFormat="1" ht="13.2" x14ac:dyDescent="0.3">
      <c r="B29" s="25"/>
      <c r="C29" s="26"/>
      <c r="D29" s="26"/>
      <c r="E29" s="24" t="s">
        <v>25</v>
      </c>
      <c r="F29" s="26"/>
      <c r="G29" s="26"/>
      <c r="H29" s="26"/>
      <c r="I29" s="26"/>
      <c r="J29" s="26"/>
      <c r="K29" s="26"/>
      <c r="L29" s="26"/>
      <c r="M29" s="203">
        <f>K87</f>
        <v>0</v>
      </c>
      <c r="N29" s="203"/>
      <c r="O29" s="203"/>
      <c r="P29" s="203"/>
      <c r="Q29" s="26"/>
      <c r="R29" s="27"/>
    </row>
    <row r="30" spans="2:18" s="1" customFormat="1" ht="6.9" customHeight="1" x14ac:dyDescent="0.3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</row>
    <row r="31" spans="2:18" s="1" customFormat="1" ht="25.35" customHeight="1" x14ac:dyDescent="0.3">
      <c r="B31" s="25"/>
      <c r="C31" s="26"/>
      <c r="D31" s="57" t="s">
        <v>26</v>
      </c>
      <c r="E31" s="26"/>
      <c r="F31" s="26"/>
      <c r="G31" s="26"/>
      <c r="H31" s="26"/>
      <c r="I31" s="26"/>
      <c r="J31" s="26"/>
      <c r="K31" s="26"/>
      <c r="L31" s="26"/>
      <c r="M31" s="199">
        <f>M27</f>
        <v>0</v>
      </c>
      <c r="N31" s="179"/>
      <c r="O31" s="179"/>
      <c r="P31" s="179"/>
      <c r="Q31" s="26"/>
      <c r="R31" s="27"/>
    </row>
    <row r="32" spans="2:18" s="1" customFormat="1" ht="6.9" customHeight="1" x14ac:dyDescent="0.3">
      <c r="B32" s="25"/>
      <c r="C32" s="2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6"/>
      <c r="R32" s="27"/>
    </row>
    <row r="33" spans="2:18" s="1" customFormat="1" ht="14.4" customHeight="1" x14ac:dyDescent="0.3">
      <c r="B33" s="25"/>
      <c r="C33" s="26"/>
      <c r="D33" s="28" t="s">
        <v>27</v>
      </c>
      <c r="E33" s="28" t="s">
        <v>28</v>
      </c>
      <c r="F33" s="29">
        <v>0.21</v>
      </c>
      <c r="G33" s="58" t="s">
        <v>29</v>
      </c>
      <c r="H33" s="195">
        <f>M31</f>
        <v>0</v>
      </c>
      <c r="I33" s="179"/>
      <c r="J33" s="179"/>
      <c r="K33" s="26"/>
      <c r="L33" s="26"/>
      <c r="M33" s="195">
        <f>H33*0.21</f>
        <v>0</v>
      </c>
      <c r="N33" s="179"/>
      <c r="O33" s="179"/>
      <c r="P33" s="179"/>
      <c r="Q33" s="26"/>
      <c r="R33" s="27"/>
    </row>
    <row r="34" spans="2:18" s="1" customFormat="1" ht="14.4" customHeight="1" x14ac:dyDescent="0.3">
      <c r="B34" s="25"/>
      <c r="C34" s="26"/>
      <c r="D34" s="26"/>
      <c r="E34" s="28" t="s">
        <v>30</v>
      </c>
      <c r="F34" s="29">
        <v>0.15</v>
      </c>
      <c r="G34" s="58" t="s">
        <v>29</v>
      </c>
      <c r="H34" s="195">
        <f>ROUND((SUM(BF99:BF99)+SUM(BF117:BF196)), 2)</f>
        <v>0</v>
      </c>
      <c r="I34" s="179"/>
      <c r="J34" s="179"/>
      <c r="K34" s="26"/>
      <c r="L34" s="26"/>
      <c r="M34" s="195">
        <f>ROUND(ROUND((SUM(BF99:BF99)+SUM(BF117:BF196)), 2)*F34, 2)</f>
        <v>0</v>
      </c>
      <c r="N34" s="179"/>
      <c r="O34" s="179"/>
      <c r="P34" s="179"/>
      <c r="Q34" s="26"/>
      <c r="R34" s="27"/>
    </row>
    <row r="35" spans="2:18" s="1" customFormat="1" ht="14.4" hidden="1" customHeight="1" x14ac:dyDescent="0.3">
      <c r="B35" s="25"/>
      <c r="C35" s="26"/>
      <c r="D35" s="26"/>
      <c r="E35" s="28" t="s">
        <v>31</v>
      </c>
      <c r="F35" s="29">
        <v>0.21</v>
      </c>
      <c r="G35" s="58" t="s">
        <v>29</v>
      </c>
      <c r="H35" s="195">
        <f>ROUND((SUM(BG99:BG99)+SUM(BG117:BG196)), 2)</f>
        <v>0</v>
      </c>
      <c r="I35" s="179"/>
      <c r="J35" s="179"/>
      <c r="K35" s="26"/>
      <c r="L35" s="26"/>
      <c r="M35" s="195">
        <v>0</v>
      </c>
      <c r="N35" s="179"/>
      <c r="O35" s="179"/>
      <c r="P35" s="179"/>
      <c r="Q35" s="26"/>
      <c r="R35" s="27"/>
    </row>
    <row r="36" spans="2:18" s="1" customFormat="1" ht="14.4" hidden="1" customHeight="1" x14ac:dyDescent="0.3">
      <c r="B36" s="25"/>
      <c r="C36" s="26"/>
      <c r="D36" s="26"/>
      <c r="E36" s="28" t="s">
        <v>32</v>
      </c>
      <c r="F36" s="29">
        <v>0.15</v>
      </c>
      <c r="G36" s="58" t="s">
        <v>29</v>
      </c>
      <c r="H36" s="195">
        <f>ROUND((SUM(BH99:BH99)+SUM(BH117:BH196)), 2)</f>
        <v>0</v>
      </c>
      <c r="I36" s="179"/>
      <c r="J36" s="179"/>
      <c r="K36" s="26"/>
      <c r="L36" s="26"/>
      <c r="M36" s="195">
        <v>0</v>
      </c>
      <c r="N36" s="179"/>
      <c r="O36" s="179"/>
      <c r="P36" s="179"/>
      <c r="Q36" s="26"/>
      <c r="R36" s="27"/>
    </row>
    <row r="37" spans="2:18" s="1" customFormat="1" ht="14.4" hidden="1" customHeight="1" x14ac:dyDescent="0.3">
      <c r="B37" s="25"/>
      <c r="C37" s="26"/>
      <c r="D37" s="26"/>
      <c r="E37" s="28" t="s">
        <v>33</v>
      </c>
      <c r="F37" s="29">
        <v>0</v>
      </c>
      <c r="G37" s="58" t="s">
        <v>29</v>
      </c>
      <c r="H37" s="195">
        <f>ROUND((SUM(BI99:BI99)+SUM(BI117:BI196)), 2)</f>
        <v>0</v>
      </c>
      <c r="I37" s="179"/>
      <c r="J37" s="179"/>
      <c r="K37" s="26"/>
      <c r="L37" s="26"/>
      <c r="M37" s="195">
        <v>0</v>
      </c>
      <c r="N37" s="179"/>
      <c r="O37" s="179"/>
      <c r="P37" s="179"/>
      <c r="Q37" s="26"/>
      <c r="R37" s="27"/>
    </row>
    <row r="38" spans="2:18" s="1" customFormat="1" ht="6.9" customHeight="1" x14ac:dyDescent="0.3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2:18" s="1" customFormat="1" ht="25.35" customHeight="1" x14ac:dyDescent="0.3">
      <c r="B39" s="25"/>
      <c r="C39" s="54"/>
      <c r="D39" s="60" t="s">
        <v>34</v>
      </c>
      <c r="E39" s="47"/>
      <c r="F39" s="47"/>
      <c r="G39" s="61" t="s">
        <v>35</v>
      </c>
      <c r="H39" s="62" t="s">
        <v>36</v>
      </c>
      <c r="I39" s="47"/>
      <c r="J39" s="47"/>
      <c r="K39" s="47"/>
      <c r="L39" s="196">
        <f>SUM(M31:M37)</f>
        <v>0</v>
      </c>
      <c r="M39" s="196"/>
      <c r="N39" s="196"/>
      <c r="O39" s="196"/>
      <c r="P39" s="197"/>
      <c r="Q39" s="54"/>
      <c r="R39" s="27"/>
    </row>
    <row r="40" spans="2:18" s="1" customFormat="1" ht="14.4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s="1" customFormat="1" ht="14.4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2:18" x14ac:dyDescent="0.3">
      <c r="B42" s="18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19"/>
    </row>
    <row r="43" spans="2:18" x14ac:dyDescent="0.3">
      <c r="B43" s="18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19"/>
    </row>
    <row r="44" spans="2:18" x14ac:dyDescent="0.3">
      <c r="B44" s="18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9"/>
    </row>
    <row r="45" spans="2:18" x14ac:dyDescent="0.3">
      <c r="B45" s="18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19"/>
    </row>
    <row r="46" spans="2:18" x14ac:dyDescent="0.3">
      <c r="B46" s="18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19"/>
    </row>
    <row r="47" spans="2:18" x14ac:dyDescent="0.3">
      <c r="B47" s="18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19"/>
    </row>
    <row r="48" spans="2:18" x14ac:dyDescent="0.3">
      <c r="B48" s="18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19"/>
    </row>
    <row r="49" spans="2:18" s="1" customFormat="1" ht="14.4" x14ac:dyDescent="0.3">
      <c r="B49" s="25"/>
      <c r="C49" s="26"/>
      <c r="D49" s="31" t="s">
        <v>37</v>
      </c>
      <c r="E49" s="32"/>
      <c r="F49" s="32"/>
      <c r="G49" s="32"/>
      <c r="H49" s="33"/>
      <c r="I49" s="26"/>
      <c r="J49" s="31" t="s">
        <v>38</v>
      </c>
      <c r="K49" s="32"/>
      <c r="L49" s="32"/>
      <c r="M49" s="32"/>
      <c r="N49" s="32"/>
      <c r="O49" s="32"/>
      <c r="P49" s="33"/>
      <c r="Q49" s="26"/>
      <c r="R49" s="27"/>
    </row>
    <row r="50" spans="2:18" x14ac:dyDescent="0.3">
      <c r="B50" s="18"/>
      <c r="C50" s="21"/>
      <c r="D50" s="34"/>
      <c r="E50" s="21"/>
      <c r="F50" s="21"/>
      <c r="G50" s="21"/>
      <c r="H50" s="35"/>
      <c r="I50" s="21"/>
      <c r="J50" s="34"/>
      <c r="K50" s="21"/>
      <c r="L50" s="21"/>
      <c r="M50" s="21"/>
      <c r="N50" s="21"/>
      <c r="O50" s="21"/>
      <c r="P50" s="35"/>
      <c r="Q50" s="21"/>
      <c r="R50" s="19"/>
    </row>
    <row r="51" spans="2:18" x14ac:dyDescent="0.3">
      <c r="B51" s="18"/>
      <c r="C51" s="21"/>
      <c r="D51" s="34"/>
      <c r="E51" s="21"/>
      <c r="F51" s="21"/>
      <c r="G51" s="21"/>
      <c r="H51" s="35"/>
      <c r="I51" s="21"/>
      <c r="J51" s="34"/>
      <c r="K51" s="21"/>
      <c r="L51" s="21"/>
      <c r="M51" s="21"/>
      <c r="N51" s="21"/>
      <c r="O51" s="21"/>
      <c r="P51" s="35"/>
      <c r="Q51" s="21"/>
      <c r="R51" s="19"/>
    </row>
    <row r="52" spans="2:18" x14ac:dyDescent="0.3">
      <c r="B52" s="18"/>
      <c r="C52" s="21"/>
      <c r="D52" s="34"/>
      <c r="E52" s="21"/>
      <c r="F52" s="21"/>
      <c r="G52" s="21"/>
      <c r="H52" s="35"/>
      <c r="I52" s="21"/>
      <c r="J52" s="34"/>
      <c r="K52" s="21"/>
      <c r="L52" s="21"/>
      <c r="M52" s="21"/>
      <c r="N52" s="21"/>
      <c r="O52" s="21"/>
      <c r="P52" s="35"/>
      <c r="Q52" s="21"/>
      <c r="R52" s="19"/>
    </row>
    <row r="53" spans="2:18" x14ac:dyDescent="0.3">
      <c r="B53" s="18"/>
      <c r="C53" s="21"/>
      <c r="D53" s="34"/>
      <c r="E53" s="21"/>
      <c r="F53" s="21"/>
      <c r="G53" s="21"/>
      <c r="H53" s="35"/>
      <c r="I53" s="21"/>
      <c r="J53" s="34"/>
      <c r="K53" s="21"/>
      <c r="L53" s="21"/>
      <c r="M53" s="21"/>
      <c r="N53" s="21"/>
      <c r="O53" s="21"/>
      <c r="P53" s="35"/>
      <c r="Q53" s="21"/>
      <c r="R53" s="19"/>
    </row>
    <row r="54" spans="2:18" x14ac:dyDescent="0.3">
      <c r="B54" s="18"/>
      <c r="C54" s="21"/>
      <c r="D54" s="34"/>
      <c r="E54" s="21"/>
      <c r="F54" s="21"/>
      <c r="G54" s="21"/>
      <c r="H54" s="35"/>
      <c r="I54" s="21"/>
      <c r="J54" s="34"/>
      <c r="K54" s="21"/>
      <c r="L54" s="21"/>
      <c r="M54" s="21"/>
      <c r="N54" s="21"/>
      <c r="O54" s="21"/>
      <c r="P54" s="35"/>
      <c r="Q54" s="21"/>
      <c r="R54" s="19"/>
    </row>
    <row r="55" spans="2:18" x14ac:dyDescent="0.3">
      <c r="B55" s="18"/>
      <c r="C55" s="21"/>
      <c r="D55" s="34"/>
      <c r="E55" s="21"/>
      <c r="F55" s="21"/>
      <c r="G55" s="21"/>
      <c r="H55" s="35"/>
      <c r="I55" s="21"/>
      <c r="J55" s="34"/>
      <c r="K55" s="21"/>
      <c r="L55" s="21"/>
      <c r="M55" s="21"/>
      <c r="N55" s="21"/>
      <c r="O55" s="21"/>
      <c r="P55" s="35"/>
      <c r="Q55" s="21"/>
      <c r="R55" s="19"/>
    </row>
    <row r="56" spans="2:18" x14ac:dyDescent="0.3">
      <c r="B56" s="18"/>
      <c r="C56" s="21"/>
      <c r="D56" s="34"/>
      <c r="E56" s="21"/>
      <c r="F56" s="21"/>
      <c r="G56" s="21"/>
      <c r="H56" s="35"/>
      <c r="I56" s="21"/>
      <c r="J56" s="34"/>
      <c r="K56" s="21"/>
      <c r="L56" s="21"/>
      <c r="M56" s="21"/>
      <c r="N56" s="21"/>
      <c r="O56" s="21"/>
      <c r="P56" s="35"/>
      <c r="Q56" s="21"/>
      <c r="R56" s="19"/>
    </row>
    <row r="57" spans="2:18" x14ac:dyDescent="0.3">
      <c r="B57" s="18"/>
      <c r="C57" s="21"/>
      <c r="D57" s="34"/>
      <c r="E57" s="21"/>
      <c r="F57" s="21"/>
      <c r="G57" s="21"/>
      <c r="H57" s="35"/>
      <c r="I57" s="21"/>
      <c r="J57" s="34"/>
      <c r="K57" s="21"/>
      <c r="L57" s="21"/>
      <c r="M57" s="21"/>
      <c r="N57" s="21"/>
      <c r="O57" s="21"/>
      <c r="P57" s="35"/>
      <c r="Q57" s="21"/>
      <c r="R57" s="19"/>
    </row>
    <row r="58" spans="2:18" s="1" customFormat="1" ht="14.4" x14ac:dyDescent="0.3">
      <c r="B58" s="25"/>
      <c r="C58" s="26"/>
      <c r="D58" s="36" t="s">
        <v>39</v>
      </c>
      <c r="E58" s="37"/>
      <c r="F58" s="37"/>
      <c r="G58" s="38" t="s">
        <v>40</v>
      </c>
      <c r="H58" s="39"/>
      <c r="I58" s="26"/>
      <c r="J58" s="36" t="s">
        <v>39</v>
      </c>
      <c r="K58" s="37"/>
      <c r="L58" s="37"/>
      <c r="M58" s="37"/>
      <c r="N58" s="38" t="s">
        <v>40</v>
      </c>
      <c r="O58" s="37"/>
      <c r="P58" s="39"/>
      <c r="Q58" s="26"/>
      <c r="R58" s="27"/>
    </row>
    <row r="59" spans="2:18" x14ac:dyDescent="0.3">
      <c r="B59" s="18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19"/>
    </row>
    <row r="60" spans="2:18" s="1" customFormat="1" ht="14.4" x14ac:dyDescent="0.3">
      <c r="B60" s="25"/>
      <c r="C60" s="26"/>
      <c r="D60" s="31" t="s">
        <v>41</v>
      </c>
      <c r="E60" s="32"/>
      <c r="F60" s="32"/>
      <c r="G60" s="32"/>
      <c r="H60" s="33"/>
      <c r="I60" s="26"/>
      <c r="J60" s="31" t="s">
        <v>42</v>
      </c>
      <c r="K60" s="32"/>
      <c r="L60" s="32"/>
      <c r="M60" s="32"/>
      <c r="N60" s="32"/>
      <c r="O60" s="32"/>
      <c r="P60" s="33"/>
      <c r="Q60" s="26"/>
      <c r="R60" s="27"/>
    </row>
    <row r="61" spans="2:18" x14ac:dyDescent="0.3">
      <c r="B61" s="18"/>
      <c r="C61" s="21"/>
      <c r="D61" s="34"/>
      <c r="E61" s="21"/>
      <c r="F61" s="21"/>
      <c r="G61" s="21"/>
      <c r="H61" s="35"/>
      <c r="I61" s="21"/>
      <c r="J61" s="34"/>
      <c r="K61" s="21"/>
      <c r="L61" s="21"/>
      <c r="M61" s="21"/>
      <c r="N61" s="21"/>
      <c r="O61" s="21"/>
      <c r="P61" s="35"/>
      <c r="Q61" s="21"/>
      <c r="R61" s="19"/>
    </row>
    <row r="62" spans="2:18" x14ac:dyDescent="0.3">
      <c r="B62" s="18"/>
      <c r="C62" s="21"/>
      <c r="D62" s="34"/>
      <c r="E62" s="21"/>
      <c r="F62" s="21"/>
      <c r="G62" s="21"/>
      <c r="H62" s="35"/>
      <c r="I62" s="21"/>
      <c r="J62" s="34"/>
      <c r="K62" s="21"/>
      <c r="L62" s="21"/>
      <c r="M62" s="21"/>
      <c r="N62" s="21"/>
      <c r="O62" s="21"/>
      <c r="P62" s="35"/>
      <c r="Q62" s="21"/>
      <c r="R62" s="19"/>
    </row>
    <row r="63" spans="2:18" x14ac:dyDescent="0.3">
      <c r="B63" s="18"/>
      <c r="C63" s="21"/>
      <c r="D63" s="34"/>
      <c r="E63" s="21"/>
      <c r="F63" s="21"/>
      <c r="G63" s="21"/>
      <c r="H63" s="35"/>
      <c r="I63" s="21"/>
      <c r="J63" s="34"/>
      <c r="K63" s="21"/>
      <c r="L63" s="21"/>
      <c r="M63" s="21"/>
      <c r="N63" s="21"/>
      <c r="O63" s="21"/>
      <c r="P63" s="35"/>
      <c r="Q63" s="21"/>
      <c r="R63" s="19"/>
    </row>
    <row r="64" spans="2:18" x14ac:dyDescent="0.3">
      <c r="B64" s="18"/>
      <c r="C64" s="21"/>
      <c r="D64" s="34"/>
      <c r="E64" s="21"/>
      <c r="F64" s="21"/>
      <c r="G64" s="21"/>
      <c r="H64" s="35"/>
      <c r="I64" s="21"/>
      <c r="J64" s="34"/>
      <c r="K64" s="21"/>
      <c r="L64" s="21"/>
      <c r="M64" s="21"/>
      <c r="N64" s="21"/>
      <c r="O64" s="21"/>
      <c r="P64" s="35"/>
      <c r="Q64" s="21"/>
      <c r="R64" s="19"/>
    </row>
    <row r="65" spans="2:18" x14ac:dyDescent="0.3">
      <c r="B65" s="18"/>
      <c r="C65" s="21"/>
      <c r="D65" s="34"/>
      <c r="E65" s="21"/>
      <c r="F65" s="21"/>
      <c r="G65" s="21"/>
      <c r="H65" s="35"/>
      <c r="I65" s="21"/>
      <c r="J65" s="34"/>
      <c r="K65" s="21"/>
      <c r="L65" s="21"/>
      <c r="M65" s="21"/>
      <c r="N65" s="21"/>
      <c r="O65" s="21"/>
      <c r="P65" s="35"/>
      <c r="Q65" s="21"/>
      <c r="R65" s="19"/>
    </row>
    <row r="66" spans="2:18" x14ac:dyDescent="0.3">
      <c r="B66" s="18"/>
      <c r="C66" s="21"/>
      <c r="D66" s="34"/>
      <c r="E66" s="21"/>
      <c r="F66" s="21"/>
      <c r="G66" s="21"/>
      <c r="H66" s="35"/>
      <c r="I66" s="21"/>
      <c r="J66" s="34"/>
      <c r="K66" s="21"/>
      <c r="L66" s="21"/>
      <c r="M66" s="21"/>
      <c r="N66" s="21"/>
      <c r="O66" s="21"/>
      <c r="P66" s="35"/>
      <c r="Q66" s="21"/>
      <c r="R66" s="19"/>
    </row>
    <row r="67" spans="2:18" x14ac:dyDescent="0.3">
      <c r="B67" s="18"/>
      <c r="C67" s="21"/>
      <c r="D67" s="34"/>
      <c r="E67" s="21"/>
      <c r="F67" s="21"/>
      <c r="G67" s="21"/>
      <c r="H67" s="35"/>
      <c r="I67" s="21"/>
      <c r="J67" s="34"/>
      <c r="K67" s="21"/>
      <c r="L67" s="21"/>
      <c r="M67" s="21"/>
      <c r="N67" s="21"/>
      <c r="O67" s="21"/>
      <c r="P67" s="35"/>
      <c r="Q67" s="21"/>
      <c r="R67" s="19"/>
    </row>
    <row r="68" spans="2:18" x14ac:dyDescent="0.3">
      <c r="B68" s="18"/>
      <c r="C68" s="21"/>
      <c r="D68" s="34"/>
      <c r="E68" s="21"/>
      <c r="F68" s="21"/>
      <c r="G68" s="21"/>
      <c r="H68" s="35"/>
      <c r="I68" s="21"/>
      <c r="J68" s="34"/>
      <c r="K68" s="21"/>
      <c r="L68" s="21"/>
      <c r="M68" s="21"/>
      <c r="N68" s="21"/>
      <c r="O68" s="21"/>
      <c r="P68" s="35"/>
      <c r="Q68" s="21"/>
      <c r="R68" s="19"/>
    </row>
    <row r="69" spans="2:18" s="1" customFormat="1" ht="14.4" x14ac:dyDescent="0.3">
      <c r="B69" s="25"/>
      <c r="C69" s="26"/>
      <c r="D69" s="36" t="s">
        <v>39</v>
      </c>
      <c r="E69" s="37"/>
      <c r="F69" s="37"/>
      <c r="G69" s="38" t="s">
        <v>40</v>
      </c>
      <c r="H69" s="39"/>
      <c r="I69" s="26"/>
      <c r="J69" s="36" t="s">
        <v>39</v>
      </c>
      <c r="K69" s="37"/>
      <c r="L69" s="37"/>
      <c r="M69" s="37"/>
      <c r="N69" s="38" t="s">
        <v>40</v>
      </c>
      <c r="O69" s="37"/>
      <c r="P69" s="39"/>
      <c r="Q69" s="26"/>
      <c r="R69" s="27"/>
    </row>
    <row r="70" spans="2:18" s="1" customFormat="1" ht="14.4" customHeight="1" x14ac:dyDescent="0.3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2"/>
    </row>
    <row r="74" spans="2:18" s="1" customFormat="1" ht="6.9" customHeight="1" x14ac:dyDescent="0.3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5"/>
    </row>
    <row r="75" spans="2:18" s="1" customFormat="1" ht="36.9" customHeight="1" x14ac:dyDescent="0.3">
      <c r="B75" s="25"/>
      <c r="C75" s="178" t="s">
        <v>57</v>
      </c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27"/>
    </row>
    <row r="76" spans="2:18" s="1" customFormat="1" ht="6.9" customHeight="1" x14ac:dyDescent="0.3"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7"/>
    </row>
    <row r="77" spans="2:18" s="1" customFormat="1" ht="30" customHeight="1" x14ac:dyDescent="0.3">
      <c r="B77" s="25"/>
      <c r="C77" s="24" t="s">
        <v>9</v>
      </c>
      <c r="D77" s="26"/>
      <c r="E77" s="26"/>
      <c r="F77" s="180" t="e">
        <f>F6</f>
        <v>#REF!</v>
      </c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26"/>
      <c r="R77" s="27"/>
    </row>
    <row r="78" spans="2:18" s="1" customFormat="1" ht="36.9" customHeight="1" x14ac:dyDescent="0.3">
      <c r="B78" s="25"/>
      <c r="C78" s="46" t="s">
        <v>55</v>
      </c>
      <c r="D78" s="26"/>
      <c r="E78" s="26"/>
      <c r="F78" s="182" t="str">
        <f>F7</f>
        <v>SO 17.1 - Přípojka pro závlahy</v>
      </c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26"/>
      <c r="R78" s="27"/>
    </row>
    <row r="79" spans="2:18" s="1" customFormat="1" ht="6.9" customHeight="1" x14ac:dyDescent="0.3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</row>
    <row r="80" spans="2:18" s="1" customFormat="1" ht="18" customHeight="1" x14ac:dyDescent="0.3">
      <c r="B80" s="25"/>
      <c r="C80" s="24" t="s">
        <v>12</v>
      </c>
      <c r="D80" s="26"/>
      <c r="E80" s="26"/>
      <c r="F80" s="22" t="str">
        <f>F9</f>
        <v>Ostrava Hrabůvka</v>
      </c>
      <c r="G80" s="26"/>
      <c r="H80" s="26"/>
      <c r="I80" s="26"/>
      <c r="J80" s="26"/>
      <c r="K80" s="24" t="s">
        <v>14</v>
      </c>
      <c r="L80" s="26"/>
      <c r="M80" s="183" t="e">
        <f>IF(O9="","",O9)</f>
        <v>#REF!</v>
      </c>
      <c r="N80" s="183"/>
      <c r="O80" s="183"/>
      <c r="P80" s="183"/>
      <c r="Q80" s="26"/>
      <c r="R80" s="27"/>
    </row>
    <row r="81" spans="2:47" s="1" customFormat="1" ht="6.9" customHeight="1" x14ac:dyDescent="0.3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</row>
    <row r="82" spans="2:47" s="1" customFormat="1" ht="13.2" x14ac:dyDescent="0.3">
      <c r="B82" s="25"/>
      <c r="C82" s="24" t="s">
        <v>15</v>
      </c>
      <c r="D82" s="26"/>
      <c r="E82" s="26"/>
      <c r="F82" s="22" t="str">
        <f>E12</f>
        <v>SMO MO Ostrava Jih, Ostrava Hrabůvka</v>
      </c>
      <c r="G82" s="26"/>
      <c r="H82" s="26"/>
      <c r="I82" s="26"/>
      <c r="J82" s="26"/>
      <c r="K82" s="24" t="s">
        <v>20</v>
      </c>
      <c r="L82" s="26"/>
      <c r="M82" s="184" t="str">
        <f>E18</f>
        <v>Ing. Petr Bělák</v>
      </c>
      <c r="N82" s="184"/>
      <c r="O82" s="184"/>
      <c r="P82" s="184"/>
      <c r="Q82" s="184"/>
      <c r="R82" s="27"/>
    </row>
    <row r="83" spans="2:47" s="1" customFormat="1" ht="14.4" customHeight="1" x14ac:dyDescent="0.3">
      <c r="B83" s="25"/>
      <c r="C83" s="24" t="s">
        <v>19</v>
      </c>
      <c r="D83" s="26"/>
      <c r="E83" s="26"/>
      <c r="F83" s="22" t="e">
        <f>IF(E15="","",E15)</f>
        <v>#REF!</v>
      </c>
      <c r="G83" s="26"/>
      <c r="H83" s="26"/>
      <c r="I83" s="26"/>
      <c r="J83" s="26"/>
      <c r="K83" s="24" t="s">
        <v>22</v>
      </c>
      <c r="L83" s="26"/>
      <c r="M83" s="184">
        <f>E21</f>
        <v>0</v>
      </c>
      <c r="N83" s="184"/>
      <c r="O83" s="184"/>
      <c r="P83" s="184"/>
      <c r="Q83" s="184"/>
      <c r="R83" s="27"/>
    </row>
    <row r="84" spans="2:47" s="1" customFormat="1" ht="10.35" customHeight="1" x14ac:dyDescent="0.3">
      <c r="B84" s="2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7"/>
    </row>
    <row r="85" spans="2:47" s="1" customFormat="1" ht="29.25" customHeight="1" x14ac:dyDescent="0.3">
      <c r="B85" s="25"/>
      <c r="C85" s="189" t="s">
        <v>58</v>
      </c>
      <c r="D85" s="190"/>
      <c r="E85" s="190"/>
      <c r="F85" s="190"/>
      <c r="G85" s="190"/>
      <c r="H85" s="189" t="s">
        <v>59</v>
      </c>
      <c r="I85" s="191"/>
      <c r="J85" s="191"/>
      <c r="K85" s="189" t="s">
        <v>60</v>
      </c>
      <c r="L85" s="190"/>
      <c r="M85" s="189" t="s">
        <v>61</v>
      </c>
      <c r="N85" s="190"/>
      <c r="O85" s="190"/>
      <c r="P85" s="190"/>
      <c r="Q85" s="190"/>
      <c r="R85" s="27"/>
    </row>
    <row r="86" spans="2:47" s="1" customFormat="1" ht="10.35" customHeight="1" x14ac:dyDescent="0.3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</row>
    <row r="87" spans="2:47" s="1" customFormat="1" ht="29.25" customHeight="1" x14ac:dyDescent="0.3">
      <c r="B87" s="25"/>
      <c r="C87" s="63" t="s">
        <v>56</v>
      </c>
      <c r="D87" s="26"/>
      <c r="E87" s="26"/>
      <c r="F87" s="26"/>
      <c r="G87" s="26"/>
      <c r="H87" s="192">
        <f>W117</f>
        <v>0</v>
      </c>
      <c r="I87" s="179"/>
      <c r="J87" s="179"/>
      <c r="K87" s="192">
        <f>X117</f>
        <v>0</v>
      </c>
      <c r="L87" s="179"/>
      <c r="M87" s="192">
        <f>M117</f>
        <v>0</v>
      </c>
      <c r="N87" s="193"/>
      <c r="O87" s="193"/>
      <c r="P87" s="193"/>
      <c r="Q87" s="193"/>
      <c r="R87" s="27"/>
      <c r="AU87" s="14" t="s">
        <v>62</v>
      </c>
    </row>
    <row r="88" spans="2:47" s="2" customFormat="1" ht="24.9" customHeight="1" x14ac:dyDescent="0.3">
      <c r="B88" s="64"/>
      <c r="C88" s="65"/>
      <c r="D88" s="66" t="s">
        <v>63</v>
      </c>
      <c r="E88" s="65"/>
      <c r="F88" s="65"/>
      <c r="G88" s="65"/>
      <c r="H88" s="157">
        <f>W118</f>
        <v>0</v>
      </c>
      <c r="I88" s="194"/>
      <c r="J88" s="194"/>
      <c r="K88" s="157">
        <f>X118</f>
        <v>0</v>
      </c>
      <c r="L88" s="194"/>
      <c r="M88" s="157">
        <f>M118</f>
        <v>0</v>
      </c>
      <c r="N88" s="194"/>
      <c r="O88" s="194"/>
      <c r="P88" s="194"/>
      <c r="Q88" s="194"/>
      <c r="R88" s="67"/>
    </row>
    <row r="89" spans="2:47" s="3" customFormat="1" ht="19.95" customHeight="1" x14ac:dyDescent="0.3">
      <c r="B89" s="68"/>
      <c r="C89" s="69"/>
      <c r="D89" s="70" t="s">
        <v>64</v>
      </c>
      <c r="E89" s="69"/>
      <c r="F89" s="69"/>
      <c r="G89" s="69"/>
      <c r="H89" s="187">
        <f>W119</f>
        <v>0</v>
      </c>
      <c r="I89" s="188"/>
      <c r="J89" s="188"/>
      <c r="K89" s="187">
        <f>X119</f>
        <v>0</v>
      </c>
      <c r="L89" s="188"/>
      <c r="M89" s="187">
        <f>M119</f>
        <v>0</v>
      </c>
      <c r="N89" s="188"/>
      <c r="O89" s="188"/>
      <c r="P89" s="188"/>
      <c r="Q89" s="188"/>
      <c r="R89" s="71"/>
    </row>
    <row r="90" spans="2:47" s="3" customFormat="1" ht="14.85" customHeight="1" x14ac:dyDescent="0.3">
      <c r="B90" s="68"/>
      <c r="C90" s="69"/>
      <c r="D90" s="70" t="s">
        <v>65</v>
      </c>
      <c r="E90" s="69"/>
      <c r="F90" s="69"/>
      <c r="G90" s="69"/>
      <c r="H90" s="187">
        <f>W124</f>
        <v>0</v>
      </c>
      <c r="I90" s="188"/>
      <c r="J90" s="188"/>
      <c r="K90" s="187">
        <f>X124</f>
        <v>0</v>
      </c>
      <c r="L90" s="188"/>
      <c r="M90" s="187">
        <f>M124</f>
        <v>0</v>
      </c>
      <c r="N90" s="188"/>
      <c r="O90" s="188"/>
      <c r="P90" s="188"/>
      <c r="Q90" s="188"/>
      <c r="R90" s="71"/>
    </row>
    <row r="91" spans="2:47" s="3" customFormat="1" ht="14.85" customHeight="1" x14ac:dyDescent="0.3">
      <c r="B91" s="68"/>
      <c r="C91" s="69"/>
      <c r="D91" s="70" t="s">
        <v>66</v>
      </c>
      <c r="E91" s="69"/>
      <c r="F91" s="69"/>
      <c r="G91" s="69"/>
      <c r="H91" s="187">
        <f>W129</f>
        <v>0</v>
      </c>
      <c r="I91" s="188"/>
      <c r="J91" s="188"/>
      <c r="K91" s="187">
        <f>X129</f>
        <v>0</v>
      </c>
      <c r="L91" s="188"/>
      <c r="M91" s="187">
        <f>M129</f>
        <v>0</v>
      </c>
      <c r="N91" s="188"/>
      <c r="O91" s="188"/>
      <c r="P91" s="188"/>
      <c r="Q91" s="188"/>
      <c r="R91" s="71"/>
    </row>
    <row r="92" spans="2:47" s="3" customFormat="1" ht="14.85" customHeight="1" x14ac:dyDescent="0.3">
      <c r="B92" s="68"/>
      <c r="C92" s="69"/>
      <c r="D92" s="70" t="s">
        <v>67</v>
      </c>
      <c r="E92" s="69"/>
      <c r="F92" s="69"/>
      <c r="G92" s="69"/>
      <c r="H92" s="187">
        <f>W136</f>
        <v>0</v>
      </c>
      <c r="I92" s="188"/>
      <c r="J92" s="188"/>
      <c r="K92" s="187">
        <f>X136</f>
        <v>0</v>
      </c>
      <c r="L92" s="188"/>
      <c r="M92" s="187">
        <f>M136</f>
        <v>0</v>
      </c>
      <c r="N92" s="188"/>
      <c r="O92" s="188"/>
      <c r="P92" s="188"/>
      <c r="Q92" s="188"/>
      <c r="R92" s="71"/>
    </row>
    <row r="93" spans="2:47" s="3" customFormat="1" ht="19.95" customHeight="1" x14ac:dyDescent="0.3">
      <c r="B93" s="68"/>
      <c r="C93" s="69"/>
      <c r="D93" s="70" t="s">
        <v>68</v>
      </c>
      <c r="E93" s="69"/>
      <c r="F93" s="69"/>
      <c r="G93" s="69"/>
      <c r="H93" s="187">
        <f>W154</f>
        <v>0</v>
      </c>
      <c r="I93" s="188"/>
      <c r="J93" s="188"/>
      <c r="K93" s="187">
        <f>X154</f>
        <v>0</v>
      </c>
      <c r="L93" s="188"/>
      <c r="M93" s="187">
        <f>M154</f>
        <v>0</v>
      </c>
      <c r="N93" s="188"/>
      <c r="O93" s="188"/>
      <c r="P93" s="188"/>
      <c r="Q93" s="188"/>
      <c r="R93" s="71"/>
    </row>
    <row r="94" spans="2:47" s="3" customFormat="1" ht="14.85" customHeight="1" x14ac:dyDescent="0.3">
      <c r="B94" s="68"/>
      <c r="C94" s="69"/>
      <c r="D94" s="70" t="s">
        <v>183</v>
      </c>
      <c r="E94" s="69"/>
      <c r="F94" s="69"/>
      <c r="G94" s="69"/>
      <c r="H94" s="187">
        <f>W155</f>
        <v>0</v>
      </c>
      <c r="I94" s="188"/>
      <c r="J94" s="188"/>
      <c r="K94" s="187">
        <f>X155</f>
        <v>0</v>
      </c>
      <c r="L94" s="188"/>
      <c r="M94" s="187">
        <f>M155</f>
        <v>0</v>
      </c>
      <c r="N94" s="188"/>
      <c r="O94" s="188"/>
      <c r="P94" s="188"/>
      <c r="Q94" s="188"/>
      <c r="R94" s="71"/>
    </row>
    <row r="95" spans="2:47" s="3" customFormat="1" ht="14.85" customHeight="1" x14ac:dyDescent="0.3">
      <c r="B95" s="68"/>
      <c r="C95" s="69"/>
      <c r="D95" s="70" t="s">
        <v>69</v>
      </c>
      <c r="E95" s="69"/>
      <c r="F95" s="69"/>
      <c r="G95" s="69"/>
      <c r="H95" s="187">
        <f>W161</f>
        <v>0</v>
      </c>
      <c r="I95" s="188"/>
      <c r="J95" s="188"/>
      <c r="K95" s="187">
        <f>X161</f>
        <v>0</v>
      </c>
      <c r="L95" s="188"/>
      <c r="M95" s="187">
        <f>M161</f>
        <v>0</v>
      </c>
      <c r="N95" s="188"/>
      <c r="O95" s="188"/>
      <c r="P95" s="188"/>
      <c r="Q95" s="188"/>
      <c r="R95" s="71"/>
    </row>
    <row r="96" spans="2:47" s="3" customFormat="1" ht="21.75" customHeight="1" x14ac:dyDescent="0.3">
      <c r="B96" s="68"/>
      <c r="C96" s="69"/>
      <c r="D96" s="70" t="s">
        <v>184</v>
      </c>
      <c r="E96" s="69"/>
      <c r="F96" s="69"/>
      <c r="G96" s="69"/>
      <c r="H96" s="187">
        <f>W176</f>
        <v>0</v>
      </c>
      <c r="I96" s="188"/>
      <c r="J96" s="188"/>
      <c r="K96" s="187">
        <f>X176</f>
        <v>0</v>
      </c>
      <c r="L96" s="188"/>
      <c r="M96" s="187">
        <f>M176</f>
        <v>0</v>
      </c>
      <c r="N96" s="188"/>
      <c r="O96" s="188"/>
      <c r="P96" s="188"/>
      <c r="Q96" s="188"/>
      <c r="R96" s="71"/>
    </row>
    <row r="97" spans="2:18" s="3" customFormat="1" ht="19.95" customHeight="1" x14ac:dyDescent="0.3">
      <c r="B97" s="68"/>
      <c r="C97" s="69"/>
      <c r="D97" s="70" t="s">
        <v>70</v>
      </c>
      <c r="E97" s="69"/>
      <c r="F97" s="69"/>
      <c r="G97" s="69"/>
      <c r="H97" s="187">
        <f>W195</f>
        <v>0</v>
      </c>
      <c r="I97" s="188"/>
      <c r="J97" s="188"/>
      <c r="K97" s="187">
        <f>X195</f>
        <v>0</v>
      </c>
      <c r="L97" s="188"/>
      <c r="M97" s="187">
        <f>M195</f>
        <v>0</v>
      </c>
      <c r="N97" s="188"/>
      <c r="O97" s="188"/>
      <c r="P97" s="188"/>
      <c r="Q97" s="188"/>
      <c r="R97" s="71"/>
    </row>
    <row r="98" spans="2:18" s="1" customFormat="1" ht="21.75" customHeight="1" x14ac:dyDescent="0.3">
      <c r="B98" s="25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7"/>
    </row>
    <row r="99" spans="2:18" s="1" customFormat="1" x14ac:dyDescent="0.3">
      <c r="B99" s="25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7"/>
    </row>
    <row r="100" spans="2:18" s="1" customFormat="1" ht="29.25" customHeight="1" x14ac:dyDescent="0.3">
      <c r="B100" s="25"/>
      <c r="C100" s="53" t="s">
        <v>323</v>
      </c>
      <c r="D100" s="54"/>
      <c r="E100" s="54"/>
      <c r="F100" s="54"/>
      <c r="G100" s="54"/>
      <c r="H100" s="54"/>
      <c r="I100" s="54"/>
      <c r="J100" s="54"/>
      <c r="K100" s="54"/>
      <c r="L100" s="177">
        <f>M87</f>
        <v>0</v>
      </c>
      <c r="M100" s="177"/>
      <c r="N100" s="177"/>
      <c r="O100" s="177"/>
      <c r="P100" s="177"/>
      <c r="Q100" s="177"/>
      <c r="R100" s="27"/>
    </row>
    <row r="101" spans="2:18" s="1" customFormat="1" ht="6.9" customHeight="1" x14ac:dyDescent="0.3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2"/>
    </row>
    <row r="105" spans="2:18" s="1" customFormat="1" ht="6.9" customHeight="1" x14ac:dyDescent="0.3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5"/>
    </row>
    <row r="106" spans="2:18" s="1" customFormat="1" ht="36.9" customHeight="1" x14ac:dyDescent="0.3">
      <c r="B106" s="25"/>
      <c r="C106" s="178" t="s">
        <v>71</v>
      </c>
      <c r="D106" s="179"/>
      <c r="E106" s="179"/>
      <c r="F106" s="179"/>
      <c r="G106" s="179"/>
      <c r="H106" s="179"/>
      <c r="I106" s="179"/>
      <c r="J106" s="179"/>
      <c r="K106" s="179"/>
      <c r="L106" s="179"/>
      <c r="M106" s="179"/>
      <c r="N106" s="179"/>
      <c r="O106" s="179"/>
      <c r="P106" s="179"/>
      <c r="Q106" s="179"/>
      <c r="R106" s="27"/>
    </row>
    <row r="107" spans="2:18" s="1" customFormat="1" ht="6.9" customHeight="1" x14ac:dyDescent="0.3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7"/>
    </row>
    <row r="108" spans="2:18" s="1" customFormat="1" ht="30" customHeight="1" x14ac:dyDescent="0.3">
      <c r="B108" s="25"/>
      <c r="C108" s="24" t="s">
        <v>9</v>
      </c>
      <c r="D108" s="26"/>
      <c r="E108" s="26"/>
      <c r="F108" s="180" t="e">
        <f>F6</f>
        <v>#REF!</v>
      </c>
      <c r="G108" s="181"/>
      <c r="H108" s="181"/>
      <c r="I108" s="181"/>
      <c r="J108" s="181"/>
      <c r="K108" s="181"/>
      <c r="L108" s="181"/>
      <c r="M108" s="181"/>
      <c r="N108" s="181"/>
      <c r="O108" s="181"/>
      <c r="P108" s="181"/>
      <c r="Q108" s="26"/>
      <c r="R108" s="27"/>
    </row>
    <row r="109" spans="2:18" s="1" customFormat="1" ht="36.9" customHeight="1" x14ac:dyDescent="0.3">
      <c r="B109" s="25"/>
      <c r="C109" s="46" t="s">
        <v>55</v>
      </c>
      <c r="D109" s="26"/>
      <c r="E109" s="26"/>
      <c r="F109" s="182" t="str">
        <f>F7</f>
        <v>SO 17.1 - Přípojka pro závlahy</v>
      </c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  <c r="Q109" s="26"/>
      <c r="R109" s="27"/>
    </row>
    <row r="110" spans="2:18" s="1" customFormat="1" ht="6.9" customHeight="1" x14ac:dyDescent="0.3">
      <c r="B110" s="25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7"/>
    </row>
    <row r="111" spans="2:18" s="1" customFormat="1" ht="18" customHeight="1" x14ac:dyDescent="0.3">
      <c r="B111" s="25"/>
      <c r="C111" s="24" t="s">
        <v>12</v>
      </c>
      <c r="D111" s="26"/>
      <c r="E111" s="26"/>
      <c r="F111" s="22" t="str">
        <f>F9</f>
        <v>Ostrava Hrabůvka</v>
      </c>
      <c r="G111" s="26"/>
      <c r="H111" s="26"/>
      <c r="I111" s="26"/>
      <c r="J111" s="26"/>
      <c r="K111" s="24" t="s">
        <v>14</v>
      </c>
      <c r="L111" s="26"/>
      <c r="M111" s="183" t="e">
        <f>IF(O9="","",O9)</f>
        <v>#REF!</v>
      </c>
      <c r="N111" s="183"/>
      <c r="O111" s="183"/>
      <c r="P111" s="183"/>
      <c r="Q111" s="26"/>
      <c r="R111" s="27"/>
    </row>
    <row r="112" spans="2:18" s="1" customFormat="1" ht="6.9" customHeight="1" x14ac:dyDescent="0.3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7"/>
    </row>
    <row r="113" spans="2:65" s="1" customFormat="1" ht="13.2" x14ac:dyDescent="0.3">
      <c r="B113" s="25"/>
      <c r="C113" s="24" t="s">
        <v>15</v>
      </c>
      <c r="D113" s="26"/>
      <c r="E113" s="26"/>
      <c r="F113" s="22" t="str">
        <f>E12</f>
        <v>SMO MO Ostrava Jih, Ostrava Hrabůvka</v>
      </c>
      <c r="G113" s="26"/>
      <c r="H113" s="26"/>
      <c r="I113" s="26"/>
      <c r="J113" s="26"/>
      <c r="K113" s="24" t="s">
        <v>20</v>
      </c>
      <c r="L113" s="26"/>
      <c r="M113" s="184" t="str">
        <f>E18</f>
        <v>Ing. Petr Bělák</v>
      </c>
      <c r="N113" s="184"/>
      <c r="O113" s="184"/>
      <c r="P113" s="184"/>
      <c r="Q113" s="184"/>
      <c r="R113" s="27"/>
    </row>
    <row r="114" spans="2:65" s="1" customFormat="1" ht="14.4" customHeight="1" x14ac:dyDescent="0.3">
      <c r="B114" s="25"/>
      <c r="C114" s="24" t="s">
        <v>19</v>
      </c>
      <c r="D114" s="26"/>
      <c r="E114" s="26"/>
      <c r="F114" s="22" t="e">
        <f>IF(E15="","",E15)</f>
        <v>#REF!</v>
      </c>
      <c r="G114" s="26"/>
      <c r="H114" s="26"/>
      <c r="I114" s="26"/>
      <c r="J114" s="26"/>
      <c r="K114" s="24" t="s">
        <v>22</v>
      </c>
      <c r="L114" s="26"/>
      <c r="M114" s="184">
        <f>E21</f>
        <v>0</v>
      </c>
      <c r="N114" s="184"/>
      <c r="O114" s="184"/>
      <c r="P114" s="184"/>
      <c r="Q114" s="184"/>
      <c r="R114" s="27"/>
    </row>
    <row r="115" spans="2:65" s="1" customFormat="1" ht="10.35" customHeight="1" x14ac:dyDescent="0.3"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7"/>
    </row>
    <row r="116" spans="2:65" s="4" customFormat="1" ht="29.25" customHeight="1" x14ac:dyDescent="0.3">
      <c r="B116" s="74"/>
      <c r="C116" s="75" t="s">
        <v>72</v>
      </c>
      <c r="D116" s="76" t="s">
        <v>73</v>
      </c>
      <c r="E116" s="76" t="s">
        <v>43</v>
      </c>
      <c r="F116" s="185" t="s">
        <v>74</v>
      </c>
      <c r="G116" s="185"/>
      <c r="H116" s="185"/>
      <c r="I116" s="185"/>
      <c r="J116" s="76" t="s">
        <v>75</v>
      </c>
      <c r="K116" s="76" t="s">
        <v>76</v>
      </c>
      <c r="L116" s="76" t="s">
        <v>77</v>
      </c>
      <c r="M116" s="185" t="s">
        <v>78</v>
      </c>
      <c r="N116" s="185"/>
      <c r="O116" s="185"/>
      <c r="P116" s="185" t="s">
        <v>61</v>
      </c>
      <c r="Q116" s="186"/>
      <c r="R116" s="77"/>
      <c r="T116" s="48" t="s">
        <v>79</v>
      </c>
      <c r="U116" s="49" t="s">
        <v>27</v>
      </c>
      <c r="V116" s="49" t="s">
        <v>80</v>
      </c>
      <c r="W116" s="49" t="s">
        <v>81</v>
      </c>
      <c r="X116" s="49" t="s">
        <v>82</v>
      </c>
      <c r="Y116" s="49" t="s">
        <v>83</v>
      </c>
      <c r="Z116" s="49" t="s">
        <v>84</v>
      </c>
      <c r="AA116" s="49" t="s">
        <v>85</v>
      </c>
      <c r="AB116" s="49" t="s">
        <v>86</v>
      </c>
      <c r="AC116" s="49" t="s">
        <v>87</v>
      </c>
      <c r="AD116" s="50" t="s">
        <v>88</v>
      </c>
    </row>
    <row r="117" spans="2:65" s="1" customFormat="1" ht="29.25" customHeight="1" x14ac:dyDescent="0.35">
      <c r="B117" s="25"/>
      <c r="C117" s="52" t="s">
        <v>56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154">
        <f>BK117</f>
        <v>0</v>
      </c>
      <c r="N117" s="155"/>
      <c r="O117" s="155"/>
      <c r="P117" s="155"/>
      <c r="Q117" s="155"/>
      <c r="R117" s="27"/>
      <c r="T117" s="51"/>
      <c r="U117" s="32"/>
      <c r="V117" s="32"/>
      <c r="W117" s="78">
        <f>W118</f>
        <v>0</v>
      </c>
      <c r="X117" s="78">
        <f>X118</f>
        <v>0</v>
      </c>
      <c r="Y117" s="32"/>
      <c r="Z117" s="79">
        <f>Z118</f>
        <v>22.951388000000001</v>
      </c>
      <c r="AA117" s="32"/>
      <c r="AB117" s="79">
        <f>AB118</f>
        <v>0.52313000000000009</v>
      </c>
      <c r="AC117" s="32"/>
      <c r="AD117" s="80">
        <f>AD118</f>
        <v>0</v>
      </c>
      <c r="AT117" s="14" t="s">
        <v>44</v>
      </c>
      <c r="AU117" s="14" t="s">
        <v>62</v>
      </c>
      <c r="BK117" s="81">
        <f>BK118</f>
        <v>0</v>
      </c>
    </row>
    <row r="118" spans="2:65" s="5" customFormat="1" ht="37.35" customHeight="1" x14ac:dyDescent="0.35">
      <c r="B118" s="82"/>
      <c r="C118" s="83"/>
      <c r="D118" s="84" t="s">
        <v>63</v>
      </c>
      <c r="E118" s="84"/>
      <c r="F118" s="84"/>
      <c r="G118" s="84"/>
      <c r="H118" s="84"/>
      <c r="I118" s="84"/>
      <c r="J118" s="84"/>
      <c r="K118" s="84"/>
      <c r="L118" s="84"/>
      <c r="M118" s="156">
        <f>BK118</f>
        <v>0</v>
      </c>
      <c r="N118" s="157"/>
      <c r="O118" s="157"/>
      <c r="P118" s="157"/>
      <c r="Q118" s="157"/>
      <c r="R118" s="85"/>
      <c r="T118" s="86"/>
      <c r="U118" s="83"/>
      <c r="V118" s="83"/>
      <c r="W118" s="87">
        <f>W119+W154+W195</f>
        <v>0</v>
      </c>
      <c r="X118" s="87">
        <f>X119+X154+X195</f>
        <v>0</v>
      </c>
      <c r="Y118" s="83"/>
      <c r="Z118" s="88">
        <f>Z119+Z154+Z195</f>
        <v>22.951388000000001</v>
      </c>
      <c r="AA118" s="83"/>
      <c r="AB118" s="88">
        <f>AB119+AB154+AB195</f>
        <v>0.52313000000000009</v>
      </c>
      <c r="AC118" s="83"/>
      <c r="AD118" s="89">
        <f>AD119+AD154+AD195</f>
        <v>0</v>
      </c>
      <c r="AR118" s="90" t="s">
        <v>46</v>
      </c>
      <c r="AT118" s="91" t="s">
        <v>44</v>
      </c>
      <c r="AU118" s="91" t="s">
        <v>45</v>
      </c>
      <c r="AY118" s="90" t="s">
        <v>89</v>
      </c>
      <c r="BK118" s="92">
        <f>BK119+BK154+BK195</f>
        <v>0</v>
      </c>
    </row>
    <row r="119" spans="2:65" s="5" customFormat="1" ht="19.95" customHeight="1" x14ac:dyDescent="0.35">
      <c r="B119" s="82"/>
      <c r="C119" s="83"/>
      <c r="D119" s="93" t="s">
        <v>64</v>
      </c>
      <c r="E119" s="93"/>
      <c r="F119" s="93"/>
      <c r="G119" s="93"/>
      <c r="H119" s="93"/>
      <c r="I119" s="93"/>
      <c r="J119" s="93"/>
      <c r="K119" s="93"/>
      <c r="L119" s="93"/>
      <c r="M119" s="158">
        <f>BK119</f>
        <v>0</v>
      </c>
      <c r="N119" s="159"/>
      <c r="O119" s="159"/>
      <c r="P119" s="159"/>
      <c r="Q119" s="159"/>
      <c r="R119" s="85"/>
      <c r="T119" s="86"/>
      <c r="U119" s="83"/>
      <c r="V119" s="83"/>
      <c r="W119" s="87">
        <f>W120+SUM(W121:W124)+W129+W136</f>
        <v>0</v>
      </c>
      <c r="X119" s="87">
        <f>X120+SUM(X121:X124)+X129+X136</f>
        <v>0</v>
      </c>
      <c r="Y119" s="83"/>
      <c r="Z119" s="88">
        <f>Z120+SUM(Z121:Z124)+Z129+Z136</f>
        <v>7.3883879999999991</v>
      </c>
      <c r="AA119" s="83"/>
      <c r="AB119" s="88">
        <f>AB120+SUM(AB121:AB124)+AB129+AB136</f>
        <v>0</v>
      </c>
      <c r="AC119" s="83"/>
      <c r="AD119" s="89">
        <f>AD120+SUM(AD121:AD124)+AD129+AD136</f>
        <v>0</v>
      </c>
      <c r="AR119" s="90" t="s">
        <v>46</v>
      </c>
      <c r="AT119" s="91" t="s">
        <v>44</v>
      </c>
      <c r="AU119" s="91" t="s">
        <v>46</v>
      </c>
      <c r="AY119" s="90" t="s">
        <v>89</v>
      </c>
      <c r="BK119" s="92">
        <f>BK120+SUM(BK121:BK124)+BK129+BK136</f>
        <v>0</v>
      </c>
    </row>
    <row r="120" spans="2:65" s="1" customFormat="1" ht="22.5" customHeight="1" x14ac:dyDescent="0.3">
      <c r="B120" s="72"/>
      <c r="C120" s="94" t="s">
        <v>46</v>
      </c>
      <c r="D120" s="94" t="s">
        <v>90</v>
      </c>
      <c r="E120" s="95" t="s">
        <v>91</v>
      </c>
      <c r="F120" s="152" t="s">
        <v>319</v>
      </c>
      <c r="G120" s="152"/>
      <c r="H120" s="152"/>
      <c r="I120" s="152"/>
      <c r="J120" s="96" t="s">
        <v>92</v>
      </c>
      <c r="K120" s="97">
        <v>1</v>
      </c>
      <c r="L120" s="98">
        <v>0</v>
      </c>
      <c r="M120" s="153">
        <v>0</v>
      </c>
      <c r="N120" s="153"/>
      <c r="O120" s="153"/>
      <c r="P120" s="153">
        <v>0</v>
      </c>
      <c r="Q120" s="153"/>
      <c r="R120" s="73"/>
      <c r="T120" s="99" t="s">
        <v>1</v>
      </c>
      <c r="U120" s="30" t="s">
        <v>28</v>
      </c>
      <c r="V120" s="59">
        <f>L120+M120</f>
        <v>0</v>
      </c>
      <c r="W120" s="59">
        <f>ROUND(L120*K120,2)</f>
        <v>0</v>
      </c>
      <c r="X120" s="59">
        <f>ROUND(M120*K120,2)</f>
        <v>0</v>
      </c>
      <c r="Y120" s="100">
        <v>0</v>
      </c>
      <c r="Z120" s="100">
        <f>Y120*K120</f>
        <v>0</v>
      </c>
      <c r="AA120" s="100">
        <v>0</v>
      </c>
      <c r="AB120" s="100">
        <f>AA120*K120</f>
        <v>0</v>
      </c>
      <c r="AC120" s="100">
        <v>0</v>
      </c>
      <c r="AD120" s="101">
        <f>AC120*K120</f>
        <v>0</v>
      </c>
      <c r="AR120" s="14" t="s">
        <v>93</v>
      </c>
      <c r="AT120" s="14" t="s">
        <v>90</v>
      </c>
      <c r="AU120" s="14" t="s">
        <v>53</v>
      </c>
      <c r="AY120" s="14" t="s">
        <v>89</v>
      </c>
      <c r="BE120" s="102">
        <f>IF(U120="základní",P120,0)</f>
        <v>0</v>
      </c>
      <c r="BF120" s="102">
        <f>IF(U120="snížená",P120,0)</f>
        <v>0</v>
      </c>
      <c r="BG120" s="102">
        <f>IF(U120="zákl. přenesená",P120,0)</f>
        <v>0</v>
      </c>
      <c r="BH120" s="102">
        <f>IF(U120="sníž. přenesená",P120,0)</f>
        <v>0</v>
      </c>
      <c r="BI120" s="102">
        <f>IF(U120="nulová",P120,0)</f>
        <v>0</v>
      </c>
      <c r="BJ120" s="14" t="s">
        <v>46</v>
      </c>
      <c r="BK120" s="102">
        <f>ROUND(V120*K120,2)</f>
        <v>0</v>
      </c>
      <c r="BL120" s="14" t="s">
        <v>93</v>
      </c>
      <c r="BM120" s="14" t="s">
        <v>212</v>
      </c>
    </row>
    <row r="121" spans="2:65" s="1" customFormat="1" ht="22.5" customHeight="1" x14ac:dyDescent="0.3">
      <c r="B121" s="72"/>
      <c r="C121" s="94" t="s">
        <v>53</v>
      </c>
      <c r="D121" s="94" t="s">
        <v>90</v>
      </c>
      <c r="E121" s="95" t="s">
        <v>94</v>
      </c>
      <c r="F121" s="152" t="s">
        <v>320</v>
      </c>
      <c r="G121" s="152"/>
      <c r="H121" s="152"/>
      <c r="I121" s="152"/>
      <c r="J121" s="96" t="s">
        <v>92</v>
      </c>
      <c r="K121" s="97">
        <v>1</v>
      </c>
      <c r="L121" s="98">
        <v>0</v>
      </c>
      <c r="M121" s="153">
        <v>0</v>
      </c>
      <c r="N121" s="153"/>
      <c r="O121" s="153"/>
      <c r="P121" s="153">
        <v>0</v>
      </c>
      <c r="Q121" s="153"/>
      <c r="R121" s="73"/>
      <c r="T121" s="99" t="s">
        <v>1</v>
      </c>
      <c r="U121" s="30" t="s">
        <v>28</v>
      </c>
      <c r="V121" s="59">
        <f>L121+M121</f>
        <v>0</v>
      </c>
      <c r="W121" s="59">
        <f>ROUND(L121*K121,2)</f>
        <v>0</v>
      </c>
      <c r="X121" s="59">
        <f>ROUND(M121*K121,2)</f>
        <v>0</v>
      </c>
      <c r="Y121" s="100">
        <v>0</v>
      </c>
      <c r="Z121" s="100">
        <f>Y121*K121</f>
        <v>0</v>
      </c>
      <c r="AA121" s="100">
        <v>0</v>
      </c>
      <c r="AB121" s="100">
        <f>AA121*K121</f>
        <v>0</v>
      </c>
      <c r="AC121" s="100">
        <v>0</v>
      </c>
      <c r="AD121" s="101">
        <f>AC121*K121</f>
        <v>0</v>
      </c>
      <c r="AR121" s="14" t="s">
        <v>93</v>
      </c>
      <c r="AT121" s="14" t="s">
        <v>90</v>
      </c>
      <c r="AU121" s="14" t="s">
        <v>53</v>
      </c>
      <c r="AY121" s="14" t="s">
        <v>89</v>
      </c>
      <c r="BE121" s="102">
        <f>IF(U121="základní",P121,0)</f>
        <v>0</v>
      </c>
      <c r="BF121" s="102">
        <f>IF(U121="snížená",P121,0)</f>
        <v>0</v>
      </c>
      <c r="BG121" s="102">
        <f>IF(U121="zákl. přenesená",P121,0)</f>
        <v>0</v>
      </c>
      <c r="BH121" s="102">
        <f>IF(U121="sníž. přenesená",P121,0)</f>
        <v>0</v>
      </c>
      <c r="BI121" s="102">
        <f>IF(U121="nulová",P121,0)</f>
        <v>0</v>
      </c>
      <c r="BJ121" s="14" t="s">
        <v>46</v>
      </c>
      <c r="BK121" s="102">
        <f>ROUND(V121*K121,2)</f>
        <v>0</v>
      </c>
      <c r="BL121" s="14" t="s">
        <v>93</v>
      </c>
      <c r="BM121" s="14" t="s">
        <v>213</v>
      </c>
    </row>
    <row r="122" spans="2:65" s="1" customFormat="1" ht="22.5" customHeight="1" x14ac:dyDescent="0.3">
      <c r="B122" s="72"/>
      <c r="C122" s="94" t="s">
        <v>95</v>
      </c>
      <c r="D122" s="94" t="s">
        <v>90</v>
      </c>
      <c r="E122" s="95" t="s">
        <v>96</v>
      </c>
      <c r="F122" s="152" t="s">
        <v>321</v>
      </c>
      <c r="G122" s="152"/>
      <c r="H122" s="152"/>
      <c r="I122" s="152"/>
      <c r="J122" s="96" t="s">
        <v>92</v>
      </c>
      <c r="K122" s="97">
        <v>1</v>
      </c>
      <c r="L122" s="98">
        <v>0</v>
      </c>
      <c r="M122" s="153">
        <v>0</v>
      </c>
      <c r="N122" s="153"/>
      <c r="O122" s="153"/>
      <c r="P122" s="153">
        <v>0</v>
      </c>
      <c r="Q122" s="153"/>
      <c r="R122" s="73"/>
      <c r="T122" s="99" t="s">
        <v>1</v>
      </c>
      <c r="U122" s="30" t="s">
        <v>28</v>
      </c>
      <c r="V122" s="59">
        <f>L122+M122</f>
        <v>0</v>
      </c>
      <c r="W122" s="59">
        <f>ROUND(L122*K122,2)</f>
        <v>0</v>
      </c>
      <c r="X122" s="59">
        <f>ROUND(M122*K122,2)</f>
        <v>0</v>
      </c>
      <c r="Y122" s="100">
        <v>0</v>
      </c>
      <c r="Z122" s="100">
        <f>Y122*K122</f>
        <v>0</v>
      </c>
      <c r="AA122" s="100">
        <v>0</v>
      </c>
      <c r="AB122" s="100">
        <f>AA122*K122</f>
        <v>0</v>
      </c>
      <c r="AC122" s="100">
        <v>0</v>
      </c>
      <c r="AD122" s="101">
        <f>AC122*K122</f>
        <v>0</v>
      </c>
      <c r="AR122" s="14" t="s">
        <v>93</v>
      </c>
      <c r="AT122" s="14" t="s">
        <v>90</v>
      </c>
      <c r="AU122" s="14" t="s">
        <v>53</v>
      </c>
      <c r="AY122" s="14" t="s">
        <v>89</v>
      </c>
      <c r="BE122" s="102">
        <f>IF(U122="základní",P122,0)</f>
        <v>0</v>
      </c>
      <c r="BF122" s="102">
        <f>IF(U122="snížená",P122,0)</f>
        <v>0</v>
      </c>
      <c r="BG122" s="102">
        <f>IF(U122="zákl. přenesená",P122,0)</f>
        <v>0</v>
      </c>
      <c r="BH122" s="102">
        <f>IF(U122="sníž. přenesená",P122,0)</f>
        <v>0</v>
      </c>
      <c r="BI122" s="102">
        <f>IF(U122="nulová",P122,0)</f>
        <v>0</v>
      </c>
      <c r="BJ122" s="14" t="s">
        <v>46</v>
      </c>
      <c r="BK122" s="102">
        <f>ROUND(V122*K122,2)</f>
        <v>0</v>
      </c>
      <c r="BL122" s="14" t="s">
        <v>93</v>
      </c>
      <c r="BM122" s="14" t="s">
        <v>214</v>
      </c>
    </row>
    <row r="123" spans="2:65" s="1" customFormat="1" ht="22.5" customHeight="1" x14ac:dyDescent="0.3">
      <c r="B123" s="72"/>
      <c r="C123" s="94" t="s">
        <v>93</v>
      </c>
      <c r="D123" s="94" t="s">
        <v>90</v>
      </c>
      <c r="E123" s="95" t="s">
        <v>97</v>
      </c>
      <c r="F123" s="152" t="s">
        <v>322</v>
      </c>
      <c r="G123" s="152"/>
      <c r="H123" s="152"/>
      <c r="I123" s="152"/>
      <c r="J123" s="96" t="s">
        <v>92</v>
      </c>
      <c r="K123" s="97">
        <v>1</v>
      </c>
      <c r="L123" s="98">
        <v>0</v>
      </c>
      <c r="M123" s="153">
        <v>0</v>
      </c>
      <c r="N123" s="153"/>
      <c r="O123" s="153"/>
      <c r="P123" s="153">
        <v>0</v>
      </c>
      <c r="Q123" s="153"/>
      <c r="R123" s="73"/>
      <c r="T123" s="99" t="s">
        <v>1</v>
      </c>
      <c r="U123" s="30" t="s">
        <v>28</v>
      </c>
      <c r="V123" s="59">
        <f>L123+M123</f>
        <v>0</v>
      </c>
      <c r="W123" s="59">
        <f>ROUND(L123*K123,2)</f>
        <v>0</v>
      </c>
      <c r="X123" s="59">
        <f>ROUND(M123*K123,2)</f>
        <v>0</v>
      </c>
      <c r="Y123" s="100">
        <v>0</v>
      </c>
      <c r="Z123" s="100">
        <f>Y123*K123</f>
        <v>0</v>
      </c>
      <c r="AA123" s="100">
        <v>0</v>
      </c>
      <c r="AB123" s="100">
        <f>AA123*K123</f>
        <v>0</v>
      </c>
      <c r="AC123" s="100">
        <v>0</v>
      </c>
      <c r="AD123" s="101">
        <f>AC123*K123</f>
        <v>0</v>
      </c>
      <c r="AR123" s="14" t="s">
        <v>93</v>
      </c>
      <c r="AT123" s="14" t="s">
        <v>90</v>
      </c>
      <c r="AU123" s="14" t="s">
        <v>53</v>
      </c>
      <c r="AY123" s="14" t="s">
        <v>89</v>
      </c>
      <c r="BE123" s="102">
        <f>IF(U123="základní",P123,0)</f>
        <v>0</v>
      </c>
      <c r="BF123" s="102">
        <f>IF(U123="snížená",P123,0)</f>
        <v>0</v>
      </c>
      <c r="BG123" s="102">
        <f>IF(U123="zákl. přenesená",P123,0)</f>
        <v>0</v>
      </c>
      <c r="BH123" s="102">
        <f>IF(U123="sníž. přenesená",P123,0)</f>
        <v>0</v>
      </c>
      <c r="BI123" s="102">
        <f>IF(U123="nulová",P123,0)</f>
        <v>0</v>
      </c>
      <c r="BJ123" s="14" t="s">
        <v>46</v>
      </c>
      <c r="BK123" s="102">
        <f>ROUND(V123*K123,2)</f>
        <v>0</v>
      </c>
      <c r="BL123" s="14" t="s">
        <v>93</v>
      </c>
      <c r="BM123" s="14" t="s">
        <v>215</v>
      </c>
    </row>
    <row r="124" spans="2:65" s="5" customFormat="1" ht="22.35" customHeight="1" x14ac:dyDescent="0.35">
      <c r="B124" s="82"/>
      <c r="C124" s="83"/>
      <c r="D124" s="93" t="s">
        <v>65</v>
      </c>
      <c r="E124" s="93"/>
      <c r="F124" s="93"/>
      <c r="G124" s="93"/>
      <c r="H124" s="93"/>
      <c r="I124" s="93"/>
      <c r="J124" s="93"/>
      <c r="K124" s="93"/>
      <c r="L124" s="93"/>
      <c r="M124" s="160">
        <f>BK124</f>
        <v>0</v>
      </c>
      <c r="N124" s="161"/>
      <c r="O124" s="161"/>
      <c r="P124" s="161"/>
      <c r="Q124" s="161"/>
      <c r="R124" s="85"/>
      <c r="T124" s="86"/>
      <c r="U124" s="83"/>
      <c r="V124" s="83"/>
      <c r="W124" s="87">
        <f>SUM(W125:W128)</f>
        <v>0</v>
      </c>
      <c r="X124" s="87">
        <f>SUM(X125:X128)</f>
        <v>0</v>
      </c>
      <c r="Y124" s="83"/>
      <c r="Z124" s="88">
        <f>SUM(Z125:Z128)</f>
        <v>5.2937279999999998</v>
      </c>
      <c r="AA124" s="83"/>
      <c r="AB124" s="88">
        <f>SUM(AB125:AB128)</f>
        <v>0</v>
      </c>
      <c r="AC124" s="83"/>
      <c r="AD124" s="89">
        <f>SUM(AD125:AD128)</f>
        <v>0</v>
      </c>
      <c r="AR124" s="90" t="s">
        <v>46</v>
      </c>
      <c r="AT124" s="91" t="s">
        <v>44</v>
      </c>
      <c r="AU124" s="91" t="s">
        <v>53</v>
      </c>
      <c r="AY124" s="90" t="s">
        <v>89</v>
      </c>
      <c r="BK124" s="92">
        <f>SUM(BK125:BK128)</f>
        <v>0</v>
      </c>
    </row>
    <row r="125" spans="2:65" s="1" customFormat="1" ht="31.5" customHeight="1" x14ac:dyDescent="0.3">
      <c r="B125" s="72"/>
      <c r="C125" s="94" t="s">
        <v>98</v>
      </c>
      <c r="D125" s="94" t="s">
        <v>90</v>
      </c>
      <c r="E125" s="95" t="s">
        <v>99</v>
      </c>
      <c r="F125" s="152" t="s">
        <v>100</v>
      </c>
      <c r="G125" s="152"/>
      <c r="H125" s="152"/>
      <c r="I125" s="152"/>
      <c r="J125" s="96" t="s">
        <v>101</v>
      </c>
      <c r="K125" s="97">
        <v>2.16</v>
      </c>
      <c r="L125" s="98">
        <v>0</v>
      </c>
      <c r="M125" s="153"/>
      <c r="N125" s="153"/>
      <c r="O125" s="153"/>
      <c r="P125" s="153">
        <f>ROUND(V125*K125,2)</f>
        <v>0</v>
      </c>
      <c r="Q125" s="153"/>
      <c r="R125" s="73"/>
      <c r="T125" s="99" t="s">
        <v>1</v>
      </c>
      <c r="U125" s="30" t="s">
        <v>28</v>
      </c>
      <c r="V125" s="59">
        <f>L125+M125</f>
        <v>0</v>
      </c>
      <c r="W125" s="59">
        <f>ROUND(L125*K125,2)</f>
        <v>0</v>
      </c>
      <c r="X125" s="59">
        <f>ROUND(M125*K125,2)</f>
        <v>0</v>
      </c>
      <c r="Y125" s="100">
        <v>2.3199999999999998</v>
      </c>
      <c r="Z125" s="100">
        <f>Y125*K125</f>
        <v>5.0111999999999997</v>
      </c>
      <c r="AA125" s="100">
        <v>0</v>
      </c>
      <c r="AB125" s="100">
        <f>AA125*K125</f>
        <v>0</v>
      </c>
      <c r="AC125" s="100">
        <v>0</v>
      </c>
      <c r="AD125" s="101">
        <f>AC125*K125</f>
        <v>0</v>
      </c>
      <c r="AR125" s="14" t="s">
        <v>93</v>
      </c>
      <c r="AT125" s="14" t="s">
        <v>90</v>
      </c>
      <c r="AU125" s="14" t="s">
        <v>95</v>
      </c>
      <c r="AY125" s="14" t="s">
        <v>89</v>
      </c>
      <c r="BE125" s="102">
        <f>IF(U125="základní",P125,0)</f>
        <v>0</v>
      </c>
      <c r="BF125" s="102">
        <f>IF(U125="snížená",P125,0)</f>
        <v>0</v>
      </c>
      <c r="BG125" s="102">
        <f>IF(U125="zákl. přenesená",P125,0)</f>
        <v>0</v>
      </c>
      <c r="BH125" s="102">
        <f>IF(U125="sníž. přenesená",P125,0)</f>
        <v>0</v>
      </c>
      <c r="BI125" s="102">
        <f>IF(U125="nulová",P125,0)</f>
        <v>0</v>
      </c>
      <c r="BJ125" s="14" t="s">
        <v>46</v>
      </c>
      <c r="BK125" s="102">
        <f>ROUND(V125*K125,2)</f>
        <v>0</v>
      </c>
      <c r="BL125" s="14" t="s">
        <v>93</v>
      </c>
      <c r="BM125" s="14" t="s">
        <v>216</v>
      </c>
    </row>
    <row r="126" spans="2:65" s="6" customFormat="1" ht="22.5" customHeight="1" x14ac:dyDescent="0.3">
      <c r="B126" s="103"/>
      <c r="C126" s="104"/>
      <c r="D126" s="104"/>
      <c r="E126" s="105" t="s">
        <v>1</v>
      </c>
      <c r="F126" s="168" t="s">
        <v>217</v>
      </c>
      <c r="G126" s="169"/>
      <c r="H126" s="169"/>
      <c r="I126" s="169"/>
      <c r="J126" s="104"/>
      <c r="K126" s="106">
        <v>2.16</v>
      </c>
      <c r="L126" s="104"/>
      <c r="M126" s="104"/>
      <c r="N126" s="104"/>
      <c r="O126" s="104"/>
      <c r="P126" s="104"/>
      <c r="Q126" s="104"/>
      <c r="R126" s="107"/>
      <c r="T126" s="108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9"/>
      <c r="AT126" s="110" t="s">
        <v>102</v>
      </c>
      <c r="AU126" s="110" t="s">
        <v>95</v>
      </c>
      <c r="AV126" s="6" t="s">
        <v>53</v>
      </c>
      <c r="AW126" s="6" t="s">
        <v>3</v>
      </c>
      <c r="AX126" s="6" t="s">
        <v>46</v>
      </c>
      <c r="AY126" s="110" t="s">
        <v>89</v>
      </c>
    </row>
    <row r="127" spans="2:65" s="1" customFormat="1" ht="31.5" customHeight="1" x14ac:dyDescent="0.3">
      <c r="B127" s="72"/>
      <c r="C127" s="94" t="s">
        <v>103</v>
      </c>
      <c r="D127" s="94" t="s">
        <v>90</v>
      </c>
      <c r="E127" s="95" t="s">
        <v>104</v>
      </c>
      <c r="F127" s="152" t="s">
        <v>105</v>
      </c>
      <c r="G127" s="152"/>
      <c r="H127" s="152"/>
      <c r="I127" s="152"/>
      <c r="J127" s="96" t="s">
        <v>101</v>
      </c>
      <c r="K127" s="97">
        <v>0.432</v>
      </c>
      <c r="L127" s="98">
        <v>0</v>
      </c>
      <c r="M127" s="153"/>
      <c r="N127" s="153"/>
      <c r="O127" s="153"/>
      <c r="P127" s="153">
        <f>ROUND(V127*K127,2)</f>
        <v>0</v>
      </c>
      <c r="Q127" s="153"/>
      <c r="R127" s="73"/>
      <c r="T127" s="99" t="s">
        <v>1</v>
      </c>
      <c r="U127" s="30" t="s">
        <v>28</v>
      </c>
      <c r="V127" s="59">
        <f>L127+M127</f>
        <v>0</v>
      </c>
      <c r="W127" s="59">
        <f>ROUND(L127*K127,2)</f>
        <v>0</v>
      </c>
      <c r="X127" s="59">
        <f>ROUND(M127*K127,2)</f>
        <v>0</v>
      </c>
      <c r="Y127" s="100">
        <v>0.65400000000000003</v>
      </c>
      <c r="Z127" s="100">
        <f>Y127*K127</f>
        <v>0.282528</v>
      </c>
      <c r="AA127" s="100">
        <v>0</v>
      </c>
      <c r="AB127" s="100">
        <f>AA127*K127</f>
        <v>0</v>
      </c>
      <c r="AC127" s="100">
        <v>0</v>
      </c>
      <c r="AD127" s="101">
        <f>AC127*K127</f>
        <v>0</v>
      </c>
      <c r="AR127" s="14" t="s">
        <v>93</v>
      </c>
      <c r="AT127" s="14" t="s">
        <v>90</v>
      </c>
      <c r="AU127" s="14" t="s">
        <v>95</v>
      </c>
      <c r="AY127" s="14" t="s">
        <v>89</v>
      </c>
      <c r="BE127" s="102">
        <f>IF(U127="základní",P127,0)</f>
        <v>0</v>
      </c>
      <c r="BF127" s="102">
        <f>IF(U127="snížená",P127,0)</f>
        <v>0</v>
      </c>
      <c r="BG127" s="102">
        <f>IF(U127="zákl. přenesená",P127,0)</f>
        <v>0</v>
      </c>
      <c r="BH127" s="102">
        <f>IF(U127="sníž. přenesená",P127,0)</f>
        <v>0</v>
      </c>
      <c r="BI127" s="102">
        <f>IF(U127="nulová",P127,0)</f>
        <v>0</v>
      </c>
      <c r="BJ127" s="14" t="s">
        <v>46</v>
      </c>
      <c r="BK127" s="102">
        <f>ROUND(V127*K127,2)</f>
        <v>0</v>
      </c>
      <c r="BL127" s="14" t="s">
        <v>93</v>
      </c>
      <c r="BM127" s="14" t="s">
        <v>218</v>
      </c>
    </row>
    <row r="128" spans="2:65" s="6" customFormat="1" ht="22.5" customHeight="1" x14ac:dyDescent="0.3">
      <c r="B128" s="103"/>
      <c r="C128" s="104"/>
      <c r="D128" s="104"/>
      <c r="E128" s="105" t="s">
        <v>1</v>
      </c>
      <c r="F128" s="168" t="s">
        <v>219</v>
      </c>
      <c r="G128" s="169"/>
      <c r="H128" s="169"/>
      <c r="I128" s="169"/>
      <c r="J128" s="104"/>
      <c r="K128" s="106">
        <v>0.432</v>
      </c>
      <c r="L128" s="104"/>
      <c r="M128" s="104"/>
      <c r="N128" s="104"/>
      <c r="O128" s="104"/>
      <c r="P128" s="104"/>
      <c r="Q128" s="104"/>
      <c r="R128" s="107"/>
      <c r="T128" s="108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9"/>
      <c r="AT128" s="110" t="s">
        <v>102</v>
      </c>
      <c r="AU128" s="110" t="s">
        <v>95</v>
      </c>
      <c r="AV128" s="6" t="s">
        <v>53</v>
      </c>
      <c r="AW128" s="6" t="s">
        <v>3</v>
      </c>
      <c r="AX128" s="6" t="s">
        <v>46</v>
      </c>
      <c r="AY128" s="110" t="s">
        <v>89</v>
      </c>
    </row>
    <row r="129" spans="2:65" s="5" customFormat="1" ht="22.35" customHeight="1" x14ac:dyDescent="0.35">
      <c r="B129" s="82"/>
      <c r="C129" s="83"/>
      <c r="D129" s="93" t="s">
        <v>66</v>
      </c>
      <c r="E129" s="93"/>
      <c r="F129" s="147"/>
      <c r="G129" s="147"/>
      <c r="H129" s="147"/>
      <c r="I129" s="147"/>
      <c r="J129" s="93"/>
      <c r="K129" s="93"/>
      <c r="L129" s="93"/>
      <c r="M129" s="158">
        <f>BK129</f>
        <v>0</v>
      </c>
      <c r="N129" s="159"/>
      <c r="O129" s="159"/>
      <c r="P129" s="159"/>
      <c r="Q129" s="159"/>
      <c r="R129" s="85"/>
      <c r="T129" s="86"/>
      <c r="U129" s="83"/>
      <c r="V129" s="83"/>
      <c r="W129" s="87">
        <f>SUM(W130:W135)</f>
        <v>0</v>
      </c>
      <c r="X129" s="87">
        <f>SUM(X130:X135)</f>
        <v>0</v>
      </c>
      <c r="Y129" s="83"/>
      <c r="Z129" s="88">
        <f>SUM(Z130:Z135)</f>
        <v>0.96767999999999998</v>
      </c>
      <c r="AA129" s="83"/>
      <c r="AB129" s="88">
        <f>SUM(AB130:AB135)</f>
        <v>0</v>
      </c>
      <c r="AC129" s="83"/>
      <c r="AD129" s="89">
        <f>SUM(AD130:AD135)</f>
        <v>0</v>
      </c>
      <c r="AR129" s="90" t="s">
        <v>46</v>
      </c>
      <c r="AT129" s="91" t="s">
        <v>44</v>
      </c>
      <c r="AU129" s="91" t="s">
        <v>53</v>
      </c>
      <c r="AY129" s="90" t="s">
        <v>89</v>
      </c>
      <c r="BK129" s="92">
        <f>SUM(BK130:BK135)</f>
        <v>0</v>
      </c>
    </row>
    <row r="130" spans="2:65" s="1" customFormat="1" ht="31.5" customHeight="1" x14ac:dyDescent="0.3">
      <c r="B130" s="72"/>
      <c r="C130" s="94" t="s">
        <v>106</v>
      </c>
      <c r="D130" s="94" t="s">
        <v>90</v>
      </c>
      <c r="E130" s="95" t="s">
        <v>115</v>
      </c>
      <c r="F130" s="170" t="s">
        <v>307</v>
      </c>
      <c r="G130" s="152"/>
      <c r="H130" s="152"/>
      <c r="I130" s="152"/>
      <c r="J130" s="96" t="s">
        <v>101</v>
      </c>
      <c r="K130" s="97">
        <v>2.16</v>
      </c>
      <c r="L130" s="98">
        <v>0</v>
      </c>
      <c r="M130" s="153"/>
      <c r="N130" s="153"/>
      <c r="O130" s="153"/>
      <c r="P130" s="153">
        <f>ROUND(V130*K130,2)</f>
        <v>0</v>
      </c>
      <c r="Q130" s="153"/>
      <c r="R130" s="73"/>
      <c r="T130" s="99" t="s">
        <v>1</v>
      </c>
      <c r="U130" s="30" t="s">
        <v>28</v>
      </c>
      <c r="V130" s="59">
        <f>L130+M130</f>
        <v>0</v>
      </c>
      <c r="W130" s="59">
        <f>ROUND(L130*K130,2)</f>
        <v>0</v>
      </c>
      <c r="X130" s="59">
        <f>ROUND(M130*K130,2)</f>
        <v>0</v>
      </c>
      <c r="Y130" s="100">
        <v>0.34499999999999997</v>
      </c>
      <c r="Z130" s="100">
        <f>Y130*K130</f>
        <v>0.74519999999999997</v>
      </c>
      <c r="AA130" s="100">
        <v>0</v>
      </c>
      <c r="AB130" s="100">
        <f>AA130*K130</f>
        <v>0</v>
      </c>
      <c r="AC130" s="100">
        <v>0</v>
      </c>
      <c r="AD130" s="101">
        <f>AC130*K130</f>
        <v>0</v>
      </c>
      <c r="AR130" s="14" t="s">
        <v>93</v>
      </c>
      <c r="AT130" s="14" t="s">
        <v>90</v>
      </c>
      <c r="AU130" s="14" t="s">
        <v>95</v>
      </c>
      <c r="AY130" s="14" t="s">
        <v>89</v>
      </c>
      <c r="BE130" s="102">
        <f>IF(U130="základní",P130,0)</f>
        <v>0</v>
      </c>
      <c r="BF130" s="102">
        <f>IF(U130="snížená",P130,0)</f>
        <v>0</v>
      </c>
      <c r="BG130" s="102">
        <f>IF(U130="zákl. přenesená",P130,0)</f>
        <v>0</v>
      </c>
      <c r="BH130" s="102">
        <f>IF(U130="sníž. přenesená",P130,0)</f>
        <v>0</v>
      </c>
      <c r="BI130" s="102">
        <f>IF(U130="nulová",P130,0)</f>
        <v>0</v>
      </c>
      <c r="BJ130" s="14" t="s">
        <v>46</v>
      </c>
      <c r="BK130" s="102">
        <f>ROUND(V130*K130,2)</f>
        <v>0</v>
      </c>
      <c r="BL130" s="14" t="s">
        <v>93</v>
      </c>
      <c r="BM130" s="14" t="s">
        <v>220</v>
      </c>
    </row>
    <row r="131" spans="2:65" s="6" customFormat="1" ht="22.5" customHeight="1" x14ac:dyDescent="0.3">
      <c r="B131" s="103"/>
      <c r="C131" s="104"/>
      <c r="D131" s="104"/>
      <c r="E131" s="105" t="s">
        <v>1</v>
      </c>
      <c r="F131" s="175" t="s">
        <v>217</v>
      </c>
      <c r="G131" s="176"/>
      <c r="H131" s="176"/>
      <c r="I131" s="176"/>
      <c r="J131" s="104"/>
      <c r="K131" s="106">
        <v>2.16</v>
      </c>
      <c r="L131" s="104"/>
      <c r="M131" s="104"/>
      <c r="N131" s="104"/>
      <c r="O131" s="104"/>
      <c r="P131" s="104"/>
      <c r="Q131" s="104"/>
      <c r="R131" s="107"/>
      <c r="T131" s="108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9"/>
      <c r="AT131" s="110" t="s">
        <v>102</v>
      </c>
      <c r="AU131" s="110" t="s">
        <v>95</v>
      </c>
      <c r="AV131" s="6" t="s">
        <v>53</v>
      </c>
      <c r="AW131" s="6" t="s">
        <v>3</v>
      </c>
      <c r="AX131" s="6" t="s">
        <v>46</v>
      </c>
      <c r="AY131" s="110" t="s">
        <v>89</v>
      </c>
    </row>
    <row r="132" spans="2:65" s="1" customFormat="1" ht="31.5" customHeight="1" x14ac:dyDescent="0.3">
      <c r="B132" s="72"/>
      <c r="C132" s="94" t="s">
        <v>108</v>
      </c>
      <c r="D132" s="94" t="s">
        <v>90</v>
      </c>
      <c r="E132" s="95" t="s">
        <v>117</v>
      </c>
      <c r="F132" s="152" t="s">
        <v>118</v>
      </c>
      <c r="G132" s="152"/>
      <c r="H132" s="152"/>
      <c r="I132" s="152"/>
      <c r="J132" s="96" t="s">
        <v>101</v>
      </c>
      <c r="K132" s="97">
        <v>2.16</v>
      </c>
      <c r="L132" s="98">
        <v>0</v>
      </c>
      <c r="M132" s="153"/>
      <c r="N132" s="153"/>
      <c r="O132" s="153"/>
      <c r="P132" s="153">
        <f>ROUND(V132*K132,2)</f>
        <v>0</v>
      </c>
      <c r="Q132" s="153"/>
      <c r="R132" s="73"/>
      <c r="T132" s="99" t="s">
        <v>1</v>
      </c>
      <c r="U132" s="30" t="s">
        <v>28</v>
      </c>
      <c r="V132" s="59">
        <f>L132+M132</f>
        <v>0</v>
      </c>
      <c r="W132" s="59">
        <f>ROUND(L132*K132,2)</f>
        <v>0</v>
      </c>
      <c r="X132" s="59">
        <f>ROUND(M132*K132,2)</f>
        <v>0</v>
      </c>
      <c r="Y132" s="100">
        <v>8.3000000000000004E-2</v>
      </c>
      <c r="Z132" s="100">
        <f>Y132*K132</f>
        <v>0.17928000000000002</v>
      </c>
      <c r="AA132" s="100">
        <v>0</v>
      </c>
      <c r="AB132" s="100">
        <f>AA132*K132</f>
        <v>0</v>
      </c>
      <c r="AC132" s="100">
        <v>0</v>
      </c>
      <c r="AD132" s="101">
        <f>AC132*K132</f>
        <v>0</v>
      </c>
      <c r="AR132" s="14" t="s">
        <v>93</v>
      </c>
      <c r="AT132" s="14" t="s">
        <v>90</v>
      </c>
      <c r="AU132" s="14" t="s">
        <v>95</v>
      </c>
      <c r="AY132" s="14" t="s">
        <v>89</v>
      </c>
      <c r="BE132" s="102">
        <f>IF(U132="základní",P132,0)</f>
        <v>0</v>
      </c>
      <c r="BF132" s="102">
        <f>IF(U132="snížená",P132,0)</f>
        <v>0</v>
      </c>
      <c r="BG132" s="102">
        <f>IF(U132="zákl. přenesená",P132,0)</f>
        <v>0</v>
      </c>
      <c r="BH132" s="102">
        <f>IF(U132="sníž. přenesená",P132,0)</f>
        <v>0</v>
      </c>
      <c r="BI132" s="102">
        <f>IF(U132="nulová",P132,0)</f>
        <v>0</v>
      </c>
      <c r="BJ132" s="14" t="s">
        <v>46</v>
      </c>
      <c r="BK132" s="102">
        <f>ROUND(V132*K132,2)</f>
        <v>0</v>
      </c>
      <c r="BL132" s="14" t="s">
        <v>93</v>
      </c>
      <c r="BM132" s="14" t="s">
        <v>221</v>
      </c>
    </row>
    <row r="133" spans="2:65" s="6" customFormat="1" ht="22.5" customHeight="1" x14ac:dyDescent="0.3">
      <c r="B133" s="103"/>
      <c r="C133" s="104"/>
      <c r="D133" s="104"/>
      <c r="E133" s="105" t="s">
        <v>1</v>
      </c>
      <c r="F133" s="168" t="s">
        <v>217</v>
      </c>
      <c r="G133" s="169"/>
      <c r="H133" s="169"/>
      <c r="I133" s="169"/>
      <c r="J133" s="104"/>
      <c r="K133" s="106">
        <v>2.16</v>
      </c>
      <c r="L133" s="104"/>
      <c r="M133" s="104"/>
      <c r="N133" s="104"/>
      <c r="O133" s="104"/>
      <c r="P133" s="104"/>
      <c r="Q133" s="104"/>
      <c r="R133" s="107"/>
      <c r="T133" s="108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9"/>
      <c r="AT133" s="110" t="s">
        <v>102</v>
      </c>
      <c r="AU133" s="110" t="s">
        <v>95</v>
      </c>
      <c r="AV133" s="6" t="s">
        <v>53</v>
      </c>
      <c r="AW133" s="6" t="s">
        <v>3</v>
      </c>
      <c r="AX133" s="6" t="s">
        <v>46</v>
      </c>
      <c r="AY133" s="110" t="s">
        <v>89</v>
      </c>
    </row>
    <row r="134" spans="2:65" s="1" customFormat="1" ht="44.25" customHeight="1" x14ac:dyDescent="0.3">
      <c r="B134" s="72"/>
      <c r="C134" s="94" t="s">
        <v>109</v>
      </c>
      <c r="D134" s="94" t="s">
        <v>90</v>
      </c>
      <c r="E134" s="95" t="s">
        <v>119</v>
      </c>
      <c r="F134" s="152" t="s">
        <v>120</v>
      </c>
      <c r="G134" s="152"/>
      <c r="H134" s="152"/>
      <c r="I134" s="152"/>
      <c r="J134" s="96" t="s">
        <v>101</v>
      </c>
      <c r="K134" s="97">
        <v>10.8</v>
      </c>
      <c r="L134" s="98">
        <v>0</v>
      </c>
      <c r="M134" s="153"/>
      <c r="N134" s="153"/>
      <c r="O134" s="153"/>
      <c r="P134" s="153">
        <f>ROUND(V134*K134,2)</f>
        <v>0</v>
      </c>
      <c r="Q134" s="153"/>
      <c r="R134" s="73"/>
      <c r="T134" s="99" t="s">
        <v>1</v>
      </c>
      <c r="U134" s="30" t="s">
        <v>28</v>
      </c>
      <c r="V134" s="59">
        <f>L134+M134</f>
        <v>0</v>
      </c>
      <c r="W134" s="59">
        <f>ROUND(L134*K134,2)</f>
        <v>0</v>
      </c>
      <c r="X134" s="59">
        <f>ROUND(M134*K134,2)</f>
        <v>0</v>
      </c>
      <c r="Y134" s="100">
        <v>4.0000000000000001E-3</v>
      </c>
      <c r="Z134" s="100">
        <f>Y134*K134</f>
        <v>4.3200000000000002E-2</v>
      </c>
      <c r="AA134" s="100">
        <v>0</v>
      </c>
      <c r="AB134" s="100">
        <f>AA134*K134</f>
        <v>0</v>
      </c>
      <c r="AC134" s="100">
        <v>0</v>
      </c>
      <c r="AD134" s="101">
        <f>AC134*K134</f>
        <v>0</v>
      </c>
      <c r="AR134" s="14" t="s">
        <v>93</v>
      </c>
      <c r="AT134" s="14" t="s">
        <v>90</v>
      </c>
      <c r="AU134" s="14" t="s">
        <v>95</v>
      </c>
      <c r="AY134" s="14" t="s">
        <v>89</v>
      </c>
      <c r="BE134" s="102">
        <f>IF(U134="základní",P134,0)</f>
        <v>0</v>
      </c>
      <c r="BF134" s="102">
        <f>IF(U134="snížená",P134,0)</f>
        <v>0</v>
      </c>
      <c r="BG134" s="102">
        <f>IF(U134="zákl. přenesená",P134,0)</f>
        <v>0</v>
      </c>
      <c r="BH134" s="102">
        <f>IF(U134="sníž. přenesená",P134,0)</f>
        <v>0</v>
      </c>
      <c r="BI134" s="102">
        <f>IF(U134="nulová",P134,0)</f>
        <v>0</v>
      </c>
      <c r="BJ134" s="14" t="s">
        <v>46</v>
      </c>
      <c r="BK134" s="102">
        <f>ROUND(V134*K134,2)</f>
        <v>0</v>
      </c>
      <c r="BL134" s="14" t="s">
        <v>93</v>
      </c>
      <c r="BM134" s="14" t="s">
        <v>222</v>
      </c>
    </row>
    <row r="135" spans="2:65" s="6" customFormat="1" ht="31.5" customHeight="1" x14ac:dyDescent="0.3">
      <c r="B135" s="103"/>
      <c r="C135" s="104"/>
      <c r="D135" s="104"/>
      <c r="E135" s="105" t="s">
        <v>1</v>
      </c>
      <c r="F135" s="168" t="s">
        <v>223</v>
      </c>
      <c r="G135" s="169"/>
      <c r="H135" s="169"/>
      <c r="I135" s="169"/>
      <c r="J135" s="104"/>
      <c r="K135" s="106">
        <v>10.8</v>
      </c>
      <c r="L135" s="104"/>
      <c r="M135" s="104"/>
      <c r="N135" s="104"/>
      <c r="O135" s="104"/>
      <c r="P135" s="104"/>
      <c r="Q135" s="104"/>
      <c r="R135" s="107"/>
      <c r="T135" s="108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9"/>
      <c r="AT135" s="110" t="s">
        <v>102</v>
      </c>
      <c r="AU135" s="110" t="s">
        <v>95</v>
      </c>
      <c r="AV135" s="6" t="s">
        <v>53</v>
      </c>
      <c r="AW135" s="6" t="s">
        <v>3</v>
      </c>
      <c r="AX135" s="6" t="s">
        <v>46</v>
      </c>
      <c r="AY135" s="110" t="s">
        <v>89</v>
      </c>
    </row>
    <row r="136" spans="2:65" s="5" customFormat="1" ht="22.35" customHeight="1" x14ac:dyDescent="0.35">
      <c r="B136" s="82"/>
      <c r="C136" s="83"/>
      <c r="D136" s="93" t="s">
        <v>67</v>
      </c>
      <c r="E136" s="93"/>
      <c r="F136" s="147"/>
      <c r="G136" s="147"/>
      <c r="H136" s="147"/>
      <c r="I136" s="147"/>
      <c r="J136" s="93"/>
      <c r="K136" s="93"/>
      <c r="L136" s="93"/>
      <c r="M136" s="158">
        <f>BK136</f>
        <v>0</v>
      </c>
      <c r="N136" s="159"/>
      <c r="O136" s="159"/>
      <c r="P136" s="159"/>
      <c r="Q136" s="159"/>
      <c r="R136" s="85"/>
      <c r="T136" s="86"/>
      <c r="U136" s="83"/>
      <c r="V136" s="83"/>
      <c r="W136" s="87">
        <f>SUM(W137:W153)</f>
        <v>0</v>
      </c>
      <c r="X136" s="87">
        <f>SUM(X137:X153)</f>
        <v>0</v>
      </c>
      <c r="Y136" s="83"/>
      <c r="Z136" s="88">
        <f>SUM(Z137:Z153)</f>
        <v>1.1269800000000001</v>
      </c>
      <c r="AA136" s="83"/>
      <c r="AB136" s="88">
        <f>SUM(AB137:AB153)</f>
        <v>0</v>
      </c>
      <c r="AC136" s="83"/>
      <c r="AD136" s="89">
        <f>SUM(AD137:AD153)</f>
        <v>0</v>
      </c>
      <c r="AR136" s="90" t="s">
        <v>46</v>
      </c>
      <c r="AT136" s="91" t="s">
        <v>44</v>
      </c>
      <c r="AU136" s="91" t="s">
        <v>53</v>
      </c>
      <c r="AY136" s="90" t="s">
        <v>89</v>
      </c>
      <c r="BK136" s="92">
        <f>SUM(BK137:BK153)</f>
        <v>0</v>
      </c>
    </row>
    <row r="137" spans="2:65" s="1" customFormat="1" ht="22.5" customHeight="1" x14ac:dyDescent="0.3">
      <c r="B137" s="72"/>
      <c r="C137" s="94" t="s">
        <v>111</v>
      </c>
      <c r="D137" s="94" t="s">
        <v>90</v>
      </c>
      <c r="E137" s="95" t="s">
        <v>126</v>
      </c>
      <c r="F137" s="152" t="s">
        <v>127</v>
      </c>
      <c r="G137" s="152"/>
      <c r="H137" s="152"/>
      <c r="I137" s="152"/>
      <c r="J137" s="96" t="s">
        <v>101</v>
      </c>
      <c r="K137" s="97">
        <v>2.16</v>
      </c>
      <c r="L137" s="98">
        <v>0</v>
      </c>
      <c r="M137" s="153"/>
      <c r="N137" s="153"/>
      <c r="O137" s="153"/>
      <c r="P137" s="153">
        <f>ROUND(V137*K137,2)</f>
        <v>0</v>
      </c>
      <c r="Q137" s="153"/>
      <c r="R137" s="73"/>
      <c r="T137" s="99" t="s">
        <v>1</v>
      </c>
      <c r="U137" s="30" t="s">
        <v>28</v>
      </c>
      <c r="V137" s="59">
        <f>L137+M137</f>
        <v>0</v>
      </c>
      <c r="W137" s="59">
        <f>ROUND(L137*K137,2)</f>
        <v>0</v>
      </c>
      <c r="X137" s="59">
        <f>ROUND(M137*K137,2)</f>
        <v>0</v>
      </c>
      <c r="Y137" s="100">
        <v>0</v>
      </c>
      <c r="Z137" s="100">
        <f>Y137*K137</f>
        <v>0</v>
      </c>
      <c r="AA137" s="100">
        <v>0</v>
      </c>
      <c r="AB137" s="100">
        <f>AA137*K137</f>
        <v>0</v>
      </c>
      <c r="AC137" s="100">
        <v>0</v>
      </c>
      <c r="AD137" s="101">
        <f>AC137*K137</f>
        <v>0</v>
      </c>
      <c r="AR137" s="14" t="s">
        <v>93</v>
      </c>
      <c r="AT137" s="14" t="s">
        <v>90</v>
      </c>
      <c r="AU137" s="14" t="s">
        <v>95</v>
      </c>
      <c r="AY137" s="14" t="s">
        <v>89</v>
      </c>
      <c r="BE137" s="102">
        <f>IF(U137="základní",P137,0)</f>
        <v>0</v>
      </c>
      <c r="BF137" s="102">
        <f>IF(U137="snížená",P137,0)</f>
        <v>0</v>
      </c>
      <c r="BG137" s="102">
        <f>IF(U137="zákl. přenesená",P137,0)</f>
        <v>0</v>
      </c>
      <c r="BH137" s="102">
        <f>IF(U137="sníž. přenesená",P137,0)</f>
        <v>0</v>
      </c>
      <c r="BI137" s="102">
        <f>IF(U137="nulová",P137,0)</f>
        <v>0</v>
      </c>
      <c r="BJ137" s="14" t="s">
        <v>46</v>
      </c>
      <c r="BK137" s="102">
        <f>ROUND(V137*K137,2)</f>
        <v>0</v>
      </c>
      <c r="BL137" s="14" t="s">
        <v>93</v>
      </c>
      <c r="BM137" s="14" t="s">
        <v>224</v>
      </c>
    </row>
    <row r="138" spans="2:65" s="6" customFormat="1" ht="22.5" customHeight="1" x14ac:dyDescent="0.3">
      <c r="B138" s="103"/>
      <c r="C138" s="104"/>
      <c r="D138" s="104"/>
      <c r="E138" s="105" t="s">
        <v>1</v>
      </c>
      <c r="F138" s="168" t="s">
        <v>217</v>
      </c>
      <c r="G138" s="169"/>
      <c r="H138" s="169"/>
      <c r="I138" s="169"/>
      <c r="J138" s="104"/>
      <c r="K138" s="106">
        <v>2.16</v>
      </c>
      <c r="L138" s="104"/>
      <c r="M138" s="104"/>
      <c r="N138" s="104"/>
      <c r="O138" s="104"/>
      <c r="P138" s="104"/>
      <c r="Q138" s="104"/>
      <c r="R138" s="107"/>
      <c r="T138" s="108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9"/>
      <c r="AT138" s="110" t="s">
        <v>102</v>
      </c>
      <c r="AU138" s="110" t="s">
        <v>95</v>
      </c>
      <c r="AV138" s="6" t="s">
        <v>53</v>
      </c>
      <c r="AW138" s="6" t="s">
        <v>3</v>
      </c>
      <c r="AX138" s="6" t="s">
        <v>46</v>
      </c>
      <c r="AY138" s="110" t="s">
        <v>89</v>
      </c>
    </row>
    <row r="139" spans="2:65" s="1" customFormat="1" ht="31.5" customHeight="1" x14ac:dyDescent="0.3">
      <c r="B139" s="72"/>
      <c r="C139" s="94" t="s">
        <v>112</v>
      </c>
      <c r="D139" s="94" t="s">
        <v>90</v>
      </c>
      <c r="E139" s="95" t="s">
        <v>122</v>
      </c>
      <c r="F139" s="152" t="s">
        <v>123</v>
      </c>
      <c r="G139" s="152"/>
      <c r="H139" s="152"/>
      <c r="I139" s="152"/>
      <c r="J139" s="96" t="s">
        <v>124</v>
      </c>
      <c r="K139" s="97">
        <v>3.8879999999999999</v>
      </c>
      <c r="L139" s="98"/>
      <c r="M139" s="153">
        <v>0</v>
      </c>
      <c r="N139" s="153"/>
      <c r="O139" s="153"/>
      <c r="P139" s="153">
        <f>ROUND(V139*K139,2)</f>
        <v>0</v>
      </c>
      <c r="Q139" s="153"/>
      <c r="R139" s="73"/>
      <c r="T139" s="99" t="s">
        <v>1</v>
      </c>
      <c r="U139" s="30" t="s">
        <v>28</v>
      </c>
      <c r="V139" s="59">
        <f>L139+M139</f>
        <v>0</v>
      </c>
      <c r="W139" s="59">
        <f>ROUND(L139*K139,2)</f>
        <v>0</v>
      </c>
      <c r="X139" s="59">
        <f>ROUND(M139*K139,2)</f>
        <v>0</v>
      </c>
      <c r="Y139" s="100">
        <v>0</v>
      </c>
      <c r="Z139" s="100">
        <f>Y139*K139</f>
        <v>0</v>
      </c>
      <c r="AA139" s="100">
        <v>0</v>
      </c>
      <c r="AB139" s="100">
        <f>AA139*K139</f>
        <v>0</v>
      </c>
      <c r="AC139" s="100">
        <v>0</v>
      </c>
      <c r="AD139" s="101">
        <f>AC139*K139</f>
        <v>0</v>
      </c>
      <c r="AR139" s="14" t="s">
        <v>93</v>
      </c>
      <c r="AT139" s="14" t="s">
        <v>90</v>
      </c>
      <c r="AU139" s="14" t="s">
        <v>95</v>
      </c>
      <c r="AY139" s="14" t="s">
        <v>89</v>
      </c>
      <c r="BE139" s="102">
        <f>IF(U139="základní",P139,0)</f>
        <v>0</v>
      </c>
      <c r="BF139" s="102">
        <f>IF(U139="snížená",P139,0)</f>
        <v>0</v>
      </c>
      <c r="BG139" s="102">
        <f>IF(U139="zákl. přenesená",P139,0)</f>
        <v>0</v>
      </c>
      <c r="BH139" s="102">
        <f>IF(U139="sníž. přenesená",P139,0)</f>
        <v>0</v>
      </c>
      <c r="BI139" s="102">
        <f>IF(U139="nulová",P139,0)</f>
        <v>0</v>
      </c>
      <c r="BJ139" s="14" t="s">
        <v>46</v>
      </c>
      <c r="BK139" s="102">
        <f>ROUND(V139*K139,2)</f>
        <v>0</v>
      </c>
      <c r="BL139" s="14" t="s">
        <v>93</v>
      </c>
      <c r="BM139" s="14" t="s">
        <v>225</v>
      </c>
    </row>
    <row r="140" spans="2:65" s="6" customFormat="1" ht="22.5" customHeight="1" x14ac:dyDescent="0.3">
      <c r="B140" s="103"/>
      <c r="C140" s="104"/>
      <c r="D140" s="104"/>
      <c r="E140" s="105" t="s">
        <v>1</v>
      </c>
      <c r="F140" s="175" t="s">
        <v>226</v>
      </c>
      <c r="G140" s="176"/>
      <c r="H140" s="176"/>
      <c r="I140" s="176"/>
      <c r="J140" s="104"/>
      <c r="K140" s="106">
        <v>3.8879999999999999</v>
      </c>
      <c r="L140" s="104"/>
      <c r="M140" s="104"/>
      <c r="N140" s="104"/>
      <c r="O140" s="104"/>
      <c r="P140" s="104"/>
      <c r="Q140" s="104"/>
      <c r="R140" s="107"/>
      <c r="T140" s="108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9"/>
      <c r="AT140" s="110" t="s">
        <v>102</v>
      </c>
      <c r="AU140" s="110" t="s">
        <v>95</v>
      </c>
      <c r="AV140" s="6" t="s">
        <v>53</v>
      </c>
      <c r="AW140" s="6" t="s">
        <v>3</v>
      </c>
      <c r="AX140" s="6" t="s">
        <v>46</v>
      </c>
      <c r="AY140" s="110" t="s">
        <v>89</v>
      </c>
    </row>
    <row r="141" spans="2:65" s="1" customFormat="1" ht="31.5" customHeight="1" x14ac:dyDescent="0.3">
      <c r="B141" s="72"/>
      <c r="C141" s="94" t="s">
        <v>113</v>
      </c>
      <c r="D141" s="94" t="s">
        <v>90</v>
      </c>
      <c r="E141" s="95" t="s">
        <v>129</v>
      </c>
      <c r="F141" s="152" t="s">
        <v>130</v>
      </c>
      <c r="G141" s="152"/>
      <c r="H141" s="152"/>
      <c r="I141" s="152"/>
      <c r="J141" s="96" t="s">
        <v>101</v>
      </c>
      <c r="K141" s="97">
        <v>1.35</v>
      </c>
      <c r="L141" s="98">
        <v>0</v>
      </c>
      <c r="M141" s="153"/>
      <c r="N141" s="153"/>
      <c r="O141" s="153"/>
      <c r="P141" s="153">
        <f>ROUND(V141*K141,2)</f>
        <v>0</v>
      </c>
      <c r="Q141" s="153"/>
      <c r="R141" s="73"/>
      <c r="T141" s="99" t="s">
        <v>1</v>
      </c>
      <c r="U141" s="30" t="s">
        <v>28</v>
      </c>
      <c r="V141" s="59">
        <f>L141+M141</f>
        <v>0</v>
      </c>
      <c r="W141" s="59">
        <f>ROUND(L141*K141,2)</f>
        <v>0</v>
      </c>
      <c r="X141" s="59">
        <f>ROUND(M141*K141,2)</f>
        <v>0</v>
      </c>
      <c r="Y141" s="100">
        <v>0.29899999999999999</v>
      </c>
      <c r="Z141" s="100">
        <f>Y141*K141</f>
        <v>0.40365000000000001</v>
      </c>
      <c r="AA141" s="100">
        <v>0</v>
      </c>
      <c r="AB141" s="100">
        <f>AA141*K141</f>
        <v>0</v>
      </c>
      <c r="AC141" s="100">
        <v>0</v>
      </c>
      <c r="AD141" s="101">
        <f>AC141*K141</f>
        <v>0</v>
      </c>
      <c r="AR141" s="14" t="s">
        <v>93</v>
      </c>
      <c r="AT141" s="14" t="s">
        <v>90</v>
      </c>
      <c r="AU141" s="14" t="s">
        <v>95</v>
      </c>
      <c r="AY141" s="14" t="s">
        <v>89</v>
      </c>
      <c r="BE141" s="102">
        <f>IF(U141="základní",P141,0)</f>
        <v>0</v>
      </c>
      <c r="BF141" s="102">
        <f>IF(U141="snížená",P141,0)</f>
        <v>0</v>
      </c>
      <c r="BG141" s="102">
        <f>IF(U141="zákl. přenesená",P141,0)</f>
        <v>0</v>
      </c>
      <c r="BH141" s="102">
        <f>IF(U141="sníž. přenesená",P141,0)</f>
        <v>0</v>
      </c>
      <c r="BI141" s="102">
        <f>IF(U141="nulová",P141,0)</f>
        <v>0</v>
      </c>
      <c r="BJ141" s="14" t="s">
        <v>46</v>
      </c>
      <c r="BK141" s="102">
        <f>ROUND(V141*K141,2)</f>
        <v>0</v>
      </c>
      <c r="BL141" s="14" t="s">
        <v>93</v>
      </c>
      <c r="BM141" s="14" t="s">
        <v>227</v>
      </c>
    </row>
    <row r="142" spans="2:65" s="6" customFormat="1" ht="22.5" customHeight="1" x14ac:dyDescent="0.3">
      <c r="B142" s="103"/>
      <c r="C142" s="104"/>
      <c r="D142" s="104"/>
      <c r="E142" s="105" t="s">
        <v>1</v>
      </c>
      <c r="F142" s="168" t="s">
        <v>228</v>
      </c>
      <c r="G142" s="169"/>
      <c r="H142" s="169"/>
      <c r="I142" s="169"/>
      <c r="J142" s="104"/>
      <c r="K142" s="106">
        <v>2.16</v>
      </c>
      <c r="L142" s="104"/>
      <c r="M142" s="104"/>
      <c r="N142" s="104"/>
      <c r="O142" s="104"/>
      <c r="P142" s="104"/>
      <c r="Q142" s="104"/>
      <c r="R142" s="107"/>
      <c r="T142" s="108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9"/>
      <c r="AT142" s="110" t="s">
        <v>102</v>
      </c>
      <c r="AU142" s="110" t="s">
        <v>95</v>
      </c>
      <c r="AV142" s="6" t="s">
        <v>53</v>
      </c>
      <c r="AW142" s="6" t="s">
        <v>3</v>
      </c>
      <c r="AX142" s="6" t="s">
        <v>45</v>
      </c>
      <c r="AY142" s="110" t="s">
        <v>89</v>
      </c>
    </row>
    <row r="143" spans="2:65" s="6" customFormat="1" ht="31.5" customHeight="1" x14ac:dyDescent="0.3">
      <c r="B143" s="103"/>
      <c r="C143" s="104"/>
      <c r="D143" s="104"/>
      <c r="E143" s="105" t="s">
        <v>1</v>
      </c>
      <c r="F143" s="171" t="s">
        <v>229</v>
      </c>
      <c r="G143" s="172"/>
      <c r="H143" s="172"/>
      <c r="I143" s="172"/>
      <c r="J143" s="104"/>
      <c r="K143" s="106">
        <v>-0.81</v>
      </c>
      <c r="L143" s="104"/>
      <c r="M143" s="104"/>
      <c r="N143" s="104"/>
      <c r="O143" s="104"/>
      <c r="P143" s="104"/>
      <c r="Q143" s="104"/>
      <c r="R143" s="107"/>
      <c r="T143" s="108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9"/>
      <c r="AT143" s="110" t="s">
        <v>102</v>
      </c>
      <c r="AU143" s="110" t="s">
        <v>95</v>
      </c>
      <c r="AV143" s="6" t="s">
        <v>53</v>
      </c>
      <c r="AW143" s="6" t="s">
        <v>3</v>
      </c>
      <c r="AX143" s="6" t="s">
        <v>45</v>
      </c>
      <c r="AY143" s="110" t="s">
        <v>89</v>
      </c>
    </row>
    <row r="144" spans="2:65" s="7" customFormat="1" ht="22.5" customHeight="1" x14ac:dyDescent="0.3">
      <c r="B144" s="111"/>
      <c r="C144" s="112"/>
      <c r="D144" s="112"/>
      <c r="E144" s="113" t="s">
        <v>1</v>
      </c>
      <c r="F144" s="173" t="s">
        <v>107</v>
      </c>
      <c r="G144" s="174"/>
      <c r="H144" s="174"/>
      <c r="I144" s="174"/>
      <c r="J144" s="112"/>
      <c r="K144" s="114">
        <v>1.35</v>
      </c>
      <c r="L144" s="112"/>
      <c r="M144" s="112"/>
      <c r="N144" s="112"/>
      <c r="O144" s="112"/>
      <c r="P144" s="112"/>
      <c r="Q144" s="112"/>
      <c r="R144" s="115"/>
      <c r="T144" s="116"/>
      <c r="U144" s="112"/>
      <c r="V144" s="112"/>
      <c r="W144" s="112"/>
      <c r="X144" s="112"/>
      <c r="Y144" s="112"/>
      <c r="Z144" s="112"/>
      <c r="AA144" s="112"/>
      <c r="AB144" s="112"/>
      <c r="AC144" s="112"/>
      <c r="AD144" s="117"/>
      <c r="AT144" s="118" t="s">
        <v>102</v>
      </c>
      <c r="AU144" s="118" t="s">
        <v>95</v>
      </c>
      <c r="AV144" s="7" t="s">
        <v>93</v>
      </c>
      <c r="AW144" s="7" t="s">
        <v>3</v>
      </c>
      <c r="AX144" s="7" t="s">
        <v>46</v>
      </c>
      <c r="AY144" s="118" t="s">
        <v>89</v>
      </c>
    </row>
    <row r="145" spans="2:65" s="9" customFormat="1" ht="22.5" customHeight="1" x14ac:dyDescent="0.3">
      <c r="B145" s="139"/>
      <c r="C145" s="140"/>
      <c r="D145" s="140"/>
      <c r="E145" s="141" t="s">
        <v>1</v>
      </c>
      <c r="F145" s="208" t="s">
        <v>230</v>
      </c>
      <c r="G145" s="209"/>
      <c r="H145" s="209"/>
      <c r="I145" s="209"/>
      <c r="J145" s="140"/>
      <c r="K145" s="142" t="s">
        <v>1</v>
      </c>
      <c r="L145" s="140"/>
      <c r="M145" s="140"/>
      <c r="N145" s="140"/>
      <c r="O145" s="140"/>
      <c r="P145" s="140"/>
      <c r="Q145" s="140"/>
      <c r="R145" s="143"/>
      <c r="T145" s="144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5"/>
      <c r="AT145" s="146" t="s">
        <v>102</v>
      </c>
      <c r="AU145" s="146" t="s">
        <v>95</v>
      </c>
      <c r="AV145" s="9" t="s">
        <v>46</v>
      </c>
      <c r="AW145" s="9" t="s">
        <v>3</v>
      </c>
      <c r="AX145" s="9" t="s">
        <v>45</v>
      </c>
      <c r="AY145" s="146" t="s">
        <v>89</v>
      </c>
    </row>
    <row r="146" spans="2:65" s="1" customFormat="1" ht="22.5" customHeight="1" x14ac:dyDescent="0.3">
      <c r="B146" s="72"/>
      <c r="C146" s="119" t="s">
        <v>114</v>
      </c>
      <c r="D146" s="119" t="s">
        <v>132</v>
      </c>
      <c r="E146" s="120" t="s">
        <v>133</v>
      </c>
      <c r="F146" s="164" t="s">
        <v>308</v>
      </c>
      <c r="G146" s="164"/>
      <c r="H146" s="164"/>
      <c r="I146" s="164"/>
      <c r="J146" s="121" t="s">
        <v>124</v>
      </c>
      <c r="K146" s="122">
        <v>2.4300000000000002</v>
      </c>
      <c r="L146" s="123"/>
      <c r="M146" s="166">
        <v>0</v>
      </c>
      <c r="N146" s="166"/>
      <c r="O146" s="167"/>
      <c r="P146" s="153">
        <f>ROUND(V146*K146,2)</f>
        <v>0</v>
      </c>
      <c r="Q146" s="153"/>
      <c r="R146" s="73"/>
      <c r="T146" s="99" t="s">
        <v>1</v>
      </c>
      <c r="U146" s="30" t="s">
        <v>28</v>
      </c>
      <c r="V146" s="59">
        <f>L146+M146</f>
        <v>0</v>
      </c>
      <c r="W146" s="59">
        <f>ROUND(L146*K146,2)</f>
        <v>0</v>
      </c>
      <c r="X146" s="59">
        <f>ROUND(M146*K146,2)</f>
        <v>0</v>
      </c>
      <c r="Y146" s="100">
        <v>0</v>
      </c>
      <c r="Z146" s="100">
        <f>Y146*K146</f>
        <v>0</v>
      </c>
      <c r="AA146" s="100">
        <v>0</v>
      </c>
      <c r="AB146" s="100">
        <f>AA146*K146</f>
        <v>0</v>
      </c>
      <c r="AC146" s="100">
        <v>0</v>
      </c>
      <c r="AD146" s="101">
        <f>AC146*K146</f>
        <v>0</v>
      </c>
      <c r="AR146" s="14" t="s">
        <v>108</v>
      </c>
      <c r="AT146" s="14" t="s">
        <v>132</v>
      </c>
      <c r="AU146" s="14" t="s">
        <v>95</v>
      </c>
      <c r="AY146" s="14" t="s">
        <v>89</v>
      </c>
      <c r="BE146" s="102">
        <f>IF(U146="základní",P146,0)</f>
        <v>0</v>
      </c>
      <c r="BF146" s="102">
        <f>IF(U146="snížená",P146,0)</f>
        <v>0</v>
      </c>
      <c r="BG146" s="102">
        <f>IF(U146="zákl. přenesená",P146,0)</f>
        <v>0</v>
      </c>
      <c r="BH146" s="102">
        <f>IF(U146="sníž. přenesená",P146,0)</f>
        <v>0</v>
      </c>
      <c r="BI146" s="102">
        <f>IF(U146="nulová",P146,0)</f>
        <v>0</v>
      </c>
      <c r="BJ146" s="14" t="s">
        <v>46</v>
      </c>
      <c r="BK146" s="102">
        <f>ROUND(V146*K146,2)</f>
        <v>0</v>
      </c>
      <c r="BL146" s="14" t="s">
        <v>93</v>
      </c>
      <c r="BM146" s="14" t="s">
        <v>231</v>
      </c>
    </row>
    <row r="147" spans="2:65" s="6" customFormat="1" ht="22.5" customHeight="1" x14ac:dyDescent="0.3">
      <c r="B147" s="103"/>
      <c r="C147" s="104"/>
      <c r="D147" s="104"/>
      <c r="E147" s="105" t="s">
        <v>1</v>
      </c>
      <c r="F147" s="168" t="s">
        <v>232</v>
      </c>
      <c r="G147" s="169"/>
      <c r="H147" s="169"/>
      <c r="I147" s="169"/>
      <c r="J147" s="104"/>
      <c r="K147" s="106">
        <v>2.4300000000000002</v>
      </c>
      <c r="L147" s="104"/>
      <c r="M147" s="104"/>
      <c r="N147" s="104"/>
      <c r="O147" s="104"/>
      <c r="P147" s="104"/>
      <c r="Q147" s="104"/>
      <c r="R147" s="107"/>
      <c r="T147" s="108"/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9"/>
      <c r="AT147" s="110" t="s">
        <v>102</v>
      </c>
      <c r="AU147" s="110" t="s">
        <v>95</v>
      </c>
      <c r="AV147" s="6" t="s">
        <v>53</v>
      </c>
      <c r="AW147" s="6" t="s">
        <v>3</v>
      </c>
      <c r="AX147" s="6" t="s">
        <v>46</v>
      </c>
      <c r="AY147" s="110" t="s">
        <v>89</v>
      </c>
    </row>
    <row r="148" spans="2:65" s="1" customFormat="1" ht="22.5" customHeight="1" x14ac:dyDescent="0.3">
      <c r="B148" s="72"/>
      <c r="C148" s="119" t="s">
        <v>116</v>
      </c>
      <c r="D148" s="119" t="s">
        <v>132</v>
      </c>
      <c r="E148" s="120" t="s">
        <v>135</v>
      </c>
      <c r="F148" s="165" t="s">
        <v>136</v>
      </c>
      <c r="G148" s="165"/>
      <c r="H148" s="165"/>
      <c r="I148" s="165"/>
      <c r="J148" s="121" t="s">
        <v>124</v>
      </c>
      <c r="K148" s="122">
        <v>1.458</v>
      </c>
      <c r="L148" s="123"/>
      <c r="M148" s="166">
        <v>0</v>
      </c>
      <c r="N148" s="166"/>
      <c r="O148" s="167"/>
      <c r="P148" s="153">
        <f>ROUND(V148*K148,2)</f>
        <v>0</v>
      </c>
      <c r="Q148" s="153"/>
      <c r="R148" s="73"/>
      <c r="T148" s="99" t="s">
        <v>1</v>
      </c>
      <c r="U148" s="30" t="s">
        <v>28</v>
      </c>
      <c r="V148" s="59">
        <f>L148+M148</f>
        <v>0</v>
      </c>
      <c r="W148" s="59">
        <f>ROUND(L148*K148,2)</f>
        <v>0</v>
      </c>
      <c r="X148" s="59">
        <f>ROUND(M148*K148,2)</f>
        <v>0</v>
      </c>
      <c r="Y148" s="100">
        <v>0</v>
      </c>
      <c r="Z148" s="100">
        <f>Y148*K148</f>
        <v>0</v>
      </c>
      <c r="AA148" s="100">
        <v>0</v>
      </c>
      <c r="AB148" s="100">
        <f>AA148*K148</f>
        <v>0</v>
      </c>
      <c r="AC148" s="100">
        <v>0</v>
      </c>
      <c r="AD148" s="101">
        <f>AC148*K148</f>
        <v>0</v>
      </c>
      <c r="AR148" s="14" t="s">
        <v>108</v>
      </c>
      <c r="AT148" s="14" t="s">
        <v>132</v>
      </c>
      <c r="AU148" s="14" t="s">
        <v>95</v>
      </c>
      <c r="AY148" s="14" t="s">
        <v>89</v>
      </c>
      <c r="BE148" s="102">
        <f>IF(U148="základní",P148,0)</f>
        <v>0</v>
      </c>
      <c r="BF148" s="102">
        <f>IF(U148="snížená",P148,0)</f>
        <v>0</v>
      </c>
      <c r="BG148" s="102">
        <f>IF(U148="zákl. přenesená",P148,0)</f>
        <v>0</v>
      </c>
      <c r="BH148" s="102">
        <f>IF(U148="sníž. přenesená",P148,0)</f>
        <v>0</v>
      </c>
      <c r="BI148" s="102">
        <f>IF(U148="nulová",P148,0)</f>
        <v>0</v>
      </c>
      <c r="BJ148" s="14" t="s">
        <v>46</v>
      </c>
      <c r="BK148" s="102">
        <f>ROUND(V148*K148,2)</f>
        <v>0</v>
      </c>
      <c r="BL148" s="14" t="s">
        <v>93</v>
      </c>
      <c r="BM148" s="14" t="s">
        <v>233</v>
      </c>
    </row>
    <row r="149" spans="2:65" s="6" customFormat="1" ht="31.5" customHeight="1" x14ac:dyDescent="0.3">
      <c r="B149" s="103"/>
      <c r="C149" s="104"/>
      <c r="D149" s="104"/>
      <c r="E149" s="105" t="s">
        <v>1</v>
      </c>
      <c r="F149" s="168" t="s">
        <v>234</v>
      </c>
      <c r="G149" s="169"/>
      <c r="H149" s="169"/>
      <c r="I149" s="169"/>
      <c r="J149" s="104"/>
      <c r="K149" s="106">
        <v>1.458</v>
      </c>
      <c r="L149" s="104"/>
      <c r="M149" s="104"/>
      <c r="N149" s="104"/>
      <c r="O149" s="104"/>
      <c r="P149" s="104"/>
      <c r="Q149" s="104"/>
      <c r="R149" s="107"/>
      <c r="T149" s="108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9"/>
      <c r="AT149" s="110" t="s">
        <v>102</v>
      </c>
      <c r="AU149" s="110" t="s">
        <v>95</v>
      </c>
      <c r="AV149" s="6" t="s">
        <v>53</v>
      </c>
      <c r="AW149" s="6" t="s">
        <v>3</v>
      </c>
      <c r="AX149" s="6" t="s">
        <v>46</v>
      </c>
      <c r="AY149" s="110" t="s">
        <v>89</v>
      </c>
    </row>
    <row r="150" spans="2:65" s="1" customFormat="1" ht="31.5" customHeight="1" x14ac:dyDescent="0.3">
      <c r="B150" s="72"/>
      <c r="C150" s="94" t="s">
        <v>7</v>
      </c>
      <c r="D150" s="94" t="s">
        <v>90</v>
      </c>
      <c r="E150" s="95" t="s">
        <v>137</v>
      </c>
      <c r="F150" s="152" t="s">
        <v>138</v>
      </c>
      <c r="G150" s="152"/>
      <c r="H150" s="152"/>
      <c r="I150" s="152"/>
      <c r="J150" s="96" t="s">
        <v>101</v>
      </c>
      <c r="K150" s="97">
        <v>0.40500000000000003</v>
      </c>
      <c r="L150" s="98">
        <v>0</v>
      </c>
      <c r="M150" s="153"/>
      <c r="N150" s="153"/>
      <c r="O150" s="153"/>
      <c r="P150" s="153">
        <f>ROUND(V150*K150,2)</f>
        <v>0</v>
      </c>
      <c r="Q150" s="153"/>
      <c r="R150" s="73"/>
      <c r="T150" s="99" t="s">
        <v>1</v>
      </c>
      <c r="U150" s="30" t="s">
        <v>28</v>
      </c>
      <c r="V150" s="59">
        <f>L150+M150</f>
        <v>0</v>
      </c>
      <c r="W150" s="59">
        <f>ROUND(L150*K150,2)</f>
        <v>0</v>
      </c>
      <c r="X150" s="59">
        <f>ROUND(M150*K150,2)</f>
        <v>0</v>
      </c>
      <c r="Y150" s="100">
        <v>1.5</v>
      </c>
      <c r="Z150" s="100">
        <f>Y150*K150</f>
        <v>0.60750000000000004</v>
      </c>
      <c r="AA150" s="100">
        <v>0</v>
      </c>
      <c r="AB150" s="100">
        <f>AA150*K150</f>
        <v>0</v>
      </c>
      <c r="AC150" s="100">
        <v>0</v>
      </c>
      <c r="AD150" s="101">
        <f>AC150*K150</f>
        <v>0</v>
      </c>
      <c r="AR150" s="14" t="s">
        <v>93</v>
      </c>
      <c r="AT150" s="14" t="s">
        <v>90</v>
      </c>
      <c r="AU150" s="14" t="s">
        <v>95</v>
      </c>
      <c r="AY150" s="14" t="s">
        <v>89</v>
      </c>
      <c r="BE150" s="102">
        <f>IF(U150="základní",P150,0)</f>
        <v>0</v>
      </c>
      <c r="BF150" s="102">
        <f>IF(U150="snížená",P150,0)</f>
        <v>0</v>
      </c>
      <c r="BG150" s="102">
        <f>IF(U150="zákl. přenesená",P150,0)</f>
        <v>0</v>
      </c>
      <c r="BH150" s="102">
        <f>IF(U150="sníž. přenesená",P150,0)</f>
        <v>0</v>
      </c>
      <c r="BI150" s="102">
        <f>IF(U150="nulová",P150,0)</f>
        <v>0</v>
      </c>
      <c r="BJ150" s="14" t="s">
        <v>46</v>
      </c>
      <c r="BK150" s="102">
        <f>ROUND(V150*K150,2)</f>
        <v>0</v>
      </c>
      <c r="BL150" s="14" t="s">
        <v>93</v>
      </c>
      <c r="BM150" s="14" t="s">
        <v>235</v>
      </c>
    </row>
    <row r="151" spans="2:65" s="6" customFormat="1" ht="31.5" customHeight="1" x14ac:dyDescent="0.3">
      <c r="B151" s="103"/>
      <c r="C151" s="104"/>
      <c r="D151" s="104"/>
      <c r="E151" s="105" t="s">
        <v>1</v>
      </c>
      <c r="F151" s="168" t="s">
        <v>236</v>
      </c>
      <c r="G151" s="169"/>
      <c r="H151" s="169"/>
      <c r="I151" s="169"/>
      <c r="J151" s="104"/>
      <c r="K151" s="106">
        <v>0.40500000000000003</v>
      </c>
      <c r="L151" s="104"/>
      <c r="M151" s="104"/>
      <c r="N151" s="104"/>
      <c r="O151" s="104"/>
      <c r="P151" s="104"/>
      <c r="Q151" s="104"/>
      <c r="R151" s="107"/>
      <c r="T151" s="108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9"/>
      <c r="AT151" s="110" t="s">
        <v>102</v>
      </c>
      <c r="AU151" s="110" t="s">
        <v>95</v>
      </c>
      <c r="AV151" s="6" t="s">
        <v>53</v>
      </c>
      <c r="AW151" s="6" t="s">
        <v>3</v>
      </c>
      <c r="AX151" s="6" t="s">
        <v>46</v>
      </c>
      <c r="AY151" s="110" t="s">
        <v>89</v>
      </c>
    </row>
    <row r="152" spans="2:65" s="1" customFormat="1" ht="31.5" customHeight="1" x14ac:dyDescent="0.3">
      <c r="B152" s="72"/>
      <c r="C152" s="94" t="s">
        <v>121</v>
      </c>
      <c r="D152" s="94" t="s">
        <v>90</v>
      </c>
      <c r="E152" s="95" t="s">
        <v>140</v>
      </c>
      <c r="F152" s="152" t="s">
        <v>141</v>
      </c>
      <c r="G152" s="152"/>
      <c r="H152" s="152"/>
      <c r="I152" s="152"/>
      <c r="J152" s="96" t="s">
        <v>101</v>
      </c>
      <c r="K152" s="97">
        <v>0.40500000000000003</v>
      </c>
      <c r="L152" s="98">
        <v>0</v>
      </c>
      <c r="M152" s="153"/>
      <c r="N152" s="153"/>
      <c r="O152" s="153"/>
      <c r="P152" s="153">
        <f>ROUND(V152*K152,2)</f>
        <v>0</v>
      </c>
      <c r="Q152" s="153"/>
      <c r="R152" s="73"/>
      <c r="T152" s="99" t="s">
        <v>1</v>
      </c>
      <c r="U152" s="30" t="s">
        <v>28</v>
      </c>
      <c r="V152" s="59">
        <f>L152+M152</f>
        <v>0</v>
      </c>
      <c r="W152" s="59">
        <f>ROUND(L152*K152,2)</f>
        <v>0</v>
      </c>
      <c r="X152" s="59">
        <f>ROUND(M152*K152,2)</f>
        <v>0</v>
      </c>
      <c r="Y152" s="100">
        <v>0.28599999999999998</v>
      </c>
      <c r="Z152" s="100">
        <f>Y152*K152</f>
        <v>0.11583</v>
      </c>
      <c r="AA152" s="100">
        <v>0</v>
      </c>
      <c r="AB152" s="100">
        <f>AA152*K152</f>
        <v>0</v>
      </c>
      <c r="AC152" s="100">
        <v>0</v>
      </c>
      <c r="AD152" s="101">
        <f>AC152*K152</f>
        <v>0</v>
      </c>
      <c r="AR152" s="14" t="s">
        <v>93</v>
      </c>
      <c r="AT152" s="14" t="s">
        <v>90</v>
      </c>
      <c r="AU152" s="14" t="s">
        <v>95</v>
      </c>
      <c r="AY152" s="14" t="s">
        <v>89</v>
      </c>
      <c r="BE152" s="102">
        <f>IF(U152="základní",P152,0)</f>
        <v>0</v>
      </c>
      <c r="BF152" s="102">
        <f>IF(U152="snížená",P152,0)</f>
        <v>0</v>
      </c>
      <c r="BG152" s="102">
        <f>IF(U152="zákl. přenesená",P152,0)</f>
        <v>0</v>
      </c>
      <c r="BH152" s="102">
        <f>IF(U152="sníž. přenesená",P152,0)</f>
        <v>0</v>
      </c>
      <c r="BI152" s="102">
        <f>IF(U152="nulová",P152,0)</f>
        <v>0</v>
      </c>
      <c r="BJ152" s="14" t="s">
        <v>46</v>
      </c>
      <c r="BK152" s="102">
        <f>ROUND(V152*K152,2)</f>
        <v>0</v>
      </c>
      <c r="BL152" s="14" t="s">
        <v>93</v>
      </c>
      <c r="BM152" s="14" t="s">
        <v>237</v>
      </c>
    </row>
    <row r="153" spans="2:65" s="6" customFormat="1" ht="31.5" customHeight="1" x14ac:dyDescent="0.3">
      <c r="B153" s="103"/>
      <c r="C153" s="104"/>
      <c r="D153" s="104"/>
      <c r="E153" s="105" t="s">
        <v>1</v>
      </c>
      <c r="F153" s="175" t="s">
        <v>236</v>
      </c>
      <c r="G153" s="176"/>
      <c r="H153" s="176"/>
      <c r="I153" s="176"/>
      <c r="J153" s="104"/>
      <c r="K153" s="106">
        <v>0.40500000000000003</v>
      </c>
      <c r="L153" s="104"/>
      <c r="M153" s="104"/>
      <c r="N153" s="104"/>
      <c r="O153" s="104"/>
      <c r="P153" s="104"/>
      <c r="Q153" s="104"/>
      <c r="R153" s="107"/>
      <c r="T153" s="108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9"/>
      <c r="AT153" s="110" t="s">
        <v>102</v>
      </c>
      <c r="AU153" s="110" t="s">
        <v>95</v>
      </c>
      <c r="AV153" s="6" t="s">
        <v>53</v>
      </c>
      <c r="AW153" s="6" t="s">
        <v>3</v>
      </c>
      <c r="AX153" s="6" t="s">
        <v>46</v>
      </c>
      <c r="AY153" s="110" t="s">
        <v>89</v>
      </c>
    </row>
    <row r="154" spans="2:65" s="5" customFormat="1" ht="29.85" customHeight="1" x14ac:dyDescent="0.35">
      <c r="B154" s="82"/>
      <c r="C154" s="83"/>
      <c r="D154" s="93" t="s">
        <v>68</v>
      </c>
      <c r="E154" s="93"/>
      <c r="F154" s="93"/>
      <c r="G154" s="93"/>
      <c r="H154" s="93"/>
      <c r="I154" s="93"/>
      <c r="J154" s="93"/>
      <c r="K154" s="93"/>
      <c r="L154" s="93"/>
      <c r="M154" s="162">
        <f>BK154</f>
        <v>0</v>
      </c>
      <c r="N154" s="163"/>
      <c r="O154" s="163"/>
      <c r="P154" s="163"/>
      <c r="Q154" s="163"/>
      <c r="R154" s="85"/>
      <c r="T154" s="86"/>
      <c r="U154" s="83"/>
      <c r="V154" s="83"/>
      <c r="W154" s="87">
        <f>W155+W161</f>
        <v>0</v>
      </c>
      <c r="X154" s="87">
        <f>X155+X161</f>
        <v>0</v>
      </c>
      <c r="Y154" s="83"/>
      <c r="Z154" s="88">
        <f>Z155+Z161</f>
        <v>11.123000000000001</v>
      </c>
      <c r="AA154" s="83"/>
      <c r="AB154" s="88">
        <f>AB155+AB161</f>
        <v>0.52313000000000009</v>
      </c>
      <c r="AC154" s="83"/>
      <c r="AD154" s="89">
        <f>AD155+AD161</f>
        <v>0</v>
      </c>
      <c r="AR154" s="90" t="s">
        <v>46</v>
      </c>
      <c r="AT154" s="91" t="s">
        <v>44</v>
      </c>
      <c r="AU154" s="91" t="s">
        <v>46</v>
      </c>
      <c r="AY154" s="90" t="s">
        <v>89</v>
      </c>
      <c r="BK154" s="92">
        <f>BK155+BK161</f>
        <v>0</v>
      </c>
    </row>
    <row r="155" spans="2:65" s="5" customFormat="1" ht="14.85" customHeight="1" x14ac:dyDescent="0.35">
      <c r="B155" s="82"/>
      <c r="C155" s="83"/>
      <c r="D155" s="93" t="s">
        <v>183</v>
      </c>
      <c r="E155" s="93"/>
      <c r="F155" s="93"/>
      <c r="G155" s="93"/>
      <c r="H155" s="93"/>
      <c r="I155" s="93"/>
      <c r="J155" s="93"/>
      <c r="K155" s="93"/>
      <c r="L155" s="93"/>
      <c r="M155" s="158">
        <f>BK155</f>
        <v>0</v>
      </c>
      <c r="N155" s="159"/>
      <c r="O155" s="159"/>
      <c r="P155" s="159"/>
      <c r="Q155" s="159"/>
      <c r="R155" s="85"/>
      <c r="T155" s="86"/>
      <c r="U155" s="83"/>
      <c r="V155" s="83"/>
      <c r="W155" s="87">
        <f>SUM(W156:W160)</f>
        <v>0</v>
      </c>
      <c r="X155" s="87">
        <f>SUM(X156:X160)</f>
        <v>0</v>
      </c>
      <c r="Y155" s="83"/>
      <c r="Z155" s="88">
        <f>SUM(Z156:Z160)</f>
        <v>2.2770000000000001</v>
      </c>
      <c r="AA155" s="83"/>
      <c r="AB155" s="88">
        <f>SUM(AB156:AB160)</f>
        <v>4.8300000000000001E-3</v>
      </c>
      <c r="AC155" s="83"/>
      <c r="AD155" s="89">
        <f>SUM(AD156:AD160)</f>
        <v>0</v>
      </c>
      <c r="AR155" s="90" t="s">
        <v>46</v>
      </c>
      <c r="AT155" s="91" t="s">
        <v>44</v>
      </c>
      <c r="AU155" s="91" t="s">
        <v>53</v>
      </c>
      <c r="AY155" s="90" t="s">
        <v>89</v>
      </c>
      <c r="BK155" s="92">
        <f>SUM(BK156:BK160)</f>
        <v>0</v>
      </c>
    </row>
    <row r="156" spans="2:65" s="1" customFormat="1" ht="31.5" customHeight="1" x14ac:dyDescent="0.3">
      <c r="B156" s="72"/>
      <c r="C156" s="94" t="s">
        <v>125</v>
      </c>
      <c r="D156" s="94" t="s">
        <v>90</v>
      </c>
      <c r="E156" s="95" t="s">
        <v>185</v>
      </c>
      <c r="F156" s="152" t="s">
        <v>186</v>
      </c>
      <c r="G156" s="152"/>
      <c r="H156" s="152"/>
      <c r="I156" s="152"/>
      <c r="J156" s="96" t="s">
        <v>151</v>
      </c>
      <c r="K156" s="97">
        <v>3</v>
      </c>
      <c r="L156" s="98"/>
      <c r="M156" s="153"/>
      <c r="N156" s="153"/>
      <c r="O156" s="153"/>
      <c r="P156" s="153">
        <f>ROUND(V156*K156,2)</f>
        <v>0</v>
      </c>
      <c r="Q156" s="153"/>
      <c r="R156" s="73"/>
      <c r="T156" s="99" t="s">
        <v>1</v>
      </c>
      <c r="U156" s="30" t="s">
        <v>28</v>
      </c>
      <c r="V156" s="59">
        <f>L156+M156</f>
        <v>0</v>
      </c>
      <c r="W156" s="59">
        <f>ROUND(L156*K156,2)</f>
        <v>0</v>
      </c>
      <c r="X156" s="59">
        <f>ROUND(M156*K156,2)</f>
        <v>0</v>
      </c>
      <c r="Y156" s="100">
        <v>0.75900000000000001</v>
      </c>
      <c r="Z156" s="100">
        <f>Y156*K156</f>
        <v>2.2770000000000001</v>
      </c>
      <c r="AA156" s="100">
        <v>1.6100000000000001E-3</v>
      </c>
      <c r="AB156" s="100">
        <f>AA156*K156</f>
        <v>4.8300000000000001E-3</v>
      </c>
      <c r="AC156" s="100">
        <v>0</v>
      </c>
      <c r="AD156" s="101">
        <f>AC156*K156</f>
        <v>0</v>
      </c>
      <c r="AR156" s="14" t="s">
        <v>93</v>
      </c>
      <c r="AT156" s="14" t="s">
        <v>90</v>
      </c>
      <c r="AU156" s="14" t="s">
        <v>95</v>
      </c>
      <c r="AY156" s="14" t="s">
        <v>89</v>
      </c>
      <c r="BE156" s="102">
        <f>IF(U156="základní",P156,0)</f>
        <v>0</v>
      </c>
      <c r="BF156" s="102">
        <f>IF(U156="snížená",P156,0)</f>
        <v>0</v>
      </c>
      <c r="BG156" s="102">
        <f>IF(U156="zákl. přenesená",P156,0)</f>
        <v>0</v>
      </c>
      <c r="BH156" s="102">
        <f>IF(U156="sníž. přenesená",P156,0)</f>
        <v>0</v>
      </c>
      <c r="BI156" s="102">
        <f>IF(U156="nulová",P156,0)</f>
        <v>0</v>
      </c>
      <c r="BJ156" s="14" t="s">
        <v>46</v>
      </c>
      <c r="BK156" s="102">
        <f>ROUND(V156*K156,2)</f>
        <v>0</v>
      </c>
      <c r="BL156" s="14" t="s">
        <v>93</v>
      </c>
      <c r="BM156" s="14" t="s">
        <v>238</v>
      </c>
    </row>
    <row r="157" spans="2:65" s="6" customFormat="1" ht="22.5" customHeight="1" x14ac:dyDescent="0.3">
      <c r="B157" s="103"/>
      <c r="C157" s="104"/>
      <c r="D157" s="104"/>
      <c r="E157" s="105" t="s">
        <v>1</v>
      </c>
      <c r="F157" s="168" t="s">
        <v>239</v>
      </c>
      <c r="G157" s="169"/>
      <c r="H157" s="169"/>
      <c r="I157" s="169"/>
      <c r="J157" s="104"/>
      <c r="K157" s="106">
        <v>3</v>
      </c>
      <c r="L157" s="104"/>
      <c r="M157" s="104"/>
      <c r="N157" s="104"/>
      <c r="O157" s="104"/>
      <c r="P157" s="104"/>
      <c r="Q157" s="104"/>
      <c r="R157" s="107"/>
      <c r="T157" s="108"/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9"/>
      <c r="AT157" s="110" t="s">
        <v>102</v>
      </c>
      <c r="AU157" s="110" t="s">
        <v>95</v>
      </c>
      <c r="AV157" s="6" t="s">
        <v>53</v>
      </c>
      <c r="AW157" s="6" t="s">
        <v>3</v>
      </c>
      <c r="AX157" s="6" t="s">
        <v>46</v>
      </c>
      <c r="AY157" s="110" t="s">
        <v>89</v>
      </c>
    </row>
    <row r="158" spans="2:65" s="1" customFormat="1" ht="31.5" customHeight="1" x14ac:dyDescent="0.3">
      <c r="B158" s="72"/>
      <c r="C158" s="119" t="s">
        <v>128</v>
      </c>
      <c r="D158" s="119" t="s">
        <v>132</v>
      </c>
      <c r="E158" s="120" t="s">
        <v>187</v>
      </c>
      <c r="F158" s="164" t="s">
        <v>309</v>
      </c>
      <c r="G158" s="165"/>
      <c r="H158" s="165"/>
      <c r="I158" s="165"/>
      <c r="J158" s="121" t="s">
        <v>147</v>
      </c>
      <c r="K158" s="122">
        <v>1</v>
      </c>
      <c r="L158" s="123"/>
      <c r="M158" s="166">
        <v>0</v>
      </c>
      <c r="N158" s="166"/>
      <c r="O158" s="167"/>
      <c r="P158" s="153">
        <f>ROUND(V158*K158,2)</f>
        <v>0</v>
      </c>
      <c r="Q158" s="153"/>
      <c r="R158" s="73"/>
      <c r="T158" s="99" t="s">
        <v>1</v>
      </c>
      <c r="U158" s="30" t="s">
        <v>28</v>
      </c>
      <c r="V158" s="59">
        <f>L158+M158</f>
        <v>0</v>
      </c>
      <c r="W158" s="59">
        <f>ROUND(L158*K158,2)</f>
        <v>0</v>
      </c>
      <c r="X158" s="59">
        <f>ROUND(M158*K158,2)</f>
        <v>0</v>
      </c>
      <c r="Y158" s="100">
        <v>0</v>
      </c>
      <c r="Z158" s="100">
        <f>Y158*K158</f>
        <v>0</v>
      </c>
      <c r="AA158" s="100">
        <v>0</v>
      </c>
      <c r="AB158" s="100">
        <f>AA158*K158</f>
        <v>0</v>
      </c>
      <c r="AC158" s="100">
        <v>0</v>
      </c>
      <c r="AD158" s="101">
        <f>AC158*K158</f>
        <v>0</v>
      </c>
      <c r="AR158" s="14" t="s">
        <v>108</v>
      </c>
      <c r="AT158" s="14" t="s">
        <v>132</v>
      </c>
      <c r="AU158" s="14" t="s">
        <v>95</v>
      </c>
      <c r="AY158" s="14" t="s">
        <v>89</v>
      </c>
      <c r="BE158" s="102">
        <f>IF(U158="základní",P158,0)</f>
        <v>0</v>
      </c>
      <c r="BF158" s="102">
        <f>IF(U158="snížená",P158,0)</f>
        <v>0</v>
      </c>
      <c r="BG158" s="102">
        <f>IF(U158="zákl. přenesená",P158,0)</f>
        <v>0</v>
      </c>
      <c r="BH158" s="102">
        <f>IF(U158="sníž. přenesená",P158,0)</f>
        <v>0</v>
      </c>
      <c r="BI158" s="102">
        <f>IF(U158="nulová",P158,0)</f>
        <v>0</v>
      </c>
      <c r="BJ158" s="14" t="s">
        <v>46</v>
      </c>
      <c r="BK158" s="102">
        <f>ROUND(V158*K158,2)</f>
        <v>0</v>
      </c>
      <c r="BL158" s="14" t="s">
        <v>93</v>
      </c>
      <c r="BM158" s="14" t="s">
        <v>240</v>
      </c>
    </row>
    <row r="159" spans="2:65" s="1" customFormat="1" ht="31.5" customHeight="1" x14ac:dyDescent="0.3">
      <c r="B159" s="72"/>
      <c r="C159" s="119" t="s">
        <v>131</v>
      </c>
      <c r="D159" s="119" t="s">
        <v>132</v>
      </c>
      <c r="E159" s="120" t="s">
        <v>188</v>
      </c>
      <c r="F159" s="164" t="s">
        <v>310</v>
      </c>
      <c r="G159" s="165"/>
      <c r="H159" s="165"/>
      <c r="I159" s="165"/>
      <c r="J159" s="121" t="s">
        <v>147</v>
      </c>
      <c r="K159" s="122">
        <v>1</v>
      </c>
      <c r="L159" s="123"/>
      <c r="M159" s="166">
        <v>0</v>
      </c>
      <c r="N159" s="166"/>
      <c r="O159" s="167"/>
      <c r="P159" s="153">
        <f>ROUND(V159*K159,2)</f>
        <v>0</v>
      </c>
      <c r="Q159" s="153"/>
      <c r="R159" s="73"/>
      <c r="T159" s="99" t="s">
        <v>1</v>
      </c>
      <c r="U159" s="30" t="s">
        <v>28</v>
      </c>
      <c r="V159" s="59">
        <f>L159+M159</f>
        <v>0</v>
      </c>
      <c r="W159" s="59">
        <f>ROUND(L159*K159,2)</f>
        <v>0</v>
      </c>
      <c r="X159" s="59">
        <f>ROUND(M159*K159,2)</f>
        <v>0</v>
      </c>
      <c r="Y159" s="100">
        <v>0</v>
      </c>
      <c r="Z159" s="100">
        <f>Y159*K159</f>
        <v>0</v>
      </c>
      <c r="AA159" s="100">
        <v>0</v>
      </c>
      <c r="AB159" s="100">
        <f>AA159*K159</f>
        <v>0</v>
      </c>
      <c r="AC159" s="100">
        <v>0</v>
      </c>
      <c r="AD159" s="101">
        <f>AC159*K159</f>
        <v>0</v>
      </c>
      <c r="AR159" s="14" t="s">
        <v>108</v>
      </c>
      <c r="AT159" s="14" t="s">
        <v>132</v>
      </c>
      <c r="AU159" s="14" t="s">
        <v>95</v>
      </c>
      <c r="AY159" s="14" t="s">
        <v>89</v>
      </c>
      <c r="BE159" s="102">
        <f>IF(U159="základní",P159,0)</f>
        <v>0</v>
      </c>
      <c r="BF159" s="102">
        <f>IF(U159="snížená",P159,0)</f>
        <v>0</v>
      </c>
      <c r="BG159" s="102">
        <f>IF(U159="zákl. přenesená",P159,0)</f>
        <v>0</v>
      </c>
      <c r="BH159" s="102">
        <f>IF(U159="sníž. přenesená",P159,0)</f>
        <v>0</v>
      </c>
      <c r="BI159" s="102">
        <f>IF(U159="nulová",P159,0)</f>
        <v>0</v>
      </c>
      <c r="BJ159" s="14" t="s">
        <v>46</v>
      </c>
      <c r="BK159" s="102">
        <f>ROUND(V159*K159,2)</f>
        <v>0</v>
      </c>
      <c r="BL159" s="14" t="s">
        <v>93</v>
      </c>
      <c r="BM159" s="14" t="s">
        <v>241</v>
      </c>
    </row>
    <row r="160" spans="2:65" s="1" customFormat="1" ht="22.5" customHeight="1" x14ac:dyDescent="0.3">
      <c r="B160" s="72"/>
      <c r="C160" s="119" t="s">
        <v>134</v>
      </c>
      <c r="D160" s="119" t="s">
        <v>132</v>
      </c>
      <c r="E160" s="120" t="s">
        <v>189</v>
      </c>
      <c r="F160" s="165" t="s">
        <v>311</v>
      </c>
      <c r="G160" s="165"/>
      <c r="H160" s="165"/>
      <c r="I160" s="165"/>
      <c r="J160" s="121" t="s">
        <v>147</v>
      </c>
      <c r="K160" s="122">
        <v>1</v>
      </c>
      <c r="L160" s="123"/>
      <c r="M160" s="166">
        <v>0</v>
      </c>
      <c r="N160" s="166"/>
      <c r="O160" s="167"/>
      <c r="P160" s="153">
        <f>ROUND(V160*K160,2)</f>
        <v>0</v>
      </c>
      <c r="Q160" s="153"/>
      <c r="R160" s="73"/>
      <c r="T160" s="99" t="s">
        <v>1</v>
      </c>
      <c r="U160" s="30" t="s">
        <v>28</v>
      </c>
      <c r="V160" s="59">
        <f>L160+M160</f>
        <v>0</v>
      </c>
      <c r="W160" s="59">
        <f>ROUND(L160*K160,2)</f>
        <v>0</v>
      </c>
      <c r="X160" s="59">
        <f>ROUND(M160*K160,2)</f>
        <v>0</v>
      </c>
      <c r="Y160" s="100">
        <v>0</v>
      </c>
      <c r="Z160" s="100">
        <f>Y160*K160</f>
        <v>0</v>
      </c>
      <c r="AA160" s="100">
        <v>0</v>
      </c>
      <c r="AB160" s="100">
        <f>AA160*K160</f>
        <v>0</v>
      </c>
      <c r="AC160" s="100">
        <v>0</v>
      </c>
      <c r="AD160" s="101">
        <f>AC160*K160</f>
        <v>0</v>
      </c>
      <c r="AR160" s="14" t="s">
        <v>108</v>
      </c>
      <c r="AT160" s="14" t="s">
        <v>132</v>
      </c>
      <c r="AU160" s="14" t="s">
        <v>95</v>
      </c>
      <c r="AY160" s="14" t="s">
        <v>89</v>
      </c>
      <c r="BE160" s="102">
        <f>IF(U160="základní",P160,0)</f>
        <v>0</v>
      </c>
      <c r="BF160" s="102">
        <f>IF(U160="snížená",P160,0)</f>
        <v>0</v>
      </c>
      <c r="BG160" s="102">
        <f>IF(U160="zákl. přenesená",P160,0)</f>
        <v>0</v>
      </c>
      <c r="BH160" s="102">
        <f>IF(U160="sníž. přenesená",P160,0)</f>
        <v>0</v>
      </c>
      <c r="BI160" s="102">
        <f>IF(U160="nulová",P160,0)</f>
        <v>0</v>
      </c>
      <c r="BJ160" s="14" t="s">
        <v>46</v>
      </c>
      <c r="BK160" s="102">
        <f>ROUND(V160*K160,2)</f>
        <v>0</v>
      </c>
      <c r="BL160" s="14" t="s">
        <v>93</v>
      </c>
      <c r="BM160" s="14" t="s">
        <v>242</v>
      </c>
    </row>
    <row r="161" spans="2:65" s="5" customFormat="1" ht="22.35" customHeight="1" x14ac:dyDescent="0.35">
      <c r="B161" s="82"/>
      <c r="C161" s="83"/>
      <c r="D161" s="93" t="s">
        <v>69</v>
      </c>
      <c r="E161" s="93"/>
      <c r="F161" s="147"/>
      <c r="G161" s="147"/>
      <c r="H161" s="147"/>
      <c r="I161" s="147"/>
      <c r="J161" s="93"/>
      <c r="K161" s="93"/>
      <c r="L161" s="93"/>
      <c r="M161" s="158">
        <f>BK161</f>
        <v>0</v>
      </c>
      <c r="N161" s="159"/>
      <c r="O161" s="159"/>
      <c r="P161" s="159"/>
      <c r="Q161" s="159"/>
      <c r="R161" s="85"/>
      <c r="T161" s="86"/>
      <c r="U161" s="83"/>
      <c r="V161" s="83"/>
      <c r="W161" s="87">
        <f>W162+SUM(W163:W176)</f>
        <v>0</v>
      </c>
      <c r="X161" s="87">
        <f>X162+SUM(X163:X176)</f>
        <v>0</v>
      </c>
      <c r="Y161" s="83"/>
      <c r="Z161" s="88">
        <f>Z162+SUM(Z163:Z176)</f>
        <v>8.8460000000000001</v>
      </c>
      <c r="AA161" s="83"/>
      <c r="AB161" s="88">
        <f>AB162+SUM(AB163:AB176)</f>
        <v>0.51830000000000009</v>
      </c>
      <c r="AC161" s="83"/>
      <c r="AD161" s="89">
        <f>AD162+SUM(AD163:AD176)</f>
        <v>0</v>
      </c>
      <c r="AR161" s="90" t="s">
        <v>46</v>
      </c>
      <c r="AT161" s="91" t="s">
        <v>44</v>
      </c>
      <c r="AU161" s="91" t="s">
        <v>53</v>
      </c>
      <c r="AY161" s="90" t="s">
        <v>89</v>
      </c>
      <c r="BK161" s="92">
        <f>BK162+SUM(BK163:BK176)</f>
        <v>0</v>
      </c>
    </row>
    <row r="162" spans="2:65" s="1" customFormat="1" ht="31.5" customHeight="1" x14ac:dyDescent="0.3">
      <c r="B162" s="72"/>
      <c r="C162" s="94" t="s">
        <v>6</v>
      </c>
      <c r="D162" s="94" t="s">
        <v>90</v>
      </c>
      <c r="E162" s="95" t="s">
        <v>243</v>
      </c>
      <c r="F162" s="152" t="s">
        <v>244</v>
      </c>
      <c r="G162" s="152"/>
      <c r="H162" s="152"/>
      <c r="I162" s="152"/>
      <c r="J162" s="96" t="s">
        <v>144</v>
      </c>
      <c r="K162" s="97">
        <v>4</v>
      </c>
      <c r="L162" s="98">
        <v>0</v>
      </c>
      <c r="M162" s="153"/>
      <c r="N162" s="153"/>
      <c r="O162" s="153"/>
      <c r="P162" s="153">
        <f t="shared" ref="P162:P170" si="0">ROUND(V162*K162,2)</f>
        <v>0</v>
      </c>
      <c r="Q162" s="153"/>
      <c r="R162" s="73"/>
      <c r="T162" s="99" t="s">
        <v>1</v>
      </c>
      <c r="U162" s="30" t="s">
        <v>28</v>
      </c>
      <c r="V162" s="59">
        <f t="shared" ref="V162:V170" si="1">L162+M162</f>
        <v>0</v>
      </c>
      <c r="W162" s="59">
        <f t="shared" ref="W162:W170" si="2">ROUND(L162*K162,2)</f>
        <v>0</v>
      </c>
      <c r="X162" s="59">
        <f t="shared" ref="X162:X170" si="3">ROUND(M162*K162,2)</f>
        <v>0</v>
      </c>
      <c r="Y162" s="100">
        <v>0.155</v>
      </c>
      <c r="Z162" s="100">
        <f t="shared" ref="Z162:Z170" si="4">Y162*K162</f>
        <v>0.62</v>
      </c>
      <c r="AA162" s="100">
        <v>0</v>
      </c>
      <c r="AB162" s="100">
        <f t="shared" ref="AB162:AB170" si="5">AA162*K162</f>
        <v>0</v>
      </c>
      <c r="AC162" s="100">
        <v>0</v>
      </c>
      <c r="AD162" s="101">
        <f t="shared" ref="AD162:AD170" si="6">AC162*K162</f>
        <v>0</v>
      </c>
      <c r="AR162" s="14" t="s">
        <v>93</v>
      </c>
      <c r="AT162" s="14" t="s">
        <v>90</v>
      </c>
      <c r="AU162" s="14" t="s">
        <v>95</v>
      </c>
      <c r="AY162" s="14" t="s">
        <v>89</v>
      </c>
      <c r="BE162" s="102">
        <f t="shared" ref="BE162:BE170" si="7">IF(U162="základní",P162,0)</f>
        <v>0</v>
      </c>
      <c r="BF162" s="102">
        <f t="shared" ref="BF162:BF170" si="8">IF(U162="snížená",P162,0)</f>
        <v>0</v>
      </c>
      <c r="BG162" s="102">
        <f t="shared" ref="BG162:BG170" si="9">IF(U162="zákl. přenesená",P162,0)</f>
        <v>0</v>
      </c>
      <c r="BH162" s="102">
        <f t="shared" ref="BH162:BH170" si="10">IF(U162="sníž. přenesená",P162,0)</f>
        <v>0</v>
      </c>
      <c r="BI162" s="102">
        <f t="shared" ref="BI162:BI170" si="11">IF(U162="nulová",P162,0)</f>
        <v>0</v>
      </c>
      <c r="BJ162" s="14" t="s">
        <v>46</v>
      </c>
      <c r="BK162" s="102">
        <f t="shared" ref="BK162:BK170" si="12">ROUND(V162*K162,2)</f>
        <v>0</v>
      </c>
      <c r="BL162" s="14" t="s">
        <v>93</v>
      </c>
      <c r="BM162" s="14" t="s">
        <v>245</v>
      </c>
    </row>
    <row r="163" spans="2:65" s="1" customFormat="1" ht="22.5" customHeight="1" x14ac:dyDescent="0.3">
      <c r="B163" s="72"/>
      <c r="C163" s="119" t="s">
        <v>139</v>
      </c>
      <c r="D163" s="119" t="s">
        <v>132</v>
      </c>
      <c r="E163" s="120" t="s">
        <v>246</v>
      </c>
      <c r="F163" s="165" t="s">
        <v>247</v>
      </c>
      <c r="G163" s="165"/>
      <c r="H163" s="165"/>
      <c r="I163" s="165"/>
      <c r="J163" s="121" t="s">
        <v>144</v>
      </c>
      <c r="K163" s="122">
        <v>4</v>
      </c>
      <c r="L163" s="123"/>
      <c r="M163" s="166">
        <v>0</v>
      </c>
      <c r="N163" s="166"/>
      <c r="O163" s="167"/>
      <c r="P163" s="153">
        <f t="shared" si="0"/>
        <v>0</v>
      </c>
      <c r="Q163" s="153"/>
      <c r="R163" s="73"/>
      <c r="T163" s="99" t="s">
        <v>1</v>
      </c>
      <c r="U163" s="30" t="s">
        <v>28</v>
      </c>
      <c r="V163" s="59">
        <f t="shared" si="1"/>
        <v>0</v>
      </c>
      <c r="W163" s="59">
        <f t="shared" si="2"/>
        <v>0</v>
      </c>
      <c r="X163" s="59">
        <f t="shared" si="3"/>
        <v>0</v>
      </c>
      <c r="Y163" s="100">
        <v>0</v>
      </c>
      <c r="Z163" s="100">
        <f t="shared" si="4"/>
        <v>0</v>
      </c>
      <c r="AA163" s="100">
        <v>0</v>
      </c>
      <c r="AB163" s="100">
        <f t="shared" si="5"/>
        <v>0</v>
      </c>
      <c r="AC163" s="100">
        <v>0</v>
      </c>
      <c r="AD163" s="101">
        <f t="shared" si="6"/>
        <v>0</v>
      </c>
      <c r="AR163" s="14" t="s">
        <v>108</v>
      </c>
      <c r="AT163" s="14" t="s">
        <v>132</v>
      </c>
      <c r="AU163" s="14" t="s">
        <v>95</v>
      </c>
      <c r="AY163" s="14" t="s">
        <v>89</v>
      </c>
      <c r="BE163" s="102">
        <f t="shared" si="7"/>
        <v>0</v>
      </c>
      <c r="BF163" s="102">
        <f t="shared" si="8"/>
        <v>0</v>
      </c>
      <c r="BG163" s="102">
        <f t="shared" si="9"/>
        <v>0</v>
      </c>
      <c r="BH163" s="102">
        <f t="shared" si="10"/>
        <v>0</v>
      </c>
      <c r="BI163" s="102">
        <f t="shared" si="11"/>
        <v>0</v>
      </c>
      <c r="BJ163" s="14" t="s">
        <v>46</v>
      </c>
      <c r="BK163" s="102">
        <f t="shared" si="12"/>
        <v>0</v>
      </c>
      <c r="BL163" s="14" t="s">
        <v>93</v>
      </c>
      <c r="BM163" s="14" t="s">
        <v>248</v>
      </c>
    </row>
    <row r="164" spans="2:65" s="1" customFormat="1" ht="31.5" customHeight="1" x14ac:dyDescent="0.3">
      <c r="B164" s="72"/>
      <c r="C164" s="94" t="s">
        <v>142</v>
      </c>
      <c r="D164" s="94" t="s">
        <v>90</v>
      </c>
      <c r="E164" s="95" t="s">
        <v>249</v>
      </c>
      <c r="F164" s="152" t="s">
        <v>250</v>
      </c>
      <c r="G164" s="152"/>
      <c r="H164" s="152"/>
      <c r="I164" s="152"/>
      <c r="J164" s="96" t="s">
        <v>144</v>
      </c>
      <c r="K164" s="97">
        <v>1</v>
      </c>
      <c r="L164" s="98">
        <v>0</v>
      </c>
      <c r="M164" s="153"/>
      <c r="N164" s="153"/>
      <c r="O164" s="153"/>
      <c r="P164" s="153">
        <f t="shared" si="0"/>
        <v>0</v>
      </c>
      <c r="Q164" s="153"/>
      <c r="R164" s="73"/>
      <c r="T164" s="99" t="s">
        <v>1</v>
      </c>
      <c r="U164" s="30" t="s">
        <v>28</v>
      </c>
      <c r="V164" s="59">
        <f t="shared" si="1"/>
        <v>0</v>
      </c>
      <c r="W164" s="59">
        <f t="shared" si="2"/>
        <v>0</v>
      </c>
      <c r="X164" s="59">
        <f t="shared" si="3"/>
        <v>0</v>
      </c>
      <c r="Y164" s="100">
        <v>0.23300000000000001</v>
      </c>
      <c r="Z164" s="100">
        <f t="shared" si="4"/>
        <v>0.23300000000000001</v>
      </c>
      <c r="AA164" s="100">
        <v>0</v>
      </c>
      <c r="AB164" s="100">
        <f t="shared" si="5"/>
        <v>0</v>
      </c>
      <c r="AC164" s="100">
        <v>0</v>
      </c>
      <c r="AD164" s="101">
        <f t="shared" si="6"/>
        <v>0</v>
      </c>
      <c r="AR164" s="14" t="s">
        <v>93</v>
      </c>
      <c r="AT164" s="14" t="s">
        <v>90</v>
      </c>
      <c r="AU164" s="14" t="s">
        <v>95</v>
      </c>
      <c r="AY164" s="14" t="s">
        <v>89</v>
      </c>
      <c r="BE164" s="102">
        <f t="shared" si="7"/>
        <v>0</v>
      </c>
      <c r="BF164" s="102">
        <f t="shared" si="8"/>
        <v>0</v>
      </c>
      <c r="BG164" s="102">
        <f t="shared" si="9"/>
        <v>0</v>
      </c>
      <c r="BH164" s="102">
        <f t="shared" si="10"/>
        <v>0</v>
      </c>
      <c r="BI164" s="102">
        <f t="shared" si="11"/>
        <v>0</v>
      </c>
      <c r="BJ164" s="14" t="s">
        <v>46</v>
      </c>
      <c r="BK164" s="102">
        <f t="shared" si="12"/>
        <v>0</v>
      </c>
      <c r="BL164" s="14" t="s">
        <v>93</v>
      </c>
      <c r="BM164" s="14" t="s">
        <v>251</v>
      </c>
    </row>
    <row r="165" spans="2:65" s="1" customFormat="1" ht="22.5" customHeight="1" x14ac:dyDescent="0.3">
      <c r="B165" s="72"/>
      <c r="C165" s="119" t="s">
        <v>143</v>
      </c>
      <c r="D165" s="119" t="s">
        <v>132</v>
      </c>
      <c r="E165" s="120" t="s">
        <v>252</v>
      </c>
      <c r="F165" s="165" t="s">
        <v>253</v>
      </c>
      <c r="G165" s="165"/>
      <c r="H165" s="165"/>
      <c r="I165" s="165"/>
      <c r="J165" s="121" t="s">
        <v>144</v>
      </c>
      <c r="K165" s="122">
        <v>1</v>
      </c>
      <c r="L165" s="123"/>
      <c r="M165" s="166">
        <v>0</v>
      </c>
      <c r="N165" s="166"/>
      <c r="O165" s="167"/>
      <c r="P165" s="153">
        <f t="shared" si="0"/>
        <v>0</v>
      </c>
      <c r="Q165" s="153"/>
      <c r="R165" s="73"/>
      <c r="T165" s="99" t="s">
        <v>1</v>
      </c>
      <c r="U165" s="30" t="s">
        <v>28</v>
      </c>
      <c r="V165" s="59">
        <f t="shared" si="1"/>
        <v>0</v>
      </c>
      <c r="W165" s="59">
        <f t="shared" si="2"/>
        <v>0</v>
      </c>
      <c r="X165" s="59">
        <f t="shared" si="3"/>
        <v>0</v>
      </c>
      <c r="Y165" s="100">
        <v>0</v>
      </c>
      <c r="Z165" s="100">
        <f t="shared" si="4"/>
        <v>0</v>
      </c>
      <c r="AA165" s="100">
        <v>0</v>
      </c>
      <c r="AB165" s="100">
        <f t="shared" si="5"/>
        <v>0</v>
      </c>
      <c r="AC165" s="100">
        <v>0</v>
      </c>
      <c r="AD165" s="101">
        <f t="shared" si="6"/>
        <v>0</v>
      </c>
      <c r="AR165" s="14" t="s">
        <v>108</v>
      </c>
      <c r="AT165" s="14" t="s">
        <v>132</v>
      </c>
      <c r="AU165" s="14" t="s">
        <v>95</v>
      </c>
      <c r="AY165" s="14" t="s">
        <v>89</v>
      </c>
      <c r="BE165" s="102">
        <f t="shared" si="7"/>
        <v>0</v>
      </c>
      <c r="BF165" s="102">
        <f t="shared" si="8"/>
        <v>0</v>
      </c>
      <c r="BG165" s="102">
        <f t="shared" si="9"/>
        <v>0</v>
      </c>
      <c r="BH165" s="102">
        <f t="shared" si="10"/>
        <v>0</v>
      </c>
      <c r="BI165" s="102">
        <f t="shared" si="11"/>
        <v>0</v>
      </c>
      <c r="BJ165" s="14" t="s">
        <v>46</v>
      </c>
      <c r="BK165" s="102">
        <f t="shared" si="12"/>
        <v>0</v>
      </c>
      <c r="BL165" s="14" t="s">
        <v>93</v>
      </c>
      <c r="BM165" s="14" t="s">
        <v>254</v>
      </c>
    </row>
    <row r="166" spans="2:65" s="1" customFormat="1" ht="22.5" customHeight="1" x14ac:dyDescent="0.3">
      <c r="B166" s="72"/>
      <c r="C166" s="94" t="s">
        <v>145</v>
      </c>
      <c r="D166" s="94" t="s">
        <v>90</v>
      </c>
      <c r="E166" s="95" t="s">
        <v>255</v>
      </c>
      <c r="F166" s="152" t="s">
        <v>256</v>
      </c>
      <c r="G166" s="152"/>
      <c r="H166" s="152"/>
      <c r="I166" s="152"/>
      <c r="J166" s="96" t="s">
        <v>151</v>
      </c>
      <c r="K166" s="97">
        <v>1</v>
      </c>
      <c r="L166" s="98">
        <v>0</v>
      </c>
      <c r="M166" s="153"/>
      <c r="N166" s="153"/>
      <c r="O166" s="153"/>
      <c r="P166" s="153">
        <f t="shared" si="0"/>
        <v>0</v>
      </c>
      <c r="Q166" s="153"/>
      <c r="R166" s="73"/>
      <c r="T166" s="99" t="s">
        <v>1</v>
      </c>
      <c r="U166" s="30" t="s">
        <v>28</v>
      </c>
      <c r="V166" s="59">
        <f t="shared" si="1"/>
        <v>0</v>
      </c>
      <c r="W166" s="59">
        <f t="shared" si="2"/>
        <v>0</v>
      </c>
      <c r="X166" s="59">
        <f t="shared" si="3"/>
        <v>0</v>
      </c>
      <c r="Y166" s="100">
        <v>0.497</v>
      </c>
      <c r="Z166" s="100">
        <f t="shared" si="4"/>
        <v>0.497</v>
      </c>
      <c r="AA166" s="100">
        <v>0</v>
      </c>
      <c r="AB166" s="100">
        <f t="shared" si="5"/>
        <v>0</v>
      </c>
      <c r="AC166" s="100">
        <v>0</v>
      </c>
      <c r="AD166" s="101">
        <f t="shared" si="6"/>
        <v>0</v>
      </c>
      <c r="AR166" s="14" t="s">
        <v>93</v>
      </c>
      <c r="AT166" s="14" t="s">
        <v>90</v>
      </c>
      <c r="AU166" s="14" t="s">
        <v>95</v>
      </c>
      <c r="AY166" s="14" t="s">
        <v>89</v>
      </c>
      <c r="BE166" s="102">
        <f t="shared" si="7"/>
        <v>0</v>
      </c>
      <c r="BF166" s="102">
        <f t="shared" si="8"/>
        <v>0</v>
      </c>
      <c r="BG166" s="102">
        <f t="shared" si="9"/>
        <v>0</v>
      </c>
      <c r="BH166" s="102">
        <f t="shared" si="10"/>
        <v>0</v>
      </c>
      <c r="BI166" s="102">
        <f t="shared" si="11"/>
        <v>0</v>
      </c>
      <c r="BJ166" s="14" t="s">
        <v>46</v>
      </c>
      <c r="BK166" s="102">
        <f t="shared" si="12"/>
        <v>0</v>
      </c>
      <c r="BL166" s="14" t="s">
        <v>93</v>
      </c>
      <c r="BM166" s="14" t="s">
        <v>257</v>
      </c>
    </row>
    <row r="167" spans="2:65" s="1" customFormat="1" ht="22.5" customHeight="1" x14ac:dyDescent="0.3">
      <c r="B167" s="72"/>
      <c r="C167" s="119" t="s">
        <v>146</v>
      </c>
      <c r="D167" s="119" t="s">
        <v>132</v>
      </c>
      <c r="E167" s="120" t="s">
        <v>258</v>
      </c>
      <c r="F167" s="165" t="s">
        <v>259</v>
      </c>
      <c r="G167" s="165"/>
      <c r="H167" s="165"/>
      <c r="I167" s="165"/>
      <c r="J167" s="121" t="s">
        <v>147</v>
      </c>
      <c r="K167" s="122">
        <v>1</v>
      </c>
      <c r="L167" s="123"/>
      <c r="M167" s="166">
        <v>0</v>
      </c>
      <c r="N167" s="166"/>
      <c r="O167" s="167"/>
      <c r="P167" s="153">
        <f t="shared" si="0"/>
        <v>0</v>
      </c>
      <c r="Q167" s="153"/>
      <c r="R167" s="73"/>
      <c r="T167" s="99" t="s">
        <v>1</v>
      </c>
      <c r="U167" s="30" t="s">
        <v>28</v>
      </c>
      <c r="V167" s="59">
        <f t="shared" si="1"/>
        <v>0</v>
      </c>
      <c r="W167" s="59">
        <f t="shared" si="2"/>
        <v>0</v>
      </c>
      <c r="X167" s="59">
        <f t="shared" si="3"/>
        <v>0</v>
      </c>
      <c r="Y167" s="100">
        <v>0</v>
      </c>
      <c r="Z167" s="100">
        <f t="shared" si="4"/>
        <v>0</v>
      </c>
      <c r="AA167" s="100">
        <v>0</v>
      </c>
      <c r="AB167" s="100">
        <f t="shared" si="5"/>
        <v>0</v>
      </c>
      <c r="AC167" s="100">
        <v>0</v>
      </c>
      <c r="AD167" s="101">
        <f t="shared" si="6"/>
        <v>0</v>
      </c>
      <c r="AR167" s="14" t="s">
        <v>108</v>
      </c>
      <c r="AT167" s="14" t="s">
        <v>132</v>
      </c>
      <c r="AU167" s="14" t="s">
        <v>95</v>
      </c>
      <c r="AY167" s="14" t="s">
        <v>89</v>
      </c>
      <c r="BE167" s="102">
        <f t="shared" si="7"/>
        <v>0</v>
      </c>
      <c r="BF167" s="102">
        <f t="shared" si="8"/>
        <v>0</v>
      </c>
      <c r="BG167" s="102">
        <f t="shared" si="9"/>
        <v>0</v>
      </c>
      <c r="BH167" s="102">
        <f t="shared" si="10"/>
        <v>0</v>
      </c>
      <c r="BI167" s="102">
        <f t="shared" si="11"/>
        <v>0</v>
      </c>
      <c r="BJ167" s="14" t="s">
        <v>46</v>
      </c>
      <c r="BK167" s="102">
        <f t="shared" si="12"/>
        <v>0</v>
      </c>
      <c r="BL167" s="14" t="s">
        <v>93</v>
      </c>
      <c r="BM167" s="14" t="s">
        <v>260</v>
      </c>
    </row>
    <row r="168" spans="2:65" s="1" customFormat="1" ht="22.5" customHeight="1" x14ac:dyDescent="0.3">
      <c r="B168" s="72"/>
      <c r="C168" s="94" t="s">
        <v>148</v>
      </c>
      <c r="D168" s="94" t="s">
        <v>90</v>
      </c>
      <c r="E168" s="95" t="s">
        <v>261</v>
      </c>
      <c r="F168" s="152" t="s">
        <v>262</v>
      </c>
      <c r="G168" s="152"/>
      <c r="H168" s="152"/>
      <c r="I168" s="152"/>
      <c r="J168" s="96" t="s">
        <v>151</v>
      </c>
      <c r="K168" s="97">
        <v>1</v>
      </c>
      <c r="L168" s="98">
        <v>0</v>
      </c>
      <c r="M168" s="153"/>
      <c r="N168" s="153"/>
      <c r="O168" s="153"/>
      <c r="P168" s="153">
        <f t="shared" si="0"/>
        <v>0</v>
      </c>
      <c r="Q168" s="153"/>
      <c r="R168" s="73"/>
      <c r="T168" s="99" t="s">
        <v>1</v>
      </c>
      <c r="U168" s="30" t="s">
        <v>28</v>
      </c>
      <c r="V168" s="59">
        <f t="shared" si="1"/>
        <v>0</v>
      </c>
      <c r="W168" s="59">
        <f t="shared" si="2"/>
        <v>0</v>
      </c>
      <c r="X168" s="59">
        <f t="shared" si="3"/>
        <v>0</v>
      </c>
      <c r="Y168" s="100">
        <v>0.56499999999999995</v>
      </c>
      <c r="Z168" s="100">
        <f t="shared" si="4"/>
        <v>0.56499999999999995</v>
      </c>
      <c r="AA168" s="100">
        <v>0</v>
      </c>
      <c r="AB168" s="100">
        <f t="shared" si="5"/>
        <v>0</v>
      </c>
      <c r="AC168" s="100">
        <v>0</v>
      </c>
      <c r="AD168" s="101">
        <f t="shared" si="6"/>
        <v>0</v>
      </c>
      <c r="AR168" s="14" t="s">
        <v>93</v>
      </c>
      <c r="AT168" s="14" t="s">
        <v>90</v>
      </c>
      <c r="AU168" s="14" t="s">
        <v>95</v>
      </c>
      <c r="AY168" s="14" t="s">
        <v>89</v>
      </c>
      <c r="BE168" s="102">
        <f t="shared" si="7"/>
        <v>0</v>
      </c>
      <c r="BF168" s="102">
        <f t="shared" si="8"/>
        <v>0</v>
      </c>
      <c r="BG168" s="102">
        <f t="shared" si="9"/>
        <v>0</v>
      </c>
      <c r="BH168" s="102">
        <f t="shared" si="10"/>
        <v>0</v>
      </c>
      <c r="BI168" s="102">
        <f t="shared" si="11"/>
        <v>0</v>
      </c>
      <c r="BJ168" s="14" t="s">
        <v>46</v>
      </c>
      <c r="BK168" s="102">
        <f t="shared" si="12"/>
        <v>0</v>
      </c>
      <c r="BL168" s="14" t="s">
        <v>93</v>
      </c>
      <c r="BM168" s="14" t="s">
        <v>263</v>
      </c>
    </row>
    <row r="169" spans="2:65" s="1" customFormat="1" ht="22.5" customHeight="1" x14ac:dyDescent="0.3">
      <c r="B169" s="72"/>
      <c r="C169" s="119" t="s">
        <v>149</v>
      </c>
      <c r="D169" s="119" t="s">
        <v>132</v>
      </c>
      <c r="E169" s="120" t="s">
        <v>264</v>
      </c>
      <c r="F169" s="165" t="s">
        <v>265</v>
      </c>
      <c r="G169" s="165"/>
      <c r="H169" s="165"/>
      <c r="I169" s="165"/>
      <c r="J169" s="121" t="s">
        <v>147</v>
      </c>
      <c r="K169" s="122">
        <v>1</v>
      </c>
      <c r="L169" s="123"/>
      <c r="M169" s="166">
        <v>0</v>
      </c>
      <c r="N169" s="166"/>
      <c r="O169" s="167"/>
      <c r="P169" s="153">
        <f t="shared" si="0"/>
        <v>0</v>
      </c>
      <c r="Q169" s="153"/>
      <c r="R169" s="73"/>
      <c r="T169" s="99" t="s">
        <v>1</v>
      </c>
      <c r="U169" s="30" t="s">
        <v>28</v>
      </c>
      <c r="V169" s="59">
        <f t="shared" si="1"/>
        <v>0</v>
      </c>
      <c r="W169" s="59">
        <f t="shared" si="2"/>
        <v>0</v>
      </c>
      <c r="X169" s="59">
        <f t="shared" si="3"/>
        <v>0</v>
      </c>
      <c r="Y169" s="100">
        <v>0</v>
      </c>
      <c r="Z169" s="100">
        <f t="shared" si="4"/>
        <v>0</v>
      </c>
      <c r="AA169" s="100">
        <v>0</v>
      </c>
      <c r="AB169" s="100">
        <f t="shared" si="5"/>
        <v>0</v>
      </c>
      <c r="AC169" s="100">
        <v>0</v>
      </c>
      <c r="AD169" s="101">
        <f t="shared" si="6"/>
        <v>0</v>
      </c>
      <c r="AR169" s="14" t="s">
        <v>108</v>
      </c>
      <c r="AT169" s="14" t="s">
        <v>132</v>
      </c>
      <c r="AU169" s="14" t="s">
        <v>95</v>
      </c>
      <c r="AY169" s="14" t="s">
        <v>89</v>
      </c>
      <c r="BE169" s="102">
        <f t="shared" si="7"/>
        <v>0</v>
      </c>
      <c r="BF169" s="102">
        <f t="shared" si="8"/>
        <v>0</v>
      </c>
      <c r="BG169" s="102">
        <f t="shared" si="9"/>
        <v>0</v>
      </c>
      <c r="BH169" s="102">
        <f t="shared" si="10"/>
        <v>0</v>
      </c>
      <c r="BI169" s="102">
        <f t="shared" si="11"/>
        <v>0</v>
      </c>
      <c r="BJ169" s="14" t="s">
        <v>46</v>
      </c>
      <c r="BK169" s="102">
        <f t="shared" si="12"/>
        <v>0</v>
      </c>
      <c r="BL169" s="14" t="s">
        <v>93</v>
      </c>
      <c r="BM169" s="14" t="s">
        <v>266</v>
      </c>
    </row>
    <row r="170" spans="2:65" s="1" customFormat="1" ht="22.5" customHeight="1" x14ac:dyDescent="0.3">
      <c r="B170" s="72"/>
      <c r="C170" s="94" t="s">
        <v>150</v>
      </c>
      <c r="D170" s="94" t="s">
        <v>90</v>
      </c>
      <c r="E170" s="95" t="s">
        <v>190</v>
      </c>
      <c r="F170" s="152" t="s">
        <v>191</v>
      </c>
      <c r="G170" s="152"/>
      <c r="H170" s="152"/>
      <c r="I170" s="152"/>
      <c r="J170" s="96" t="s">
        <v>151</v>
      </c>
      <c r="K170" s="97">
        <v>1</v>
      </c>
      <c r="L170" s="98">
        <v>0</v>
      </c>
      <c r="M170" s="153"/>
      <c r="N170" s="153"/>
      <c r="O170" s="153"/>
      <c r="P170" s="153">
        <f t="shared" si="0"/>
        <v>0</v>
      </c>
      <c r="Q170" s="153"/>
      <c r="R170" s="73"/>
      <c r="T170" s="99" t="s">
        <v>1</v>
      </c>
      <c r="U170" s="30" t="s">
        <v>28</v>
      </c>
      <c r="V170" s="59">
        <f t="shared" si="1"/>
        <v>0</v>
      </c>
      <c r="W170" s="59">
        <f t="shared" si="2"/>
        <v>0</v>
      </c>
      <c r="X170" s="59">
        <f t="shared" si="3"/>
        <v>0</v>
      </c>
      <c r="Y170" s="100">
        <v>0.625</v>
      </c>
      <c r="Z170" s="100">
        <f t="shared" si="4"/>
        <v>0.625</v>
      </c>
      <c r="AA170" s="100">
        <v>0</v>
      </c>
      <c r="AB170" s="100">
        <f t="shared" si="5"/>
        <v>0</v>
      </c>
      <c r="AC170" s="100">
        <v>0</v>
      </c>
      <c r="AD170" s="101">
        <f t="shared" si="6"/>
        <v>0</v>
      </c>
      <c r="AR170" s="14" t="s">
        <v>93</v>
      </c>
      <c r="AT170" s="14" t="s">
        <v>90</v>
      </c>
      <c r="AU170" s="14" t="s">
        <v>95</v>
      </c>
      <c r="AY170" s="14" t="s">
        <v>89</v>
      </c>
      <c r="BE170" s="102">
        <f t="shared" si="7"/>
        <v>0</v>
      </c>
      <c r="BF170" s="102">
        <f t="shared" si="8"/>
        <v>0</v>
      </c>
      <c r="BG170" s="102">
        <f t="shared" si="9"/>
        <v>0</v>
      </c>
      <c r="BH170" s="102">
        <f t="shared" si="10"/>
        <v>0</v>
      </c>
      <c r="BI170" s="102">
        <f t="shared" si="11"/>
        <v>0</v>
      </c>
      <c r="BJ170" s="14" t="s">
        <v>46</v>
      </c>
      <c r="BK170" s="102">
        <f t="shared" si="12"/>
        <v>0</v>
      </c>
      <c r="BL170" s="14" t="s">
        <v>93</v>
      </c>
      <c r="BM170" s="14" t="s">
        <v>267</v>
      </c>
    </row>
    <row r="171" spans="2:65" s="1" customFormat="1" ht="22.5" customHeight="1" x14ac:dyDescent="0.3">
      <c r="B171" s="72"/>
      <c r="C171" s="119" t="s">
        <v>152</v>
      </c>
      <c r="D171" s="119" t="s">
        <v>132</v>
      </c>
      <c r="E171" s="120" t="s">
        <v>268</v>
      </c>
      <c r="F171" s="165" t="s">
        <v>269</v>
      </c>
      <c r="G171" s="165"/>
      <c r="H171" s="165"/>
      <c r="I171" s="165"/>
      <c r="J171" s="121" t="s">
        <v>147</v>
      </c>
      <c r="K171" s="122">
        <v>1</v>
      </c>
      <c r="L171" s="123"/>
      <c r="M171" s="166">
        <v>0</v>
      </c>
      <c r="N171" s="166"/>
      <c r="O171" s="167"/>
      <c r="P171" s="153">
        <f>ROUND(V171*K171,2)</f>
        <v>0</v>
      </c>
      <c r="Q171" s="153"/>
      <c r="R171" s="73"/>
      <c r="T171" s="99" t="s">
        <v>1</v>
      </c>
      <c r="U171" s="30" t="s">
        <v>28</v>
      </c>
      <c r="V171" s="59">
        <f>L171+M171</f>
        <v>0</v>
      </c>
      <c r="W171" s="59">
        <f>ROUND(L171*K171,2)</f>
        <v>0</v>
      </c>
      <c r="X171" s="59">
        <f>ROUND(M171*K171,2)</f>
        <v>0</v>
      </c>
      <c r="Y171" s="100">
        <v>0</v>
      </c>
      <c r="Z171" s="100">
        <f>Y171*K171</f>
        <v>0</v>
      </c>
      <c r="AA171" s="100">
        <v>0</v>
      </c>
      <c r="AB171" s="100">
        <f>AA171*K171</f>
        <v>0</v>
      </c>
      <c r="AC171" s="100">
        <v>0</v>
      </c>
      <c r="AD171" s="101">
        <f>AC171*K171</f>
        <v>0</v>
      </c>
      <c r="AR171" s="14" t="s">
        <v>108</v>
      </c>
      <c r="AT171" s="14" t="s">
        <v>132</v>
      </c>
      <c r="AU171" s="14" t="s">
        <v>95</v>
      </c>
      <c r="AY171" s="14" t="s">
        <v>89</v>
      </c>
      <c r="BE171" s="102">
        <f>IF(U171="základní",P171,0)</f>
        <v>0</v>
      </c>
      <c r="BF171" s="102">
        <f>IF(U171="snížená",P171,0)</f>
        <v>0</v>
      </c>
      <c r="BG171" s="102">
        <f>IF(U171="zákl. přenesená",P171,0)</f>
        <v>0</v>
      </c>
      <c r="BH171" s="102">
        <f>IF(U171="sníž. přenesená",P171,0)</f>
        <v>0</v>
      </c>
      <c r="BI171" s="102">
        <f>IF(U171="nulová",P171,0)</f>
        <v>0</v>
      </c>
      <c r="BJ171" s="14" t="s">
        <v>46</v>
      </c>
      <c r="BK171" s="102">
        <f>ROUND(V171*K171,2)</f>
        <v>0</v>
      </c>
      <c r="BL171" s="14" t="s">
        <v>93</v>
      </c>
      <c r="BM171" s="14" t="s">
        <v>270</v>
      </c>
    </row>
    <row r="172" spans="2:65" s="1" customFormat="1" ht="44.25" customHeight="1" x14ac:dyDescent="0.3">
      <c r="B172" s="72"/>
      <c r="C172" s="94" t="s">
        <v>153</v>
      </c>
      <c r="D172" s="94" t="s">
        <v>90</v>
      </c>
      <c r="E172" s="95" t="s">
        <v>271</v>
      </c>
      <c r="F172" s="152" t="s">
        <v>272</v>
      </c>
      <c r="G172" s="152"/>
      <c r="H172" s="152"/>
      <c r="I172" s="152"/>
      <c r="J172" s="96" t="s">
        <v>151</v>
      </c>
      <c r="K172" s="97">
        <v>1</v>
      </c>
      <c r="L172" s="98">
        <v>0</v>
      </c>
      <c r="M172" s="153"/>
      <c r="N172" s="153"/>
      <c r="O172" s="153"/>
      <c r="P172" s="153">
        <f>ROUND(V172*K172,2)</f>
        <v>0</v>
      </c>
      <c r="Q172" s="153"/>
      <c r="R172" s="73"/>
      <c r="T172" s="99" t="s">
        <v>1</v>
      </c>
      <c r="U172" s="30" t="s">
        <v>28</v>
      </c>
      <c r="V172" s="59">
        <f>L172+M172</f>
        <v>0</v>
      </c>
      <c r="W172" s="59">
        <f>ROUND(L172*K172,2)</f>
        <v>0</v>
      </c>
      <c r="X172" s="59">
        <f>ROUND(M172*K172,2)</f>
        <v>0</v>
      </c>
      <c r="Y172" s="100">
        <v>0.73699999999999999</v>
      </c>
      <c r="Z172" s="100">
        <f>Y172*K172</f>
        <v>0.73699999999999999</v>
      </c>
      <c r="AA172" s="100">
        <v>0</v>
      </c>
      <c r="AB172" s="100">
        <f>AA172*K172</f>
        <v>0</v>
      </c>
      <c r="AC172" s="100">
        <v>0</v>
      </c>
      <c r="AD172" s="101">
        <f>AC172*K172</f>
        <v>0</v>
      </c>
      <c r="AR172" s="14" t="s">
        <v>93</v>
      </c>
      <c r="AT172" s="14" t="s">
        <v>90</v>
      </c>
      <c r="AU172" s="14" t="s">
        <v>95</v>
      </c>
      <c r="AY172" s="14" t="s">
        <v>89</v>
      </c>
      <c r="BE172" s="102">
        <f>IF(U172="základní",P172,0)</f>
        <v>0</v>
      </c>
      <c r="BF172" s="102">
        <f>IF(U172="snížená",P172,0)</f>
        <v>0</v>
      </c>
      <c r="BG172" s="102">
        <f>IF(U172="zákl. přenesená",P172,0)</f>
        <v>0</v>
      </c>
      <c r="BH172" s="102">
        <f>IF(U172="sníž. přenesená",P172,0)</f>
        <v>0</v>
      </c>
      <c r="BI172" s="102">
        <f>IF(U172="nulová",P172,0)</f>
        <v>0</v>
      </c>
      <c r="BJ172" s="14" t="s">
        <v>46</v>
      </c>
      <c r="BK172" s="102">
        <f>ROUND(V172*K172,2)</f>
        <v>0</v>
      </c>
      <c r="BL172" s="14" t="s">
        <v>93</v>
      </c>
      <c r="BM172" s="14" t="s">
        <v>273</v>
      </c>
    </row>
    <row r="173" spans="2:65" s="1" customFormat="1" ht="44.25" customHeight="1" x14ac:dyDescent="0.3">
      <c r="B173" s="72"/>
      <c r="C173" s="119" t="s">
        <v>154</v>
      </c>
      <c r="D173" s="119" t="s">
        <v>132</v>
      </c>
      <c r="E173" s="120" t="s">
        <v>274</v>
      </c>
      <c r="F173" s="164" t="s">
        <v>316</v>
      </c>
      <c r="G173" s="165"/>
      <c r="H173" s="165"/>
      <c r="I173" s="165"/>
      <c r="J173" s="121" t="s">
        <v>147</v>
      </c>
      <c r="K173" s="122">
        <v>1</v>
      </c>
      <c r="L173" s="123"/>
      <c r="M173" s="166">
        <v>0</v>
      </c>
      <c r="N173" s="166"/>
      <c r="O173" s="167"/>
      <c r="P173" s="153">
        <f>ROUND(V173*K173,2)</f>
        <v>0</v>
      </c>
      <c r="Q173" s="153"/>
      <c r="R173" s="73"/>
      <c r="T173" s="99" t="s">
        <v>1</v>
      </c>
      <c r="U173" s="30" t="s">
        <v>28</v>
      </c>
      <c r="V173" s="59">
        <f>L173+M173</f>
        <v>0</v>
      </c>
      <c r="W173" s="59">
        <f>ROUND(L173*K173,2)</f>
        <v>0</v>
      </c>
      <c r="X173" s="59">
        <f>ROUND(M173*K173,2)</f>
        <v>0</v>
      </c>
      <c r="Y173" s="100">
        <v>0</v>
      </c>
      <c r="Z173" s="100">
        <f>Y173*K173</f>
        <v>0</v>
      </c>
      <c r="AA173" s="100">
        <v>0</v>
      </c>
      <c r="AB173" s="100">
        <f>AA173*K173</f>
        <v>0</v>
      </c>
      <c r="AC173" s="100">
        <v>0</v>
      </c>
      <c r="AD173" s="101">
        <f>AC173*K173</f>
        <v>0</v>
      </c>
      <c r="AR173" s="14" t="s">
        <v>108</v>
      </c>
      <c r="AT173" s="14" t="s">
        <v>132</v>
      </c>
      <c r="AU173" s="14" t="s">
        <v>95</v>
      </c>
      <c r="AY173" s="14" t="s">
        <v>89</v>
      </c>
      <c r="BE173" s="102">
        <f>IF(U173="základní",P173,0)</f>
        <v>0</v>
      </c>
      <c r="BF173" s="102">
        <f>IF(U173="snížená",P173,0)</f>
        <v>0</v>
      </c>
      <c r="BG173" s="102">
        <f>IF(U173="zákl. přenesená",P173,0)</f>
        <v>0</v>
      </c>
      <c r="BH173" s="102">
        <f>IF(U173="sníž. přenesená",P173,0)</f>
        <v>0</v>
      </c>
      <c r="BI173" s="102">
        <f>IF(U173="nulová",P173,0)</f>
        <v>0</v>
      </c>
      <c r="BJ173" s="14" t="s">
        <v>46</v>
      </c>
      <c r="BK173" s="102">
        <f>ROUND(V173*K173,2)</f>
        <v>0</v>
      </c>
      <c r="BL173" s="14" t="s">
        <v>93</v>
      </c>
      <c r="BM173" s="14" t="s">
        <v>275</v>
      </c>
    </row>
    <row r="174" spans="2:65" s="1" customFormat="1" ht="22.5" customHeight="1" x14ac:dyDescent="0.3">
      <c r="B174" s="72"/>
      <c r="C174" s="119" t="s">
        <v>155</v>
      </c>
      <c r="D174" s="119" t="s">
        <v>132</v>
      </c>
      <c r="E174" s="120" t="s">
        <v>173</v>
      </c>
      <c r="F174" s="165" t="s">
        <v>174</v>
      </c>
      <c r="G174" s="165"/>
      <c r="H174" s="165"/>
      <c r="I174" s="165"/>
      <c r="J174" s="121" t="s">
        <v>147</v>
      </c>
      <c r="K174" s="122">
        <v>1</v>
      </c>
      <c r="L174" s="123"/>
      <c r="M174" s="166">
        <v>0</v>
      </c>
      <c r="N174" s="166"/>
      <c r="O174" s="167"/>
      <c r="P174" s="153">
        <f>ROUND(V174*K174,2)</f>
        <v>0</v>
      </c>
      <c r="Q174" s="153"/>
      <c r="R174" s="73"/>
      <c r="T174" s="99" t="s">
        <v>1</v>
      </c>
      <c r="U174" s="30" t="s">
        <v>28</v>
      </c>
      <c r="V174" s="59">
        <f>L174+M174</f>
        <v>0</v>
      </c>
      <c r="W174" s="59">
        <f>ROUND(L174*K174,2)</f>
        <v>0</v>
      </c>
      <c r="X174" s="59">
        <f>ROUND(M174*K174,2)</f>
        <v>0</v>
      </c>
      <c r="Y174" s="100">
        <v>0</v>
      </c>
      <c r="Z174" s="100">
        <f>Y174*K174</f>
        <v>0</v>
      </c>
      <c r="AA174" s="100">
        <v>0</v>
      </c>
      <c r="AB174" s="100">
        <f>AA174*K174</f>
        <v>0</v>
      </c>
      <c r="AC174" s="100">
        <v>0</v>
      </c>
      <c r="AD174" s="101">
        <f>AC174*K174</f>
        <v>0</v>
      </c>
      <c r="AR174" s="14" t="s">
        <v>108</v>
      </c>
      <c r="AT174" s="14" t="s">
        <v>132</v>
      </c>
      <c r="AU174" s="14" t="s">
        <v>95</v>
      </c>
      <c r="AY174" s="14" t="s">
        <v>89</v>
      </c>
      <c r="BE174" s="102">
        <f>IF(U174="základní",P174,0)</f>
        <v>0</v>
      </c>
      <c r="BF174" s="102">
        <f>IF(U174="snížená",P174,0)</f>
        <v>0</v>
      </c>
      <c r="BG174" s="102">
        <f>IF(U174="zákl. přenesená",P174,0)</f>
        <v>0</v>
      </c>
      <c r="BH174" s="102">
        <f>IF(U174="sníž. přenesená",P174,0)</f>
        <v>0</v>
      </c>
      <c r="BI174" s="102">
        <f>IF(U174="nulová",P174,0)</f>
        <v>0</v>
      </c>
      <c r="BJ174" s="14" t="s">
        <v>46</v>
      </c>
      <c r="BK174" s="102">
        <f>ROUND(V174*K174,2)</f>
        <v>0</v>
      </c>
      <c r="BL174" s="14" t="s">
        <v>93</v>
      </c>
      <c r="BM174" s="14" t="s">
        <v>276</v>
      </c>
    </row>
    <row r="175" spans="2:65" s="1" customFormat="1" ht="22.5" customHeight="1" x14ac:dyDescent="0.3">
      <c r="B175" s="72"/>
      <c r="C175" s="94" t="s">
        <v>156</v>
      </c>
      <c r="D175" s="94" t="s">
        <v>90</v>
      </c>
      <c r="E175" s="95" t="s">
        <v>181</v>
      </c>
      <c r="F175" s="152" t="s">
        <v>182</v>
      </c>
      <c r="G175" s="152"/>
      <c r="H175" s="152"/>
      <c r="I175" s="152"/>
      <c r="J175" s="96" t="s">
        <v>151</v>
      </c>
      <c r="K175" s="97">
        <v>1</v>
      </c>
      <c r="L175" s="98"/>
      <c r="M175" s="153"/>
      <c r="N175" s="153"/>
      <c r="O175" s="153"/>
      <c r="P175" s="153">
        <f>ROUND(V175*K175,2)</f>
        <v>0</v>
      </c>
      <c r="Q175" s="153"/>
      <c r="R175" s="73"/>
      <c r="T175" s="99" t="s">
        <v>1</v>
      </c>
      <c r="U175" s="30" t="s">
        <v>28</v>
      </c>
      <c r="V175" s="59">
        <f>L175+M175</f>
        <v>0</v>
      </c>
      <c r="W175" s="59">
        <f>ROUND(L175*K175,2)</f>
        <v>0</v>
      </c>
      <c r="X175" s="59">
        <f>ROUND(M175*K175,2)</f>
        <v>0</v>
      </c>
      <c r="Y175" s="100">
        <v>0.49</v>
      </c>
      <c r="Z175" s="100">
        <f>Y175*K175</f>
        <v>0.49</v>
      </c>
      <c r="AA175" s="100">
        <v>3.8000000000000002E-4</v>
      </c>
      <c r="AB175" s="100">
        <f>AA175*K175</f>
        <v>3.8000000000000002E-4</v>
      </c>
      <c r="AC175" s="100">
        <v>0</v>
      </c>
      <c r="AD175" s="101">
        <f>AC175*K175</f>
        <v>0</v>
      </c>
      <c r="AR175" s="14" t="s">
        <v>93</v>
      </c>
      <c r="AT175" s="14" t="s">
        <v>90</v>
      </c>
      <c r="AU175" s="14" t="s">
        <v>95</v>
      </c>
      <c r="AY175" s="14" t="s">
        <v>89</v>
      </c>
      <c r="BE175" s="102">
        <f>IF(U175="základní",P175,0)</f>
        <v>0</v>
      </c>
      <c r="BF175" s="102">
        <f>IF(U175="snížená",P175,0)</f>
        <v>0</v>
      </c>
      <c r="BG175" s="102">
        <f>IF(U175="zákl. přenesená",P175,0)</f>
        <v>0</v>
      </c>
      <c r="BH175" s="102">
        <f>IF(U175="sníž. přenesená",P175,0)</f>
        <v>0</v>
      </c>
      <c r="BI175" s="102">
        <f>IF(U175="nulová",P175,0)</f>
        <v>0</v>
      </c>
      <c r="BJ175" s="14" t="s">
        <v>46</v>
      </c>
      <c r="BK175" s="102">
        <f>ROUND(V175*K175,2)</f>
        <v>0</v>
      </c>
      <c r="BL175" s="14" t="s">
        <v>93</v>
      </c>
      <c r="BM175" s="14" t="s">
        <v>277</v>
      </c>
    </row>
    <row r="176" spans="2:65" s="8" customFormat="1" ht="21.6" customHeight="1" x14ac:dyDescent="0.3">
      <c r="B176" s="128"/>
      <c r="C176" s="129"/>
      <c r="D176" s="130" t="s">
        <v>184</v>
      </c>
      <c r="E176" s="130"/>
      <c r="F176" s="148"/>
      <c r="G176" s="148"/>
      <c r="H176" s="148"/>
      <c r="I176" s="148"/>
      <c r="J176" s="130"/>
      <c r="K176" s="130"/>
      <c r="L176" s="130"/>
      <c r="M176" s="206">
        <f>BK176</f>
        <v>0</v>
      </c>
      <c r="N176" s="207"/>
      <c r="O176" s="207"/>
      <c r="P176" s="207"/>
      <c r="Q176" s="207"/>
      <c r="R176" s="131"/>
      <c r="T176" s="132"/>
      <c r="U176" s="129"/>
      <c r="V176" s="129"/>
      <c r="W176" s="133">
        <f>SUM(W177:W194)</f>
        <v>0</v>
      </c>
      <c r="X176" s="133">
        <f>SUM(X177:X194)</f>
        <v>0</v>
      </c>
      <c r="Y176" s="129"/>
      <c r="Z176" s="134">
        <f>SUM(Z177:Z194)</f>
        <v>5.0790000000000006</v>
      </c>
      <c r="AA176" s="129"/>
      <c r="AB176" s="134">
        <f>SUM(AB177:AB194)</f>
        <v>0.51792000000000005</v>
      </c>
      <c r="AC176" s="129"/>
      <c r="AD176" s="135">
        <f>SUM(AD177:AD194)</f>
        <v>0</v>
      </c>
      <c r="AR176" s="136" t="s">
        <v>46</v>
      </c>
      <c r="AT176" s="137" t="s">
        <v>44</v>
      </c>
      <c r="AU176" s="137" t="s">
        <v>95</v>
      </c>
      <c r="AY176" s="136" t="s">
        <v>89</v>
      </c>
      <c r="BK176" s="138">
        <f>SUM(BK177:BK194)</f>
        <v>0</v>
      </c>
    </row>
    <row r="177" spans="2:65" s="1" customFormat="1" ht="31.5" customHeight="1" x14ac:dyDescent="0.3">
      <c r="B177" s="72"/>
      <c r="C177" s="94" t="s">
        <v>157</v>
      </c>
      <c r="D177" s="94" t="s">
        <v>90</v>
      </c>
      <c r="E177" s="95" t="s">
        <v>192</v>
      </c>
      <c r="F177" s="152" t="s">
        <v>193</v>
      </c>
      <c r="G177" s="152"/>
      <c r="H177" s="152"/>
      <c r="I177" s="152"/>
      <c r="J177" s="96" t="s">
        <v>151</v>
      </c>
      <c r="K177" s="97">
        <v>1</v>
      </c>
      <c r="L177" s="98"/>
      <c r="M177" s="153"/>
      <c r="N177" s="153"/>
      <c r="O177" s="153"/>
      <c r="P177" s="153">
        <f>ROUND(V177*K177,2)</f>
        <v>0</v>
      </c>
      <c r="Q177" s="153"/>
      <c r="R177" s="73"/>
      <c r="T177" s="99" t="s">
        <v>1</v>
      </c>
      <c r="U177" s="30" t="s">
        <v>28</v>
      </c>
      <c r="V177" s="59">
        <f>L177+M177</f>
        <v>0</v>
      </c>
      <c r="W177" s="59">
        <f>ROUND(L177*K177,2)</f>
        <v>0</v>
      </c>
      <c r="X177" s="59">
        <f>ROUND(M177*K177,2)</f>
        <v>0</v>
      </c>
      <c r="Y177" s="100">
        <v>1.554</v>
      </c>
      <c r="Z177" s="100">
        <f>Y177*K177</f>
        <v>1.554</v>
      </c>
      <c r="AA177" s="100">
        <v>8.5999999999999998E-4</v>
      </c>
      <c r="AB177" s="100">
        <f>AA177*K177</f>
        <v>8.5999999999999998E-4</v>
      </c>
      <c r="AC177" s="100">
        <v>0</v>
      </c>
      <c r="AD177" s="101">
        <f>AC177*K177</f>
        <v>0</v>
      </c>
      <c r="AR177" s="14" t="s">
        <v>93</v>
      </c>
      <c r="AT177" s="14" t="s">
        <v>90</v>
      </c>
      <c r="AU177" s="14" t="s">
        <v>93</v>
      </c>
      <c r="AY177" s="14" t="s">
        <v>89</v>
      </c>
      <c r="BE177" s="102">
        <f>IF(U177="základní",P177,0)</f>
        <v>0</v>
      </c>
      <c r="BF177" s="102">
        <f>IF(U177="snížená",P177,0)</f>
        <v>0</v>
      </c>
      <c r="BG177" s="102">
        <f>IF(U177="zákl. přenesená",P177,0)</f>
        <v>0</v>
      </c>
      <c r="BH177" s="102">
        <f>IF(U177="sníž. přenesená",P177,0)</f>
        <v>0</v>
      </c>
      <c r="BI177" s="102">
        <f>IF(U177="nulová",P177,0)</f>
        <v>0</v>
      </c>
      <c r="BJ177" s="14" t="s">
        <v>46</v>
      </c>
      <c r="BK177" s="102">
        <f>ROUND(V177*K177,2)</f>
        <v>0</v>
      </c>
      <c r="BL177" s="14" t="s">
        <v>93</v>
      </c>
      <c r="BM177" s="14" t="s">
        <v>278</v>
      </c>
    </row>
    <row r="178" spans="2:65" s="1" customFormat="1" ht="31.5" customHeight="1" x14ac:dyDescent="0.3">
      <c r="B178" s="72"/>
      <c r="C178" s="119" t="s">
        <v>158</v>
      </c>
      <c r="D178" s="119" t="s">
        <v>132</v>
      </c>
      <c r="E178" s="120" t="s">
        <v>194</v>
      </c>
      <c r="F178" s="165" t="s">
        <v>195</v>
      </c>
      <c r="G178" s="165"/>
      <c r="H178" s="165"/>
      <c r="I178" s="165"/>
      <c r="J178" s="121" t="s">
        <v>147</v>
      </c>
      <c r="K178" s="122">
        <v>1</v>
      </c>
      <c r="L178" s="123"/>
      <c r="M178" s="166">
        <v>0</v>
      </c>
      <c r="N178" s="166"/>
      <c r="O178" s="167"/>
      <c r="P178" s="153">
        <f>ROUND(V178*K178,2)</f>
        <v>0</v>
      </c>
      <c r="Q178" s="153"/>
      <c r="R178" s="73"/>
      <c r="T178" s="99" t="s">
        <v>1</v>
      </c>
      <c r="U178" s="30" t="s">
        <v>28</v>
      </c>
      <c r="V178" s="59">
        <f>L178+M178</f>
        <v>0</v>
      </c>
      <c r="W178" s="59">
        <f>ROUND(L178*K178,2)</f>
        <v>0</v>
      </c>
      <c r="X178" s="59">
        <f>ROUND(M178*K178,2)</f>
        <v>0</v>
      </c>
      <c r="Y178" s="100">
        <v>0</v>
      </c>
      <c r="Z178" s="100">
        <f>Y178*K178</f>
        <v>0</v>
      </c>
      <c r="AA178" s="100">
        <v>0</v>
      </c>
      <c r="AB178" s="100">
        <f>AA178*K178</f>
        <v>0</v>
      </c>
      <c r="AC178" s="100">
        <v>0</v>
      </c>
      <c r="AD178" s="101">
        <f>AC178*K178</f>
        <v>0</v>
      </c>
      <c r="AR178" s="14" t="s">
        <v>108</v>
      </c>
      <c r="AT178" s="14" t="s">
        <v>132</v>
      </c>
      <c r="AU178" s="14" t="s">
        <v>93</v>
      </c>
      <c r="AY178" s="14" t="s">
        <v>89</v>
      </c>
      <c r="BE178" s="102">
        <f>IF(U178="základní",P178,0)</f>
        <v>0</v>
      </c>
      <c r="BF178" s="102">
        <f>IF(U178="snížená",P178,0)</f>
        <v>0</v>
      </c>
      <c r="BG178" s="102">
        <f>IF(U178="zákl. přenesená",P178,0)</f>
        <v>0</v>
      </c>
      <c r="BH178" s="102">
        <f>IF(U178="sníž. přenesená",P178,0)</f>
        <v>0</v>
      </c>
      <c r="BI178" s="102">
        <f>IF(U178="nulová",P178,0)</f>
        <v>0</v>
      </c>
      <c r="BJ178" s="14" t="s">
        <v>46</v>
      </c>
      <c r="BK178" s="102">
        <f>ROUND(V178*K178,2)</f>
        <v>0</v>
      </c>
      <c r="BL178" s="14" t="s">
        <v>93</v>
      </c>
      <c r="BM178" s="14" t="s">
        <v>279</v>
      </c>
    </row>
    <row r="179" spans="2:65" s="1" customFormat="1" ht="22.5" customHeight="1" x14ac:dyDescent="0.3">
      <c r="B179" s="72"/>
      <c r="C179" s="119" t="s">
        <v>159</v>
      </c>
      <c r="D179" s="119" t="s">
        <v>132</v>
      </c>
      <c r="E179" s="120" t="s">
        <v>280</v>
      </c>
      <c r="F179" s="165" t="s">
        <v>314</v>
      </c>
      <c r="G179" s="165"/>
      <c r="H179" s="165"/>
      <c r="I179" s="165"/>
      <c r="J179" s="121" t="s">
        <v>147</v>
      </c>
      <c r="K179" s="122">
        <v>1</v>
      </c>
      <c r="L179" s="123"/>
      <c r="M179" s="166">
        <v>0</v>
      </c>
      <c r="N179" s="166"/>
      <c r="O179" s="167"/>
      <c r="P179" s="153">
        <f>ROUND(V179*K179,2)</f>
        <v>0</v>
      </c>
      <c r="Q179" s="153"/>
      <c r="R179" s="73"/>
      <c r="T179" s="99" t="s">
        <v>1</v>
      </c>
      <c r="U179" s="30" t="s">
        <v>28</v>
      </c>
      <c r="V179" s="59">
        <f>L179+M179</f>
        <v>0</v>
      </c>
      <c r="W179" s="59">
        <f>ROUND(L179*K179,2)</f>
        <v>0</v>
      </c>
      <c r="X179" s="59">
        <f>ROUND(M179*K179,2)</f>
        <v>0</v>
      </c>
      <c r="Y179" s="100">
        <v>0</v>
      </c>
      <c r="Z179" s="100">
        <f>Y179*K179</f>
        <v>0</v>
      </c>
      <c r="AA179" s="100">
        <v>0</v>
      </c>
      <c r="AB179" s="100">
        <f>AA179*K179</f>
        <v>0</v>
      </c>
      <c r="AC179" s="100">
        <v>0</v>
      </c>
      <c r="AD179" s="101">
        <f>AC179*K179</f>
        <v>0</v>
      </c>
      <c r="AR179" s="14" t="s">
        <v>108</v>
      </c>
      <c r="AT179" s="14" t="s">
        <v>132</v>
      </c>
      <c r="AU179" s="14" t="s">
        <v>93</v>
      </c>
      <c r="AY179" s="14" t="s">
        <v>89</v>
      </c>
      <c r="BE179" s="102">
        <f>IF(U179="základní",P179,0)</f>
        <v>0</v>
      </c>
      <c r="BF179" s="102">
        <f>IF(U179="snížená",P179,0)</f>
        <v>0</v>
      </c>
      <c r="BG179" s="102">
        <f>IF(U179="zákl. přenesená",P179,0)</f>
        <v>0</v>
      </c>
      <c r="BH179" s="102">
        <f>IF(U179="sníž. přenesená",P179,0)</f>
        <v>0</v>
      </c>
      <c r="BI179" s="102">
        <f>IF(U179="nulová",P179,0)</f>
        <v>0</v>
      </c>
      <c r="BJ179" s="14" t="s">
        <v>46</v>
      </c>
      <c r="BK179" s="102">
        <f>ROUND(V179*K179,2)</f>
        <v>0</v>
      </c>
      <c r="BL179" s="14" t="s">
        <v>93</v>
      </c>
      <c r="BM179" s="14" t="s">
        <v>281</v>
      </c>
    </row>
    <row r="180" spans="2:65" s="1" customFormat="1" ht="22.5" customHeight="1" x14ac:dyDescent="0.3">
      <c r="B180" s="72"/>
      <c r="C180" s="119" t="s">
        <v>160</v>
      </c>
      <c r="D180" s="119" t="s">
        <v>132</v>
      </c>
      <c r="E180" s="120" t="s">
        <v>282</v>
      </c>
      <c r="F180" s="165" t="s">
        <v>196</v>
      </c>
      <c r="G180" s="165"/>
      <c r="H180" s="165"/>
      <c r="I180" s="165"/>
      <c r="J180" s="121" t="s">
        <v>147</v>
      </c>
      <c r="K180" s="122">
        <v>1</v>
      </c>
      <c r="L180" s="123"/>
      <c r="M180" s="166">
        <v>0</v>
      </c>
      <c r="N180" s="166"/>
      <c r="O180" s="167"/>
      <c r="P180" s="153">
        <f t="shared" ref="P180:P187" si="13">ROUND(V180*K180,2)</f>
        <v>0</v>
      </c>
      <c r="Q180" s="153"/>
      <c r="R180" s="73"/>
      <c r="T180" s="99" t="s">
        <v>1</v>
      </c>
      <c r="U180" s="30" t="s">
        <v>28</v>
      </c>
      <c r="V180" s="59">
        <f t="shared" ref="V180:V187" si="14">L180+M180</f>
        <v>0</v>
      </c>
      <c r="W180" s="59">
        <f t="shared" ref="W180:W187" si="15">ROUND(L180*K180,2)</f>
        <v>0</v>
      </c>
      <c r="X180" s="59">
        <f t="shared" ref="X180:X187" si="16">ROUND(M180*K180,2)</f>
        <v>0</v>
      </c>
      <c r="Y180" s="100">
        <v>0</v>
      </c>
      <c r="Z180" s="100">
        <f t="shared" ref="Z180:Z187" si="17">Y180*K180</f>
        <v>0</v>
      </c>
      <c r="AA180" s="100">
        <v>0</v>
      </c>
      <c r="AB180" s="100">
        <f t="shared" ref="AB180:AB187" si="18">AA180*K180</f>
        <v>0</v>
      </c>
      <c r="AC180" s="100">
        <v>0</v>
      </c>
      <c r="AD180" s="101">
        <f t="shared" ref="AD180:AD187" si="19">AC180*K180</f>
        <v>0</v>
      </c>
      <c r="AR180" s="14" t="s">
        <v>108</v>
      </c>
      <c r="AT180" s="14" t="s">
        <v>132</v>
      </c>
      <c r="AU180" s="14" t="s">
        <v>93</v>
      </c>
      <c r="AY180" s="14" t="s">
        <v>89</v>
      </c>
      <c r="BE180" s="102">
        <f t="shared" ref="BE180:BE187" si="20">IF(U180="základní",P180,0)</f>
        <v>0</v>
      </c>
      <c r="BF180" s="102">
        <f t="shared" ref="BF180:BF187" si="21">IF(U180="snížená",P180,0)</f>
        <v>0</v>
      </c>
      <c r="BG180" s="102">
        <f t="shared" ref="BG180:BG187" si="22">IF(U180="zákl. přenesená",P180,0)</f>
        <v>0</v>
      </c>
      <c r="BH180" s="102">
        <f t="shared" ref="BH180:BH187" si="23">IF(U180="sníž. přenesená",P180,0)</f>
        <v>0</v>
      </c>
      <c r="BI180" s="102">
        <f t="shared" ref="BI180:BI187" si="24">IF(U180="nulová",P180,0)</f>
        <v>0</v>
      </c>
      <c r="BJ180" s="14" t="s">
        <v>46</v>
      </c>
      <c r="BK180" s="102">
        <f t="shared" ref="BK180:BK187" si="25">ROUND(V180*K180,2)</f>
        <v>0</v>
      </c>
      <c r="BL180" s="14" t="s">
        <v>93</v>
      </c>
      <c r="BM180" s="14" t="s">
        <v>283</v>
      </c>
    </row>
    <row r="181" spans="2:65" s="1" customFormat="1" ht="22.5" customHeight="1" x14ac:dyDescent="0.3">
      <c r="B181" s="72"/>
      <c r="C181" s="94" t="s">
        <v>161</v>
      </c>
      <c r="D181" s="94" t="s">
        <v>90</v>
      </c>
      <c r="E181" s="95" t="s">
        <v>197</v>
      </c>
      <c r="F181" s="152" t="s">
        <v>198</v>
      </c>
      <c r="G181" s="152"/>
      <c r="H181" s="152"/>
      <c r="I181" s="152"/>
      <c r="J181" s="96" t="s">
        <v>151</v>
      </c>
      <c r="K181" s="97">
        <v>1</v>
      </c>
      <c r="L181" s="98"/>
      <c r="M181" s="153"/>
      <c r="N181" s="153"/>
      <c r="O181" s="153"/>
      <c r="P181" s="153">
        <f t="shared" si="13"/>
        <v>0</v>
      </c>
      <c r="Q181" s="153"/>
      <c r="R181" s="73"/>
      <c r="T181" s="99" t="s">
        <v>1</v>
      </c>
      <c r="U181" s="30" t="s">
        <v>28</v>
      </c>
      <c r="V181" s="59">
        <f t="shared" si="14"/>
        <v>0</v>
      </c>
      <c r="W181" s="59">
        <f t="shared" si="15"/>
        <v>0</v>
      </c>
      <c r="X181" s="59">
        <f t="shared" si="16"/>
        <v>0</v>
      </c>
      <c r="Y181" s="100">
        <v>0.86299999999999999</v>
      </c>
      <c r="Z181" s="100">
        <f t="shared" si="17"/>
        <v>0.86299999999999999</v>
      </c>
      <c r="AA181" s="100">
        <v>0.12303</v>
      </c>
      <c r="AB181" s="100">
        <f t="shared" si="18"/>
        <v>0.12303</v>
      </c>
      <c r="AC181" s="100">
        <v>0</v>
      </c>
      <c r="AD181" s="101">
        <f t="shared" si="19"/>
        <v>0</v>
      </c>
      <c r="AR181" s="14" t="s">
        <v>93</v>
      </c>
      <c r="AT181" s="14" t="s">
        <v>90</v>
      </c>
      <c r="AU181" s="14" t="s">
        <v>93</v>
      </c>
      <c r="AY181" s="14" t="s">
        <v>89</v>
      </c>
      <c r="BE181" s="102">
        <f t="shared" si="20"/>
        <v>0</v>
      </c>
      <c r="BF181" s="102">
        <f t="shared" si="21"/>
        <v>0</v>
      </c>
      <c r="BG181" s="102">
        <f t="shared" si="22"/>
        <v>0</v>
      </c>
      <c r="BH181" s="102">
        <f t="shared" si="23"/>
        <v>0</v>
      </c>
      <c r="BI181" s="102">
        <f t="shared" si="24"/>
        <v>0</v>
      </c>
      <c r="BJ181" s="14" t="s">
        <v>46</v>
      </c>
      <c r="BK181" s="102">
        <f t="shared" si="25"/>
        <v>0</v>
      </c>
      <c r="BL181" s="14" t="s">
        <v>93</v>
      </c>
      <c r="BM181" s="14" t="s">
        <v>284</v>
      </c>
    </row>
    <row r="182" spans="2:65" s="1" customFormat="1" ht="22.5" customHeight="1" x14ac:dyDescent="0.3">
      <c r="B182" s="72"/>
      <c r="C182" s="119" t="s">
        <v>162</v>
      </c>
      <c r="D182" s="119" t="s">
        <v>132</v>
      </c>
      <c r="E182" s="120" t="s">
        <v>199</v>
      </c>
      <c r="F182" s="212" t="s">
        <v>315</v>
      </c>
      <c r="G182" s="212"/>
      <c r="H182" s="212"/>
      <c r="I182" s="212"/>
      <c r="J182" s="121" t="s">
        <v>147</v>
      </c>
      <c r="K182" s="122">
        <v>1</v>
      </c>
      <c r="L182" s="123"/>
      <c r="M182" s="166">
        <v>0</v>
      </c>
      <c r="N182" s="166"/>
      <c r="O182" s="167"/>
      <c r="P182" s="153">
        <f t="shared" si="13"/>
        <v>0</v>
      </c>
      <c r="Q182" s="153"/>
      <c r="R182" s="73"/>
      <c r="T182" s="99" t="s">
        <v>1</v>
      </c>
      <c r="U182" s="30" t="s">
        <v>28</v>
      </c>
      <c r="V182" s="59">
        <f t="shared" si="14"/>
        <v>0</v>
      </c>
      <c r="W182" s="59">
        <f t="shared" si="15"/>
        <v>0</v>
      </c>
      <c r="X182" s="59">
        <f t="shared" si="16"/>
        <v>0</v>
      </c>
      <c r="Y182" s="100">
        <v>0</v>
      </c>
      <c r="Z182" s="100">
        <f t="shared" si="17"/>
        <v>0</v>
      </c>
      <c r="AA182" s="100">
        <v>0</v>
      </c>
      <c r="AB182" s="100">
        <f t="shared" si="18"/>
        <v>0</v>
      </c>
      <c r="AC182" s="100">
        <v>0</v>
      </c>
      <c r="AD182" s="101">
        <f t="shared" si="19"/>
        <v>0</v>
      </c>
      <c r="AR182" s="14" t="s">
        <v>108</v>
      </c>
      <c r="AT182" s="14" t="s">
        <v>132</v>
      </c>
      <c r="AU182" s="14" t="s">
        <v>93</v>
      </c>
      <c r="AY182" s="14" t="s">
        <v>89</v>
      </c>
      <c r="BE182" s="102">
        <f t="shared" si="20"/>
        <v>0</v>
      </c>
      <c r="BF182" s="102">
        <f t="shared" si="21"/>
        <v>0</v>
      </c>
      <c r="BG182" s="102">
        <f t="shared" si="22"/>
        <v>0</v>
      </c>
      <c r="BH182" s="102">
        <f t="shared" si="23"/>
        <v>0</v>
      </c>
      <c r="BI182" s="102">
        <f t="shared" si="24"/>
        <v>0</v>
      </c>
      <c r="BJ182" s="14" t="s">
        <v>46</v>
      </c>
      <c r="BK182" s="102">
        <f t="shared" si="25"/>
        <v>0</v>
      </c>
      <c r="BL182" s="14" t="s">
        <v>93</v>
      </c>
      <c r="BM182" s="14" t="s">
        <v>285</v>
      </c>
    </row>
    <row r="183" spans="2:65" s="1" customFormat="1" ht="22.5" customHeight="1" x14ac:dyDescent="0.3">
      <c r="B183" s="72"/>
      <c r="C183" s="94" t="s">
        <v>163</v>
      </c>
      <c r="D183" s="94" t="s">
        <v>90</v>
      </c>
      <c r="E183" s="95" t="s">
        <v>200</v>
      </c>
      <c r="F183" s="152" t="s">
        <v>201</v>
      </c>
      <c r="G183" s="152"/>
      <c r="H183" s="152"/>
      <c r="I183" s="152"/>
      <c r="J183" s="96" t="s">
        <v>151</v>
      </c>
      <c r="K183" s="97">
        <v>1</v>
      </c>
      <c r="L183" s="98"/>
      <c r="M183" s="153"/>
      <c r="N183" s="153"/>
      <c r="O183" s="153"/>
      <c r="P183" s="153">
        <f t="shared" si="13"/>
        <v>0</v>
      </c>
      <c r="Q183" s="153"/>
      <c r="R183" s="73"/>
      <c r="T183" s="99" t="s">
        <v>1</v>
      </c>
      <c r="U183" s="30" t="s">
        <v>28</v>
      </c>
      <c r="V183" s="59">
        <f t="shared" si="14"/>
        <v>0</v>
      </c>
      <c r="W183" s="59">
        <f t="shared" si="15"/>
        <v>0</v>
      </c>
      <c r="X183" s="59">
        <f t="shared" si="16"/>
        <v>0</v>
      </c>
      <c r="Y183" s="100">
        <v>0.70799999999999996</v>
      </c>
      <c r="Z183" s="100">
        <f t="shared" si="17"/>
        <v>0.70799999999999996</v>
      </c>
      <c r="AA183" s="100">
        <v>3.4000000000000002E-4</v>
      </c>
      <c r="AB183" s="100">
        <f t="shared" si="18"/>
        <v>3.4000000000000002E-4</v>
      </c>
      <c r="AC183" s="100">
        <v>0</v>
      </c>
      <c r="AD183" s="101">
        <f t="shared" si="19"/>
        <v>0</v>
      </c>
      <c r="AR183" s="14" t="s">
        <v>93</v>
      </c>
      <c r="AT183" s="14" t="s">
        <v>90</v>
      </c>
      <c r="AU183" s="14" t="s">
        <v>93</v>
      </c>
      <c r="AY183" s="14" t="s">
        <v>89</v>
      </c>
      <c r="BE183" s="102">
        <f t="shared" si="20"/>
        <v>0</v>
      </c>
      <c r="BF183" s="102">
        <f t="shared" si="21"/>
        <v>0</v>
      </c>
      <c r="BG183" s="102">
        <f t="shared" si="22"/>
        <v>0</v>
      </c>
      <c r="BH183" s="102">
        <f t="shared" si="23"/>
        <v>0</v>
      </c>
      <c r="BI183" s="102">
        <f t="shared" si="24"/>
        <v>0</v>
      </c>
      <c r="BJ183" s="14" t="s">
        <v>46</v>
      </c>
      <c r="BK183" s="102">
        <f t="shared" si="25"/>
        <v>0</v>
      </c>
      <c r="BL183" s="14" t="s">
        <v>93</v>
      </c>
      <c r="BM183" s="14" t="s">
        <v>286</v>
      </c>
    </row>
    <row r="184" spans="2:65" s="1" customFormat="1" ht="30" customHeight="1" x14ac:dyDescent="0.3">
      <c r="B184" s="72"/>
      <c r="C184" s="119" t="s">
        <v>164</v>
      </c>
      <c r="D184" s="119" t="s">
        <v>132</v>
      </c>
      <c r="E184" s="120" t="s">
        <v>202</v>
      </c>
      <c r="F184" s="164" t="s">
        <v>312</v>
      </c>
      <c r="G184" s="164"/>
      <c r="H184" s="164"/>
      <c r="I184" s="164"/>
      <c r="J184" s="121" t="s">
        <v>147</v>
      </c>
      <c r="K184" s="122">
        <v>1</v>
      </c>
      <c r="L184" s="123"/>
      <c r="M184" s="166">
        <v>0</v>
      </c>
      <c r="N184" s="166"/>
      <c r="O184" s="167"/>
      <c r="P184" s="153">
        <f t="shared" si="13"/>
        <v>0</v>
      </c>
      <c r="Q184" s="153"/>
      <c r="R184" s="73"/>
      <c r="T184" s="99" t="s">
        <v>1</v>
      </c>
      <c r="U184" s="30" t="s">
        <v>28</v>
      </c>
      <c r="V184" s="59">
        <f t="shared" si="14"/>
        <v>0</v>
      </c>
      <c r="W184" s="59">
        <f t="shared" si="15"/>
        <v>0</v>
      </c>
      <c r="X184" s="59">
        <f t="shared" si="16"/>
        <v>0</v>
      </c>
      <c r="Y184" s="100">
        <v>0</v>
      </c>
      <c r="Z184" s="100">
        <f t="shared" si="17"/>
        <v>0</v>
      </c>
      <c r="AA184" s="100">
        <v>0</v>
      </c>
      <c r="AB184" s="100">
        <f t="shared" si="18"/>
        <v>0</v>
      </c>
      <c r="AC184" s="100">
        <v>0</v>
      </c>
      <c r="AD184" s="101">
        <f t="shared" si="19"/>
        <v>0</v>
      </c>
      <c r="AR184" s="14" t="s">
        <v>108</v>
      </c>
      <c r="AT184" s="14" t="s">
        <v>132</v>
      </c>
      <c r="AU184" s="14" t="s">
        <v>93</v>
      </c>
      <c r="AY184" s="14" t="s">
        <v>89</v>
      </c>
      <c r="BE184" s="102">
        <f t="shared" si="20"/>
        <v>0</v>
      </c>
      <c r="BF184" s="102">
        <f t="shared" si="21"/>
        <v>0</v>
      </c>
      <c r="BG184" s="102">
        <f t="shared" si="22"/>
        <v>0</v>
      </c>
      <c r="BH184" s="102">
        <f t="shared" si="23"/>
        <v>0</v>
      </c>
      <c r="BI184" s="102">
        <f t="shared" si="24"/>
        <v>0</v>
      </c>
      <c r="BJ184" s="14" t="s">
        <v>46</v>
      </c>
      <c r="BK184" s="102">
        <f t="shared" si="25"/>
        <v>0</v>
      </c>
      <c r="BL184" s="14" t="s">
        <v>93</v>
      </c>
      <c r="BM184" s="14" t="s">
        <v>287</v>
      </c>
    </row>
    <row r="185" spans="2:65" s="1" customFormat="1" ht="22.5" customHeight="1" x14ac:dyDescent="0.3">
      <c r="B185" s="72"/>
      <c r="C185" s="94" t="s">
        <v>165</v>
      </c>
      <c r="D185" s="94" t="s">
        <v>90</v>
      </c>
      <c r="E185" s="95" t="s">
        <v>203</v>
      </c>
      <c r="F185" s="152" t="s">
        <v>204</v>
      </c>
      <c r="G185" s="152"/>
      <c r="H185" s="152"/>
      <c r="I185" s="152"/>
      <c r="J185" s="96" t="s">
        <v>151</v>
      </c>
      <c r="K185" s="97">
        <v>1</v>
      </c>
      <c r="L185" s="98"/>
      <c r="M185" s="153"/>
      <c r="N185" s="153"/>
      <c r="O185" s="153"/>
      <c r="P185" s="153">
        <f t="shared" si="13"/>
        <v>0</v>
      </c>
      <c r="Q185" s="153"/>
      <c r="R185" s="73"/>
      <c r="T185" s="99" t="s">
        <v>1</v>
      </c>
      <c r="U185" s="30" t="s">
        <v>28</v>
      </c>
      <c r="V185" s="59">
        <f t="shared" si="14"/>
        <v>0</v>
      </c>
      <c r="W185" s="59">
        <f t="shared" si="15"/>
        <v>0</v>
      </c>
      <c r="X185" s="59">
        <f t="shared" si="16"/>
        <v>0</v>
      </c>
      <c r="Y185" s="100">
        <v>1.1819999999999999</v>
      </c>
      <c r="Z185" s="100">
        <f t="shared" si="17"/>
        <v>1.1819999999999999</v>
      </c>
      <c r="AA185" s="100">
        <v>0.32906000000000002</v>
      </c>
      <c r="AB185" s="100">
        <f t="shared" si="18"/>
        <v>0.32906000000000002</v>
      </c>
      <c r="AC185" s="100">
        <v>0</v>
      </c>
      <c r="AD185" s="101">
        <f t="shared" si="19"/>
        <v>0</v>
      </c>
      <c r="AR185" s="14" t="s">
        <v>93</v>
      </c>
      <c r="AT185" s="14" t="s">
        <v>90</v>
      </c>
      <c r="AU185" s="14" t="s">
        <v>93</v>
      </c>
      <c r="AY185" s="14" t="s">
        <v>89</v>
      </c>
      <c r="BE185" s="102">
        <f t="shared" si="20"/>
        <v>0</v>
      </c>
      <c r="BF185" s="102">
        <f t="shared" si="21"/>
        <v>0</v>
      </c>
      <c r="BG185" s="102">
        <f t="shared" si="22"/>
        <v>0</v>
      </c>
      <c r="BH185" s="102">
        <f t="shared" si="23"/>
        <v>0</v>
      </c>
      <c r="BI185" s="102">
        <f t="shared" si="24"/>
        <v>0</v>
      </c>
      <c r="BJ185" s="14" t="s">
        <v>46</v>
      </c>
      <c r="BK185" s="102">
        <f t="shared" si="25"/>
        <v>0</v>
      </c>
      <c r="BL185" s="14" t="s">
        <v>93</v>
      </c>
      <c r="BM185" s="14" t="s">
        <v>288</v>
      </c>
    </row>
    <row r="186" spans="2:65" s="1" customFormat="1" ht="22.5" customHeight="1" x14ac:dyDescent="0.3">
      <c r="B186" s="72"/>
      <c r="C186" s="119" t="s">
        <v>166</v>
      </c>
      <c r="D186" s="119" t="s">
        <v>132</v>
      </c>
      <c r="E186" s="120" t="s">
        <v>205</v>
      </c>
      <c r="F186" s="212" t="s">
        <v>206</v>
      </c>
      <c r="G186" s="212"/>
      <c r="H186" s="212"/>
      <c r="I186" s="212"/>
      <c r="J186" s="121" t="s">
        <v>147</v>
      </c>
      <c r="K186" s="122">
        <v>1</v>
      </c>
      <c r="L186" s="123"/>
      <c r="M186" s="166">
        <v>0</v>
      </c>
      <c r="N186" s="166"/>
      <c r="O186" s="167"/>
      <c r="P186" s="153">
        <f t="shared" si="13"/>
        <v>0</v>
      </c>
      <c r="Q186" s="153"/>
      <c r="R186" s="73"/>
      <c r="T186" s="99" t="s">
        <v>1</v>
      </c>
      <c r="U186" s="30" t="s">
        <v>28</v>
      </c>
      <c r="V186" s="59">
        <f t="shared" si="14"/>
        <v>0</v>
      </c>
      <c r="W186" s="59">
        <f t="shared" si="15"/>
        <v>0</v>
      </c>
      <c r="X186" s="59">
        <f t="shared" si="16"/>
        <v>0</v>
      </c>
      <c r="Y186" s="100">
        <v>0</v>
      </c>
      <c r="Z186" s="100">
        <f t="shared" si="17"/>
        <v>0</v>
      </c>
      <c r="AA186" s="100">
        <v>0</v>
      </c>
      <c r="AB186" s="100">
        <f t="shared" si="18"/>
        <v>0</v>
      </c>
      <c r="AC186" s="100">
        <v>0</v>
      </c>
      <c r="AD186" s="101">
        <f t="shared" si="19"/>
        <v>0</v>
      </c>
      <c r="AR186" s="14" t="s">
        <v>108</v>
      </c>
      <c r="AT186" s="14" t="s">
        <v>132</v>
      </c>
      <c r="AU186" s="14" t="s">
        <v>93</v>
      </c>
      <c r="AY186" s="14" t="s">
        <v>89</v>
      </c>
      <c r="BE186" s="102">
        <f t="shared" si="20"/>
        <v>0</v>
      </c>
      <c r="BF186" s="102">
        <f t="shared" si="21"/>
        <v>0</v>
      </c>
      <c r="BG186" s="102">
        <f t="shared" si="22"/>
        <v>0</v>
      </c>
      <c r="BH186" s="102">
        <f t="shared" si="23"/>
        <v>0</v>
      </c>
      <c r="BI186" s="102">
        <f t="shared" si="24"/>
        <v>0</v>
      </c>
      <c r="BJ186" s="14" t="s">
        <v>46</v>
      </c>
      <c r="BK186" s="102">
        <f t="shared" si="25"/>
        <v>0</v>
      </c>
      <c r="BL186" s="14" t="s">
        <v>93</v>
      </c>
      <c r="BM186" s="14" t="s">
        <v>289</v>
      </c>
    </row>
    <row r="187" spans="2:65" s="1" customFormat="1" ht="22.5" customHeight="1" x14ac:dyDescent="0.3">
      <c r="B187" s="72"/>
      <c r="C187" s="119" t="s">
        <v>167</v>
      </c>
      <c r="D187" s="119" t="s">
        <v>132</v>
      </c>
      <c r="E187" s="120" t="s">
        <v>290</v>
      </c>
      <c r="F187" s="212" t="s">
        <v>291</v>
      </c>
      <c r="G187" s="212"/>
      <c r="H187" s="212"/>
      <c r="I187" s="212"/>
      <c r="J187" s="121" t="s">
        <v>147</v>
      </c>
      <c r="K187" s="122">
        <v>1</v>
      </c>
      <c r="L187" s="123"/>
      <c r="M187" s="166">
        <v>0</v>
      </c>
      <c r="N187" s="166"/>
      <c r="O187" s="167"/>
      <c r="P187" s="153">
        <f t="shared" si="13"/>
        <v>0</v>
      </c>
      <c r="Q187" s="153"/>
      <c r="R187" s="73"/>
      <c r="T187" s="99" t="s">
        <v>1</v>
      </c>
      <c r="U187" s="30" t="s">
        <v>28</v>
      </c>
      <c r="V187" s="59">
        <f t="shared" si="14"/>
        <v>0</v>
      </c>
      <c r="W187" s="59">
        <f t="shared" si="15"/>
        <v>0</v>
      </c>
      <c r="X187" s="59">
        <f t="shared" si="16"/>
        <v>0</v>
      </c>
      <c r="Y187" s="100">
        <v>0</v>
      </c>
      <c r="Z187" s="100">
        <f t="shared" si="17"/>
        <v>0</v>
      </c>
      <c r="AA187" s="100">
        <v>0</v>
      </c>
      <c r="AB187" s="100">
        <f t="shared" si="18"/>
        <v>0</v>
      </c>
      <c r="AC187" s="100">
        <v>0</v>
      </c>
      <c r="AD187" s="101">
        <f t="shared" si="19"/>
        <v>0</v>
      </c>
      <c r="AR187" s="14" t="s">
        <v>108</v>
      </c>
      <c r="AT187" s="14" t="s">
        <v>132</v>
      </c>
      <c r="AU187" s="14" t="s">
        <v>93</v>
      </c>
      <c r="AY187" s="14" t="s">
        <v>89</v>
      </c>
      <c r="BE187" s="102">
        <f t="shared" si="20"/>
        <v>0</v>
      </c>
      <c r="BF187" s="102">
        <f t="shared" si="21"/>
        <v>0</v>
      </c>
      <c r="BG187" s="102">
        <f t="shared" si="22"/>
        <v>0</v>
      </c>
      <c r="BH187" s="102">
        <f t="shared" si="23"/>
        <v>0</v>
      </c>
      <c r="BI187" s="102">
        <f t="shared" si="24"/>
        <v>0</v>
      </c>
      <c r="BJ187" s="14" t="s">
        <v>46</v>
      </c>
      <c r="BK187" s="102">
        <f t="shared" si="25"/>
        <v>0</v>
      </c>
      <c r="BL187" s="14" t="s">
        <v>93</v>
      </c>
      <c r="BM187" s="14" t="s">
        <v>292</v>
      </c>
    </row>
    <row r="188" spans="2:65" s="1" customFormat="1" ht="22.5" customHeight="1" x14ac:dyDescent="0.3">
      <c r="B188" s="72"/>
      <c r="C188" s="94" t="s">
        <v>168</v>
      </c>
      <c r="D188" s="94" t="s">
        <v>90</v>
      </c>
      <c r="E188" s="95" t="s">
        <v>175</v>
      </c>
      <c r="F188" s="152" t="s">
        <v>176</v>
      </c>
      <c r="G188" s="152"/>
      <c r="H188" s="152"/>
      <c r="I188" s="152"/>
      <c r="J188" s="96" t="s">
        <v>151</v>
      </c>
      <c r="K188" s="97">
        <v>1</v>
      </c>
      <c r="L188" s="98"/>
      <c r="M188" s="153"/>
      <c r="N188" s="153"/>
      <c r="O188" s="153"/>
      <c r="P188" s="153">
        <f t="shared" ref="P188:P194" si="26">ROUND(V188*K188,2)</f>
        <v>0</v>
      </c>
      <c r="Q188" s="153"/>
      <c r="R188" s="73"/>
      <c r="T188" s="99" t="s">
        <v>1</v>
      </c>
      <c r="U188" s="30" t="s">
        <v>28</v>
      </c>
      <c r="V188" s="59">
        <f t="shared" ref="V188:V194" si="27">L188+M188</f>
        <v>0</v>
      </c>
      <c r="W188" s="59">
        <f t="shared" ref="W188:W194" si="28">ROUND(L188*K188,2)</f>
        <v>0</v>
      </c>
      <c r="X188" s="59">
        <f t="shared" ref="X188:X194" si="29">ROUND(M188*K188,2)</f>
        <v>0</v>
      </c>
      <c r="Y188" s="100">
        <v>0.77200000000000002</v>
      </c>
      <c r="Z188" s="100">
        <f t="shared" ref="Z188:Z194" si="30">Y188*K188</f>
        <v>0.77200000000000002</v>
      </c>
      <c r="AA188" s="100">
        <v>6.3829999999999998E-2</v>
      </c>
      <c r="AB188" s="100">
        <f t="shared" ref="AB188:AB194" si="31">AA188*K188</f>
        <v>6.3829999999999998E-2</v>
      </c>
      <c r="AC188" s="100">
        <v>0</v>
      </c>
      <c r="AD188" s="101">
        <f t="shared" ref="AD188:AD194" si="32">AC188*K188</f>
        <v>0</v>
      </c>
      <c r="AR188" s="14" t="s">
        <v>93</v>
      </c>
      <c r="AT188" s="14" t="s">
        <v>90</v>
      </c>
      <c r="AU188" s="14" t="s">
        <v>93</v>
      </c>
      <c r="AY188" s="14" t="s">
        <v>89</v>
      </c>
      <c r="BE188" s="102">
        <f t="shared" ref="BE188:BE194" si="33">IF(U188="základní",P188,0)</f>
        <v>0</v>
      </c>
      <c r="BF188" s="102">
        <f t="shared" ref="BF188:BF194" si="34">IF(U188="snížená",P188,0)</f>
        <v>0</v>
      </c>
      <c r="BG188" s="102">
        <f t="shared" ref="BG188:BG194" si="35">IF(U188="zákl. přenesená",P188,0)</f>
        <v>0</v>
      </c>
      <c r="BH188" s="102">
        <f t="shared" ref="BH188:BH194" si="36">IF(U188="sníž. přenesená",P188,0)</f>
        <v>0</v>
      </c>
      <c r="BI188" s="102">
        <f t="shared" ref="BI188:BI194" si="37">IF(U188="nulová",P188,0)</f>
        <v>0</v>
      </c>
      <c r="BJ188" s="14" t="s">
        <v>46</v>
      </c>
      <c r="BK188" s="102">
        <f t="shared" ref="BK188:BK194" si="38">ROUND(V188*K188,2)</f>
        <v>0</v>
      </c>
      <c r="BL188" s="14" t="s">
        <v>93</v>
      </c>
      <c r="BM188" s="14" t="s">
        <v>293</v>
      </c>
    </row>
    <row r="189" spans="2:65" s="1" customFormat="1" ht="22.5" customHeight="1" x14ac:dyDescent="0.3">
      <c r="B189" s="72"/>
      <c r="C189" s="119" t="s">
        <v>169</v>
      </c>
      <c r="D189" s="119" t="s">
        <v>132</v>
      </c>
      <c r="E189" s="120" t="s">
        <v>177</v>
      </c>
      <c r="F189" s="165" t="s">
        <v>178</v>
      </c>
      <c r="G189" s="165"/>
      <c r="H189" s="165"/>
      <c r="I189" s="165"/>
      <c r="J189" s="121" t="s">
        <v>147</v>
      </c>
      <c r="K189" s="122">
        <v>1</v>
      </c>
      <c r="L189" s="123"/>
      <c r="M189" s="166">
        <v>0</v>
      </c>
      <c r="N189" s="166"/>
      <c r="O189" s="167"/>
      <c r="P189" s="153">
        <f t="shared" si="26"/>
        <v>0</v>
      </c>
      <c r="Q189" s="153"/>
      <c r="R189" s="73"/>
      <c r="T189" s="99" t="s">
        <v>1</v>
      </c>
      <c r="U189" s="30" t="s">
        <v>28</v>
      </c>
      <c r="V189" s="59">
        <f t="shared" si="27"/>
        <v>0</v>
      </c>
      <c r="W189" s="59">
        <f t="shared" si="28"/>
        <v>0</v>
      </c>
      <c r="X189" s="59">
        <f t="shared" si="29"/>
        <v>0</v>
      </c>
      <c r="Y189" s="100">
        <v>0</v>
      </c>
      <c r="Z189" s="100">
        <f t="shared" si="30"/>
        <v>0</v>
      </c>
      <c r="AA189" s="100">
        <v>0</v>
      </c>
      <c r="AB189" s="100">
        <f t="shared" si="31"/>
        <v>0</v>
      </c>
      <c r="AC189" s="100">
        <v>0</v>
      </c>
      <c r="AD189" s="101">
        <f t="shared" si="32"/>
        <v>0</v>
      </c>
      <c r="AR189" s="14" t="s">
        <v>108</v>
      </c>
      <c r="AT189" s="14" t="s">
        <v>132</v>
      </c>
      <c r="AU189" s="14" t="s">
        <v>93</v>
      </c>
      <c r="AY189" s="14" t="s">
        <v>89</v>
      </c>
      <c r="BE189" s="102">
        <f t="shared" si="33"/>
        <v>0</v>
      </c>
      <c r="BF189" s="102">
        <f t="shared" si="34"/>
        <v>0</v>
      </c>
      <c r="BG189" s="102">
        <f t="shared" si="35"/>
        <v>0</v>
      </c>
      <c r="BH189" s="102">
        <f t="shared" si="36"/>
        <v>0</v>
      </c>
      <c r="BI189" s="102">
        <f t="shared" si="37"/>
        <v>0</v>
      </c>
      <c r="BJ189" s="14" t="s">
        <v>46</v>
      </c>
      <c r="BK189" s="102">
        <f t="shared" si="38"/>
        <v>0</v>
      </c>
      <c r="BL189" s="14" t="s">
        <v>93</v>
      </c>
      <c r="BM189" s="14" t="s">
        <v>294</v>
      </c>
    </row>
    <row r="190" spans="2:65" s="1" customFormat="1" ht="22.5" customHeight="1" x14ac:dyDescent="0.3">
      <c r="B190" s="72"/>
      <c r="C190" s="119" t="s">
        <v>170</v>
      </c>
      <c r="D190" s="119" t="s">
        <v>132</v>
      </c>
      <c r="E190" s="120" t="s">
        <v>179</v>
      </c>
      <c r="F190" s="165" t="s">
        <v>180</v>
      </c>
      <c r="G190" s="165"/>
      <c r="H190" s="165"/>
      <c r="I190" s="165"/>
      <c r="J190" s="121" t="s">
        <v>147</v>
      </c>
      <c r="K190" s="122">
        <v>1</v>
      </c>
      <c r="L190" s="123"/>
      <c r="M190" s="166">
        <v>0</v>
      </c>
      <c r="N190" s="166"/>
      <c r="O190" s="167"/>
      <c r="P190" s="153">
        <f t="shared" si="26"/>
        <v>0</v>
      </c>
      <c r="Q190" s="153"/>
      <c r="R190" s="73"/>
      <c r="T190" s="99" t="s">
        <v>1</v>
      </c>
      <c r="U190" s="30" t="s">
        <v>28</v>
      </c>
      <c r="V190" s="59">
        <f t="shared" si="27"/>
        <v>0</v>
      </c>
      <c r="W190" s="59">
        <f t="shared" si="28"/>
        <v>0</v>
      </c>
      <c r="X190" s="59">
        <f t="shared" si="29"/>
        <v>0</v>
      </c>
      <c r="Y190" s="100">
        <v>0</v>
      </c>
      <c r="Z190" s="100">
        <f t="shared" si="30"/>
        <v>0</v>
      </c>
      <c r="AA190" s="100">
        <v>0</v>
      </c>
      <c r="AB190" s="100">
        <f t="shared" si="31"/>
        <v>0</v>
      </c>
      <c r="AC190" s="100">
        <v>0</v>
      </c>
      <c r="AD190" s="101">
        <f t="shared" si="32"/>
        <v>0</v>
      </c>
      <c r="AR190" s="14" t="s">
        <v>108</v>
      </c>
      <c r="AT190" s="14" t="s">
        <v>132</v>
      </c>
      <c r="AU190" s="14" t="s">
        <v>93</v>
      </c>
      <c r="AY190" s="14" t="s">
        <v>89</v>
      </c>
      <c r="BE190" s="102">
        <f t="shared" si="33"/>
        <v>0</v>
      </c>
      <c r="BF190" s="102">
        <f t="shared" si="34"/>
        <v>0</v>
      </c>
      <c r="BG190" s="102">
        <f t="shared" si="35"/>
        <v>0</v>
      </c>
      <c r="BH190" s="102">
        <f t="shared" si="36"/>
        <v>0</v>
      </c>
      <c r="BI190" s="102">
        <f t="shared" si="37"/>
        <v>0</v>
      </c>
      <c r="BJ190" s="14" t="s">
        <v>46</v>
      </c>
      <c r="BK190" s="102">
        <f t="shared" si="38"/>
        <v>0</v>
      </c>
      <c r="BL190" s="14" t="s">
        <v>93</v>
      </c>
      <c r="BM190" s="14" t="s">
        <v>295</v>
      </c>
    </row>
    <row r="191" spans="2:65" s="1" customFormat="1" ht="31.5" customHeight="1" x14ac:dyDescent="0.3">
      <c r="B191" s="72"/>
      <c r="C191" s="119" t="s">
        <v>207</v>
      </c>
      <c r="D191" s="119" t="s">
        <v>132</v>
      </c>
      <c r="E191" s="120" t="s">
        <v>296</v>
      </c>
      <c r="F191" s="165" t="s">
        <v>297</v>
      </c>
      <c r="G191" s="165"/>
      <c r="H191" s="165"/>
      <c r="I191" s="165"/>
      <c r="J191" s="121" t="s">
        <v>110</v>
      </c>
      <c r="K191" s="122">
        <v>4</v>
      </c>
      <c r="L191" s="123"/>
      <c r="M191" s="166">
        <v>0</v>
      </c>
      <c r="N191" s="166"/>
      <c r="O191" s="167"/>
      <c r="P191" s="153">
        <f t="shared" si="26"/>
        <v>0</v>
      </c>
      <c r="Q191" s="153"/>
      <c r="R191" s="73"/>
      <c r="T191" s="99" t="s">
        <v>1</v>
      </c>
      <c r="U191" s="30" t="s">
        <v>28</v>
      </c>
      <c r="V191" s="59">
        <f t="shared" si="27"/>
        <v>0</v>
      </c>
      <c r="W191" s="59">
        <f t="shared" si="28"/>
        <v>0</v>
      </c>
      <c r="X191" s="59">
        <f t="shared" si="29"/>
        <v>0</v>
      </c>
      <c r="Y191" s="100">
        <v>0</v>
      </c>
      <c r="Z191" s="100">
        <f t="shared" si="30"/>
        <v>0</v>
      </c>
      <c r="AA191" s="100">
        <v>2.0000000000000001E-4</v>
      </c>
      <c r="AB191" s="100">
        <f t="shared" si="31"/>
        <v>8.0000000000000004E-4</v>
      </c>
      <c r="AC191" s="100">
        <v>0</v>
      </c>
      <c r="AD191" s="101">
        <f t="shared" si="32"/>
        <v>0</v>
      </c>
      <c r="AR191" s="14" t="s">
        <v>108</v>
      </c>
      <c r="AT191" s="14" t="s">
        <v>132</v>
      </c>
      <c r="AU191" s="14" t="s">
        <v>93</v>
      </c>
      <c r="AY191" s="14" t="s">
        <v>89</v>
      </c>
      <c r="BE191" s="102">
        <f t="shared" si="33"/>
        <v>0</v>
      </c>
      <c r="BF191" s="102">
        <f t="shared" si="34"/>
        <v>0</v>
      </c>
      <c r="BG191" s="102">
        <f t="shared" si="35"/>
        <v>0</v>
      </c>
      <c r="BH191" s="102">
        <f t="shared" si="36"/>
        <v>0</v>
      </c>
      <c r="BI191" s="102">
        <f t="shared" si="37"/>
        <v>0</v>
      </c>
      <c r="BJ191" s="14" t="s">
        <v>46</v>
      </c>
      <c r="BK191" s="102">
        <f t="shared" si="38"/>
        <v>0</v>
      </c>
      <c r="BL191" s="14" t="s">
        <v>93</v>
      </c>
      <c r="BM191" s="14" t="s">
        <v>298</v>
      </c>
    </row>
    <row r="192" spans="2:65" s="1" customFormat="1" ht="31.5" customHeight="1" x14ac:dyDescent="0.3">
      <c r="B192" s="72"/>
      <c r="C192" s="119" t="s">
        <v>208</v>
      </c>
      <c r="D192" s="119" t="s">
        <v>132</v>
      </c>
      <c r="E192" s="120" t="s">
        <v>299</v>
      </c>
      <c r="F192" s="164" t="s">
        <v>317</v>
      </c>
      <c r="G192" s="165"/>
      <c r="H192" s="165"/>
      <c r="I192" s="165"/>
      <c r="J192" s="121" t="s">
        <v>147</v>
      </c>
      <c r="K192" s="122">
        <v>1</v>
      </c>
      <c r="L192" s="123"/>
      <c r="M192" s="166">
        <v>0</v>
      </c>
      <c r="N192" s="166"/>
      <c r="O192" s="167"/>
      <c r="P192" s="153">
        <f t="shared" si="26"/>
        <v>0</v>
      </c>
      <c r="Q192" s="153"/>
      <c r="R192" s="73"/>
      <c r="T192" s="99" t="s">
        <v>1</v>
      </c>
      <c r="U192" s="30" t="s">
        <v>28</v>
      </c>
      <c r="V192" s="59">
        <f t="shared" si="27"/>
        <v>0</v>
      </c>
      <c r="W192" s="59">
        <f t="shared" si="28"/>
        <v>0</v>
      </c>
      <c r="X192" s="59">
        <f t="shared" si="29"/>
        <v>0</v>
      </c>
      <c r="Y192" s="100">
        <v>0</v>
      </c>
      <c r="Z192" s="100">
        <f t="shared" si="30"/>
        <v>0</v>
      </c>
      <c r="AA192" s="100">
        <v>0</v>
      </c>
      <c r="AB192" s="100">
        <f t="shared" si="31"/>
        <v>0</v>
      </c>
      <c r="AC192" s="100">
        <v>0</v>
      </c>
      <c r="AD192" s="101">
        <f t="shared" si="32"/>
        <v>0</v>
      </c>
      <c r="AR192" s="14" t="s">
        <v>108</v>
      </c>
      <c r="AT192" s="14" t="s">
        <v>132</v>
      </c>
      <c r="AU192" s="14" t="s">
        <v>93</v>
      </c>
      <c r="AY192" s="14" t="s">
        <v>89</v>
      </c>
      <c r="BE192" s="102">
        <f t="shared" si="33"/>
        <v>0</v>
      </c>
      <c r="BF192" s="102">
        <f t="shared" si="34"/>
        <v>0</v>
      </c>
      <c r="BG192" s="102">
        <f t="shared" si="35"/>
        <v>0</v>
      </c>
      <c r="BH192" s="102">
        <f t="shared" si="36"/>
        <v>0</v>
      </c>
      <c r="BI192" s="102">
        <f t="shared" si="37"/>
        <v>0</v>
      </c>
      <c r="BJ192" s="14" t="s">
        <v>46</v>
      </c>
      <c r="BK192" s="102">
        <f t="shared" si="38"/>
        <v>0</v>
      </c>
      <c r="BL192" s="14" t="s">
        <v>93</v>
      </c>
      <c r="BM192" s="14" t="s">
        <v>300</v>
      </c>
    </row>
    <row r="193" spans="2:65" s="1" customFormat="1" ht="44.25" customHeight="1" x14ac:dyDescent="0.3">
      <c r="B193" s="72"/>
      <c r="C193" s="119" t="s">
        <v>209</v>
      </c>
      <c r="D193" s="119" t="s">
        <v>132</v>
      </c>
      <c r="E193" s="120" t="s">
        <v>301</v>
      </c>
      <c r="F193" s="164" t="s">
        <v>318</v>
      </c>
      <c r="G193" s="165"/>
      <c r="H193" s="165"/>
      <c r="I193" s="165"/>
      <c r="J193" s="121" t="s">
        <v>147</v>
      </c>
      <c r="K193" s="122">
        <v>1</v>
      </c>
      <c r="L193" s="123"/>
      <c r="M193" s="166">
        <v>0</v>
      </c>
      <c r="N193" s="166"/>
      <c r="O193" s="167"/>
      <c r="P193" s="153">
        <f t="shared" si="26"/>
        <v>0</v>
      </c>
      <c r="Q193" s="153"/>
      <c r="R193" s="73"/>
      <c r="T193" s="99" t="s">
        <v>1</v>
      </c>
      <c r="U193" s="30" t="s">
        <v>28</v>
      </c>
      <c r="V193" s="59">
        <f t="shared" si="27"/>
        <v>0</v>
      </c>
      <c r="W193" s="59">
        <f t="shared" si="28"/>
        <v>0</v>
      </c>
      <c r="X193" s="59">
        <f t="shared" si="29"/>
        <v>0</v>
      </c>
      <c r="Y193" s="100">
        <v>0</v>
      </c>
      <c r="Z193" s="100">
        <f t="shared" si="30"/>
        <v>0</v>
      </c>
      <c r="AA193" s="100">
        <v>0</v>
      </c>
      <c r="AB193" s="100">
        <f t="shared" si="31"/>
        <v>0</v>
      </c>
      <c r="AC193" s="100">
        <v>0</v>
      </c>
      <c r="AD193" s="101">
        <f t="shared" si="32"/>
        <v>0</v>
      </c>
      <c r="AR193" s="14" t="s">
        <v>108</v>
      </c>
      <c r="AT193" s="14" t="s">
        <v>132</v>
      </c>
      <c r="AU193" s="14" t="s">
        <v>93</v>
      </c>
      <c r="AY193" s="14" t="s">
        <v>89</v>
      </c>
      <c r="BE193" s="102">
        <f t="shared" si="33"/>
        <v>0</v>
      </c>
      <c r="BF193" s="102">
        <f t="shared" si="34"/>
        <v>0</v>
      </c>
      <c r="BG193" s="102">
        <f t="shared" si="35"/>
        <v>0</v>
      </c>
      <c r="BH193" s="102">
        <f t="shared" si="36"/>
        <v>0</v>
      </c>
      <c r="BI193" s="102">
        <f t="shared" si="37"/>
        <v>0</v>
      </c>
      <c r="BJ193" s="14" t="s">
        <v>46</v>
      </c>
      <c r="BK193" s="102">
        <f t="shared" si="38"/>
        <v>0</v>
      </c>
      <c r="BL193" s="14" t="s">
        <v>93</v>
      </c>
      <c r="BM193" s="14" t="s">
        <v>302</v>
      </c>
    </row>
    <row r="194" spans="2:65" s="1" customFormat="1" ht="22.5" customHeight="1" x14ac:dyDescent="0.3">
      <c r="B194" s="72"/>
      <c r="C194" s="119" t="s">
        <v>210</v>
      </c>
      <c r="D194" s="119" t="s">
        <v>132</v>
      </c>
      <c r="E194" s="120" t="s">
        <v>303</v>
      </c>
      <c r="F194" s="165" t="s">
        <v>304</v>
      </c>
      <c r="G194" s="165"/>
      <c r="H194" s="165"/>
      <c r="I194" s="165"/>
      <c r="J194" s="121" t="s">
        <v>144</v>
      </c>
      <c r="K194" s="122">
        <v>50</v>
      </c>
      <c r="L194" s="123"/>
      <c r="M194" s="166">
        <v>0</v>
      </c>
      <c r="N194" s="166"/>
      <c r="O194" s="167"/>
      <c r="P194" s="153">
        <f t="shared" si="26"/>
        <v>0</v>
      </c>
      <c r="Q194" s="153"/>
      <c r="R194" s="73"/>
      <c r="T194" s="99" t="s">
        <v>1</v>
      </c>
      <c r="U194" s="30" t="s">
        <v>28</v>
      </c>
      <c r="V194" s="59">
        <f t="shared" si="27"/>
        <v>0</v>
      </c>
      <c r="W194" s="59">
        <f t="shared" si="28"/>
        <v>0</v>
      </c>
      <c r="X194" s="59">
        <f t="shared" si="29"/>
        <v>0</v>
      </c>
      <c r="Y194" s="100">
        <v>0</v>
      </c>
      <c r="Z194" s="100">
        <f t="shared" si="30"/>
        <v>0</v>
      </c>
      <c r="AA194" s="100">
        <v>0</v>
      </c>
      <c r="AB194" s="100">
        <f t="shared" si="31"/>
        <v>0</v>
      </c>
      <c r="AC194" s="100">
        <v>0</v>
      </c>
      <c r="AD194" s="101">
        <f t="shared" si="32"/>
        <v>0</v>
      </c>
      <c r="AR194" s="14" t="s">
        <v>108</v>
      </c>
      <c r="AT194" s="14" t="s">
        <v>132</v>
      </c>
      <c r="AU194" s="14" t="s">
        <v>93</v>
      </c>
      <c r="AY194" s="14" t="s">
        <v>89</v>
      </c>
      <c r="BE194" s="102">
        <f t="shared" si="33"/>
        <v>0</v>
      </c>
      <c r="BF194" s="102">
        <f t="shared" si="34"/>
        <v>0</v>
      </c>
      <c r="BG194" s="102">
        <f t="shared" si="35"/>
        <v>0</v>
      </c>
      <c r="BH194" s="102">
        <f t="shared" si="36"/>
        <v>0</v>
      </c>
      <c r="BI194" s="102">
        <f t="shared" si="37"/>
        <v>0</v>
      </c>
      <c r="BJ194" s="14" t="s">
        <v>46</v>
      </c>
      <c r="BK194" s="102">
        <f t="shared" si="38"/>
        <v>0</v>
      </c>
      <c r="BL194" s="14" t="s">
        <v>93</v>
      </c>
      <c r="BM194" s="14" t="s">
        <v>305</v>
      </c>
    </row>
    <row r="195" spans="2:65" s="5" customFormat="1" ht="29.85" customHeight="1" x14ac:dyDescent="0.35">
      <c r="B195" s="82"/>
      <c r="C195" s="83"/>
      <c r="D195" s="93" t="s">
        <v>70</v>
      </c>
      <c r="E195" s="93"/>
      <c r="F195" s="147"/>
      <c r="G195" s="147"/>
      <c r="H195" s="147"/>
      <c r="I195" s="147"/>
      <c r="J195" s="93"/>
      <c r="K195" s="93"/>
      <c r="L195" s="93"/>
      <c r="M195" s="160">
        <f>BK195</f>
        <v>0</v>
      </c>
      <c r="N195" s="161"/>
      <c r="O195" s="161"/>
      <c r="P195" s="161"/>
      <c r="Q195" s="161"/>
      <c r="R195" s="85"/>
      <c r="T195" s="86"/>
      <c r="U195" s="83"/>
      <c r="V195" s="83"/>
      <c r="W195" s="87">
        <f>W196</f>
        <v>0</v>
      </c>
      <c r="X195" s="87">
        <f>X196</f>
        <v>0</v>
      </c>
      <c r="Y195" s="83"/>
      <c r="Z195" s="88">
        <f>Z196</f>
        <v>4.4399999999999995</v>
      </c>
      <c r="AA195" s="83"/>
      <c r="AB195" s="88">
        <f>AB196</f>
        <v>0</v>
      </c>
      <c r="AC195" s="83"/>
      <c r="AD195" s="89">
        <f>AD196</f>
        <v>0</v>
      </c>
      <c r="AR195" s="90" t="s">
        <v>46</v>
      </c>
      <c r="AT195" s="91" t="s">
        <v>44</v>
      </c>
      <c r="AU195" s="91" t="s">
        <v>46</v>
      </c>
      <c r="AY195" s="90" t="s">
        <v>89</v>
      </c>
      <c r="BK195" s="92">
        <f>BK196</f>
        <v>0</v>
      </c>
    </row>
    <row r="196" spans="2:65" s="1" customFormat="1" ht="31.5" customHeight="1" x14ac:dyDescent="0.3">
      <c r="B196" s="72"/>
      <c r="C196" s="94" t="s">
        <v>211</v>
      </c>
      <c r="D196" s="94" t="s">
        <v>90</v>
      </c>
      <c r="E196" s="95" t="s">
        <v>171</v>
      </c>
      <c r="F196" s="211" t="s">
        <v>172</v>
      </c>
      <c r="G196" s="211"/>
      <c r="H196" s="211"/>
      <c r="I196" s="211"/>
      <c r="J196" s="96" t="s">
        <v>124</v>
      </c>
      <c r="K196" s="97">
        <v>3</v>
      </c>
      <c r="L196" s="98">
        <v>0</v>
      </c>
      <c r="M196" s="153"/>
      <c r="N196" s="153"/>
      <c r="O196" s="153"/>
      <c r="P196" s="153">
        <f>ROUND(V196*K196,2)</f>
        <v>0</v>
      </c>
      <c r="Q196" s="153"/>
      <c r="R196" s="73"/>
      <c r="T196" s="99" t="s">
        <v>1</v>
      </c>
      <c r="U196" s="124" t="s">
        <v>28</v>
      </c>
      <c r="V196" s="125">
        <f>L196+M196</f>
        <v>0</v>
      </c>
      <c r="W196" s="125">
        <f>ROUND(L196*K196,2)</f>
        <v>0</v>
      </c>
      <c r="X196" s="125">
        <f>ROUND(M196*K196,2)</f>
        <v>0</v>
      </c>
      <c r="Y196" s="126">
        <v>1.48</v>
      </c>
      <c r="Z196" s="126">
        <f>Y196*K196</f>
        <v>4.4399999999999995</v>
      </c>
      <c r="AA196" s="126">
        <v>0</v>
      </c>
      <c r="AB196" s="126">
        <f>AA196*K196</f>
        <v>0</v>
      </c>
      <c r="AC196" s="126">
        <v>0</v>
      </c>
      <c r="AD196" s="127">
        <f>AC196*K196</f>
        <v>0</v>
      </c>
      <c r="AR196" s="14" t="s">
        <v>93</v>
      </c>
      <c r="AT196" s="14" t="s">
        <v>90</v>
      </c>
      <c r="AU196" s="14" t="s">
        <v>53</v>
      </c>
      <c r="AY196" s="14" t="s">
        <v>89</v>
      </c>
      <c r="BE196" s="102">
        <f>IF(U196="základní",P196,0)</f>
        <v>0</v>
      </c>
      <c r="BF196" s="102">
        <f>IF(U196="snížená",P196,0)</f>
        <v>0</v>
      </c>
      <c r="BG196" s="102">
        <f>IF(U196="zákl. přenesená",P196,0)</f>
        <v>0</v>
      </c>
      <c r="BH196" s="102">
        <f>IF(U196="sníž. přenesená",P196,0)</f>
        <v>0</v>
      </c>
      <c r="BI196" s="102">
        <f>IF(U196="nulová",P196,0)</f>
        <v>0</v>
      </c>
      <c r="BJ196" s="14" t="s">
        <v>46</v>
      </c>
      <c r="BK196" s="102">
        <f>ROUND(V196*K196,2)</f>
        <v>0</v>
      </c>
      <c r="BL196" s="14" t="s">
        <v>93</v>
      </c>
      <c r="BM196" s="14" t="s">
        <v>306</v>
      </c>
    </row>
    <row r="197" spans="2:65" s="1" customFormat="1" ht="6.9" customHeight="1" x14ac:dyDescent="0.3">
      <c r="B197" s="40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2"/>
    </row>
  </sheetData>
  <mergeCells count="270"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L100:Q100"/>
    <mergeCell ref="C106:Q106"/>
    <mergeCell ref="F108:P108"/>
    <mergeCell ref="F109:P109"/>
    <mergeCell ref="M111:P111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M113:Q113"/>
    <mergeCell ref="M114:Q114"/>
    <mergeCell ref="F116:I116"/>
    <mergeCell ref="P116:Q116"/>
    <mergeCell ref="M116:O116"/>
    <mergeCell ref="F120:I120"/>
    <mergeCell ref="P120:Q120"/>
    <mergeCell ref="M120:O120"/>
    <mergeCell ref="F121:I121"/>
    <mergeCell ref="P121:Q121"/>
    <mergeCell ref="M121:O121"/>
    <mergeCell ref="F122:I122"/>
    <mergeCell ref="P122:Q122"/>
    <mergeCell ref="M122:O122"/>
    <mergeCell ref="F123:I123"/>
    <mergeCell ref="P123:Q123"/>
    <mergeCell ref="M123:O123"/>
    <mergeCell ref="F125:I125"/>
    <mergeCell ref="P125:Q125"/>
    <mergeCell ref="M125:O125"/>
    <mergeCell ref="F126:I126"/>
    <mergeCell ref="F127:I127"/>
    <mergeCell ref="P127:Q127"/>
    <mergeCell ref="M127:O127"/>
    <mergeCell ref="F128:I128"/>
    <mergeCell ref="F130:I130"/>
    <mergeCell ref="P130:Q130"/>
    <mergeCell ref="M130:O130"/>
    <mergeCell ref="F131:I131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41:I141"/>
    <mergeCell ref="P141:Q141"/>
    <mergeCell ref="M141:O141"/>
    <mergeCell ref="F142:I142"/>
    <mergeCell ref="F143:I143"/>
    <mergeCell ref="F144:I144"/>
    <mergeCell ref="F145:I145"/>
    <mergeCell ref="F146:I146"/>
    <mergeCell ref="P146:Q146"/>
    <mergeCell ref="M146:O146"/>
    <mergeCell ref="F147:I147"/>
    <mergeCell ref="F148:I148"/>
    <mergeCell ref="P148:Q148"/>
    <mergeCell ref="M148:O148"/>
    <mergeCell ref="F149:I149"/>
    <mergeCell ref="F150:I150"/>
    <mergeCell ref="P150:Q150"/>
    <mergeCell ref="M150:O150"/>
    <mergeCell ref="F151:I151"/>
    <mergeCell ref="F152:I152"/>
    <mergeCell ref="P152:Q152"/>
    <mergeCell ref="M152:O152"/>
    <mergeCell ref="F153:I153"/>
    <mergeCell ref="F156:I156"/>
    <mergeCell ref="P156:Q156"/>
    <mergeCell ref="M156:O156"/>
    <mergeCell ref="F157:I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7:I177"/>
    <mergeCell ref="P177:Q177"/>
    <mergeCell ref="M177:O177"/>
    <mergeCell ref="F178:I178"/>
    <mergeCell ref="P178:Q178"/>
    <mergeCell ref="M178:O178"/>
    <mergeCell ref="F179:I179"/>
    <mergeCell ref="P179:Q179"/>
    <mergeCell ref="M179:O179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M194:O194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H1:K1"/>
    <mergeCell ref="S2:AF2"/>
    <mergeCell ref="F196:I196"/>
    <mergeCell ref="P196:Q196"/>
    <mergeCell ref="M196:O196"/>
    <mergeCell ref="M117:Q117"/>
    <mergeCell ref="M118:Q118"/>
    <mergeCell ref="M119:Q119"/>
    <mergeCell ref="M124:Q124"/>
    <mergeCell ref="M129:Q129"/>
    <mergeCell ref="M136:Q136"/>
    <mergeCell ref="M154:Q154"/>
    <mergeCell ref="M155:Q155"/>
    <mergeCell ref="M161:Q161"/>
    <mergeCell ref="M176:Q176"/>
    <mergeCell ref="M195:Q195"/>
    <mergeCell ref="F192:I192"/>
    <mergeCell ref="P192:Q192"/>
    <mergeCell ref="M192:O192"/>
    <mergeCell ref="F193:I193"/>
    <mergeCell ref="P193:Q193"/>
    <mergeCell ref="M193:O193"/>
    <mergeCell ref="F194:I194"/>
    <mergeCell ref="P194:Q194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17.1 Příp závlahy</vt:lpstr>
      <vt:lpstr>'SO 17.1 Příp závlahy'!Názvy_tisku</vt:lpstr>
      <vt:lpstr>'SO 17.1 Příp závlahy'!Oblast_tisku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2018-10-24T18:28:55Z</dcterms:modified>
</cp:coreProperties>
</file>