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85" windowWidth="28455" windowHeight="14505" activeTab="1"/>
  </bookViews>
  <sheets>
    <sheet name="Rekapitulace stavby" sheetId="1" r:id="rId1"/>
    <sheet name="01 - Stavební práce a ost..." sheetId="2" r:id="rId2"/>
    <sheet name="02 - Vedlejší a ostatní n..." sheetId="3" r:id="rId3"/>
    <sheet name="Pokyny pro vyplnění" sheetId="4" r:id="rId4"/>
  </sheets>
  <definedNames>
    <definedName name="_xlnm._FilterDatabase" localSheetId="1" hidden="1">'01 - Stavební práce a ost...'!$C$101:$K$101</definedName>
    <definedName name="_xlnm._FilterDatabase" localSheetId="2" hidden="1">'02 - Vedlejší a ostatní n...'!$C$80:$K$80</definedName>
    <definedName name="_xlnm.Print_Titles" localSheetId="1">'01 - Stavební práce a ost...'!$101:$101</definedName>
    <definedName name="_xlnm.Print_Titles" localSheetId="2">'02 - Vedlejší a ostatní n...'!$80:$80</definedName>
    <definedName name="_xlnm.Print_Titles" localSheetId="0">'Rekapitulace stavby'!$49:$49</definedName>
    <definedName name="_xlnm.Print_Area" localSheetId="1">'01 - Stavební práce a ost...'!$C$4:$J$36,'01 - Stavební práce a ost...'!$C$42:$J$83,'01 - Stavební práce a ost...'!$C$89:$K$1041</definedName>
    <definedName name="_xlnm.Print_Area" localSheetId="2">'02 - Vedlejší a ostatní n...'!$C$4:$J$36,'02 - Vedlejší a ostatní n...'!$C$42:$J$62,'02 - Vedlejší a ostatní n...'!$C$68:$K$103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25725"/>
</workbook>
</file>

<file path=xl/calcChain.xml><?xml version="1.0" encoding="utf-8"?>
<calcChain xmlns="http://schemas.openxmlformats.org/spreadsheetml/2006/main">
  <c r="J1038" i="2"/>
  <c r="BK103" i="3"/>
  <c r="BK102" s="1"/>
  <c r="J102" s="1"/>
  <c r="J61" s="1"/>
  <c r="AY53" i="1"/>
  <c r="AX53"/>
  <c r="BI103" i="3"/>
  <c r="BH103"/>
  <c r="BG103"/>
  <c r="BF103"/>
  <c r="T103"/>
  <c r="T102" s="1"/>
  <c r="R103"/>
  <c r="R102"/>
  <c r="P103"/>
  <c r="P102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 s="1"/>
  <c r="J60" s="1"/>
  <c r="J100"/>
  <c r="BE100"/>
  <c r="BI96"/>
  <c r="BH96"/>
  <c r="BG96"/>
  <c r="BF96"/>
  <c r="T96"/>
  <c r="R96"/>
  <c r="P96"/>
  <c r="BK96"/>
  <c r="J96"/>
  <c r="BE96"/>
  <c r="BI87"/>
  <c r="BH87"/>
  <c r="BG87"/>
  <c r="BF87"/>
  <c r="J87"/>
  <c r="BE87"/>
  <c r="T87"/>
  <c r="T86"/>
  <c r="R87"/>
  <c r="R86"/>
  <c r="P87"/>
  <c r="P86" s="1"/>
  <c r="P82" s="1"/>
  <c r="P81" s="1"/>
  <c r="AU53" i="1" s="1"/>
  <c r="BK87" i="3"/>
  <c r="BK86" s="1"/>
  <c r="J86" s="1"/>
  <c r="J59" s="1"/>
  <c r="BI85"/>
  <c r="BH85"/>
  <c r="BH84"/>
  <c r="F33" s="1"/>
  <c r="BC53" i="1" s="1"/>
  <c r="BG85" i="3"/>
  <c r="BF85"/>
  <c r="F31" s="1"/>
  <c r="BA53" i="1" s="1"/>
  <c r="T85" i="3"/>
  <c r="R85"/>
  <c r="P85"/>
  <c r="BK85"/>
  <c r="BK83" s="1"/>
  <c r="J85"/>
  <c r="BE85"/>
  <c r="BI84"/>
  <c r="F34"/>
  <c r="BD53" i="1" s="1"/>
  <c r="BG84" i="3"/>
  <c r="F32" s="1"/>
  <c r="BB53" i="1" s="1"/>
  <c r="BF84" i="3"/>
  <c r="T84"/>
  <c r="T83" s="1"/>
  <c r="T82" s="1"/>
  <c r="T81" s="1"/>
  <c r="R84"/>
  <c r="R83" s="1"/>
  <c r="R82" s="1"/>
  <c r="R81" s="1"/>
  <c r="P84"/>
  <c r="P83"/>
  <c r="BK84"/>
  <c r="J84"/>
  <c r="BE84"/>
  <c r="J77"/>
  <c r="F77"/>
  <c r="J12"/>
  <c r="J75" s="1"/>
  <c r="F75"/>
  <c r="E73"/>
  <c r="E18"/>
  <c r="F78" s="1"/>
  <c r="J51"/>
  <c r="F51"/>
  <c r="F49"/>
  <c r="E47"/>
  <c r="J18"/>
  <c r="J17"/>
  <c r="E7"/>
  <c r="E71"/>
  <c r="BK956" i="2"/>
  <c r="BK959"/>
  <c r="BK962"/>
  <c r="BK955"/>
  <c r="J955" s="1"/>
  <c r="J79" s="1"/>
  <c r="BK847"/>
  <c r="BK850"/>
  <c r="BK846" s="1"/>
  <c r="J846" s="1"/>
  <c r="J75" s="1"/>
  <c r="BK853"/>
  <c r="BK856"/>
  <c r="BK859"/>
  <c r="BK862"/>
  <c r="BK774"/>
  <c r="BK777"/>
  <c r="BK780"/>
  <c r="BK783"/>
  <c r="BK786"/>
  <c r="BK789"/>
  <c r="BK792"/>
  <c r="BK795"/>
  <c r="BK798"/>
  <c r="BK799"/>
  <c r="BK802"/>
  <c r="BK805"/>
  <c r="BK808"/>
  <c r="BK811"/>
  <c r="BK814"/>
  <c r="BK773"/>
  <c r="J773" s="1"/>
  <c r="J71" s="1"/>
  <c r="BK680"/>
  <c r="BK684"/>
  <c r="BK679" s="1"/>
  <c r="BK686"/>
  <c r="BK690"/>
  <c r="BK694"/>
  <c r="BK696"/>
  <c r="BK486"/>
  <c r="BK488"/>
  <c r="BK490"/>
  <c r="BK491"/>
  <c r="BK492"/>
  <c r="BK494"/>
  <c r="BK495"/>
  <c r="BK496"/>
  <c r="BK498"/>
  <c r="BK499"/>
  <c r="BK500"/>
  <c r="BK503"/>
  <c r="BK518"/>
  <c r="BK529"/>
  <c r="BK533"/>
  <c r="BK536"/>
  <c r="BK540"/>
  <c r="BK546"/>
  <c r="BK547"/>
  <c r="BK550"/>
  <c r="BK564"/>
  <c r="BK568"/>
  <c r="BK572"/>
  <c r="BK576"/>
  <c r="BK581"/>
  <c r="BK588"/>
  <c r="BK595"/>
  <c r="BK599"/>
  <c r="BK603"/>
  <c r="BK607"/>
  <c r="BK611"/>
  <c r="BK615"/>
  <c r="BK618"/>
  <c r="BK624"/>
  <c r="BK631"/>
  <c r="BK635"/>
  <c r="BK661"/>
  <c r="BK136"/>
  <c r="BK135" s="1"/>
  <c r="J135" s="1"/>
  <c r="J59" s="1"/>
  <c r="BK139"/>
  <c r="BK141"/>
  <c r="BK145"/>
  <c r="BK148"/>
  <c r="BK152"/>
  <c r="BK156"/>
  <c r="BK159"/>
  <c r="BK160"/>
  <c r="AY52" i="1"/>
  <c r="AX52"/>
  <c r="BI1041" i="2"/>
  <c r="BH1041"/>
  <c r="BG1041"/>
  <c r="BF1041"/>
  <c r="J1041"/>
  <c r="BE1041" s="1"/>
  <c r="T1041"/>
  <c r="R1041"/>
  <c r="P1041"/>
  <c r="BK1041"/>
  <c r="BI1040"/>
  <c r="BH1040"/>
  <c r="BG1040"/>
  <c r="BF1040"/>
  <c r="J1040"/>
  <c r="BE1040" s="1"/>
  <c r="T1040"/>
  <c r="R1040"/>
  <c r="P1040"/>
  <c r="BK1040"/>
  <c r="BI1039"/>
  <c r="BH1039"/>
  <c r="BG1039"/>
  <c r="BF1039"/>
  <c r="J1039"/>
  <c r="BE1039" s="1"/>
  <c r="T1039"/>
  <c r="R1039"/>
  <c r="P1039"/>
  <c r="BK1039"/>
  <c r="BI1038"/>
  <c r="BH1038"/>
  <c r="BG1038"/>
  <c r="BF1038"/>
  <c r="BE1038"/>
  <c r="T1038"/>
  <c r="R1038"/>
  <c r="P1038"/>
  <c r="BK1038"/>
  <c r="BI1037"/>
  <c r="BH1037"/>
  <c r="BG1037"/>
  <c r="BF1037"/>
  <c r="J1037"/>
  <c r="BE1037" s="1"/>
  <c r="T1037"/>
  <c r="T1036"/>
  <c r="R1037"/>
  <c r="R1036" s="1"/>
  <c r="P1037"/>
  <c r="P1036"/>
  <c r="BK1037"/>
  <c r="BI1033"/>
  <c r="BH1033"/>
  <c r="BG1033"/>
  <c r="BF1033"/>
  <c r="T1033"/>
  <c r="R1033"/>
  <c r="P1033"/>
  <c r="BK1033"/>
  <c r="J1033"/>
  <c r="BE1033" s="1"/>
  <c r="BI1030"/>
  <c r="BH1030"/>
  <c r="BG1030"/>
  <c r="BF1030"/>
  <c r="J1030"/>
  <c r="BE1030"/>
  <c r="T1030"/>
  <c r="R1030"/>
  <c r="P1030"/>
  <c r="BK1030"/>
  <c r="BI1027"/>
  <c r="BH1027"/>
  <c r="BG1027"/>
  <c r="BF1027"/>
  <c r="T1027"/>
  <c r="R1027"/>
  <c r="P1027"/>
  <c r="BK1027"/>
  <c r="J1027"/>
  <c r="BE1027" s="1"/>
  <c r="BI1024"/>
  <c r="BH1024"/>
  <c r="BG1024"/>
  <c r="BF1024"/>
  <c r="J1024"/>
  <c r="BE1024"/>
  <c r="T1024"/>
  <c r="T1023" s="1"/>
  <c r="R1024"/>
  <c r="R1023"/>
  <c r="P1024"/>
  <c r="P1023" s="1"/>
  <c r="BK1024"/>
  <c r="BK1023"/>
  <c r="J1023" s="1"/>
  <c r="J81" s="1"/>
  <c r="BI1001"/>
  <c r="BH1001"/>
  <c r="BG1001"/>
  <c r="BF1001"/>
  <c r="J1001"/>
  <c r="BE1001"/>
  <c r="T1001"/>
  <c r="R1001"/>
  <c r="P1001"/>
  <c r="BK1001"/>
  <c r="BI977"/>
  <c r="BH977"/>
  <c r="BG977"/>
  <c r="BF977"/>
  <c r="T977"/>
  <c r="R977"/>
  <c r="P977"/>
  <c r="BK977"/>
  <c r="J977"/>
  <c r="BE977" s="1"/>
  <c r="BI974"/>
  <c r="BH974"/>
  <c r="BG974"/>
  <c r="BF974"/>
  <c r="J974"/>
  <c r="BE974"/>
  <c r="T974"/>
  <c r="R974"/>
  <c r="P974"/>
  <c r="BK974"/>
  <c r="BI964"/>
  <c r="BH964"/>
  <c r="BG964"/>
  <c r="BF964"/>
  <c r="T964"/>
  <c r="T963" s="1"/>
  <c r="R964"/>
  <c r="R963"/>
  <c r="P964"/>
  <c r="P963" s="1"/>
  <c r="BK964"/>
  <c r="BK963"/>
  <c r="J963" s="1"/>
  <c r="J80" s="1"/>
  <c r="J964"/>
  <c r="BE964"/>
  <c r="BI962"/>
  <c r="BH962"/>
  <c r="BG962"/>
  <c r="BF962"/>
  <c r="J962"/>
  <c r="BE962" s="1"/>
  <c r="T962"/>
  <c r="R962"/>
  <c r="P962"/>
  <c r="BI959"/>
  <c r="BH959"/>
  <c r="BG959"/>
  <c r="BF959"/>
  <c r="T959"/>
  <c r="R959"/>
  <c r="P959"/>
  <c r="J959"/>
  <c r="BE959" s="1"/>
  <c r="BI956"/>
  <c r="BH956"/>
  <c r="BG956"/>
  <c r="BF956"/>
  <c r="J956"/>
  <c r="BE956" s="1"/>
  <c r="T956"/>
  <c r="T955" s="1"/>
  <c r="R956"/>
  <c r="R955"/>
  <c r="P956"/>
  <c r="P955" s="1"/>
  <c r="BI954"/>
  <c r="BH954"/>
  <c r="BG954"/>
  <c r="BF954"/>
  <c r="J954"/>
  <c r="BE954"/>
  <c r="T954"/>
  <c r="R954"/>
  <c r="P954"/>
  <c r="BK954"/>
  <c r="BI950"/>
  <c r="BH950"/>
  <c r="BG950"/>
  <c r="BF950"/>
  <c r="T950"/>
  <c r="T949" s="1"/>
  <c r="R950"/>
  <c r="R949"/>
  <c r="P950"/>
  <c r="P949" s="1"/>
  <c r="BK950"/>
  <c r="BK949"/>
  <c r="J949" s="1"/>
  <c r="J78" s="1"/>
  <c r="J950"/>
  <c r="BE950"/>
  <c r="BI948"/>
  <c r="BH948"/>
  <c r="BG948"/>
  <c r="BF948"/>
  <c r="J948"/>
  <c r="BE948" s="1"/>
  <c r="T948"/>
  <c r="R948"/>
  <c r="P948"/>
  <c r="BK948"/>
  <c r="BI941"/>
  <c r="BH941"/>
  <c r="BG941"/>
  <c r="BF941"/>
  <c r="T941"/>
  <c r="R941"/>
  <c r="P941"/>
  <c r="BK941"/>
  <c r="J941"/>
  <c r="BE941"/>
  <c r="BI938"/>
  <c r="BH938"/>
  <c r="BG938"/>
  <c r="BF938"/>
  <c r="J938"/>
  <c r="BE938" s="1"/>
  <c r="T938"/>
  <c r="R938"/>
  <c r="P938"/>
  <c r="BK938"/>
  <c r="BI937"/>
  <c r="BH937"/>
  <c r="BG937"/>
  <c r="BF937"/>
  <c r="T937"/>
  <c r="R937"/>
  <c r="P937"/>
  <c r="BK937"/>
  <c r="J937"/>
  <c r="BE937"/>
  <c r="BI936"/>
  <c r="BH936"/>
  <c r="BG936"/>
  <c r="BF936"/>
  <c r="J936"/>
  <c r="BE936" s="1"/>
  <c r="T936"/>
  <c r="R936"/>
  <c r="P936"/>
  <c r="BK936"/>
  <c r="BI935"/>
  <c r="BH935"/>
  <c r="BG935"/>
  <c r="BF935"/>
  <c r="T935"/>
  <c r="R935"/>
  <c r="P935"/>
  <c r="BK935"/>
  <c r="J935"/>
  <c r="BE935"/>
  <c r="BI934"/>
  <c r="BH934"/>
  <c r="BG934"/>
  <c r="BF934"/>
  <c r="J934"/>
  <c r="BE934" s="1"/>
  <c r="T934"/>
  <c r="R934"/>
  <c r="P934"/>
  <c r="BK934"/>
  <c r="BI930"/>
  <c r="BH930"/>
  <c r="BG930"/>
  <c r="BF930"/>
  <c r="T930"/>
  <c r="R930"/>
  <c r="P930"/>
  <c r="BK930"/>
  <c r="J930"/>
  <c r="BE930"/>
  <c r="BI929"/>
  <c r="BH929"/>
  <c r="BG929"/>
  <c r="BF929"/>
  <c r="J929"/>
  <c r="BE929" s="1"/>
  <c r="T929"/>
  <c r="R929"/>
  <c r="P929"/>
  <c r="BK929"/>
  <c r="BI927"/>
  <c r="BH927"/>
  <c r="BG927"/>
  <c r="BF927"/>
  <c r="T927"/>
  <c r="R927"/>
  <c r="P927"/>
  <c r="BK927"/>
  <c r="J927"/>
  <c r="BE927"/>
  <c r="BI925"/>
  <c r="BH925"/>
  <c r="BG925"/>
  <c r="BF925"/>
  <c r="J925"/>
  <c r="BE925" s="1"/>
  <c r="T925"/>
  <c r="R925"/>
  <c r="P925"/>
  <c r="BK925"/>
  <c r="BI923"/>
  <c r="BH923"/>
  <c r="BG923"/>
  <c r="BF923"/>
  <c r="T923"/>
  <c r="R923"/>
  <c r="P923"/>
  <c r="BK923"/>
  <c r="J923"/>
  <c r="BE923"/>
  <c r="BI921"/>
  <c r="BH921"/>
  <c r="BG921"/>
  <c r="BF921"/>
  <c r="J921"/>
  <c r="BE921" s="1"/>
  <c r="T921"/>
  <c r="R921"/>
  <c r="P921"/>
  <c r="BK921"/>
  <c r="BI918"/>
  <c r="BH918"/>
  <c r="BG918"/>
  <c r="BF918"/>
  <c r="T918"/>
  <c r="R918"/>
  <c r="P918"/>
  <c r="BK918"/>
  <c r="J918"/>
  <c r="BE918"/>
  <c r="BI917"/>
  <c r="BH917"/>
  <c r="BG917"/>
  <c r="BF917"/>
  <c r="J917"/>
  <c r="BE917" s="1"/>
  <c r="T917"/>
  <c r="R917"/>
  <c r="P917"/>
  <c r="BK917"/>
  <c r="BI916"/>
  <c r="BH916"/>
  <c r="BG916"/>
  <c r="BF916"/>
  <c r="T916"/>
  <c r="R916"/>
  <c r="P916"/>
  <c r="BK916"/>
  <c r="J916"/>
  <c r="BE916"/>
  <c r="BI913"/>
  <c r="BH913"/>
  <c r="BG913"/>
  <c r="BF913"/>
  <c r="J913"/>
  <c r="BE913" s="1"/>
  <c r="T913"/>
  <c r="T912"/>
  <c r="R913"/>
  <c r="R912" s="1"/>
  <c r="P913"/>
  <c r="P912"/>
  <c r="BK913"/>
  <c r="BK912" s="1"/>
  <c r="J912" s="1"/>
  <c r="J77" s="1"/>
  <c r="BI911"/>
  <c r="BH911"/>
  <c r="BG911"/>
  <c r="BF911"/>
  <c r="J911"/>
  <c r="BE911" s="1"/>
  <c r="T911"/>
  <c r="R911"/>
  <c r="P911"/>
  <c r="BK911"/>
  <c r="BI907"/>
  <c r="BH907"/>
  <c r="BG907"/>
  <c r="BF907"/>
  <c r="T907"/>
  <c r="R907"/>
  <c r="P907"/>
  <c r="BK907"/>
  <c r="J907"/>
  <c r="BE907"/>
  <c r="BI903"/>
  <c r="BH903"/>
  <c r="BG903"/>
  <c r="BF903"/>
  <c r="J903"/>
  <c r="BE903" s="1"/>
  <c r="T903"/>
  <c r="R903"/>
  <c r="P903"/>
  <c r="BK903"/>
  <c r="BI902"/>
  <c r="BH902"/>
  <c r="BG902"/>
  <c r="BF902"/>
  <c r="T902"/>
  <c r="R902"/>
  <c r="P902"/>
  <c r="BK902"/>
  <c r="J902"/>
  <c r="BE902"/>
  <c r="BI898"/>
  <c r="BH898"/>
  <c r="BG898"/>
  <c r="BF898"/>
  <c r="J898"/>
  <c r="BE898" s="1"/>
  <c r="T898"/>
  <c r="R898"/>
  <c r="P898"/>
  <c r="BK898"/>
  <c r="BI897"/>
  <c r="BH897"/>
  <c r="BG897"/>
  <c r="BF897"/>
  <c r="T897"/>
  <c r="R897"/>
  <c r="P897"/>
  <c r="BK897"/>
  <c r="J897"/>
  <c r="BE897"/>
  <c r="BI896"/>
  <c r="BH896"/>
  <c r="BG896"/>
  <c r="BF896"/>
  <c r="J896"/>
  <c r="BE896" s="1"/>
  <c r="T896"/>
  <c r="R896"/>
  <c r="P896"/>
  <c r="BK896"/>
  <c r="BI893"/>
  <c r="BH893"/>
  <c r="BG893"/>
  <c r="BF893"/>
  <c r="T893"/>
  <c r="R893"/>
  <c r="P893"/>
  <c r="BK893"/>
  <c r="J893"/>
  <c r="BE893"/>
  <c r="BI892"/>
  <c r="BH892"/>
  <c r="BG892"/>
  <c r="BF892"/>
  <c r="J892"/>
  <c r="BE892" s="1"/>
  <c r="T892"/>
  <c r="R892"/>
  <c r="P892"/>
  <c r="BK892"/>
  <c r="BI889"/>
  <c r="BH889"/>
  <c r="BG889"/>
  <c r="BF889"/>
  <c r="T889"/>
  <c r="R889"/>
  <c r="P889"/>
  <c r="BK889"/>
  <c r="J889"/>
  <c r="BE889"/>
  <c r="BI888"/>
  <c r="BH888"/>
  <c r="BG888"/>
  <c r="BF888"/>
  <c r="J888"/>
  <c r="BE888" s="1"/>
  <c r="T888"/>
  <c r="R888"/>
  <c r="P888"/>
  <c r="BK888"/>
  <c r="BI887"/>
  <c r="BH887"/>
  <c r="BG887"/>
  <c r="BF887"/>
  <c r="T887"/>
  <c r="R887"/>
  <c r="P887"/>
  <c r="BK887"/>
  <c r="J887"/>
  <c r="BE887"/>
  <c r="BI884"/>
  <c r="BH884"/>
  <c r="BG884"/>
  <c r="BF884"/>
  <c r="J884"/>
  <c r="BE884" s="1"/>
  <c r="T884"/>
  <c r="R884"/>
  <c r="P884"/>
  <c r="BK884"/>
  <c r="BI883"/>
  <c r="BH883"/>
  <c r="BG883"/>
  <c r="BF883"/>
  <c r="T883"/>
  <c r="R883"/>
  <c r="P883"/>
  <c r="BK883"/>
  <c r="J883"/>
  <c r="BE883"/>
  <c r="BI880"/>
  <c r="BH880"/>
  <c r="BG880"/>
  <c r="BF880"/>
  <c r="J880"/>
  <c r="BE880" s="1"/>
  <c r="T880"/>
  <c r="R880"/>
  <c r="P880"/>
  <c r="BK880"/>
  <c r="BI877"/>
  <c r="BH877"/>
  <c r="BG877"/>
  <c r="BF877"/>
  <c r="T877"/>
  <c r="R877"/>
  <c r="P877"/>
  <c r="BK877"/>
  <c r="J877"/>
  <c r="BE877"/>
  <c r="BI874"/>
  <c r="BH874"/>
  <c r="BG874"/>
  <c r="BF874"/>
  <c r="J874"/>
  <c r="BE874" s="1"/>
  <c r="T874"/>
  <c r="R874"/>
  <c r="P874"/>
  <c r="BK874"/>
  <c r="BI871"/>
  <c r="BH871"/>
  <c r="BG871"/>
  <c r="BF871"/>
  <c r="T871"/>
  <c r="R871"/>
  <c r="R863" s="1"/>
  <c r="P871"/>
  <c r="BK871"/>
  <c r="J871"/>
  <c r="BE871" s="1"/>
  <c r="BI864"/>
  <c r="BH864"/>
  <c r="BG864"/>
  <c r="BF864"/>
  <c r="J864"/>
  <c r="BE864" s="1"/>
  <c r="T864"/>
  <c r="T863" s="1"/>
  <c r="R864"/>
  <c r="P864"/>
  <c r="P863"/>
  <c r="BK864"/>
  <c r="BK863" s="1"/>
  <c r="J863" s="1"/>
  <c r="J76" s="1"/>
  <c r="BI862"/>
  <c r="BH862"/>
  <c r="BG862"/>
  <c r="BF862"/>
  <c r="T862"/>
  <c r="R862"/>
  <c r="P862"/>
  <c r="J862"/>
  <c r="BE862" s="1"/>
  <c r="BI859"/>
  <c r="BH859"/>
  <c r="BG859"/>
  <c r="BF859"/>
  <c r="J859"/>
  <c r="BE859" s="1"/>
  <c r="T859"/>
  <c r="R859"/>
  <c r="P859"/>
  <c r="BI856"/>
  <c r="BH856"/>
  <c r="BG856"/>
  <c r="BF856"/>
  <c r="T856"/>
  <c r="R856"/>
  <c r="P856"/>
  <c r="J856"/>
  <c r="BE856" s="1"/>
  <c r="BI853"/>
  <c r="BH853"/>
  <c r="BG853"/>
  <c r="BF853"/>
  <c r="J853"/>
  <c r="BE853" s="1"/>
  <c r="T853"/>
  <c r="R853"/>
  <c r="P853"/>
  <c r="BI850"/>
  <c r="BH850"/>
  <c r="BG850"/>
  <c r="BF850"/>
  <c r="T850"/>
  <c r="R850"/>
  <c r="P850"/>
  <c r="J850"/>
  <c r="BE850" s="1"/>
  <c r="BI847"/>
  <c r="BH847"/>
  <c r="BG847"/>
  <c r="BF847"/>
  <c r="J847"/>
  <c r="BE847"/>
  <c r="T847"/>
  <c r="T846" s="1"/>
  <c r="R847"/>
  <c r="R846" s="1"/>
  <c r="P847"/>
  <c r="P846" s="1"/>
  <c r="BI845"/>
  <c r="BH845"/>
  <c r="BG845"/>
  <c r="BF845"/>
  <c r="J845"/>
  <c r="BE845" s="1"/>
  <c r="T845"/>
  <c r="R845"/>
  <c r="P845"/>
  <c r="BK845"/>
  <c r="BI844"/>
  <c r="BH844"/>
  <c r="BG844"/>
  <c r="BF844"/>
  <c r="T844"/>
  <c r="R844"/>
  <c r="P844"/>
  <c r="BK844"/>
  <c r="J844"/>
  <c r="BE844" s="1"/>
  <c r="BI841"/>
  <c r="BH841"/>
  <c r="BG841"/>
  <c r="BF841"/>
  <c r="J841"/>
  <c r="BE841" s="1"/>
  <c r="T841"/>
  <c r="T840" s="1"/>
  <c r="R841"/>
  <c r="R840" s="1"/>
  <c r="P841"/>
  <c r="P840" s="1"/>
  <c r="BK841"/>
  <c r="BK840" s="1"/>
  <c r="J840" s="1"/>
  <c r="J74" s="1"/>
  <c r="BI837"/>
  <c r="BH837"/>
  <c r="BG837"/>
  <c r="BF837"/>
  <c r="T837"/>
  <c r="R837"/>
  <c r="P837"/>
  <c r="BK837"/>
  <c r="J837"/>
  <c r="BE837" s="1"/>
  <c r="BI836"/>
  <c r="BH836"/>
  <c r="BG836"/>
  <c r="BF836"/>
  <c r="J836"/>
  <c r="BE836" s="1"/>
  <c r="T836"/>
  <c r="R836"/>
  <c r="P836"/>
  <c r="BK836"/>
  <c r="BI833"/>
  <c r="BH833"/>
  <c r="BG833"/>
  <c r="BF833"/>
  <c r="T833"/>
  <c r="R833"/>
  <c r="P833"/>
  <c r="BK833"/>
  <c r="J833"/>
  <c r="BE833" s="1"/>
  <c r="BI830"/>
  <c r="BH830"/>
  <c r="BG830"/>
  <c r="BF830"/>
  <c r="J830"/>
  <c r="BE830" s="1"/>
  <c r="T830"/>
  <c r="R830"/>
  <c r="P830"/>
  <c r="BK830"/>
  <c r="BI827"/>
  <c r="BH827"/>
  <c r="BG827"/>
  <c r="BF827"/>
  <c r="T827"/>
  <c r="R827"/>
  <c r="P827"/>
  <c r="BK827"/>
  <c r="J827"/>
  <c r="BE827" s="1"/>
  <c r="BI824"/>
  <c r="BH824"/>
  <c r="BG824"/>
  <c r="BF824"/>
  <c r="J824"/>
  <c r="BE824" s="1"/>
  <c r="T824"/>
  <c r="R824"/>
  <c r="P824"/>
  <c r="BK824"/>
  <c r="BI821"/>
  <c r="BH821"/>
  <c r="BG821"/>
  <c r="BF821"/>
  <c r="T821"/>
  <c r="R821"/>
  <c r="P821"/>
  <c r="BK821"/>
  <c r="J821"/>
  <c r="BE821" s="1"/>
  <c r="BI820"/>
  <c r="BH820"/>
  <c r="BG820"/>
  <c r="BF820"/>
  <c r="J820"/>
  <c r="BE820" s="1"/>
  <c r="T820"/>
  <c r="T819" s="1"/>
  <c r="R820"/>
  <c r="R819" s="1"/>
  <c r="P820"/>
  <c r="P819" s="1"/>
  <c r="BK820"/>
  <c r="BK819" s="1"/>
  <c r="J819" s="1"/>
  <c r="J73" s="1"/>
  <c r="BI816"/>
  <c r="BH816"/>
  <c r="BG816"/>
  <c r="BF816"/>
  <c r="J816"/>
  <c r="BE816" s="1"/>
  <c r="T816"/>
  <c r="T815" s="1"/>
  <c r="R816"/>
  <c r="R815" s="1"/>
  <c r="P816"/>
  <c r="P815" s="1"/>
  <c r="BK816"/>
  <c r="BK815"/>
  <c r="J815" s="1"/>
  <c r="J72" s="1"/>
  <c r="BI814"/>
  <c r="BH814"/>
  <c r="BG814"/>
  <c r="BF814"/>
  <c r="T814"/>
  <c r="R814"/>
  <c r="P814"/>
  <c r="J814"/>
  <c r="BE814" s="1"/>
  <c r="BI811"/>
  <c r="BH811"/>
  <c r="BG811"/>
  <c r="BF811"/>
  <c r="J811"/>
  <c r="BE811" s="1"/>
  <c r="T811"/>
  <c r="R811"/>
  <c r="P811"/>
  <c r="BI808"/>
  <c r="BH808"/>
  <c r="BG808"/>
  <c r="BF808"/>
  <c r="T808"/>
  <c r="R808"/>
  <c r="P808"/>
  <c r="J808"/>
  <c r="BE808" s="1"/>
  <c r="BI805"/>
  <c r="BH805"/>
  <c r="BG805"/>
  <c r="BF805"/>
  <c r="J805"/>
  <c r="BE805" s="1"/>
  <c r="T805"/>
  <c r="R805"/>
  <c r="P805"/>
  <c r="BI802"/>
  <c r="BH802"/>
  <c r="BG802"/>
  <c r="BF802"/>
  <c r="T802"/>
  <c r="R802"/>
  <c r="P802"/>
  <c r="J802"/>
  <c r="BE802" s="1"/>
  <c r="BI799"/>
  <c r="BH799"/>
  <c r="BG799"/>
  <c r="BF799"/>
  <c r="J799"/>
  <c r="BE799" s="1"/>
  <c r="T799"/>
  <c r="R799"/>
  <c r="P799"/>
  <c r="BI798"/>
  <c r="BH798"/>
  <c r="BG798"/>
  <c r="BF798"/>
  <c r="T798"/>
  <c r="R798"/>
  <c r="P798"/>
  <c r="J798"/>
  <c r="BE798" s="1"/>
  <c r="BI795"/>
  <c r="BH795"/>
  <c r="BG795"/>
  <c r="BF795"/>
  <c r="J795"/>
  <c r="BE795" s="1"/>
  <c r="T795"/>
  <c r="R795"/>
  <c r="P795"/>
  <c r="BI792"/>
  <c r="BH792"/>
  <c r="BG792"/>
  <c r="BF792"/>
  <c r="T792"/>
  <c r="R792"/>
  <c r="P792"/>
  <c r="J792"/>
  <c r="BE792" s="1"/>
  <c r="BI789"/>
  <c r="BH789"/>
  <c r="BG789"/>
  <c r="BF789"/>
  <c r="J789"/>
  <c r="BE789" s="1"/>
  <c r="T789"/>
  <c r="R789"/>
  <c r="P789"/>
  <c r="BI786"/>
  <c r="BH786"/>
  <c r="BG786"/>
  <c r="BF786"/>
  <c r="T786"/>
  <c r="R786"/>
  <c r="P786"/>
  <c r="J786"/>
  <c r="BE786" s="1"/>
  <c r="BI783"/>
  <c r="BH783"/>
  <c r="BG783"/>
  <c r="BF783"/>
  <c r="J783"/>
  <c r="BE783" s="1"/>
  <c r="T783"/>
  <c r="R783"/>
  <c r="P783"/>
  <c r="BI780"/>
  <c r="BH780"/>
  <c r="BG780"/>
  <c r="BF780"/>
  <c r="T780"/>
  <c r="R780"/>
  <c r="P780"/>
  <c r="J780"/>
  <c r="BE780" s="1"/>
  <c r="BI777"/>
  <c r="BH777"/>
  <c r="BG777"/>
  <c r="BF777"/>
  <c r="J777"/>
  <c r="BE777" s="1"/>
  <c r="T777"/>
  <c r="R777"/>
  <c r="P777"/>
  <c r="BI774"/>
  <c r="BH774"/>
  <c r="BG774"/>
  <c r="BF774"/>
  <c r="T774"/>
  <c r="T773" s="1"/>
  <c r="R774"/>
  <c r="R773"/>
  <c r="P774"/>
  <c r="P773" s="1"/>
  <c r="J774"/>
  <c r="BE774"/>
  <c r="BI772"/>
  <c r="BH772"/>
  <c r="BG772"/>
  <c r="BF772"/>
  <c r="T772"/>
  <c r="R772"/>
  <c r="P772"/>
  <c r="BK772"/>
  <c r="J772"/>
  <c r="BE772" s="1"/>
  <c r="BI769"/>
  <c r="BH769"/>
  <c r="BG769"/>
  <c r="BF769"/>
  <c r="J769"/>
  <c r="BE769"/>
  <c r="T769"/>
  <c r="R769"/>
  <c r="P769"/>
  <c r="BK769"/>
  <c r="BI766"/>
  <c r="BH766"/>
  <c r="BG766"/>
  <c r="BF766"/>
  <c r="T766"/>
  <c r="T765" s="1"/>
  <c r="R766"/>
  <c r="R765"/>
  <c r="P766"/>
  <c r="P765" s="1"/>
  <c r="BK766"/>
  <c r="BK765"/>
  <c r="J765" s="1"/>
  <c r="J70" s="1"/>
  <c r="J766"/>
  <c r="BE766"/>
  <c r="BI764"/>
  <c r="BH764"/>
  <c r="BG764"/>
  <c r="BF764"/>
  <c r="J764"/>
  <c r="BE764" s="1"/>
  <c r="T764"/>
  <c r="R764"/>
  <c r="P764"/>
  <c r="BK764"/>
  <c r="BI761"/>
  <c r="BH761"/>
  <c r="BG761"/>
  <c r="BF761"/>
  <c r="T761"/>
  <c r="R761"/>
  <c r="P761"/>
  <c r="BK761"/>
  <c r="J761"/>
  <c r="BE761"/>
  <c r="BI758"/>
  <c r="BH758"/>
  <c r="BG758"/>
  <c r="BF758"/>
  <c r="J758"/>
  <c r="BE758" s="1"/>
  <c r="T758"/>
  <c r="R758"/>
  <c r="P758"/>
  <c r="BK758"/>
  <c r="BI755"/>
  <c r="BH755"/>
  <c r="BG755"/>
  <c r="BF755"/>
  <c r="T755"/>
  <c r="R755"/>
  <c r="P755"/>
  <c r="BK755"/>
  <c r="J755"/>
  <c r="BE755"/>
  <c r="BI754"/>
  <c r="BH754"/>
  <c r="BG754"/>
  <c r="BF754"/>
  <c r="J754"/>
  <c r="BE754" s="1"/>
  <c r="T754"/>
  <c r="R754"/>
  <c r="P754"/>
  <c r="BK754"/>
  <c r="BI751"/>
  <c r="BH751"/>
  <c r="BG751"/>
  <c r="BF751"/>
  <c r="T751"/>
  <c r="R751"/>
  <c r="P751"/>
  <c r="BK751"/>
  <c r="J751"/>
  <c r="BE751"/>
  <c r="BI741"/>
  <c r="BH741"/>
  <c r="BG741"/>
  <c r="BF741"/>
  <c r="J741"/>
  <c r="BE741" s="1"/>
  <c r="T741"/>
  <c r="R741"/>
  <c r="P741"/>
  <c r="BK741"/>
  <c r="BI732"/>
  <c r="BH732"/>
  <c r="BG732"/>
  <c r="BF732"/>
  <c r="T732"/>
  <c r="R732"/>
  <c r="P732"/>
  <c r="BK732"/>
  <c r="J732"/>
  <c r="BE732"/>
  <c r="BI730"/>
  <c r="BH730"/>
  <c r="BG730"/>
  <c r="BF730"/>
  <c r="J730"/>
  <c r="BE730" s="1"/>
  <c r="T730"/>
  <c r="R730"/>
  <c r="P730"/>
  <c r="BK730"/>
  <c r="BI727"/>
  <c r="BH727"/>
  <c r="BG727"/>
  <c r="BF727"/>
  <c r="T727"/>
  <c r="T726" s="1"/>
  <c r="R727"/>
  <c r="R726" s="1"/>
  <c r="P727"/>
  <c r="P726" s="1"/>
  <c r="BK727"/>
  <c r="BK726" s="1"/>
  <c r="J726" s="1"/>
  <c r="J69" s="1"/>
  <c r="J727"/>
  <c r="BE727" s="1"/>
  <c r="BI725"/>
  <c r="BH725"/>
  <c r="BG725"/>
  <c r="BF725"/>
  <c r="T725"/>
  <c r="R725"/>
  <c r="P725"/>
  <c r="BK725"/>
  <c r="J725"/>
  <c r="BE725"/>
  <c r="BI723"/>
  <c r="BH723"/>
  <c r="BG723"/>
  <c r="BF723"/>
  <c r="J723"/>
  <c r="BE723" s="1"/>
  <c r="T723"/>
  <c r="R723"/>
  <c r="P723"/>
  <c r="BK723"/>
  <c r="BI716"/>
  <c r="BH716"/>
  <c r="BG716"/>
  <c r="BF716"/>
  <c r="T716"/>
  <c r="R716"/>
  <c r="P716"/>
  <c r="BK716"/>
  <c r="J716"/>
  <c r="BE716"/>
  <c r="BI714"/>
  <c r="BH714"/>
  <c r="BG714"/>
  <c r="BF714"/>
  <c r="J714"/>
  <c r="BE714" s="1"/>
  <c r="T714"/>
  <c r="R714"/>
  <c r="P714"/>
  <c r="BK714"/>
  <c r="BI707"/>
  <c r="BH707"/>
  <c r="BG707"/>
  <c r="BF707"/>
  <c r="T707"/>
  <c r="R707"/>
  <c r="P707"/>
  <c r="BK707"/>
  <c r="J707"/>
  <c r="BE707"/>
  <c r="BI704"/>
  <c r="BH704"/>
  <c r="BG704"/>
  <c r="BF704"/>
  <c r="J704"/>
  <c r="BE704" s="1"/>
  <c r="T704"/>
  <c r="R704"/>
  <c r="P704"/>
  <c r="BK704"/>
  <c r="BI703"/>
  <c r="BH703"/>
  <c r="BG703"/>
  <c r="BF703"/>
  <c r="T703"/>
  <c r="R703"/>
  <c r="R697" s="1"/>
  <c r="P703"/>
  <c r="BK703"/>
  <c r="J703"/>
  <c r="BE703" s="1"/>
  <c r="BI698"/>
  <c r="BH698"/>
  <c r="BG698"/>
  <c r="BF698"/>
  <c r="J698"/>
  <c r="BE698" s="1"/>
  <c r="T698"/>
  <c r="T697" s="1"/>
  <c r="R698"/>
  <c r="P698"/>
  <c r="P697"/>
  <c r="BK698"/>
  <c r="BK697" s="1"/>
  <c r="J697" s="1"/>
  <c r="J68" s="1"/>
  <c r="BI696"/>
  <c r="BH696"/>
  <c r="BG696"/>
  <c r="BF696"/>
  <c r="T696"/>
  <c r="R696"/>
  <c r="P696"/>
  <c r="J696"/>
  <c r="BE696" s="1"/>
  <c r="BI694"/>
  <c r="BH694"/>
  <c r="BG694"/>
  <c r="BF694"/>
  <c r="J694"/>
  <c r="BE694" s="1"/>
  <c r="T694"/>
  <c r="R694"/>
  <c r="P694"/>
  <c r="BI690"/>
  <c r="BH690"/>
  <c r="BG690"/>
  <c r="BF690"/>
  <c r="T690"/>
  <c r="R690"/>
  <c r="P690"/>
  <c r="J690"/>
  <c r="BE690" s="1"/>
  <c r="BI686"/>
  <c r="BH686"/>
  <c r="BG686"/>
  <c r="BF686"/>
  <c r="J686"/>
  <c r="BE686" s="1"/>
  <c r="T686"/>
  <c r="R686"/>
  <c r="P686"/>
  <c r="BI684"/>
  <c r="BH684"/>
  <c r="BG684"/>
  <c r="BF684"/>
  <c r="T684"/>
  <c r="R684"/>
  <c r="P684"/>
  <c r="J684"/>
  <c r="BE684" s="1"/>
  <c r="BI680"/>
  <c r="BH680"/>
  <c r="BG680"/>
  <c r="BF680"/>
  <c r="J680"/>
  <c r="BE680"/>
  <c r="T680"/>
  <c r="T679" s="1"/>
  <c r="R680"/>
  <c r="R679" s="1"/>
  <c r="P680"/>
  <c r="P679" s="1"/>
  <c r="BI677"/>
  <c r="BH677"/>
  <c r="BG677"/>
  <c r="BF677"/>
  <c r="J677"/>
  <c r="BE677" s="1"/>
  <c r="T677"/>
  <c r="T676" s="1"/>
  <c r="R677"/>
  <c r="R676" s="1"/>
  <c r="P677"/>
  <c r="P676" s="1"/>
  <c r="BK677"/>
  <c r="BK676" s="1"/>
  <c r="J676" s="1"/>
  <c r="J65" s="1"/>
  <c r="BI675"/>
  <c r="BH675"/>
  <c r="BG675"/>
  <c r="BF675"/>
  <c r="J675"/>
  <c r="BE675" s="1"/>
  <c r="T675"/>
  <c r="R675"/>
  <c r="P675"/>
  <c r="BK675"/>
  <c r="BI673"/>
  <c r="BH673"/>
  <c r="BG673"/>
  <c r="BF673"/>
  <c r="T673"/>
  <c r="R673"/>
  <c r="P673"/>
  <c r="BK673"/>
  <c r="J673"/>
  <c r="BE673" s="1"/>
  <c r="BI672"/>
  <c r="BH672"/>
  <c r="BG672"/>
  <c r="BF672"/>
  <c r="J672"/>
  <c r="BE672" s="1"/>
  <c r="T672"/>
  <c r="R672"/>
  <c r="P672"/>
  <c r="BK672"/>
  <c r="BI671"/>
  <c r="BH671"/>
  <c r="BG671"/>
  <c r="BF671"/>
  <c r="T671"/>
  <c r="T670" s="1"/>
  <c r="R671"/>
  <c r="R670" s="1"/>
  <c r="P671"/>
  <c r="P670" s="1"/>
  <c r="BK671"/>
  <c r="BK670" s="1"/>
  <c r="J670" s="1"/>
  <c r="J64" s="1"/>
  <c r="J671"/>
  <c r="BE671" s="1"/>
  <c r="BI661"/>
  <c r="BH661"/>
  <c r="BG661"/>
  <c r="BF661"/>
  <c r="J661"/>
  <c r="BE661" s="1"/>
  <c r="T661"/>
  <c r="R661"/>
  <c r="P661"/>
  <c r="BI635"/>
  <c r="BH635"/>
  <c r="BG635"/>
  <c r="BF635"/>
  <c r="T635"/>
  <c r="R635"/>
  <c r="P635"/>
  <c r="J635"/>
  <c r="BE635" s="1"/>
  <c r="BI631"/>
  <c r="BH631"/>
  <c r="BG631"/>
  <c r="BF631"/>
  <c r="J631"/>
  <c r="BE631" s="1"/>
  <c r="T631"/>
  <c r="R631"/>
  <c r="P631"/>
  <c r="BI624"/>
  <c r="BH624"/>
  <c r="BG624"/>
  <c r="BF624"/>
  <c r="T624"/>
  <c r="R624"/>
  <c r="P624"/>
  <c r="J624"/>
  <c r="BE624" s="1"/>
  <c r="BI618"/>
  <c r="BH618"/>
  <c r="BG618"/>
  <c r="BF618"/>
  <c r="J618"/>
  <c r="BE618" s="1"/>
  <c r="T618"/>
  <c r="R618"/>
  <c r="P618"/>
  <c r="BI615"/>
  <c r="BH615"/>
  <c r="BG615"/>
  <c r="BF615"/>
  <c r="T615"/>
  <c r="R615"/>
  <c r="P615"/>
  <c r="J615"/>
  <c r="BE615" s="1"/>
  <c r="BI611"/>
  <c r="BH611"/>
  <c r="BG611"/>
  <c r="BF611"/>
  <c r="J611"/>
  <c r="BE611" s="1"/>
  <c r="T611"/>
  <c r="R611"/>
  <c r="P611"/>
  <c r="BI607"/>
  <c r="BH607"/>
  <c r="BG607"/>
  <c r="BF607"/>
  <c r="T607"/>
  <c r="R607"/>
  <c r="P607"/>
  <c r="J607"/>
  <c r="BE607" s="1"/>
  <c r="BI603"/>
  <c r="BH603"/>
  <c r="BG603"/>
  <c r="BF603"/>
  <c r="J603"/>
  <c r="BE603" s="1"/>
  <c r="T603"/>
  <c r="R603"/>
  <c r="P603"/>
  <c r="BI599"/>
  <c r="BH599"/>
  <c r="BG599"/>
  <c r="BF599"/>
  <c r="T599"/>
  <c r="R599"/>
  <c r="P599"/>
  <c r="J599"/>
  <c r="BE599" s="1"/>
  <c r="BI595"/>
  <c r="BH595"/>
  <c r="BG595"/>
  <c r="BF595"/>
  <c r="J595"/>
  <c r="BE595" s="1"/>
  <c r="T595"/>
  <c r="R595"/>
  <c r="P595"/>
  <c r="BI588"/>
  <c r="BH588"/>
  <c r="BG588"/>
  <c r="BF588"/>
  <c r="T588"/>
  <c r="R588"/>
  <c r="P588"/>
  <c r="J588"/>
  <c r="BE588" s="1"/>
  <c r="BI581"/>
  <c r="BH581"/>
  <c r="BG581"/>
  <c r="BF581"/>
  <c r="J581"/>
  <c r="BE581" s="1"/>
  <c r="T581"/>
  <c r="R581"/>
  <c r="P581"/>
  <c r="BI576"/>
  <c r="BH576"/>
  <c r="BG576"/>
  <c r="BF576"/>
  <c r="T576"/>
  <c r="R576"/>
  <c r="P576"/>
  <c r="J576"/>
  <c r="BE576" s="1"/>
  <c r="BI572"/>
  <c r="BH572"/>
  <c r="BG572"/>
  <c r="BF572"/>
  <c r="J572"/>
  <c r="BE572" s="1"/>
  <c r="T572"/>
  <c r="R572"/>
  <c r="P572"/>
  <c r="BI568"/>
  <c r="BH568"/>
  <c r="BG568"/>
  <c r="BF568"/>
  <c r="T568"/>
  <c r="R568"/>
  <c r="P568"/>
  <c r="J568"/>
  <c r="BE568" s="1"/>
  <c r="BI564"/>
  <c r="BH564"/>
  <c r="BG564"/>
  <c r="BF564"/>
  <c r="J564"/>
  <c r="BE564" s="1"/>
  <c r="T564"/>
  <c r="R564"/>
  <c r="P564"/>
  <c r="BI550"/>
  <c r="BH550"/>
  <c r="BG550"/>
  <c r="BF550"/>
  <c r="T550"/>
  <c r="R550"/>
  <c r="P550"/>
  <c r="J550"/>
  <c r="BE550" s="1"/>
  <c r="BI547"/>
  <c r="BH547"/>
  <c r="BG547"/>
  <c r="BF547"/>
  <c r="J547"/>
  <c r="BE547" s="1"/>
  <c r="T547"/>
  <c r="R547"/>
  <c r="P547"/>
  <c r="BI546"/>
  <c r="BH546"/>
  <c r="BG546"/>
  <c r="BF546"/>
  <c r="T546"/>
  <c r="R546"/>
  <c r="P546"/>
  <c r="J546"/>
  <c r="BE546" s="1"/>
  <c r="BI540"/>
  <c r="BH540"/>
  <c r="BG540"/>
  <c r="BF540"/>
  <c r="J540"/>
  <c r="BE540" s="1"/>
  <c r="T540"/>
  <c r="R540"/>
  <c r="P540"/>
  <c r="BI536"/>
  <c r="BH536"/>
  <c r="BG536"/>
  <c r="BF536"/>
  <c r="T536"/>
  <c r="R536"/>
  <c r="P536"/>
  <c r="J536"/>
  <c r="BE536" s="1"/>
  <c r="BI533"/>
  <c r="BH533"/>
  <c r="BG533"/>
  <c r="BF533"/>
  <c r="J533"/>
  <c r="BE533" s="1"/>
  <c r="T533"/>
  <c r="R533"/>
  <c r="P533"/>
  <c r="BI529"/>
  <c r="BH529"/>
  <c r="BG529"/>
  <c r="BF529"/>
  <c r="T529"/>
  <c r="R529"/>
  <c r="P529"/>
  <c r="J529"/>
  <c r="BE529" s="1"/>
  <c r="BI518"/>
  <c r="BH518"/>
  <c r="BG518"/>
  <c r="BF518"/>
  <c r="J518"/>
  <c r="BE518" s="1"/>
  <c r="T518"/>
  <c r="R518"/>
  <c r="P518"/>
  <c r="BI503"/>
  <c r="BH503"/>
  <c r="BG503"/>
  <c r="BF503"/>
  <c r="T503"/>
  <c r="R503"/>
  <c r="P503"/>
  <c r="J503"/>
  <c r="BE503" s="1"/>
  <c r="BI500"/>
  <c r="BH500"/>
  <c r="BG500"/>
  <c r="BF500"/>
  <c r="J500"/>
  <c r="BE500" s="1"/>
  <c r="T500"/>
  <c r="R500"/>
  <c r="P500"/>
  <c r="BI499"/>
  <c r="BH499"/>
  <c r="BG499"/>
  <c r="BF499"/>
  <c r="T499"/>
  <c r="R499"/>
  <c r="P499"/>
  <c r="J499"/>
  <c r="BE499" s="1"/>
  <c r="BI498"/>
  <c r="BH498"/>
  <c r="BG498"/>
  <c r="BF498"/>
  <c r="J498"/>
  <c r="BE498" s="1"/>
  <c r="T498"/>
  <c r="R498"/>
  <c r="P498"/>
  <c r="BI496"/>
  <c r="BH496"/>
  <c r="BG496"/>
  <c r="BF496"/>
  <c r="T496"/>
  <c r="R496"/>
  <c r="P496"/>
  <c r="J496"/>
  <c r="BE496" s="1"/>
  <c r="BI495"/>
  <c r="BH495"/>
  <c r="BG495"/>
  <c r="BF495"/>
  <c r="J495"/>
  <c r="BE495" s="1"/>
  <c r="T495"/>
  <c r="R495"/>
  <c r="P495"/>
  <c r="BI494"/>
  <c r="BH494"/>
  <c r="BG494"/>
  <c r="BF494"/>
  <c r="T494"/>
  <c r="R494"/>
  <c r="P494"/>
  <c r="J494"/>
  <c r="BE494" s="1"/>
  <c r="BI492"/>
  <c r="BH492"/>
  <c r="BG492"/>
  <c r="BF492"/>
  <c r="J492"/>
  <c r="BE492" s="1"/>
  <c r="T492"/>
  <c r="R492"/>
  <c r="P492"/>
  <c r="BI491"/>
  <c r="BH491"/>
  <c r="BG491"/>
  <c r="BF491"/>
  <c r="T491"/>
  <c r="R491"/>
  <c r="P491"/>
  <c r="J491"/>
  <c r="BE491" s="1"/>
  <c r="BI490"/>
  <c r="BH490"/>
  <c r="BG490"/>
  <c r="BF490"/>
  <c r="J490"/>
  <c r="BE490" s="1"/>
  <c r="T490"/>
  <c r="R490"/>
  <c r="P490"/>
  <c r="BI488"/>
  <c r="BH488"/>
  <c r="BG488"/>
  <c r="BF488"/>
  <c r="T488"/>
  <c r="T485"/>
  <c r="R488"/>
  <c r="P488"/>
  <c r="J488"/>
  <c r="BE488"/>
  <c r="BI486"/>
  <c r="BH486"/>
  <c r="BG486"/>
  <c r="BF486"/>
  <c r="J486"/>
  <c r="BE486" s="1"/>
  <c r="T486"/>
  <c r="R486"/>
  <c r="R485" s="1"/>
  <c r="P486"/>
  <c r="P485" s="1"/>
  <c r="BI484"/>
  <c r="BH484"/>
  <c r="BG484"/>
  <c r="BF484"/>
  <c r="J484"/>
  <c r="BE484" s="1"/>
  <c r="T484"/>
  <c r="R484"/>
  <c r="P484"/>
  <c r="BK484"/>
  <c r="BI479"/>
  <c r="BH479"/>
  <c r="BG479"/>
  <c r="BF479"/>
  <c r="T479"/>
  <c r="R479"/>
  <c r="P479"/>
  <c r="BK479"/>
  <c r="J479"/>
  <c r="BE479" s="1"/>
  <c r="BI476"/>
  <c r="BH476"/>
  <c r="BG476"/>
  <c r="BF476"/>
  <c r="J476"/>
  <c r="BE476" s="1"/>
  <c r="T476"/>
  <c r="R476"/>
  <c r="P476"/>
  <c r="BK476"/>
  <c r="BI475"/>
  <c r="BH475"/>
  <c r="BG475"/>
  <c r="BF475"/>
  <c r="T475"/>
  <c r="R475"/>
  <c r="P475"/>
  <c r="BK475"/>
  <c r="J475"/>
  <c r="BE475" s="1"/>
  <c r="BI472"/>
  <c r="BH472"/>
  <c r="BG472"/>
  <c r="BF472"/>
  <c r="J472"/>
  <c r="BE472" s="1"/>
  <c r="T472"/>
  <c r="R472"/>
  <c r="P472"/>
  <c r="BK472"/>
  <c r="BI471"/>
  <c r="BH471"/>
  <c r="BG471"/>
  <c r="BF471"/>
  <c r="T471"/>
  <c r="R471"/>
  <c r="P471"/>
  <c r="BK471"/>
  <c r="J471"/>
  <c r="BE471" s="1"/>
  <c r="BI468"/>
  <c r="BH468"/>
  <c r="BG468"/>
  <c r="BF468"/>
  <c r="J468"/>
  <c r="BE468" s="1"/>
  <c r="T468"/>
  <c r="R468"/>
  <c r="P468"/>
  <c r="BK468"/>
  <c r="BI467"/>
  <c r="BH467"/>
  <c r="BG467"/>
  <c r="BF467"/>
  <c r="T467"/>
  <c r="R467"/>
  <c r="P467"/>
  <c r="BK467"/>
  <c r="J467"/>
  <c r="BE467" s="1"/>
  <c r="BI464"/>
  <c r="BH464"/>
  <c r="BG464"/>
  <c r="BF464"/>
  <c r="J464"/>
  <c r="BE464" s="1"/>
  <c r="T464"/>
  <c r="T463" s="1"/>
  <c r="R464"/>
  <c r="R463" s="1"/>
  <c r="P464"/>
  <c r="P463" s="1"/>
  <c r="BK464"/>
  <c r="BK463" s="1"/>
  <c r="J463" s="1"/>
  <c r="J62" s="1"/>
  <c r="BI462"/>
  <c r="BH462"/>
  <c r="BG462"/>
  <c r="BF462"/>
  <c r="T462"/>
  <c r="R462"/>
  <c r="P462"/>
  <c r="BK462"/>
  <c r="J462"/>
  <c r="BE462" s="1"/>
  <c r="BI461"/>
  <c r="BH461"/>
  <c r="BG461"/>
  <c r="BF461"/>
  <c r="J461"/>
  <c r="BE461" s="1"/>
  <c r="T461"/>
  <c r="R461"/>
  <c r="P461"/>
  <c r="BK461"/>
  <c r="BI460"/>
  <c r="BH460"/>
  <c r="BG460"/>
  <c r="BF460"/>
  <c r="T460"/>
  <c r="R460"/>
  <c r="P460"/>
  <c r="BK460"/>
  <c r="J460"/>
  <c r="BE460" s="1"/>
  <c r="BI459"/>
  <c r="BH459"/>
  <c r="BG459"/>
  <c r="BF459"/>
  <c r="J459"/>
  <c r="BE459" s="1"/>
  <c r="T459"/>
  <c r="R459"/>
  <c r="P459"/>
  <c r="BK459"/>
  <c r="BI456"/>
  <c r="BH456"/>
  <c r="BG456"/>
  <c r="BF456"/>
  <c r="T456"/>
  <c r="R456"/>
  <c r="P456"/>
  <c r="BK456"/>
  <c r="J456"/>
  <c r="BE456" s="1"/>
  <c r="BI451"/>
  <c r="BH451"/>
  <c r="BG451"/>
  <c r="BF451"/>
  <c r="J451"/>
  <c r="BE451" s="1"/>
  <c r="T451"/>
  <c r="R451"/>
  <c r="P451"/>
  <c r="BK451"/>
  <c r="BI448"/>
  <c r="BH448"/>
  <c r="BG448"/>
  <c r="BF448"/>
  <c r="T448"/>
  <c r="R448"/>
  <c r="P448"/>
  <c r="BK448"/>
  <c r="J448"/>
  <c r="BE448" s="1"/>
  <c r="BI443"/>
  <c r="BH443"/>
  <c r="BG443"/>
  <c r="BF443"/>
  <c r="J443"/>
  <c r="BE443" s="1"/>
  <c r="T443"/>
  <c r="R443"/>
  <c r="P443"/>
  <c r="BK443"/>
  <c r="BI437"/>
  <c r="BH437"/>
  <c r="BG437"/>
  <c r="BF437"/>
  <c r="T437"/>
  <c r="R437"/>
  <c r="P437"/>
  <c r="BK437"/>
  <c r="J437"/>
  <c r="BE437" s="1"/>
  <c r="BI430"/>
  <c r="BH430"/>
  <c r="BG430"/>
  <c r="BF430"/>
  <c r="J430"/>
  <c r="BE430" s="1"/>
  <c r="T430"/>
  <c r="R430"/>
  <c r="P430"/>
  <c r="BK430"/>
  <c r="BI423"/>
  <c r="BH423"/>
  <c r="BG423"/>
  <c r="BF423"/>
  <c r="T423"/>
  <c r="R423"/>
  <c r="P423"/>
  <c r="BK423"/>
  <c r="J423"/>
  <c r="BE423" s="1"/>
  <c r="BI413"/>
  <c r="BH413"/>
  <c r="BG413"/>
  <c r="BF413"/>
  <c r="J413"/>
  <c r="BE413" s="1"/>
  <c r="T413"/>
  <c r="R413"/>
  <c r="P413"/>
  <c r="BK413"/>
  <c r="BI412"/>
  <c r="BH412"/>
  <c r="BG412"/>
  <c r="BF412"/>
  <c r="T412"/>
  <c r="R412"/>
  <c r="P412"/>
  <c r="BK412"/>
  <c r="J412"/>
  <c r="BE412" s="1"/>
  <c r="BI402"/>
  <c r="BH402"/>
  <c r="BG402"/>
  <c r="BF402"/>
  <c r="J402"/>
  <c r="BE402" s="1"/>
  <c r="T402"/>
  <c r="R402"/>
  <c r="P402"/>
  <c r="BK402"/>
  <c r="BI398"/>
  <c r="BH398"/>
  <c r="BG398"/>
  <c r="BF398"/>
  <c r="T398"/>
  <c r="R398"/>
  <c r="P398"/>
  <c r="BK398"/>
  <c r="J398"/>
  <c r="BE398" s="1"/>
  <c r="BI392"/>
  <c r="BH392"/>
  <c r="BG392"/>
  <c r="BF392"/>
  <c r="J392"/>
  <c r="BE392"/>
  <c r="T392"/>
  <c r="R392"/>
  <c r="P392"/>
  <c r="BK392"/>
  <c r="BI390"/>
  <c r="BH390"/>
  <c r="BG390"/>
  <c r="BF390"/>
  <c r="T390"/>
  <c r="R390"/>
  <c r="P390"/>
  <c r="BK390"/>
  <c r="J390"/>
  <c r="BE390" s="1"/>
  <c r="BI383"/>
  <c r="BH383"/>
  <c r="BG383"/>
  <c r="BF383"/>
  <c r="J383"/>
  <c r="BE383"/>
  <c r="T383"/>
  <c r="R383"/>
  <c r="P383"/>
  <c r="BK383"/>
  <c r="BI380"/>
  <c r="BH380"/>
  <c r="BG380"/>
  <c r="BF380"/>
  <c r="T380"/>
  <c r="R380"/>
  <c r="P380"/>
  <c r="BK380"/>
  <c r="J380"/>
  <c r="BE380" s="1"/>
  <c r="BI373"/>
  <c r="BH373"/>
  <c r="BG373"/>
  <c r="BF373"/>
  <c r="J373"/>
  <c r="BE373"/>
  <c r="T373"/>
  <c r="R373"/>
  <c r="P373"/>
  <c r="BK373"/>
  <c r="BI363"/>
  <c r="BH363"/>
  <c r="BG363"/>
  <c r="BF363"/>
  <c r="T363"/>
  <c r="R363"/>
  <c r="P363"/>
  <c r="BK363"/>
  <c r="J363"/>
  <c r="BE363" s="1"/>
  <c r="BI356"/>
  <c r="BH356"/>
  <c r="BG356"/>
  <c r="BF356"/>
  <c r="J356"/>
  <c r="BE356"/>
  <c r="T356"/>
  <c r="R356"/>
  <c r="P356"/>
  <c r="BK356"/>
  <c r="BI354"/>
  <c r="BH354"/>
  <c r="BG354"/>
  <c r="BF354"/>
  <c r="T354"/>
  <c r="R354"/>
  <c r="P354"/>
  <c r="BK354"/>
  <c r="J354"/>
  <c r="BE354" s="1"/>
  <c r="BI350"/>
  <c r="BH350"/>
  <c r="BG350"/>
  <c r="BF350"/>
  <c r="J350"/>
  <c r="BE350"/>
  <c r="T350"/>
  <c r="R350"/>
  <c r="P350"/>
  <c r="BK350"/>
  <c r="BI348"/>
  <c r="BH348"/>
  <c r="BG348"/>
  <c r="BF348"/>
  <c r="T348"/>
  <c r="R348"/>
  <c r="P348"/>
  <c r="BK348"/>
  <c r="J348"/>
  <c r="BE348" s="1"/>
  <c r="BI338"/>
  <c r="BH338"/>
  <c r="BG338"/>
  <c r="BF338"/>
  <c r="J338"/>
  <c r="BE338"/>
  <c r="T338"/>
  <c r="R338"/>
  <c r="P338"/>
  <c r="BK338"/>
  <c r="BI335"/>
  <c r="BH335"/>
  <c r="BG335"/>
  <c r="BF335"/>
  <c r="T335"/>
  <c r="R335"/>
  <c r="P335"/>
  <c r="BK335"/>
  <c r="J335"/>
  <c r="BE335" s="1"/>
  <c r="BI332"/>
  <c r="BH332"/>
  <c r="BG332"/>
  <c r="BF332"/>
  <c r="J332"/>
  <c r="BE332"/>
  <c r="T332"/>
  <c r="R332"/>
  <c r="P332"/>
  <c r="BK332"/>
  <c r="BI319"/>
  <c r="BH319"/>
  <c r="BG319"/>
  <c r="BF319"/>
  <c r="T319"/>
  <c r="R319"/>
  <c r="P319"/>
  <c r="BK319"/>
  <c r="J319"/>
  <c r="BE319" s="1"/>
  <c r="BI314"/>
  <c r="BH314"/>
  <c r="BG314"/>
  <c r="BF314"/>
  <c r="J314"/>
  <c r="BE314"/>
  <c r="T314"/>
  <c r="R314"/>
  <c r="P314"/>
  <c r="BK314"/>
  <c r="BI307"/>
  <c r="BH307"/>
  <c r="BG307"/>
  <c r="BF307"/>
  <c r="T307"/>
  <c r="R307"/>
  <c r="P307"/>
  <c r="BK307"/>
  <c r="J307"/>
  <c r="BE307" s="1"/>
  <c r="BI303"/>
  <c r="BH303"/>
  <c r="BG303"/>
  <c r="BF303"/>
  <c r="J303"/>
  <c r="BE303"/>
  <c r="T303"/>
  <c r="R303"/>
  <c r="P303"/>
  <c r="BK303"/>
  <c r="BI299"/>
  <c r="BH299"/>
  <c r="BG299"/>
  <c r="BF299"/>
  <c r="T299"/>
  <c r="R299"/>
  <c r="P299"/>
  <c r="BK299"/>
  <c r="J299"/>
  <c r="BE299" s="1"/>
  <c r="BI297"/>
  <c r="BH297"/>
  <c r="BG297"/>
  <c r="BF297"/>
  <c r="J297"/>
  <c r="BE297"/>
  <c r="T297"/>
  <c r="R297"/>
  <c r="P297"/>
  <c r="BK297"/>
  <c r="BI293"/>
  <c r="BH293"/>
  <c r="BG293"/>
  <c r="BF293"/>
  <c r="T293"/>
  <c r="R293"/>
  <c r="P293"/>
  <c r="BK293"/>
  <c r="J293"/>
  <c r="BE293" s="1"/>
  <c r="BI289"/>
  <c r="BH289"/>
  <c r="BG289"/>
  <c r="BF289"/>
  <c r="J289"/>
  <c r="BE289"/>
  <c r="T289"/>
  <c r="R289"/>
  <c r="P289"/>
  <c r="BK289"/>
  <c r="BI285"/>
  <c r="BH285"/>
  <c r="BG285"/>
  <c r="BF285"/>
  <c r="T285"/>
  <c r="R285"/>
  <c r="P285"/>
  <c r="BK285"/>
  <c r="J285"/>
  <c r="BE285" s="1"/>
  <c r="BI283"/>
  <c r="BH283"/>
  <c r="BG283"/>
  <c r="BF283"/>
  <c r="J283"/>
  <c r="BE283"/>
  <c r="T283"/>
  <c r="R283"/>
  <c r="P283"/>
  <c r="BK283"/>
  <c r="BI281"/>
  <c r="BH281"/>
  <c r="BG281"/>
  <c r="BF281"/>
  <c r="T281"/>
  <c r="R281"/>
  <c r="P281"/>
  <c r="BK281"/>
  <c r="J281"/>
  <c r="BE281" s="1"/>
  <c r="BI274"/>
  <c r="BH274"/>
  <c r="BG274"/>
  <c r="BF274"/>
  <c r="J274"/>
  <c r="BE274"/>
  <c r="T274"/>
  <c r="R274"/>
  <c r="P274"/>
  <c r="BK274"/>
  <c r="BI269"/>
  <c r="BH269"/>
  <c r="BG269"/>
  <c r="BF269"/>
  <c r="T269"/>
  <c r="R269"/>
  <c r="P269"/>
  <c r="BK269"/>
  <c r="J269"/>
  <c r="BE269" s="1"/>
  <c r="BI239"/>
  <c r="BH239"/>
  <c r="BG239"/>
  <c r="BF239"/>
  <c r="J239"/>
  <c r="BE239"/>
  <c r="T239"/>
  <c r="R239"/>
  <c r="P239"/>
  <c r="BK239"/>
  <c r="BI237"/>
  <c r="BH237"/>
  <c r="BG237"/>
  <c r="BF237"/>
  <c r="T237"/>
  <c r="R237"/>
  <c r="P237"/>
  <c r="BK237"/>
  <c r="J237"/>
  <c r="BE237" s="1"/>
  <c r="BI235"/>
  <c r="BH235"/>
  <c r="BG235"/>
  <c r="BF235"/>
  <c r="J235"/>
  <c r="BE235"/>
  <c r="T235"/>
  <c r="R235"/>
  <c r="P235"/>
  <c r="BK235"/>
  <c r="BK231" s="1"/>
  <c r="J231" s="1"/>
  <c r="J61" s="1"/>
  <c r="BI232"/>
  <c r="BH232"/>
  <c r="BG232"/>
  <c r="BF232"/>
  <c r="T232"/>
  <c r="T231" s="1"/>
  <c r="R232"/>
  <c r="R231"/>
  <c r="P232"/>
  <c r="P231" s="1"/>
  <c r="BK232"/>
  <c r="J232"/>
  <c r="BE232"/>
  <c r="BI227"/>
  <c r="BH227"/>
  <c r="BG227"/>
  <c r="BF227"/>
  <c r="T227"/>
  <c r="R227"/>
  <c r="P227"/>
  <c r="BK227"/>
  <c r="J227"/>
  <c r="BE227" s="1"/>
  <c r="BI224"/>
  <c r="BH224"/>
  <c r="BG224"/>
  <c r="BF224"/>
  <c r="J224"/>
  <c r="BE224"/>
  <c r="T224"/>
  <c r="R224"/>
  <c r="P224"/>
  <c r="BK224"/>
  <c r="BI216"/>
  <c r="BH216"/>
  <c r="BG216"/>
  <c r="BF216"/>
  <c r="T216"/>
  <c r="R216"/>
  <c r="P216"/>
  <c r="BK216"/>
  <c r="J216"/>
  <c r="BE216" s="1"/>
  <c r="BI213"/>
  <c r="BH213"/>
  <c r="BG213"/>
  <c r="BF213"/>
  <c r="J213"/>
  <c r="BE213"/>
  <c r="T213"/>
  <c r="R213"/>
  <c r="P213"/>
  <c r="BK213"/>
  <c r="BI210"/>
  <c r="BH210"/>
  <c r="BG210"/>
  <c r="BF210"/>
  <c r="T210"/>
  <c r="R210"/>
  <c r="P210"/>
  <c r="BK210"/>
  <c r="J210"/>
  <c r="BE210" s="1"/>
  <c r="BI191"/>
  <c r="BH191"/>
  <c r="BG191"/>
  <c r="BF191"/>
  <c r="J191"/>
  <c r="BE191"/>
  <c r="T191"/>
  <c r="R191"/>
  <c r="P191"/>
  <c r="BK191"/>
  <c r="BI183"/>
  <c r="BH183"/>
  <c r="BG183"/>
  <c r="BF183"/>
  <c r="T183"/>
  <c r="R183"/>
  <c r="P183"/>
  <c r="BK183"/>
  <c r="J183"/>
  <c r="BE183" s="1"/>
  <c r="BI173"/>
  <c r="BH173"/>
  <c r="BG173"/>
  <c r="BF173"/>
  <c r="J173"/>
  <c r="BE173"/>
  <c r="T173"/>
  <c r="R173"/>
  <c r="P173"/>
  <c r="BK173"/>
  <c r="BI170"/>
  <c r="BH170"/>
  <c r="BG170"/>
  <c r="BF170"/>
  <c r="T170"/>
  <c r="R170"/>
  <c r="P170"/>
  <c r="BK170"/>
  <c r="BK166" s="1"/>
  <c r="J166" s="1"/>
  <c r="J60" s="1"/>
  <c r="J170"/>
  <c r="BE170" s="1"/>
  <c r="BI167"/>
  <c r="BH167"/>
  <c r="BG167"/>
  <c r="BF167"/>
  <c r="J167"/>
  <c r="BE167"/>
  <c r="T167"/>
  <c r="T166" s="1"/>
  <c r="R167"/>
  <c r="R166" s="1"/>
  <c r="P167"/>
  <c r="P166" s="1"/>
  <c r="BK167"/>
  <c r="BI160"/>
  <c r="BH160"/>
  <c r="BG160"/>
  <c r="BF160"/>
  <c r="T160"/>
  <c r="R160"/>
  <c r="P160"/>
  <c r="J160"/>
  <c r="BE160" s="1"/>
  <c r="BI159"/>
  <c r="BH159"/>
  <c r="BG159"/>
  <c r="BF159"/>
  <c r="J159"/>
  <c r="BE159"/>
  <c r="T159"/>
  <c r="R159"/>
  <c r="P159"/>
  <c r="BI156"/>
  <c r="BH156"/>
  <c r="BG156"/>
  <c r="BF156"/>
  <c r="T156"/>
  <c r="R156"/>
  <c r="P156"/>
  <c r="J156"/>
  <c r="BE156"/>
  <c r="BI152"/>
  <c r="BH152"/>
  <c r="BG152"/>
  <c r="BF152"/>
  <c r="J152"/>
  <c r="BE152" s="1"/>
  <c r="T152"/>
  <c r="R152"/>
  <c r="P152"/>
  <c r="BI148"/>
  <c r="BH148"/>
  <c r="BG148"/>
  <c r="BF148"/>
  <c r="T148"/>
  <c r="R148"/>
  <c r="P148"/>
  <c r="J148"/>
  <c r="BE148" s="1"/>
  <c r="BI145"/>
  <c r="BH145"/>
  <c r="BG145"/>
  <c r="BF145"/>
  <c r="J145"/>
  <c r="BE145"/>
  <c r="T145"/>
  <c r="R145"/>
  <c r="P145"/>
  <c r="BI141"/>
  <c r="BH141"/>
  <c r="BG141"/>
  <c r="BF141"/>
  <c r="T141"/>
  <c r="R141"/>
  <c r="P141"/>
  <c r="J141"/>
  <c r="BE141"/>
  <c r="BI139"/>
  <c r="BH139"/>
  <c r="BG139"/>
  <c r="BF139"/>
  <c r="BF105"/>
  <c r="BF106"/>
  <c r="BF114"/>
  <c r="BF115"/>
  <c r="J31" s="1"/>
  <c r="AW52" i="1" s="1"/>
  <c r="BF116" i="2"/>
  <c r="BF117"/>
  <c r="BF118"/>
  <c r="BF120"/>
  <c r="BF124"/>
  <c r="BF126"/>
  <c r="BF133"/>
  <c r="BF136"/>
  <c r="J139"/>
  <c r="BE139"/>
  <c r="T139"/>
  <c r="R139"/>
  <c r="P139"/>
  <c r="BI136"/>
  <c r="BH136"/>
  <c r="BG136"/>
  <c r="T136"/>
  <c r="T135"/>
  <c r="R136"/>
  <c r="R135" s="1"/>
  <c r="P136"/>
  <c r="P135"/>
  <c r="J136"/>
  <c r="BE136" s="1"/>
  <c r="BI133"/>
  <c r="BH133"/>
  <c r="BG133"/>
  <c r="T133"/>
  <c r="R133"/>
  <c r="P133"/>
  <c r="BK133"/>
  <c r="J133"/>
  <c r="BE133" s="1"/>
  <c r="BI126"/>
  <c r="BH126"/>
  <c r="BG126"/>
  <c r="J126"/>
  <c r="BE126"/>
  <c r="T126"/>
  <c r="R126"/>
  <c r="P126"/>
  <c r="BK126"/>
  <c r="BI124"/>
  <c r="BH124"/>
  <c r="BG124"/>
  <c r="T124"/>
  <c r="R124"/>
  <c r="P124"/>
  <c r="BK124"/>
  <c r="J124"/>
  <c r="BE124" s="1"/>
  <c r="BI120"/>
  <c r="BH120"/>
  <c r="BG120"/>
  <c r="J120"/>
  <c r="BE120" s="1"/>
  <c r="T120"/>
  <c r="R120"/>
  <c r="P120"/>
  <c r="BK120"/>
  <c r="BI118"/>
  <c r="BH118"/>
  <c r="BG118"/>
  <c r="T118"/>
  <c r="R118"/>
  <c r="P118"/>
  <c r="BK118"/>
  <c r="J118"/>
  <c r="BE118" s="1"/>
  <c r="BI117"/>
  <c r="BH117"/>
  <c r="BG117"/>
  <c r="J117"/>
  <c r="BE117"/>
  <c r="T117"/>
  <c r="R117"/>
  <c r="P117"/>
  <c r="BK117"/>
  <c r="BI116"/>
  <c r="BH116"/>
  <c r="BG116"/>
  <c r="T116"/>
  <c r="R116"/>
  <c r="P116"/>
  <c r="BK116"/>
  <c r="J116"/>
  <c r="BE116" s="1"/>
  <c r="BI115"/>
  <c r="BH115"/>
  <c r="BG115"/>
  <c r="J115"/>
  <c r="BE115" s="1"/>
  <c r="T115"/>
  <c r="R115"/>
  <c r="P115"/>
  <c r="BK115"/>
  <c r="BI114"/>
  <c r="BH114"/>
  <c r="BG114"/>
  <c r="T114"/>
  <c r="R114"/>
  <c r="P114"/>
  <c r="BK114"/>
  <c r="J114"/>
  <c r="BE114" s="1"/>
  <c r="BI106"/>
  <c r="BH106"/>
  <c r="BG106"/>
  <c r="J106"/>
  <c r="BE106"/>
  <c r="T106"/>
  <c r="R106"/>
  <c r="P106"/>
  <c r="BK106"/>
  <c r="BI105"/>
  <c r="BH105"/>
  <c r="F33" s="1"/>
  <c r="BC52" i="1" s="1"/>
  <c r="BC51" s="1"/>
  <c r="BG105" i="2"/>
  <c r="F32" s="1"/>
  <c r="BB52" i="1" s="1"/>
  <c r="BB51" s="1"/>
  <c r="T105" i="2"/>
  <c r="T104" s="1"/>
  <c r="R105"/>
  <c r="R104" s="1"/>
  <c r="P105"/>
  <c r="P104" s="1"/>
  <c r="P103" s="1"/>
  <c r="BK105"/>
  <c r="BK104" s="1"/>
  <c r="J105"/>
  <c r="BE105" s="1"/>
  <c r="J98"/>
  <c r="F98"/>
  <c r="F96"/>
  <c r="E94"/>
  <c r="E7"/>
  <c r="E92" s="1"/>
  <c r="E18"/>
  <c r="F52" s="1"/>
  <c r="J51"/>
  <c r="F51"/>
  <c r="F49"/>
  <c r="E47"/>
  <c r="E45"/>
  <c r="J18"/>
  <c r="J17"/>
  <c r="J12"/>
  <c r="J49" s="1"/>
  <c r="AS51" i="1"/>
  <c r="L47"/>
  <c r="AM46"/>
  <c r="L46"/>
  <c r="AM44"/>
  <c r="L44"/>
  <c r="L42"/>
  <c r="L41"/>
  <c r="F30" i="3"/>
  <c r="AZ53" i="1" s="1"/>
  <c r="J30" i="3"/>
  <c r="AV53" i="1" s="1"/>
  <c r="J96" i="2"/>
  <c r="E45" i="3"/>
  <c r="J31"/>
  <c r="AW53" i="1" s="1"/>
  <c r="BK1036" i="2" l="1"/>
  <c r="J1036" s="1"/>
  <c r="J82" s="1"/>
  <c r="F34"/>
  <c r="BD52" i="1" s="1"/>
  <c r="BD51" s="1"/>
  <c r="W30" s="1"/>
  <c r="BK485" i="2"/>
  <c r="J485" s="1"/>
  <c r="J63" s="1"/>
  <c r="AT53" i="1"/>
  <c r="T103" i="2"/>
  <c r="T102" s="1"/>
  <c r="T678"/>
  <c r="R103"/>
  <c r="R102" s="1"/>
  <c r="R678"/>
  <c r="BK103"/>
  <c r="J104"/>
  <c r="J58" s="1"/>
  <c r="W28" i="1"/>
  <c r="AX51"/>
  <c r="BK82" i="3"/>
  <c r="J83"/>
  <c r="J58" s="1"/>
  <c r="J30" i="2"/>
  <c r="AV52" i="1" s="1"/>
  <c r="AT52" s="1"/>
  <c r="F30" i="2"/>
  <c r="AZ52" i="1" s="1"/>
  <c r="AZ51" s="1"/>
  <c r="W29"/>
  <c r="AY51"/>
  <c r="J679" i="2"/>
  <c r="J67" s="1"/>
  <c r="BK678"/>
  <c r="J678" s="1"/>
  <c r="J66" s="1"/>
  <c r="P678"/>
  <c r="P102" s="1"/>
  <c r="AU52" i="1" s="1"/>
  <c r="AU51" s="1"/>
  <c r="F99" i="2"/>
  <c r="F31"/>
  <c r="BA52" i="1" s="1"/>
  <c r="BA51" s="1"/>
  <c r="J49" i="3"/>
  <c r="F52"/>
  <c r="AW51" i="1" l="1"/>
  <c r="AK27" s="1"/>
  <c r="W27"/>
  <c r="W26"/>
  <c r="AV51"/>
  <c r="J82" i="3"/>
  <c r="J57" s="1"/>
  <c r="BK81"/>
  <c r="J81" s="1"/>
  <c r="J103" i="2"/>
  <c r="J57" s="1"/>
  <c r="BK102"/>
  <c r="J102" s="1"/>
  <c r="J27" l="1"/>
  <c r="J56"/>
  <c r="AT51" i="1"/>
  <c r="AK26"/>
  <c r="J56" i="3"/>
  <c r="J27"/>
  <c r="AG52" i="1" l="1"/>
  <c r="J36" i="2"/>
  <c r="AG53" i="1"/>
  <c r="AN53" s="1"/>
  <c r="J36" i="3"/>
  <c r="AG51" i="1" l="1"/>
  <c r="AN52"/>
  <c r="AK23" l="1"/>
  <c r="AK32" s="1"/>
  <c r="AN51"/>
</calcChain>
</file>

<file path=xl/sharedStrings.xml><?xml version="1.0" encoding="utf-8"?>
<sst xmlns="http://schemas.openxmlformats.org/spreadsheetml/2006/main" count="11174" uniqueCount="1766">
  <si>
    <t>Odstranění ze střech plochých do 10 st. krytiny povlakové třívrstvé</t>
  </si>
  <si>
    <t>-1024625227</t>
  </si>
  <si>
    <t>viz TZ a PD, v.č. 02, 04</t>
  </si>
  <si>
    <t>12,350*12,350</t>
  </si>
  <si>
    <t>12,350*4,0*0,400</t>
  </si>
  <si>
    <t>134</t>
  </si>
  <si>
    <t>712300841</t>
  </si>
  <si>
    <t>Odstranění ze střech plochých do 10 st. mechu odškrabáním a očistěním s urovnáním povrchu</t>
  </si>
  <si>
    <t>1814095604</t>
  </si>
  <si>
    <t>135</t>
  </si>
  <si>
    <t>712300845</t>
  </si>
  <si>
    <t>Odstranění ze střech plochých do 10 st. doplňky ventilační hlavice</t>
  </si>
  <si>
    <t>-1163973732</t>
  </si>
  <si>
    <t>viz TZ a PD, v.č. 02</t>
  </si>
  <si>
    <t>136</t>
  </si>
  <si>
    <t>712331111</t>
  </si>
  <si>
    <t>Provedení povlakové krytiny střech plochých do 10 st. pásy na sucho podkladní samolepící asfaltový pás</t>
  </si>
  <si>
    <t>2112666728</t>
  </si>
  <si>
    <t>viz TZ a PD, v.č. 06, 20</t>
  </si>
  <si>
    <t>střecha S1, S2</t>
  </si>
  <si>
    <t>11,200*11,200</t>
  </si>
  <si>
    <t xml:space="preserve">atika </t>
  </si>
  <si>
    <t>12,351*4,0*(0,300+0,650)</t>
  </si>
  <si>
    <t>137</t>
  </si>
  <si>
    <t>628662800</t>
  </si>
  <si>
    <t>Šindele bitumenové VEDATOP®- podkladní pás asfaltový SBS modifikovaný za studena samolepící se samolepícímy přesahy na polystyren VEDATOP® SU tl. 3 mm</t>
  </si>
  <si>
    <t>398547906</t>
  </si>
  <si>
    <t>172,374*1,15 'Přepočtené koeficientem množství</t>
  </si>
  <si>
    <t>138</t>
  </si>
  <si>
    <t>712341559</t>
  </si>
  <si>
    <t>Provedení povlakové krytiny střech plochých do 10 st. pásy přitavením NAIP v plné ploše</t>
  </si>
  <si>
    <t>441763839</t>
  </si>
  <si>
    <t>139</t>
  </si>
  <si>
    <t>628522570</t>
  </si>
  <si>
    <t>Pásy s modifikovaným asfaltem vložka polyesterové rouno asfaltované hydroizolační pásy modifikované SBS (styren - butadien - styren) posyp hrubozrný břidličný, spodní strana mikrotenová folie Elastodek 50 special mineral</t>
  </si>
  <si>
    <t>-66851250</t>
  </si>
  <si>
    <t>140</t>
  </si>
  <si>
    <t>998712201</t>
  </si>
  <si>
    <t>Přesun hmot pro povlakové krytiny stanovený procentní sazbou z ceny vodorovná dopravní vzdálenost do 50 m v objektech výšky do 6 m</t>
  </si>
  <si>
    <t>-1808008432</t>
  </si>
  <si>
    <t>713</t>
  </si>
  <si>
    <t>Izolace tepelné</t>
  </si>
  <si>
    <t>141</t>
  </si>
  <si>
    <t>713121111</t>
  </si>
  <si>
    <t>Montáž tepelné izolace podlah rohožemi, pásy, deskami, dílci, bloky (izolační materiál ve specifikaci) kladenými volně jednovrstvá</t>
  </si>
  <si>
    <t>703040556</t>
  </si>
  <si>
    <t>142</t>
  </si>
  <si>
    <t>283758850</t>
  </si>
  <si>
    <t>Desky z lehčených plastů desky z pěnového polystyrénu - samozhášivého typ EPS 100Z (EPS 100S), objemová hmotnost 20 - 25 kg/m3 tepelně izolační desky pro izolace s vysokými nároky na pevnost v tlaku a ohybu (vysoce zatížené podlahy,střechy apod.) rozměr 1000 x 500 mm, lambda=0,037 [W / m K] 100 mm</t>
  </si>
  <si>
    <t>-720193086</t>
  </si>
  <si>
    <t>62,9*1,02 'Přepočtené koeficientem množství</t>
  </si>
  <si>
    <t>143</t>
  </si>
  <si>
    <t>713141131</t>
  </si>
  <si>
    <t>Montáž tepelné izolace střech plochých rohožemi, pásy, deskami, dílci, bloky (izolační materiál ve specifikaci) přilepenými za studena zplna, jednovrstvá</t>
  </si>
  <si>
    <t>-2007687797</t>
  </si>
  <si>
    <t>střecha S1, S2 - tl. 100-150 mm</t>
  </si>
  <si>
    <t>doplnění otvorů po komínech - tl. 2x 100 mm</t>
  </si>
  <si>
    <t>1,230*1,230*3,0*2,0</t>
  </si>
  <si>
    <t>atika - tl. 100 mm</t>
  </si>
  <si>
    <t>144</t>
  </si>
  <si>
    <t>283759130</t>
  </si>
  <si>
    <t>Desky z lehčených plastů desky z pěnového polystyrénu - samozhášivého typ EPS 100S stabil, objemová hmotnost 20 - 25 kg/m3 tepelně izolační desky pro izolace ploché střechy nebo podlahy rozměr 1000 x 500 mm, lambda 0,037 [W / m K] formát 1000 x 500 (1000)</t>
  </si>
  <si>
    <t>171949803</t>
  </si>
  <si>
    <t>11,200*11,200*0,150</t>
  </si>
  <si>
    <t>1,230*1,230*3,0*2,0*0,100</t>
  </si>
  <si>
    <t>12,351*4,0*(0,300+0,650)*0,100</t>
  </si>
  <si>
    <t>24,417*1,02 'Přepočtené koeficientem množství</t>
  </si>
  <si>
    <t>145</t>
  </si>
  <si>
    <t>713141211</t>
  </si>
  <si>
    <t>Montáž tepelné izolace střech plochých atikovými klíny kladenými volně</t>
  </si>
  <si>
    <t>-599751615</t>
  </si>
  <si>
    <t>146</t>
  </si>
  <si>
    <t>631529020</t>
  </si>
  <si>
    <t>Vlákno minerální a výrobky z něj (desky, skruže, pásy, rohože, vložkové pytle apod.) z minerální plsti ISOVER ISOVER - izolace jednoplášťových plochých střech atikový přechodný klín ISOVER AK pro zakončení ploch.střech u atik a při napojetí na konstrukce nad střechou při tepelné izol střech, délka 1000 mm rozměr  50 x 50 mm</t>
  </si>
  <si>
    <t>1068292713</t>
  </si>
  <si>
    <t>147</t>
  </si>
  <si>
    <t>713191321</t>
  </si>
  <si>
    <t>Montáž tepelné izolace stavebních konstrukcí - doplňky a konstrukční součásti střech plochých osazení odvětrávacích komínků</t>
  </si>
  <si>
    <t>-1068986981</t>
  </si>
  <si>
    <t>viz TZ a PD, výpis prvků</t>
  </si>
  <si>
    <t>"P/6, P/7"   1+2</t>
  </si>
  <si>
    <t>148</t>
  </si>
  <si>
    <t>713001R</t>
  </si>
  <si>
    <t>Odvětrávací komínek ZTI se stříškou, materiál TiZn</t>
  </si>
  <si>
    <t>-1125990443</t>
  </si>
  <si>
    <t>"P/6"   1</t>
  </si>
  <si>
    <t>149</t>
  </si>
  <si>
    <t>713002R</t>
  </si>
  <si>
    <t>Odvětrávací komínek VZT se stříškou, materiál TiZn</t>
  </si>
  <si>
    <t>-709119173</t>
  </si>
  <si>
    <t>"P/7"   2</t>
  </si>
  <si>
    <t>150</t>
  </si>
  <si>
    <t>998713201</t>
  </si>
  <si>
    <t>Přesun hmot pro izolace tepelné stanovený procentní sazbou z ceny vodorovná dopravní vzdálenost do 50 m v objektech výšky do 6 m</t>
  </si>
  <si>
    <t>1555106999</t>
  </si>
  <si>
    <t>721</t>
  </si>
  <si>
    <t>Zdravotechnika - vnitřní kanalizace</t>
  </si>
  <si>
    <t>151</t>
  </si>
  <si>
    <t>721211422</t>
  </si>
  <si>
    <t>Podlahové vpusti se svislým odtokem DN 50/75/110 (HL 317) mřížka nerez 138x138</t>
  </si>
  <si>
    <t>1182702712</t>
  </si>
  <si>
    <t>"P4, m.č. 1.02"  1</t>
  </si>
  <si>
    <t>152</t>
  </si>
  <si>
    <t>721212113</t>
  </si>
  <si>
    <t>Odtokové sprchové žlaby se zápachovou uzávěrkou a krycím roštem délky 900 mm</t>
  </si>
  <si>
    <t>-1629584694</t>
  </si>
  <si>
    <t>"P1, m.č. 1.03, 1.04, 1.06"    3</t>
  </si>
  <si>
    <t>153</t>
  </si>
  <si>
    <t>998721201</t>
  </si>
  <si>
    <t>Přesun hmot pro vnitřní kanalizace stanovený procentní sazbou z ceny vodorovná dopravní vzdálenost do 50 m v objektech výšky do 6 m</t>
  </si>
  <si>
    <t>756366122</t>
  </si>
  <si>
    <t>725</t>
  </si>
  <si>
    <t>Zdravotechnika - zařizovací předměty</t>
  </si>
  <si>
    <t>154</t>
  </si>
  <si>
    <t>725110811</t>
  </si>
  <si>
    <t>Demontáž klozetů splachovacích s nádrží nebo tlakovým splachovačem</t>
  </si>
  <si>
    <t>soubor</t>
  </si>
  <si>
    <t>-75276945</t>
  </si>
  <si>
    <t>155</t>
  </si>
  <si>
    <t>725210821</t>
  </si>
  <si>
    <t>Demontáž umyvadel bez výtokových armatur umyvadel</t>
  </si>
  <si>
    <t>-383084244</t>
  </si>
  <si>
    <t>156</t>
  </si>
  <si>
    <t>725310823</t>
  </si>
  <si>
    <t>Demontáž dřezů jednodílných bez výtokových armatur vestavěných v kuchyňských sestavách</t>
  </si>
  <si>
    <t>390979774</t>
  </si>
  <si>
    <t>157</t>
  </si>
  <si>
    <t>725820802</t>
  </si>
  <si>
    <t>Demontáž baterií stojánkových do 1 otvoru</t>
  </si>
  <si>
    <t>1095847136</t>
  </si>
  <si>
    <t>"umyvadla + dřezy"  5+3</t>
  </si>
  <si>
    <t>158</t>
  </si>
  <si>
    <t>725860811</t>
  </si>
  <si>
    <t>Demontáž zápachových uzávěrek pro zařizovací předměty jednoduchých</t>
  </si>
  <si>
    <t>712635520</t>
  </si>
  <si>
    <t>159</t>
  </si>
  <si>
    <t>72529171R</t>
  </si>
  <si>
    <t>Doplňky zařízení koupelen a záchodů nerez madla krakorcová, délky 813 mm</t>
  </si>
  <si>
    <t>1827676206</t>
  </si>
  <si>
    <t>"P/16"  1</t>
  </si>
  <si>
    <t>160</t>
  </si>
  <si>
    <t>72529172R</t>
  </si>
  <si>
    <t>Doplňky zařízení koupelen a záchodů nerez madla krakorcová sklopná, délky 813 mm</t>
  </si>
  <si>
    <t>-305471574</t>
  </si>
  <si>
    <t>161</t>
  </si>
  <si>
    <t>72529173R</t>
  </si>
  <si>
    <t>Doplňky zařízení koupelen a záchodů nerez madla rovná, délky 813 mm</t>
  </si>
  <si>
    <t>-145165898</t>
  </si>
  <si>
    <t>162</t>
  </si>
  <si>
    <t>725001R</t>
  </si>
  <si>
    <t>Montáž hygienického vybavení toalet a mincovních automatů</t>
  </si>
  <si>
    <t>-665887058</t>
  </si>
  <si>
    <t>163</t>
  </si>
  <si>
    <t>554310970</t>
  </si>
  <si>
    <t xml:space="preserve">dávkovače tekutého mýdla nerez </t>
  </si>
  <si>
    <t>-53975186</t>
  </si>
  <si>
    <t>"P/12" 3</t>
  </si>
  <si>
    <t>164</t>
  </si>
  <si>
    <t>554310920</t>
  </si>
  <si>
    <t xml:space="preserve">zásobníky toaletních papírů komaxit, bílý </t>
  </si>
  <si>
    <t>811249735</t>
  </si>
  <si>
    <t>"P/17"    3</t>
  </si>
  <si>
    <t>165</t>
  </si>
  <si>
    <t>554310840</t>
  </si>
  <si>
    <t>zásobníky papírových ručníků skládaných  - nerezový</t>
  </si>
  <si>
    <t>748426915</t>
  </si>
  <si>
    <t>"P/13, P/13a"    3</t>
  </si>
  <si>
    <t>166</t>
  </si>
  <si>
    <t>554310820</t>
  </si>
  <si>
    <t>koš odpadkový nerezový 5l</t>
  </si>
  <si>
    <t>2003994651</t>
  </si>
  <si>
    <t>"P/14"    3</t>
  </si>
  <si>
    <t>167</t>
  </si>
  <si>
    <t>554510120</t>
  </si>
  <si>
    <t>Automaty mincovní a žetonové automaty mincovní ostatní MAD 1 pro otevírání dveří - 12V</t>
  </si>
  <si>
    <t>203705962</t>
  </si>
  <si>
    <t>"P/5 vč. příslušenství"    3</t>
  </si>
  <si>
    <t>168</t>
  </si>
  <si>
    <t>998725201</t>
  </si>
  <si>
    <t>Přesun hmot pro zařizovací předměty stanovený procentní sazbou z ceny vodorovná dopravní vzdálenost do 50 m v objektech výšky do 6 m</t>
  </si>
  <si>
    <t>59459604</t>
  </si>
  <si>
    <t>731</t>
  </si>
  <si>
    <t>Ústřední vytápění - kotelny</t>
  </si>
  <si>
    <t>169</t>
  </si>
  <si>
    <t>731200823</t>
  </si>
  <si>
    <t>Demontáž kotlů ocelových na kapalná nebo plynná paliva, o výkonu do 25 kW</t>
  </si>
  <si>
    <t>-214122174</t>
  </si>
  <si>
    <t>740</t>
  </si>
  <si>
    <t xml:space="preserve">Elektromontáže </t>
  </si>
  <si>
    <t>170</t>
  </si>
  <si>
    <t>740001R</t>
  </si>
  <si>
    <t>Demontáž, úprava a zpětná montáž hromosvodu</t>
  </si>
  <si>
    <t>-529349276</t>
  </si>
  <si>
    <t>171</t>
  </si>
  <si>
    <t>740002R</t>
  </si>
  <si>
    <t>Dodávka a montáž anténního stožáru</t>
  </si>
  <si>
    <t>966349553</t>
  </si>
  <si>
    <t>"Z/3"   1</t>
  </si>
  <si>
    <t>172</t>
  </si>
  <si>
    <t>740003R</t>
  </si>
  <si>
    <t>Dodávka a montáž ZAC 1/20 napájecí zdroj 230/V/12V, 50Hz, 20VA</t>
  </si>
  <si>
    <t>12877682</t>
  </si>
  <si>
    <t>173</t>
  </si>
  <si>
    <t>740004R</t>
  </si>
  <si>
    <t>Dodávka a montáž ZAC 1/50 napájecí zdroj 230/V/12V, 50Hz, 50VA</t>
  </si>
  <si>
    <t>-1372628216</t>
  </si>
  <si>
    <t>174</t>
  </si>
  <si>
    <t>740005R</t>
  </si>
  <si>
    <t>Dodávka a montáž požární autonomní signalizace</t>
  </si>
  <si>
    <t>774420270</t>
  </si>
  <si>
    <t>"PS, m.č. 1.05"  1</t>
  </si>
  <si>
    <t>175</t>
  </si>
  <si>
    <t>740006R</t>
  </si>
  <si>
    <t>Dodávka a montáž nové EL plechové skříně</t>
  </si>
  <si>
    <t>1281892906</t>
  </si>
  <si>
    <t>"EL"  1</t>
  </si>
  <si>
    <t>176</t>
  </si>
  <si>
    <t>740007R</t>
  </si>
  <si>
    <t>Montáž montážní desky do zateplení</t>
  </si>
  <si>
    <t>1418142644</t>
  </si>
  <si>
    <t>177</t>
  </si>
  <si>
    <t>345715300</t>
  </si>
  <si>
    <t>Materiál úložný elektroinstalační montážní deska do zateplení při tloušťce zateplovací vrstvy MDZ   50 - 200 mm</t>
  </si>
  <si>
    <t>-1477694198</t>
  </si>
  <si>
    <t>751</t>
  </si>
  <si>
    <t>Vzduchotechnika</t>
  </si>
  <si>
    <t>178</t>
  </si>
  <si>
    <t>751398022</t>
  </si>
  <si>
    <t>Montáž ostatních zařízení větrací mřížky stěnové, průřezu přes 0,04 do 0,100 m2</t>
  </si>
  <si>
    <t>1422607868</t>
  </si>
  <si>
    <t>"OW"  4</t>
  </si>
  <si>
    <t>179</t>
  </si>
  <si>
    <t>553414250</t>
  </si>
  <si>
    <t>Výplně otvorů staveb - kovové průvětrníky a větrací mřížky mřížky větrací nerezové NVM 250 x 250 se síťovinou</t>
  </si>
  <si>
    <t>2126904461</t>
  </si>
  <si>
    <t>180</t>
  </si>
  <si>
    <t>998751201</t>
  </si>
  <si>
    <t>Přesun hmot pro vzduchotechniku stanovený procentní sazbou z ceny vodorovná dopravní vzdálenost do 50 m v objektech výšky do 12 m</t>
  </si>
  <si>
    <t>681892420</t>
  </si>
  <si>
    <t>764</t>
  </si>
  <si>
    <t>Konstrukce klempířské</t>
  </si>
  <si>
    <t>181</t>
  </si>
  <si>
    <t>764002841</t>
  </si>
  <si>
    <t>Demontáž klempířských konstrukcí oplechování horních ploch zdí a nadezdívek do suti</t>
  </si>
  <si>
    <t>-629534840</t>
  </si>
  <si>
    <t>12,360*4,0</t>
  </si>
  <si>
    <t>182</t>
  </si>
  <si>
    <t>764002851</t>
  </si>
  <si>
    <t>Demontáž klempířských konstrukcí oplechování parapetů do suti</t>
  </si>
  <si>
    <t>1598324283</t>
  </si>
  <si>
    <t>0,600*3,0+0,900+1,080*6,0</t>
  </si>
  <si>
    <t>183</t>
  </si>
  <si>
    <t>764245407</t>
  </si>
  <si>
    <t>Oplechování horních ploch zdí a nadezdívek (atik) z titanzinkového předzvětralého plechu celoplošně lepené rš 670 mm</t>
  </si>
  <si>
    <t>1368083342</t>
  </si>
  <si>
    <t>"K/4"  49,400</t>
  </si>
  <si>
    <t>184</t>
  </si>
  <si>
    <t>764246443</t>
  </si>
  <si>
    <t>Oplechování parapetů z titanzinkového předzvětralého plechu rovných celoplošně lepené, bez rohů rš 250 mm</t>
  </si>
  <si>
    <t>1132145263</t>
  </si>
  <si>
    <t>"K/1, K/2"  6,900+7,100</t>
  </si>
  <si>
    <t>185</t>
  </si>
  <si>
    <t>764001R</t>
  </si>
  <si>
    <t>Oplechování střešních prvků - chrličů z titanzinkového předzvětralého plechu</t>
  </si>
  <si>
    <t>629757360</t>
  </si>
  <si>
    <t>"K/3"   2</t>
  </si>
  <si>
    <t>186</t>
  </si>
  <si>
    <t>998764201</t>
  </si>
  <si>
    <t>Přesun hmot pro konstrukce klempířské stanovený procentní sazbou z ceny vodorovná dopravní vzdálenost do 50 m v objektech výšky do 6 m</t>
  </si>
  <si>
    <t>1860952953</t>
  </si>
  <si>
    <t>766</t>
  </si>
  <si>
    <t>Konstrukce truhlářské</t>
  </si>
  <si>
    <t>187</t>
  </si>
  <si>
    <t>766001R</t>
  </si>
  <si>
    <t>Dodávka a montáž plastových oken vč. vnitřních žaluzií</t>
  </si>
  <si>
    <t>1838915987</t>
  </si>
  <si>
    <t>188</t>
  </si>
  <si>
    <t>766002R</t>
  </si>
  <si>
    <t>P/2 Dodávka a montáž WC interiérové troj kabinky z HPL laminátu</t>
  </si>
  <si>
    <t>-813965724</t>
  </si>
  <si>
    <t>"P2, m.č. 1.04"  1</t>
  </si>
  <si>
    <t>189</t>
  </si>
  <si>
    <t>766003R</t>
  </si>
  <si>
    <t>P/3 Dodávka a montáž WC interiérové troj kabinky z HPL laminátu</t>
  </si>
  <si>
    <t>519274100</t>
  </si>
  <si>
    <t>"P/3, m.č. 1.03"   1</t>
  </si>
  <si>
    <t>190</t>
  </si>
  <si>
    <t>766004R</t>
  </si>
  <si>
    <t>Dodávka a montáž stolu pro přebalování dětí</t>
  </si>
  <si>
    <t>851719180</t>
  </si>
  <si>
    <t>"P/19"  1</t>
  </si>
  <si>
    <t>191</t>
  </si>
  <si>
    <t>766660001</t>
  </si>
  <si>
    <t>Montáž dveřních křídel dřevěných nebo plastových otevíravých do ocelové zárubně povrchově upravených jednokřídlových, šířky do 800 mm</t>
  </si>
  <si>
    <t>-652220410</t>
  </si>
  <si>
    <t>"D/6"  1</t>
  </si>
  <si>
    <t>192</t>
  </si>
  <si>
    <t>611628020</t>
  </si>
  <si>
    <t>Dveře dřevěné vnitřní dýhované a fóliované dveře vnitřní hladké fóliované bez vrchního kování, zámek obyčejný fólie - dub, buk, olše, UNI bílá, třešeň, javor plné jednokřídlové 80 x 197 cm</t>
  </si>
  <si>
    <t>-698633702</t>
  </si>
  <si>
    <t>193</t>
  </si>
  <si>
    <t>766660002</t>
  </si>
  <si>
    <t>Montáž dveřních křídel dřevěných nebo plastových otevíravých do ocelové zárubně povrchově upravených jednokřídlových, šířky přes 800 mm</t>
  </si>
  <si>
    <t>-739684541</t>
  </si>
  <si>
    <t>"D/7"  1</t>
  </si>
  <si>
    <t>194</t>
  </si>
  <si>
    <t>611628030</t>
  </si>
  <si>
    <t>Dveře dřevěné vnitřní dýhované a fóliované dveře vnitřní hladké fóliované bez vrchního kování, zámek obyčejný fólie - dub, buk, olše, UNI bílá, třešeň, javor plné jednokřídlové 90 x 197 cm</t>
  </si>
  <si>
    <t>1657900655</t>
  </si>
  <si>
    <t>195</t>
  </si>
  <si>
    <t>549146100</t>
  </si>
  <si>
    <t>Kklika včetně rozet a montážního materiálu</t>
  </si>
  <si>
    <t>311302560</t>
  </si>
  <si>
    <t>196</t>
  </si>
  <si>
    <t>766694111</t>
  </si>
  <si>
    <t>Montáž ostatních truhlářských konstrukcí parapetních desek dřevěných nebo plastových šířky do 300 mm, délky do 1000 mm</t>
  </si>
  <si>
    <t>1015624940</t>
  </si>
  <si>
    <t>"T/2, T/3"   1+1</t>
  </si>
  <si>
    <t>197</t>
  </si>
  <si>
    <t>611444020</t>
  </si>
  <si>
    <t>Okna a dveře balkónové z plastů parapety plastové vnitřní - Deceuninck komůrkové š x tl. x l (šířka x tloušťka x délka) 30,5 x 2 x 100 cm</t>
  </si>
  <si>
    <t>-464234911</t>
  </si>
  <si>
    <t>198</t>
  </si>
  <si>
    <t>766694122</t>
  </si>
  <si>
    <t>Montáž ostatních truhlářských konstrukcí parapetních desek dřevěných nebo plastových šířky přes 300 mm, délky přes 1000 do 1600 mm</t>
  </si>
  <si>
    <t>1677168201</t>
  </si>
  <si>
    <t>"T/1" 1</t>
  </si>
  <si>
    <t>199</t>
  </si>
  <si>
    <t>611444030</t>
  </si>
  <si>
    <t>Okna a dveře balkónové z plastů parapety plastové vnitřní - Deceuninck komůrkové š x tl. x l (šířka x tloušťka x délka) 35 x 2 x 100 cm</t>
  </si>
  <si>
    <t>-2098790291</t>
  </si>
  <si>
    <t>200</t>
  </si>
  <si>
    <t>611444150</t>
  </si>
  <si>
    <t>Okna a dveře balkónové z plastů koncovka k parapetu plastovému vnitřnímu 1 pár</t>
  </si>
  <si>
    <t>-1879510433</t>
  </si>
  <si>
    <t>201</t>
  </si>
  <si>
    <t>766411821</t>
  </si>
  <si>
    <t>Demontáž obložení stěn palubkami</t>
  </si>
  <si>
    <t>-114732353</t>
  </si>
  <si>
    <t>viz TZ a PD, v.č. 03, 09</t>
  </si>
  <si>
    <t>dřevěný fasádní obklad</t>
  </si>
  <si>
    <t>(2,421+2,986)*2,700</t>
  </si>
  <si>
    <t>202</t>
  </si>
  <si>
    <t>766411822</t>
  </si>
  <si>
    <t>Demontáž obložení stěn podkladových roštů</t>
  </si>
  <si>
    <t>-1777522411</t>
  </si>
  <si>
    <t>203</t>
  </si>
  <si>
    <t>766812820</t>
  </si>
  <si>
    <t>Demontáž kuchyňských linek dřevěných nebo kovových včetně skříněk uchycených na stěně, délky do 1500 mm</t>
  </si>
  <si>
    <t>-156286595</t>
  </si>
  <si>
    <t xml:space="preserve">m.č. 1.02, 1.03 </t>
  </si>
  <si>
    <t>204</t>
  </si>
  <si>
    <t>766812830</t>
  </si>
  <si>
    <t>Demontáž kuchyňských linek dřevěných nebo kovových včetně skříněk uchycených na stěně, délky přes 1500 do 1800 mm</t>
  </si>
  <si>
    <t>-878193968</t>
  </si>
  <si>
    <t>m.č. 1.04 vč. digestoří</t>
  </si>
  <si>
    <t>205</t>
  </si>
  <si>
    <t>998766201</t>
  </si>
  <si>
    <t>Přesun hmot pro konstrukce truhlářské stanovený procentní sazbou z ceny vodorovná dopravní vzdálenost do 50 m v objektech výšky do 6 m</t>
  </si>
  <si>
    <t>-139627698</t>
  </si>
  <si>
    <t>767</t>
  </si>
  <si>
    <t>Konstrukce zámečnické</t>
  </si>
  <si>
    <t>206</t>
  </si>
  <si>
    <t>767995116</t>
  </si>
  <si>
    <t>Montáž ostatních atypických zámečnických konstrukcí hmotnosti přes 100 do 250 kg</t>
  </si>
  <si>
    <t>kg</t>
  </si>
  <si>
    <t>-1689620079</t>
  </si>
  <si>
    <t>" Z/1  venkovní zábradlí - PÚ žárový pozink"   115,341</t>
  </si>
  <si>
    <t>207</t>
  </si>
  <si>
    <t>13010359R</t>
  </si>
  <si>
    <t>Ocel profilová v jakosti 11 375 ocel pásová válcovaná za studena 50 x 4  mm</t>
  </si>
  <si>
    <t>1644753994</t>
  </si>
  <si>
    <t>208</t>
  </si>
  <si>
    <t>145502480</t>
  </si>
  <si>
    <t>Profily ocelové tenkostěnné uzavřené svařované profily čtvercové,  jakost 11 375, délka 6m 50x50x4 mm</t>
  </si>
  <si>
    <t>-1871138922</t>
  </si>
  <si>
    <t>209</t>
  </si>
  <si>
    <t>767995117</t>
  </si>
  <si>
    <t>Montáž ostatních atypických zámečnických konstrukcí hmotnosti přes 250 do 500 kg</t>
  </si>
  <si>
    <t>157716473</t>
  </si>
  <si>
    <t>viz TZ a PD, v.č. 16, výpis prvků</t>
  </si>
  <si>
    <t>" Z/2  ochranná mříž stromů 3 ks - PÚ žárový pozink"   894,300</t>
  </si>
  <si>
    <t>210</t>
  </si>
  <si>
    <t>15411141R</t>
  </si>
  <si>
    <t>Profily ocelové ohýbané tenkostěnné otevřené tvaru L profily tvaru L rovnoramenné DIN59413 - S235JR dle EN10025 ( ČSN426949 ) 50 x 50 x 4 mm</t>
  </si>
  <si>
    <t>1827542124</t>
  </si>
  <si>
    <t>2,420*3,0/1000</t>
  </si>
  <si>
    <t>211</t>
  </si>
  <si>
    <t>15411142R</t>
  </si>
  <si>
    <t>Profily ocelové ohýbané tenkostěnné otevřené tvaru L profily tvaru L nerovnoramenné DIN59413 - S235JR dle EN10025 ( ČSN426949 ) 25 x 45 x 2 mm</t>
  </si>
  <si>
    <t>275093727</t>
  </si>
  <si>
    <t>248,500*3,0/1000</t>
  </si>
  <si>
    <t>212</t>
  </si>
  <si>
    <t>130102180</t>
  </si>
  <si>
    <t>Ocel profilová v jakosti 11 375 ocel profilová plochá konstrukční ocel válcovaná za tepla 50 x 5  mm</t>
  </si>
  <si>
    <t>1081452419</t>
  </si>
  <si>
    <t>(14,8+22,3+10,5)*3,0/1000</t>
  </si>
  <si>
    <t>213</t>
  </si>
  <si>
    <t>311971030</t>
  </si>
  <si>
    <t>Materiál spojovací speciální tyče závitové DIN 975 ocel třídy 4.6 pozinkované M12x 1000 mm</t>
  </si>
  <si>
    <t>-854286335</t>
  </si>
  <si>
    <t>4*3,0</t>
  </si>
  <si>
    <t>214</t>
  </si>
  <si>
    <t>767006R</t>
  </si>
  <si>
    <t xml:space="preserve">Zpracování dílenské dokumentace ochranné mříže stromů </t>
  </si>
  <si>
    <t>1891900586</t>
  </si>
  <si>
    <t>215</t>
  </si>
  <si>
    <t>767005R</t>
  </si>
  <si>
    <t xml:space="preserve">Žárové zinkování </t>
  </si>
  <si>
    <t>-1196612897</t>
  </si>
  <si>
    <t>"venkovní zábradlí"   115,341</t>
  </si>
  <si>
    <t>"mříže ke stromům"   894,300</t>
  </si>
  <si>
    <t>216</t>
  </si>
  <si>
    <t>767001R</t>
  </si>
  <si>
    <t>D/1, D/3 Dodávka a montáž hliníkových vstupních dveří, rozměr 800/1970 mm, vč. zárubně</t>
  </si>
  <si>
    <t>447320509</t>
  </si>
  <si>
    <t>217</t>
  </si>
  <si>
    <t>767002R</t>
  </si>
  <si>
    <t>D/2 Dodávka a montáž hliníkových vstupních dveří, rozměr 900/1970 mm, vč. zárubně</t>
  </si>
  <si>
    <t>1877221609</t>
  </si>
  <si>
    <t>218</t>
  </si>
  <si>
    <t>767003R</t>
  </si>
  <si>
    <t>D/4 Dodávka a montáž hliníkových vstupních dveří s nadsvětlíkem, rozměr 700/2200 mm, vč. zárubně</t>
  </si>
  <si>
    <t>620712884</t>
  </si>
  <si>
    <t>219</t>
  </si>
  <si>
    <t>767004R</t>
  </si>
  <si>
    <t>D/5 Dodávka a montáž hliníkových vstupních dveří, rozměr 900/1970 mm, vč. zárubně</t>
  </si>
  <si>
    <t>-556272559</t>
  </si>
  <si>
    <t>220</t>
  </si>
  <si>
    <t>767007R</t>
  </si>
  <si>
    <t>Dodávka a montáž krycí nástěné mřížky nerez pro ochranu nástěnného termostatu</t>
  </si>
  <si>
    <t>-1420162635</t>
  </si>
  <si>
    <t>"P/18"    3</t>
  </si>
  <si>
    <t>221</t>
  </si>
  <si>
    <t>767996702</t>
  </si>
  <si>
    <t>Demontáž ostatních zámečnických konstrukcí o hmotnosti jednotlivých dílů řezáním přes 50 do 100 kg</t>
  </si>
  <si>
    <t>-1192957055</t>
  </si>
  <si>
    <t>mříže  - váha 20 kg/m2</t>
  </si>
  <si>
    <t>"okna"  1,080*2,700*2,0+1,080*1,800*4,0+0,900*0,600</t>
  </si>
  <si>
    <t>"dveře"  0,900*2,100*2,0</t>
  </si>
  <si>
    <t>17,928*20</t>
  </si>
  <si>
    <t>222</t>
  </si>
  <si>
    <t>998767201</t>
  </si>
  <si>
    <t>Přesun hmot pro zámečnické konstrukce stanovený procentní sazbou z ceny vodorovná dopravní vzdálenost do 50 m v objektech výšky do 6 m</t>
  </si>
  <si>
    <t>2086384578</t>
  </si>
  <si>
    <t>777</t>
  </si>
  <si>
    <t>Podlahy lité</t>
  </si>
  <si>
    <t>223</t>
  </si>
  <si>
    <t>777615R</t>
  </si>
  <si>
    <t>Nátěry epoxidové podlah betonových dvojnásobné vč. penetrace</t>
  </si>
  <si>
    <t>-886950294</t>
  </si>
  <si>
    <t>skladba A, B (např. Weber.sys epox podklad a Weber.sys epox nátěr silnovrstvý, nebo jiný při zachování srovnatelných parametrů)</t>
  </si>
  <si>
    <t>224</t>
  </si>
  <si>
    <t>998777201</t>
  </si>
  <si>
    <t>Přesun hmot pro podlahy lité stanovený procentní sazbou z ceny vodorovná dopravní vzdálenost do 50 m v objektech výšky do 6 m</t>
  </si>
  <si>
    <t>1554733902</t>
  </si>
  <si>
    <t>781</t>
  </si>
  <si>
    <t>Dokončovací práce - obklady</t>
  </si>
  <si>
    <t>225</t>
  </si>
  <si>
    <t>781491021</t>
  </si>
  <si>
    <t>Montáž zrcadel lepených silikonovým tmelem na keramický obklad, plochy do 1 m2</t>
  </si>
  <si>
    <t>54438200</t>
  </si>
  <si>
    <t>"P/15"  3</t>
  </si>
  <si>
    <t>226</t>
  </si>
  <si>
    <t>781001R</t>
  </si>
  <si>
    <t>nerezové nástěnné zrcadlo 400x900 mm</t>
  </si>
  <si>
    <t>1313991920</t>
  </si>
  <si>
    <t>227</t>
  </si>
  <si>
    <t>998781201</t>
  </si>
  <si>
    <t>Přesun hmot pro obklady keramické stanovený procentní sazbou z ceny vodorovná dopravní vzdálenost do 50 m v objektech výšky do 6 m</t>
  </si>
  <si>
    <t>1548305857</t>
  </si>
  <si>
    <t>783</t>
  </si>
  <si>
    <t>Dokončovací práce - nátěry</t>
  </si>
  <si>
    <t>228</t>
  </si>
  <si>
    <t>783314201</t>
  </si>
  <si>
    <t>Základní antikorozní nátěr zámečnických konstrukcí jednonásobný syntetický standardní</t>
  </si>
  <si>
    <t>198783369</t>
  </si>
  <si>
    <t>zárubně</t>
  </si>
  <si>
    <t>(2,100*2,0+0,800)*0,200</t>
  </si>
  <si>
    <t>(2,100*2,0+0,900)*0,200</t>
  </si>
  <si>
    <t>překlady</t>
  </si>
  <si>
    <t>"I 120" 1,350*8,0*(0,120*2,0+0,070*4,0)</t>
  </si>
  <si>
    <t>"L 50/50/5" (1,200*4,0+1,000*5,0)*0,200</t>
  </si>
  <si>
    <t>"2x nátěr"  9,596*2,0</t>
  </si>
  <si>
    <t>229</t>
  </si>
  <si>
    <t>783317101</t>
  </si>
  <si>
    <t>Krycí nátěr (email) zámečnických konstrukcí jednonásobný syntetický standardní</t>
  </si>
  <si>
    <t>-376064771</t>
  </si>
  <si>
    <t>230</t>
  </si>
  <si>
    <t>783846523</t>
  </si>
  <si>
    <t>-133854666</t>
  </si>
  <si>
    <t>vč. 1x nátěr penetrací antigrafiti + 2x nátěr vrchní, mat</t>
  </si>
  <si>
    <t>stropy m.č. 1.02-1.04</t>
  </si>
  <si>
    <t>3,60+12,90+14,20</t>
  </si>
  <si>
    <t>stěny m.č. 1.02-1.04</t>
  </si>
  <si>
    <t>(1,900*2,0+1,680+2,740)*2,700</t>
  </si>
  <si>
    <t>ETICS stěny EPS + stěny MV+ ostění otvorů + podhled</t>
  </si>
  <si>
    <t>34,751+33,408+75,290*0,200+62,700</t>
  </si>
  <si>
    <t>"2x nátěr"  274,051*2,0</t>
  </si>
  <si>
    <t>231</t>
  </si>
  <si>
    <t>783001R</t>
  </si>
  <si>
    <t>Ochranný nátěr na bázi epoxidové pryskyřice na vnitřní stěny a stropy odolný proti chemikáliím a desinfekčním prostředkům</t>
  </si>
  <si>
    <t>878309425</t>
  </si>
  <si>
    <t>vč. 1x nátěr penetrací  + 2x nátěr vrchní, tónování dle investora</t>
  </si>
  <si>
    <t>stropy m.č. 1.01, 1.05-1.07</t>
  </si>
  <si>
    <t>11,80+13,90+3,10+3,40</t>
  </si>
  <si>
    <t xml:space="preserve">stěny </t>
  </si>
  <si>
    <t>(7,300+4,700+1,200+1,680+1,870)*2,700</t>
  </si>
  <si>
    <t>"odpočet otvorů"  -1,050*2,050-0,900*2,020-0,800*2,020</t>
  </si>
  <si>
    <t>(2,000+2,000+0,850)*2,0*2,700</t>
  </si>
  <si>
    <t>"odpočet otvorů"  -0,800*2,020</t>
  </si>
  <si>
    <t>(1,550*2,0+2,700+2,000)*2,700</t>
  </si>
  <si>
    <t>VM</t>
  </si>
  <si>
    <t>Venkovní mobiliář</t>
  </si>
  <si>
    <t>232</t>
  </si>
  <si>
    <t>VM001R</t>
  </si>
  <si>
    <t>Betonová sestava venkovního posezení</t>
  </si>
  <si>
    <t>589147451</t>
  </si>
  <si>
    <t>"P/8"  2</t>
  </si>
  <si>
    <t>233</t>
  </si>
  <si>
    <t>VM002R</t>
  </si>
  <si>
    <t>Dřevěný stojan na zamykání kol</t>
  </si>
  <si>
    <t>152935146</t>
  </si>
  <si>
    <t>"P/9"    1</t>
  </si>
  <si>
    <t>234</t>
  </si>
  <si>
    <t>VM003R</t>
  </si>
  <si>
    <t>Betonová prkna na lavičky</t>
  </si>
  <si>
    <t>-675965752</t>
  </si>
  <si>
    <t>"P/10"    40</t>
  </si>
  <si>
    <t>235</t>
  </si>
  <si>
    <t>VM004R</t>
  </si>
  <si>
    <t>Odpadkový koš s dřevěnými latěmi</t>
  </si>
  <si>
    <t>1777015856</t>
  </si>
  <si>
    <t>"P/11"    2</t>
  </si>
  <si>
    <t>OP</t>
  </si>
  <si>
    <t>Ostatní profese</t>
  </si>
  <si>
    <t>236</t>
  </si>
  <si>
    <t>OP001R</t>
  </si>
  <si>
    <t>Zpevněné plochy dle samostatného rozpočtu</t>
  </si>
  <si>
    <t>298689374</t>
  </si>
  <si>
    <t>237</t>
  </si>
  <si>
    <t>OP002R</t>
  </si>
  <si>
    <t>Ústřední vytápění dle samostatného rozpočtu</t>
  </si>
  <si>
    <t>-2102100593</t>
  </si>
  <si>
    <t>238</t>
  </si>
  <si>
    <t>OP003R</t>
  </si>
  <si>
    <t>Zdravotechnika dle samostatného rozpočtu</t>
  </si>
  <si>
    <t>-7757120</t>
  </si>
  <si>
    <t>239</t>
  </si>
  <si>
    <t>OP004R</t>
  </si>
  <si>
    <t>Vzduchotechnika dle samostatného rozpočtu</t>
  </si>
  <si>
    <t>-1916597283</t>
  </si>
  <si>
    <t>240</t>
  </si>
  <si>
    <t>OP005R</t>
  </si>
  <si>
    <t>Elektroinstalace dle samostatného rozpočtu</t>
  </si>
  <si>
    <t>-263355514</t>
  </si>
  <si>
    <t>02 -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</si>
  <si>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</si>
  <si>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</si>
  <si>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</si>
  <si>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</si>
  <si>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</si>
  <si>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</si>
  <si>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</si>
  <si>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</si>
  <si>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</si>
  <si>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012002000</t>
  </si>
  <si>
    <t>Hlavní tituly průvodních činností a nákladů průzkumné, geodetické a projektové práce geodetické práce</t>
  </si>
  <si>
    <t>1024</t>
  </si>
  <si>
    <t>1482244745</t>
  </si>
  <si>
    <t>013254000</t>
  </si>
  <si>
    <t>Průzkumné, geodetické a projektové práce projektové práce dokumentace stavby (výkresová a textová) skutečného provedení stavby</t>
  </si>
  <si>
    <t>2056029623</t>
  </si>
  <si>
    <t>VRN3</t>
  </si>
  <si>
    <t>Zařízení staveniště</t>
  </si>
  <si>
    <t>032002000</t>
  </si>
  <si>
    <t>Hlavní tituly průvodních činností a nákladů zařízení staveniště vybavení staveniště</t>
  </si>
  <si>
    <t>226059710</t>
  </si>
  <si>
    <t>zřízení staveništních rozvodů-přípojek, opravy a jejich odstranění</t>
  </si>
  <si>
    <t>náklady na spotřebu energií pro zařízení staveniště</t>
  </si>
  <si>
    <t>provizorní oplocení -montáž, nájem, demontáž</t>
  </si>
  <si>
    <t>pronájem prostor pro soc. zázemí pracovníků, osvětlení</t>
  </si>
  <si>
    <t>značení staveniště, dočasná dopravní opatření a značení</t>
  </si>
  <si>
    <t>zřízení zařízení  staveniště</t>
  </si>
  <si>
    <t>zrušení zařízení staveniště, úprava okolí a terénu do původního stavu</t>
  </si>
  <si>
    <t>035002000</t>
  </si>
  <si>
    <t>Hlavní tituly průvodních činností a nákladů zařízení staveniště pronájmy ploch, objektů</t>
  </si>
  <si>
    <t>808709873</t>
  </si>
  <si>
    <t>zábor pozemku</t>
  </si>
  <si>
    <t>VRN4</t>
  </si>
  <si>
    <t>Inženýrská činnost</t>
  </si>
  <si>
    <t>044002000</t>
  </si>
  <si>
    <t>Hlavní tituly průvodních činností a nákladů inženýrská činnost revize</t>
  </si>
  <si>
    <t>813906637</t>
  </si>
  <si>
    <t>045002000</t>
  </si>
  <si>
    <t>Hlavní tituly průvodních činností a nákladů inženýrská činnost kompletační a koordinační činnost</t>
  </si>
  <si>
    <t>316372389</t>
  </si>
  <si>
    <t>VRN7</t>
  </si>
  <si>
    <t>Provozní vlivy</t>
  </si>
  <si>
    <t>071002000</t>
  </si>
  <si>
    <t>Hlavní tituly průvodních činností a nákladů provozní vlivy provoz investora, třetích osob</t>
  </si>
  <si>
    <t>-323968624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</si>
  <si>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</si>
  <si>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</si>
  <si>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</si>
  <si>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</si>
  <si>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</si>
  <si>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</si>
  <si>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</si>
  <si>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</si>
  <si>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</si>
  <si>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</si>
  <si>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</si>
  <si>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</si>
  <si>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</si>
  <si>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</si>
  <si>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</si>
  <si>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</si>
  <si>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</si>
  <si>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</si>
  <si>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</si>
  <si>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</si>
  <si>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</si>
  <si>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</si>
  <si>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</si>
  <si>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</si>
  <si>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</si>
  <si>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</si>
  <si>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</si>
  <si>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</si>
  <si>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</si>
  <si>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</si>
  <si>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</si>
  <si>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</si>
  <si>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</si>
  <si>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</si>
  <si>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</si>
  <si>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</si>
  <si>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</si>
  <si>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</si>
  <si>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</si>
  <si>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</si>
  <si>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</si>
  <si>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</si>
  <si>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</si>
  <si>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</si>
  <si>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</si>
  <si>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</si>
  <si>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</si>
  <si>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</si>
  <si>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</si>
  <si>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</si>
  <si>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</si>
  <si>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</si>
  <si>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</si>
  <si>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</si>
  <si>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</si>
  <si>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</si>
  <si>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</si>
  <si>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</si>
  <si>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</si>
  <si>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</si>
  <si>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</si>
  <si>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</si>
  <si>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</si>
  <si>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</si>
  <si>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</si>
  <si>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</si>
  <si>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</si>
  <si>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</si>
  <si>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</si>
  <si>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</si>
  <si>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</si>
  <si>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</si>
  <si>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</si>
  <si>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</si>
  <si>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</si>
  <si>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</si>
  <si>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</si>
  <si>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</si>
  <si>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</si>
  <si>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</si>
  <si>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</si>
  <si>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</si>
  <si>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</si>
  <si>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</si>
  <si>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</si>
  <si>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</si>
  <si>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</si>
  <si>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</si>
  <si>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</si>
  <si>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</si>
  <si>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</si>
  <si>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</si>
  <si>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</si>
  <si>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</si>
  <si>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</si>
  <si>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</si>
  <si>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</si>
  <si>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</si>
  <si>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</si>
  <si>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</si>
  <si>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</si>
  <si>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</si>
  <si>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</si>
  <si>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</si>
  <si>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</si>
  <si>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</si>
  <si>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</si>
  <si>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</si>
  <si>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</si>
  <si>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</si>
  <si>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</si>
  <si>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</si>
  <si>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</si>
  <si>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</si>
  <si>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</si>
  <si>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</si>
  <si>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</si>
  <si>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</si>
  <si>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</si>
  <si>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</si>
  <si>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</si>
  <si>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</si>
  <si>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</si>
  <si>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</si>
  <si>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</si>
  <si>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</si>
  <si>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</si>
  <si>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</si>
  <si>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</si>
  <si>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</si>
  <si>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</si>
  <si>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</si>
  <si>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</si>
  <si>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</si>
  <si>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</si>
  <si>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</si>
  <si>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</si>
  <si>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</si>
  <si>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</si>
  <si>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</si>
  <si>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</si>
  <si>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</si>
  <si>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</si>
  <si>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</si>
  <si>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</si>
  <si>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</si>
  <si>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</si>
  <si>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</si>
  <si>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</si>
  <si>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</si>
  <si>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</si>
  <si>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</si>
  <si>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</si>
  <si>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</si>
  <si>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</si>
  <si>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</si>
  <si>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</si>
  <si>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</si>
  <si>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</si>
  <si>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</si>
  <si>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</si>
  <si>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</si>
  <si>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</si>
  <si>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</si>
  <si>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</si>
  <si>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</si>
  <si>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</si>
  <si>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</si>
  <si>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</si>
  <si>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</si>
  <si>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</si>
  <si>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</si>
  <si>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</si>
  <si>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</si>
  <si>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</si>
  <si>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</si>
  <si>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</si>
  <si>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</si>
  <si>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</si>
  <si>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</si>
  <si>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</si>
  <si>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</si>
  <si>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</si>
  <si>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</si>
  <si>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</si>
  <si>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</si>
  <si>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</si>
  <si>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</si>
  <si>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</si>
  <si>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Antigraffiti preventivní nátěr omítek hladkých omítek hladkých, zrnitých tenkovrstvých nebo štukových trvalý pro opakované odstraňování graffiti v počtu do 100 cyklů,včetně penetrace podklad</t>
  </si>
  <si>
    <t>Export VZ</t>
  </si>
  <si>
    <t>List obsahuje:</t>
  </si>
  <si>
    <t>3.0</t>
  </si>
  <si>
    <t/>
  </si>
  <si>
    <t>False</t>
  </si>
  <si>
    <t>{70ed9012-2eb1-4c11-9496-296b9f0cfaf2}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</si>
  <si>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</si>
  <si>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</si>
  <si>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</si>
  <si>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</si>
  <si>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</si>
  <si>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</si>
  <si>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</si>
  <si>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</si>
  <si>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618-03/17</t>
  </si>
  <si>
    <t>Stavba:</t>
  </si>
  <si>
    <t>Rekonstrukce objektu na ul. Svornosti p.č.st. 3202, Ostrava Zábřeh</t>
  </si>
  <si>
    <t>0,1</t>
  </si>
  <si>
    <t>KSO:</t>
  </si>
  <si>
    <t>801 21</t>
  </si>
  <si>
    <t>CC-CZ:</t>
  </si>
  <si>
    <t>127</t>
  </si>
  <si>
    <t>1</t>
  </si>
  <si>
    <t>Místo:</t>
  </si>
  <si>
    <t xml:space="preserve"> </t>
  </si>
  <si>
    <t>Datum:</t>
  </si>
  <si>
    <t>30. 10. 2017</t>
  </si>
  <si>
    <t>10</t>
  </si>
  <si>
    <t>100</t>
  </si>
  <si>
    <t>Zadavatel:</t>
  </si>
  <si>
    <t>IČ:</t>
  </si>
  <si>
    <t>MO Ostrava-Jih, Horní 791/3, Ostrava Hrabůvka</t>
  </si>
  <si>
    <t>DIČ:</t>
  </si>
  <si>
    <t>Uchazeč:</t>
  </si>
  <si>
    <t>Projektant:</t>
  </si>
  <si>
    <t>POEL, spol.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</si>
  <si>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</si>
  <si>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</si>
  <si>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</si>
  <si>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</si>
  <si>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</si>
  <si>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</si>
  <si>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</si>
  <si>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</si>
  <si>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</si>
  <si>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</si>
  <si>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</si>
  <si>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</si>
  <si>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</si>
  <si>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</si>
  <si>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</si>
  <si>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</si>
  <si>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</si>
  <si>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</si>
  <si>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</si>
  <si>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</si>
  <si>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</si>
  <si>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</si>
  <si>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</si>
  <si>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</si>
  <si>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</si>
  <si>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</si>
  <si>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</si>
  <si>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</si>
  <si>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</si>
  <si>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</si>
  <si>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</si>
  <si>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</si>
  <si>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</si>
  <si>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</si>
  <si>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</si>
  <si>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</si>
  <si>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</si>
  <si>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</si>
  <si>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</si>
  <si>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</si>
  <si>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</si>
  <si>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</si>
  <si>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Stavební práce a ostatní profese</t>
  </si>
  <si>
    <t>STA</t>
  </si>
  <si>
    <t>{e39b290a-5aea-413b-8725-e32374247312}</t>
  </si>
  <si>
    <t>2</t>
  </si>
  <si>
    <t>02</t>
  </si>
  <si>
    <t>Vedlejší a ostatní náklady</t>
  </si>
  <si>
    <t>{60be1d8f-a9c9-46ef-a242-73680c928f57}</t>
  </si>
  <si>
    <t>Zpět na list:</t>
  </si>
  <si>
    <t>KRYCÍ LIST SOUPISU</t>
  </si>
  <si>
    <t>Objekt:</t>
  </si>
  <si>
    <t>01 - Stavební práce a ostatní profese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</si>
  <si>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</si>
  <si>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</si>
  <si>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</si>
  <si>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</si>
  <si>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</si>
  <si>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</si>
  <si>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</si>
  <si>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</si>
  <si>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</si>
  <si>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</si>
  <si>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</si>
  <si>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</si>
  <si>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</si>
  <si>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</si>
  <si>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</si>
  <si>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</si>
  <si>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</si>
  <si>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</si>
  <si>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</si>
  <si>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</si>
  <si>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731 - Ústřední vytápění - kotelny</t>
  </si>
  <si>
    <t xml:space="preserve">    740 - Elektromontáže 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</si>
  <si>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</si>
  <si>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</si>
  <si>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</si>
  <si>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</si>
  <si>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</si>
  <si>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</si>
  <si>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</si>
  <si>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VM - Venkovní mobiliář</t>
  </si>
  <si>
    <t xml:space="preserve">    OP - Ostatní profese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</si>
  <si>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</si>
  <si>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</si>
  <si>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</si>
  <si>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</si>
  <si>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</si>
  <si>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</si>
  <si>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</si>
  <si>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</si>
  <si>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</si>
  <si>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</si>
  <si>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</si>
  <si>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</si>
  <si>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</si>
  <si>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</si>
  <si>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</si>
  <si>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</si>
  <si>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</si>
  <si>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</si>
  <si>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</si>
  <si>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130001R</t>
  </si>
  <si>
    <t>Odkopání základu trakčního stožáru, vyřezání drážky pro chráničku veřejného osvětlení, zásyp výkopu, uvedení do původního stavu</t>
  </si>
  <si>
    <t>kpl</t>
  </si>
  <si>
    <t>4</t>
  </si>
  <si>
    <t>1434717376</t>
  </si>
  <si>
    <t>139711101</t>
  </si>
  <si>
    <t>Vykopávka v uzavřených prostorách s naložením výkopku na dopravní prostředek v hornině tř. 1 až 4</t>
  </si>
  <si>
    <t>m3</t>
  </si>
  <si>
    <t>CS ÚRS 2016 01</t>
  </si>
  <si>
    <t>-1738551511</t>
  </si>
  <si>
    <t>VV</t>
  </si>
  <si>
    <t>viz TZ a PD, v.č. 09</t>
  </si>
  <si>
    <t>na úroveň -0,550, odměřeno z výkresu dwg</t>
  </si>
  <si>
    <t>(25,400+16,400*3,0)*0,290</t>
  </si>
  <si>
    <t>pro šachty a drenážní potrubí</t>
  </si>
  <si>
    <t>0,500*0,500*0,650*4,0</t>
  </si>
  <si>
    <t>(3,300+1,400*2,0)*0,300*0,650</t>
  </si>
  <si>
    <t>Součet</t>
  </si>
  <si>
    <t>3</t>
  </si>
  <si>
    <t>161101501</t>
  </si>
  <si>
    <t>Svislé přemístění výkopku nošením bez naložení, avšak s vyprázdněním nádoby na hromady nebo do dopravního prostředku, na každých, třeba i započatých 3 m výšky z horniny tř. 1 až 4</t>
  </si>
  <si>
    <t>1266441768</t>
  </si>
  <si>
    <t>162201211</t>
  </si>
  <si>
    <t>Vodorovné přemístění výkopku stavebním kolečkem s vyprázdněním kolečka na hromady nebo do dopravního prostředku na vzdálenost do 10 m z horniny tř. 1 až 4</t>
  </si>
  <si>
    <t>-1947620734</t>
  </si>
  <si>
    <t>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</si>
  <si>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</si>
  <si>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</si>
  <si>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409251959</t>
  </si>
  <si>
    <t>6</t>
  </si>
  <si>
    <t>171201201</t>
  </si>
  <si>
    <t>Uložení sypaniny na skládky</t>
  </si>
  <si>
    <t>-2061530469</t>
  </si>
  <si>
    <t>7</t>
  </si>
  <si>
    <t>171201211</t>
  </si>
  <si>
    <t>Uložení sypaniny poplatek za uložení sypaniny na skládce (skládkovné)</t>
  </si>
  <si>
    <t>t</t>
  </si>
  <si>
    <t>909946749</t>
  </si>
  <si>
    <t>23,474*1,7</t>
  </si>
  <si>
    <t>8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</si>
  <si>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</si>
  <si>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</t>
  </si>
  <si>
    <t>-830223163</t>
  </si>
  <si>
    <t>viz TZ a PD, v.č. 05</t>
  </si>
  <si>
    <t>vysypání betonové skruže pod chrličem</t>
  </si>
  <si>
    <t>((3,14*0,600*0,600)/4)*0,300</t>
  </si>
  <si>
    <t>9</t>
  </si>
  <si>
    <t>M</t>
  </si>
  <si>
    <t>583374030</t>
  </si>
  <si>
    <t>Kamenivo přírodní těžené pro stavební účely  PTK  (drobné, hrubé, štěrkopísky) kamenivo dekorační (kačírek) frakce 16/32</t>
  </si>
  <si>
    <t>-927941255</t>
  </si>
  <si>
    <t>0,085*2 'Přepočtené koeficientem množství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</si>
  <si>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</si>
  <si>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</si>
  <si>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883850608</t>
  </si>
  <si>
    <t>viz TZ a PD, v.č. 07, 11</t>
  </si>
  <si>
    <t>šachty a drenážní potrubí</t>
  </si>
  <si>
    <t>-((3,14*0,315*0,315)/4)*0,400*4,0</t>
  </si>
  <si>
    <t>11</t>
  </si>
  <si>
    <t>583438800</t>
  </si>
  <si>
    <t>Kamenivo přírodní drcené hutné pro stavební účely PDK (drobné, hrubé a štěrkodrť) kamenivo drcené hrubé d&gt;=2 a D&lt;=45 mm (ČSN EN 13043 ) d&gt;=2 a D&gt;=4 mm (ČSN EN 12620, ČSN EN 13139 ) d&gt;=1 a D&gt;=2 mm (ČSN EN 13242) frakce   8-16    praná  Olbramovice</t>
  </si>
  <si>
    <t>484208339</t>
  </si>
  <si>
    <t>1,715*2 'Přepočtené koeficientem množství</t>
  </si>
  <si>
    <t>Zakládání</t>
  </si>
  <si>
    <t>12</t>
  </si>
  <si>
    <t>213141111</t>
  </si>
  <si>
    <t>Zřízení vrstvy z geotextilie filtrační, separační, odvodňovací, ochranné, výztužné nebo protierozní v rovině nebo ve sklonu do 1:5, šířky do 3 m</t>
  </si>
  <si>
    <t>m2</t>
  </si>
  <si>
    <t>-635668615</t>
  </si>
  <si>
    <t>25,400+16,400*3,0</t>
  </si>
  <si>
    <t>13</t>
  </si>
  <si>
    <t>693110620</t>
  </si>
  <si>
    <t>Geotextilie geotextilie netkané vzráběné technologií vpichování z polyesterových vláken geoNetex M 300 g/m2,  šíře 200 cm</t>
  </si>
  <si>
    <t>-1281245783</t>
  </si>
  <si>
    <t>74,6*1,15 'Přepočtené koeficientem množství</t>
  </si>
  <si>
    <t>14</t>
  </si>
  <si>
    <t>215901101</t>
  </si>
  <si>
    <t>Zhutnění podloží pod násypy z rostlé horniny tř. 1 až 4 z hornin soudružných do 92 % PS a nesoudržných sypkých relativní ulehlosti I(d) do 0,8</t>
  </si>
  <si>
    <t>291130742</t>
  </si>
  <si>
    <t>viz TZ a PD, v.č. 09, 07</t>
  </si>
  <si>
    <t>úroveň -0,500, odměřeno z výkresu dwg</t>
  </si>
  <si>
    <t>23321111R</t>
  </si>
  <si>
    <t>Zemní ocelové vruty pro ploty a dopravní značky průměru 89 mm, délky 800 mm</t>
  </si>
  <si>
    <t>kus</t>
  </si>
  <si>
    <t>-1268520200</t>
  </si>
  <si>
    <t>viz TZ a PD, v.č. 18</t>
  </si>
  <si>
    <t>"kotvení venkovního zábradlí"   3</t>
  </si>
  <si>
    <t>16</t>
  </si>
  <si>
    <t>271532212</t>
  </si>
  <si>
    <t>Podsyp pod základové konstrukce se zhutněním a urovnáním povrchu z kameniva hrubého, frakce 16 - 32 mm</t>
  </si>
  <si>
    <t>-1897065807</t>
  </si>
  <si>
    <t>úroveň -0,550, odměřeno z výkresu dwg</t>
  </si>
  <si>
    <t>(25,400+16,400*3,0)*0,300</t>
  </si>
  <si>
    <t>17</t>
  </si>
  <si>
    <t>273313711</t>
  </si>
  <si>
    <t>Základy z betonu prostého desky z betonu kamenem neprokládaného tř. C 20/25</t>
  </si>
  <si>
    <t>-749697945</t>
  </si>
  <si>
    <t>odměřeno z výkresu dwg</t>
  </si>
  <si>
    <t>(16,500+15,400+16,800+25,500)*0,100</t>
  </si>
  <si>
    <t>18</t>
  </si>
  <si>
    <t>273351215</t>
  </si>
  <si>
    <t>Bednění základových stěn desek svislé nebo šikmé (odkloněné), půdorysně přímé nebo zalomené ve volných nebo zapažených jámách, rýhách, šachtách, včetně případných vzpěr zřízení</t>
  </si>
  <si>
    <t>-789414090</t>
  </si>
  <si>
    <t>(2,807+6,830+3,158+2,293+3,047+2,183+2,775+7,084)*0,100</t>
  </si>
  <si>
    <t>19</t>
  </si>
  <si>
    <t>273351216</t>
  </si>
  <si>
    <t>Bednění základových stěn desek svislé nebo šikmé (odkloněné), půdorysně přímé nebo zalomené ve volných nebo zapažených jámách, rýhách, šachtách, včetně případných vzpěr odstranění</t>
  </si>
  <si>
    <t>1256559221</t>
  </si>
  <si>
    <t>20</t>
  </si>
  <si>
    <t>273362021</t>
  </si>
  <si>
    <t>Výztuž základů desek ze svařovaných sítí z drátů typu KARI</t>
  </si>
  <si>
    <t>1372982216</t>
  </si>
  <si>
    <t>kari síť  100/100/6 mm, váha 4,335 kg/m2</t>
  </si>
  <si>
    <t>(25,400+16,400*3,0)*4,335/1000</t>
  </si>
  <si>
    <t>"přípočet navíc 20% - složitý tvar základů"  0,323*0,2</t>
  </si>
  <si>
    <t>Svislé a kompletní konstrukce</t>
  </si>
  <si>
    <t>311101211</t>
  </si>
  <si>
    <t>Vytvoření prostupů nebo suchých kanálků v betonových zdech nosných z monolitického betonu a železobetonu vodorovných, šikmých, obloukových, zalomených, svislých vložkami z trub, prefabrikovaných dílců, dutinových tvarovek, apod., bez jejich dodání do 0,02 m2 trvale osazenými na sraz, včetně polohového zajištění v bednění při betonáži, vnější průřezové plochy</t>
  </si>
  <si>
    <t>m</t>
  </si>
  <si>
    <t>1590633426</t>
  </si>
  <si>
    <t>22</t>
  </si>
  <si>
    <t>286193240</t>
  </si>
  <si>
    <t>Trubky z ostatních plastů systém GEBERIT trubky PE-HD trubka, d 160</t>
  </si>
  <si>
    <t>-537079876</t>
  </si>
  <si>
    <t>chráničky</t>
  </si>
  <si>
    <t>0,300*5,0</t>
  </si>
  <si>
    <t>23</t>
  </si>
  <si>
    <t>311238113</t>
  </si>
  <si>
    <t>Zdivo nosné jednovrstvé z cihel děrovaných POROTHERM vnitřní klasické, spojené na pero a drážku na maltu MVC, pevnost cihel P10, tl. zdiva 240 mm</t>
  </si>
  <si>
    <t>469920981</t>
  </si>
  <si>
    <t>viz TZ a PD, v.č. 05, 07</t>
  </si>
  <si>
    <t>obvodové zdivo</t>
  </si>
  <si>
    <t>(3,060+2,293+3,047+2,185+2,700+2,740)*2,850</t>
  </si>
  <si>
    <t>(6,840+7,080)*2,400</t>
  </si>
  <si>
    <t>odpočet otvorů</t>
  </si>
  <si>
    <t>-1,050*2,050*2,0-0,900*1,800-1,500*1,800-0,850*2,700</t>
  </si>
  <si>
    <t>zazdívka otvorů</t>
  </si>
  <si>
    <t>"m.č. 1.03"    0,700*2,020</t>
  </si>
  <si>
    <t>24</t>
  </si>
  <si>
    <t>317944321</t>
  </si>
  <si>
    <t>Válcované nosníky dodatečně osazované do připravených otvorů bez zazdění hlav do č. 12</t>
  </si>
  <si>
    <t>-1452766517</t>
  </si>
  <si>
    <t>překlad a) -  I 120, váha 11,1 kg/m</t>
  </si>
  <si>
    <t>1,350*8,0*11,1/1000</t>
  </si>
  <si>
    <t>překlad b), c) - L 50/50/5 mm, váha 4,03 kg/m</t>
  </si>
  <si>
    <t>1,200*4,0*4,03/1000</t>
  </si>
  <si>
    <t>1,000*5,0*4,03/1000</t>
  </si>
  <si>
    <t>25</t>
  </si>
  <si>
    <t>341361821</t>
  </si>
  <si>
    <t>Výztuž stěn a příček nosných svislých nebo šikmých, rovných nebo oblých z betonářské oceli 10 505 (R) nebo BSt 500</t>
  </si>
  <si>
    <t>976865100</t>
  </si>
  <si>
    <t>výztuž pr. 12 mm, délka 300 mm, váha 0,888 kg/m, v každé druhé ložné spáře, vč. vyvrtání otvorů do zdiva</t>
  </si>
  <si>
    <t>obvodové zdivo tl. 250 mm</t>
  </si>
  <si>
    <t>2,850*8,0</t>
  </si>
  <si>
    <t>2,400*4,0</t>
  </si>
  <si>
    <t>zazdívka otvorů tl. 300 mm</t>
  </si>
  <si>
    <t>"m.č. 1.03"    2,020*2,0</t>
  </si>
  <si>
    <t>příčky tl. 115 mm</t>
  </si>
  <si>
    <t>"m.č. 1.04"    2,020*2,0</t>
  </si>
  <si>
    <t>zdivo tl. 200 mm</t>
  </si>
  <si>
    <t>2,700*2,0</t>
  </si>
  <si>
    <t>příčky tl. 100 mm</t>
  </si>
  <si>
    <t>2,850*6,0</t>
  </si>
  <si>
    <t>příčky tl. 150 mm</t>
  </si>
  <si>
    <t>Mezisoučet</t>
  </si>
  <si>
    <t>"počet kotev"  68,380/0,500</t>
  </si>
  <si>
    <t>"výztuž 140 ks"   140*0,300*0,888/1000</t>
  </si>
  <si>
    <t>26</t>
  </si>
  <si>
    <t>342248146</t>
  </si>
  <si>
    <t>Příčky jednoduché z cihel děrovaných POROTHERM spojených na pero a drážku broušených, lepených PUR pěnou, pevnost cihel P10, tl. příčky 115 mm</t>
  </si>
  <si>
    <t>-915434432</t>
  </si>
  <si>
    <t>"m.č. 1.04"    0,900*2,020</t>
  </si>
  <si>
    <t>27</t>
  </si>
  <si>
    <t>342272612</t>
  </si>
  <si>
    <t>Stěny z přesných pórobetonových tvárnic YTONG výplňové a oddělovací pevné hladkých jakékoli pevnosti na tenké maltové lože, tloušťka stěny 200 mm, objemová hmotnost 500 kg/m3</t>
  </si>
  <si>
    <t>-1824657844</t>
  </si>
  <si>
    <t>"m.č. 1.01"    0,900*2,700</t>
  </si>
  <si>
    <t>28</t>
  </si>
  <si>
    <t>342273323</t>
  </si>
  <si>
    <t>Příčky z pórobetonových přesných příčkovek (YTONG) na pero a drážku (PD), objemové hmotnosti 500 kg/m3 na tenké maltové lože, tloušťky příčky 100 mm</t>
  </si>
  <si>
    <t>1848078586</t>
  </si>
  <si>
    <t>(1,997+0,805+1,817)*2,850</t>
  </si>
  <si>
    <t>-0,800*2,020</t>
  </si>
  <si>
    <t>m.č. 1.07, 1.03 - výlevka</t>
  </si>
  <si>
    <t>(1,500+1,200+0,850)*1,200</t>
  </si>
  <si>
    <t>29</t>
  </si>
  <si>
    <t>342273523</t>
  </si>
  <si>
    <t>Příčky z pórobetonových přesných příčkovek (YTONG) na pero a drážku (PD), objemové hmotnosti 500 kg/m3 na tenké maltové lože, tloušťky příčky 150 mm</t>
  </si>
  <si>
    <t>1648618280</t>
  </si>
  <si>
    <t>1,680*2,850</t>
  </si>
  <si>
    <t>30</t>
  </si>
  <si>
    <t>346244381</t>
  </si>
  <si>
    <t>Plentování ocelových válcovaných nosníků jednostranné cihlami na maltu, výška stojiny do 200 mm</t>
  </si>
  <si>
    <t>-332184210</t>
  </si>
  <si>
    <t xml:space="preserve">překlad a) </t>
  </si>
  <si>
    <t>1,350*0,120*2,0*4,0</t>
  </si>
  <si>
    <t>Úpravy povrchů, podlahy a osazování výplní</t>
  </si>
  <si>
    <t>31</t>
  </si>
  <si>
    <t>611131101</t>
  </si>
  <si>
    <t>Podkladní a spojovací vrstva vnitřních omítaných ploch cementový postřik nanášený ručně celoplošně stropů</t>
  </si>
  <si>
    <t>405461280</t>
  </si>
  <si>
    <t>"z tabulky místností"  11,80+3,60+12,90+14,20+13,90+3,10+3,40</t>
  </si>
  <si>
    <t>32</t>
  </si>
  <si>
    <t>611131121</t>
  </si>
  <si>
    <t>Podkladní a spojovací vrstva vnitřních omítaných ploch penetrace akrylát-silikonová nanášená ručně stropů</t>
  </si>
  <si>
    <t>-1550673201</t>
  </si>
  <si>
    <t>"viz Cementový postřik stropů..."    62,900</t>
  </si>
  <si>
    <t>33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</si>
  <si>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</si>
  <si>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</si>
  <si>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1883269425</t>
  </si>
  <si>
    <t>34</t>
  </si>
  <si>
    <t>612131101</t>
  </si>
  <si>
    <t>Podkladní a spojovací vrstva vnitřních omítaných ploch cementový postřik nanášený ručně celoplošně stěn</t>
  </si>
  <si>
    <t>-1430057786</t>
  </si>
  <si>
    <t>nové a stávající zdivo - odměřeno z výkresu dwg</t>
  </si>
  <si>
    <t>m.č. 1.01</t>
  </si>
  <si>
    <t>(7,300+4,700+1,200)*2,700</t>
  </si>
  <si>
    <t>"ostění"  (1,050+2,050*2,0)*0,150</t>
  </si>
  <si>
    <t>"odpočet otvorů"  -1,050*2,050-0,900*2,020</t>
  </si>
  <si>
    <t>m.č. 1.02</t>
  </si>
  <si>
    <t>(1,900*2,0+2,700)*2,700</t>
  </si>
  <si>
    <t>"ostění"  (1,050+2,050*2,0)*0,150*2,0</t>
  </si>
  <si>
    <t>"odpočet otvorů"  -1,050*2,050</t>
  </si>
  <si>
    <t>m.č. 1.03</t>
  </si>
  <si>
    <t>7,900*2,700+6,840*2,250</t>
  </si>
  <si>
    <t>"ostění"  (0,950+2,050*2,0)*0,150+6,840*0,150</t>
  </si>
  <si>
    <t>"odpočet otvorů"  -0,950*2,050</t>
  </si>
  <si>
    <t>m.č. 1.04</t>
  </si>
  <si>
    <t>8,700*2,700+7,080*2,250</t>
  </si>
  <si>
    <t>"ostění"  (0,950+2,050*2,0)*0,150+7,080*0,150</t>
  </si>
  <si>
    <t>m.č. 1.05</t>
  </si>
  <si>
    <t>(2,034+2,780+2,148+7,400)*2,700</t>
  </si>
  <si>
    <t>"ostění"  0,900*0,150*2,0</t>
  </si>
  <si>
    <t>"odpočet otvorů"  -0,950*2,050-0,900*1,800-1,500*1,800</t>
  </si>
  <si>
    <t>m.č. 1.06</t>
  </si>
  <si>
    <t>1,900*2,0*2,700</t>
  </si>
  <si>
    <t>m.č. 1.07</t>
  </si>
  <si>
    <t>(1,550*2,0+2,700)*2,700</t>
  </si>
  <si>
    <t>"ostění"  2,700*2,0*0,150</t>
  </si>
  <si>
    <t>"odpočet otvorů"  -0,850*2,700</t>
  </si>
  <si>
    <t>35</t>
  </si>
  <si>
    <t>612131121</t>
  </si>
  <si>
    <t>Podkladní a spojovací vrstva vnitřních omítaných ploch penetrace akrylát-silikonová nanášená ručně stěn</t>
  </si>
  <si>
    <t>120095449</t>
  </si>
  <si>
    <t>"VCM omítka štuková"  182,446</t>
  </si>
  <si>
    <t>"potažení stěn štukem"   30,783</t>
  </si>
  <si>
    <t>36</t>
  </si>
  <si>
    <t>612142001</t>
  </si>
  <si>
    <t>Potažení vnitřních ploch pletivem v ploše nebo pruzích, na plném podkladu sklovláknitým vtlačením do tmelu stěn</t>
  </si>
  <si>
    <t>618842016</t>
  </si>
  <si>
    <t xml:space="preserve">nové příčky </t>
  </si>
  <si>
    <t>m.č. 1.01, 1.06</t>
  </si>
  <si>
    <t>(1,680+1,817+0,805+1,997)*2,0*2,700</t>
  </si>
  <si>
    <t>"odpočet otvorů"  -0,800*2,020*2,0</t>
  </si>
  <si>
    <t>37</t>
  </si>
  <si>
    <t>612311131</t>
  </si>
  <si>
    <t>Potažení vnitřních ploch štukem tloušťky do 3 mm svislých konstrukcí stěn</t>
  </si>
  <si>
    <t>2042423331</t>
  </si>
  <si>
    <t>"viz Potažení vnitřních stěn pletivem..."  30,783</t>
  </si>
  <si>
    <t>38</t>
  </si>
  <si>
    <t>612321141</t>
  </si>
  <si>
    <t>Omítka vápenocementová vnitřních ploch nanášená ručně dvouvrstvá, tloušťky jádrové omítky do 10 mm a tloušťky štuku do 3 mm štuková svislých konstrukcí stěn</t>
  </si>
  <si>
    <t>-289664224</t>
  </si>
  <si>
    <t>"viz Cementový postřik vnitřních stěn..."  182,446</t>
  </si>
  <si>
    <t>39</t>
  </si>
  <si>
    <t>612325301</t>
  </si>
  <si>
    <t>Vápenocementová nebo vápenná omítka ostění nebo nadpraží hladká</t>
  </si>
  <si>
    <t>-1153938652</t>
  </si>
  <si>
    <t>m.č. 1.03, 1.04</t>
  </si>
  <si>
    <t>(0,950+2,050*2,0)*0,300*2,0</t>
  </si>
  <si>
    <t>40</t>
  </si>
  <si>
    <t>621131121</t>
  </si>
  <si>
    <t>Podkladní a spojovací vrstva vnějších omítaných ploch penetrace akrylát-silikonová nanášená ručně podhledů</t>
  </si>
  <si>
    <t>546068468</t>
  </si>
  <si>
    <t>viz TZ a PD, v.č. 06, 07, 20</t>
  </si>
  <si>
    <t>pod ETICS - odměřeno z výkresu dwg</t>
  </si>
  <si>
    <t>62,700</t>
  </si>
  <si>
    <t>41</t>
  </si>
  <si>
    <t>621221011</t>
  </si>
  <si>
    <t>Montáž kontaktního zateplení z desek z minerální vlny s podélnou orientací vláken na vnější podhledy, tloušťky desek přes 40 do 80 mm</t>
  </si>
  <si>
    <t>1884435113</t>
  </si>
  <si>
    <t>skladba S2 -odměřeno z výkresu dwg</t>
  </si>
  <si>
    <t>42</t>
  </si>
  <si>
    <t>631515190</t>
  </si>
  <si>
    <t>Vlákno minerální a výrobky z něj (desky, skruže, pásy, rohože, vložkové pytle apod.) desky z orientovaných vláken ISOVER - izolace stěn deska ISOVER TF PROFI, s podélnou orientací vláken pro zateplovací systémy 500 x 1000 mm, la = 0,039 W/mK tl. 50 mm</t>
  </si>
  <si>
    <t>130690110</t>
  </si>
  <si>
    <t>62,7*1,02 'Přepočtené koeficientem množství</t>
  </si>
  <si>
    <t>43</t>
  </si>
  <si>
    <t>621325102</t>
  </si>
  <si>
    <t>Oprava vápenné nebo vápenocementové omítky vnějších ploch stupně členitosti 1 hladké podhledů, v rozsahu opravované plochy přes 10 do 30%</t>
  </si>
  <si>
    <t>-649652425</t>
  </si>
  <si>
    <t>viz TZ a PD, v.č. 03, 04, 09</t>
  </si>
  <si>
    <t>"podhled"  77,600</t>
  </si>
  <si>
    <t>44</t>
  </si>
  <si>
    <t>621531011</t>
  </si>
  <si>
    <t>Omítka tenkovrstvá silikonová vnějších ploch probarvená, včetně penetrace podkladu zrnitá, tloušťky 1,5 mm podhledů</t>
  </si>
  <si>
    <t>388696023</t>
  </si>
  <si>
    <t>45</t>
  </si>
  <si>
    <t>622131121</t>
  </si>
  <si>
    <t>Podkladní a spojovací vrstva vnějších omítaných ploch penetrace akrylát-silikonová nanášená ručně stěn</t>
  </si>
  <si>
    <t>526272285</t>
  </si>
  <si>
    <t>viz TZ a PD, v.č. 05, 07, 13</t>
  </si>
  <si>
    <t>stávající stěny</t>
  </si>
  <si>
    <t>109,360</t>
  </si>
  <si>
    <t>pod ETICS - EPS 100 mm, MV 100 mm, ostění</t>
  </si>
  <si>
    <t>34,751+33,408+75,290*0,200</t>
  </si>
  <si>
    <t>46</t>
  </si>
  <si>
    <t>622142001</t>
  </si>
  <si>
    <t>Potažení vnějších ploch pletivem v ploše nebo pruzích, na plném podkladu sklovláknitým vtlačením do tmelu stěn</t>
  </si>
  <si>
    <t>1415179494</t>
  </si>
  <si>
    <t>viz TZ a PD, v.č. 07, 05</t>
  </si>
  <si>
    <t>"stávající stěny"  (3,400*2,0+5,200*2,0+2,750*2,0)*2,700</t>
  </si>
  <si>
    <t>"atika"  50,600*0,950</t>
  </si>
  <si>
    <t>47</t>
  </si>
  <si>
    <t>622211021</t>
  </si>
  <si>
    <t>Montáž kontaktního zateplení z polystyrenových desek nebo z kombinovaných desek na vnější stěny, tloušťky desek přes 80 do 120 mm</t>
  </si>
  <si>
    <t>1238157467</t>
  </si>
  <si>
    <t>EPS 100 mm</t>
  </si>
  <si>
    <t>(3,060+2,293+3,047+2,185+2,700+2,740)*(2,850-0,300)</t>
  </si>
  <si>
    <t>-1,050*(2,050-0,150)*2,0-0,900*1,800-1,500*1,800-0,850*(2,700-0,150)</t>
  </si>
  <si>
    <t>XPS 100 mm</t>
  </si>
  <si>
    <t>(3,060+2,293+3,047+2,185+2,700+2,740)*0,300</t>
  </si>
  <si>
    <t>-1,050*0,150*2,0-0,850*0,150</t>
  </si>
  <si>
    <t>48</t>
  </si>
  <si>
    <t>283759380</t>
  </si>
  <si>
    <t>Desky z lehčených plastů desky polystyrénové fasádní typ EPS 70 F fasádní, stabilizovaný, samozhášivý objemová hmotnost 15 až 20 kg/m3 rozměr 1000 x 500 mm, lambda 0,039 W/m K 1000 x 500 x 100 mm</t>
  </si>
  <si>
    <t>1656119112</t>
  </si>
  <si>
    <t>30,386</t>
  </si>
  <si>
    <t>30,386*1,02 'Přepočtené koeficientem množství</t>
  </si>
  <si>
    <t>49</t>
  </si>
  <si>
    <t>283763720</t>
  </si>
  <si>
    <t>Desky z lehčených plastů desky z extrudovaného polystyrenu desky z extrudovaného polystyrenu URSA tepelně izolační desky s třídou hořlavosti "C1" - těžce hořlavý rovná hrana  - I  (G) polodrážka   - L (S) perodrážka  - FT (NF) povrch hladký nebo strukturo</t>
  </si>
  <si>
    <t>2141364587</t>
  </si>
  <si>
    <t>4,365</t>
  </si>
  <si>
    <t>4,365*1,02 'Přepočtené koeficientem množství</t>
  </si>
  <si>
    <t>50</t>
  </si>
  <si>
    <t>622212001</t>
  </si>
  <si>
    <t>Montáž kontaktního zateplení vnějšího ostění nebo nadpraží z polystyrenových desek hloubky špalet do 200 mm, tloušťky desek do 40 mm</t>
  </si>
  <si>
    <t>548148755</t>
  </si>
  <si>
    <t>"1"  (1,140+0,450)*2,0*6,0</t>
  </si>
  <si>
    <t>"2"  (1,160+0,450)*2,0*6,0</t>
  </si>
  <si>
    <t>"3"  (1,500+1,800)*2,0*1,0</t>
  </si>
  <si>
    <t>"4"   (0,900+1,800)*2,0*1,0</t>
  </si>
  <si>
    <t>"D/1, D/3, D/5" (0,950+2,050*2,0)*3,0</t>
  </si>
  <si>
    <t>"D/2"  (1,050+2,050*2,0)*1,0</t>
  </si>
  <si>
    <t>"D/4"  (0,850*2,700*2,0)*1,0</t>
  </si>
  <si>
    <t>51</t>
  </si>
  <si>
    <t>283759310</t>
  </si>
  <si>
    <t>Desky z lehčených plastů desky polystyrénové fasádní typ EPS 70 F fasádní, stabilizovaný, samozhášivý objemová hmotnost 15 až 20 kg/m3 rozměr 1000 x 500 mm, lambda 0,039 W/m K 1000 x 500 x  30 mm</t>
  </si>
  <si>
    <t>-1284103659</t>
  </si>
  <si>
    <t>75,290*0,200</t>
  </si>
  <si>
    <t>52</t>
  </si>
  <si>
    <t>622221021</t>
  </si>
  <si>
    <t>Montáž kontaktního zateplení z desek z minerální vlny s podélnou orientací vláken na vnější stěny, tloušťky desek přes 80 do 120 mm</t>
  </si>
  <si>
    <t>340754150</t>
  </si>
  <si>
    <t>v oblouku</t>
  </si>
  <si>
    <t>53</t>
  </si>
  <si>
    <t>631515130</t>
  </si>
  <si>
    <t>Vlákno minerální a výrobky z něj (desky, skruže, pásy, rohože, vložkové pytle apod.) desky z orientovaných vláken ISOVER - izolace stěn deska ISOVER NF 333, s kolmou orientací vláken pro zateplovací systémy 333 x 1000 mm tl.100 mm</t>
  </si>
  <si>
    <t>1771948242</t>
  </si>
  <si>
    <t>33,408*1,02 'Přepočtené koeficientem množství</t>
  </si>
  <si>
    <t>54</t>
  </si>
  <si>
    <t>622252002</t>
  </si>
  <si>
    <t>Montáž lišt kontaktního zateplení ostatních stěnových, dilatačních apod. lepených do tmelu</t>
  </si>
  <si>
    <t>681454935</t>
  </si>
  <si>
    <t>"APU"  75,290</t>
  </si>
  <si>
    <t>"rohové"   117,790</t>
  </si>
  <si>
    <t>"parapetní"  16,200</t>
  </si>
  <si>
    <t>"nadpraží"   70,354</t>
  </si>
  <si>
    <t>"dilatační"  18,000</t>
  </si>
  <si>
    <t>55</t>
  </si>
  <si>
    <t>590514750</t>
  </si>
  <si>
    <t>Kontaktní zateplovací systémy příslušenství kontaktních zateplovacích systémů profil okenní začišťovací s tkaninou Thermospoj 6 mm/2,4 m</t>
  </si>
  <si>
    <t>-392291998</t>
  </si>
  <si>
    <t>75,29*1,05 'Přepočtené koeficientem množství</t>
  </si>
  <si>
    <t>56</t>
  </si>
  <si>
    <t>590514800</t>
  </si>
  <si>
    <t>Kontaktní zateplovací systémy příslušenství kontaktních zateplovacích systémů lišta rohová s tkaninou - rohovník  2,5m Al 10/10 cm</t>
  </si>
  <si>
    <t>-160134999</t>
  </si>
  <si>
    <t>ostění otvorů</t>
  </si>
  <si>
    <t>" viz APU lišty"    75,290</t>
  </si>
  <si>
    <t>nároží</t>
  </si>
  <si>
    <t>0,900*6,0+2,650*14,0</t>
  </si>
  <si>
    <t>117,79*1,05 'Přepočtené koeficientem množství</t>
  </si>
  <si>
    <t>57</t>
  </si>
  <si>
    <t>590515120</t>
  </si>
  <si>
    <t>Kontaktní zateplovací systémy příslušenství kontaktních zateplovacích systémů profil okenní s nepřiznanou okapnicí - Thermospoj LPE plast 2 m</t>
  </si>
  <si>
    <t>-1836067430</t>
  </si>
  <si>
    <t>1,140*6,0+1,160*6,0+1,500+0,900</t>
  </si>
  <si>
    <t>16,2*1,05 'Přepočtené koeficientem množství</t>
  </si>
  <si>
    <t>58</t>
  </si>
  <si>
    <t>590515100</t>
  </si>
  <si>
    <t>Kontaktní zateplovací systémy příslušenství kontaktních zateplovacích systémů profil okenní s nepřiznanou okapnicí - Thermospoj LTU plast 2,0 m</t>
  </si>
  <si>
    <t>-324907230</t>
  </si>
  <si>
    <t>parapety oken</t>
  </si>
  <si>
    <t>1,140*6,0+1,160*6,0+1,500+0,900+0,950*3,0+1,050+0,850</t>
  </si>
  <si>
    <t>atika</t>
  </si>
  <si>
    <t>12,351*4,0</t>
  </si>
  <si>
    <t>70,354*1,05 'Přepočtené koeficientem množství</t>
  </si>
  <si>
    <t>59</t>
  </si>
  <si>
    <t>590515000</t>
  </si>
  <si>
    <t>Kontaktní zateplovací systémy příslušenství kontaktních zateplovacích systémů dilatační profil stěnový E,  dl. 2,5 m</t>
  </si>
  <si>
    <t>34295059</t>
  </si>
  <si>
    <t>"odhad"   3,600*5,0</t>
  </si>
  <si>
    <t>60</t>
  </si>
  <si>
    <t>622325102</t>
  </si>
  <si>
    <t>Oprava vápenné nebo vápenocementové omítky vnějších ploch stupně členitosti 1 hladké stěn, v rozsahu opravované plochy přes 10 do 30%</t>
  </si>
  <si>
    <t>-1093078404</t>
  </si>
  <si>
    <t>"stěny"  (3,400*2,0+5,200*2,0+2,750*2,0)*2,700</t>
  </si>
  <si>
    <t>61</t>
  </si>
  <si>
    <t>622001R</t>
  </si>
  <si>
    <t>Vyplnění spár cementovou maltou</t>
  </si>
  <si>
    <t>272967221</t>
  </si>
  <si>
    <t>viz TZ, vč. penetrace spár</t>
  </si>
  <si>
    <t>odhad - bude upřesněno po otlučení omítek</t>
  </si>
  <si>
    <t>62</t>
  </si>
  <si>
    <t>622531011</t>
  </si>
  <si>
    <t>Omítka tenkovrstvá silikonová vnějších ploch probarvená, včetně penetrace podkladu zrnitá, tloušťky 1,5 mm stěn</t>
  </si>
  <si>
    <t>1873465118</t>
  </si>
  <si>
    <t>stěny s ETICS - EPS + MV+ ostění</t>
  </si>
  <si>
    <t>stěny stávající</t>
  </si>
  <si>
    <t>(3,000*2,0+2,300*2,0+2,300*2,0)*2,650</t>
  </si>
  <si>
    <t>"odpočet otvorů"    -0,950*2,050*2,0</t>
  </si>
  <si>
    <t>12,351*4,0*0,900</t>
  </si>
  <si>
    <t>63</t>
  </si>
  <si>
    <t>622003R</t>
  </si>
  <si>
    <t>Omítka modelační vnějších stěn vč. penetrace</t>
  </si>
  <si>
    <t>282058632</t>
  </si>
  <si>
    <t>64</t>
  </si>
  <si>
    <t>629991011</t>
  </si>
  <si>
    <t>Zakrytí vnějších ploch před znečištěním včetně pozdějšího odkrytí výplní otvorů a svislých ploch fólií přilepenou lepící páskou</t>
  </si>
  <si>
    <t>-1117252581</t>
  </si>
  <si>
    <t>viz TZ a PD, v.č. 05, výpis prvků</t>
  </si>
  <si>
    <t>"1"  1,140*0,450*6,0</t>
  </si>
  <si>
    <t>"2"  1,160*0,450*6,0</t>
  </si>
  <si>
    <t>"3"  1,500*1,800*1,0</t>
  </si>
  <si>
    <t>"4"   0,900*1,800*1,0</t>
  </si>
  <si>
    <t>"D/1, D/3, D/5" 0,950*2,050*3,0</t>
  </si>
  <si>
    <t>"D/2"  1,050*2,050*1,0</t>
  </si>
  <si>
    <t>"D/4"  0,850*2,700*1,0</t>
  </si>
  <si>
    <t>65</t>
  </si>
  <si>
    <t>629995101</t>
  </si>
  <si>
    <t>Očištění vnějších ploch tlakovou vodou omytím</t>
  </si>
  <si>
    <t>1894071102</t>
  </si>
  <si>
    <t>vč. vymytí spár po odstranění zálivkové malty , odměřeno z výkresu dwg</t>
  </si>
  <si>
    <t>66</t>
  </si>
  <si>
    <t>629999022</t>
  </si>
  <si>
    <t>Příplatky k cenám úprav vnějších povrchů za zvýšenou pracnost při provádění omítek zaoblených ploch, poloměr zaoblení přes 100 mm</t>
  </si>
  <si>
    <t>-110085759</t>
  </si>
  <si>
    <t>vnější omítka - silikonová + modelační</t>
  </si>
  <si>
    <t>(1,800*6,0*2,700)*2,0</t>
  </si>
  <si>
    <t>vnitřní omítka  - hrubá + štuk</t>
  </si>
  <si>
    <t>((2,500*3,0+3,100*3,0)*2,700)*2,0</t>
  </si>
  <si>
    <t>67</t>
  </si>
  <si>
    <t>631362021</t>
  </si>
  <si>
    <t>Výztuž mazanin ze svařovaných sítí z drátů typu KARI</t>
  </si>
  <si>
    <t>459032679</t>
  </si>
  <si>
    <t>kari síť 150/150/60mm, váha 3,033 kg/m2</t>
  </si>
  <si>
    <t>" z tabulky místností"  (11,80+3,60+12,90+14,20+13,90+3,10+3,40)*3,033/1000</t>
  </si>
  <si>
    <t>"přípočet navíc 20% - složitý tvar dispozice"  0,191*0,2</t>
  </si>
  <si>
    <t>68</t>
  </si>
  <si>
    <t>632450132</t>
  </si>
  <si>
    <t>Potěr cementový vyrovnávací ze suchých směsí v ploše o průměrné (střední) tl. přes 20 do 30 mm</t>
  </si>
  <si>
    <t>-1582603354</t>
  </si>
  <si>
    <t>skladba A</t>
  </si>
  <si>
    <t>m.č. 1.02 -1.04, 1.06</t>
  </si>
  <si>
    <t>3,60+12,90+14,20+0,900*0,900</t>
  </si>
  <si>
    <t>69</t>
  </si>
  <si>
    <t>632450134</t>
  </si>
  <si>
    <t>Potěr cementový vyrovnávací ze suchých směsí v ploše o průměrné (střední) tl. přes 40 do 50 mm</t>
  </si>
  <si>
    <t>1513261349</t>
  </si>
  <si>
    <t>" z tabulky místností"  11,80+3,60+12,90+14,20+13,90+3,10+3,40</t>
  </si>
  <si>
    <t>70</t>
  </si>
  <si>
    <t>632451109</t>
  </si>
  <si>
    <t>Potěr cementový samonivelační ze suchých směsí tloušťky přes 20 do 25 mm</t>
  </si>
  <si>
    <t>1605677031</t>
  </si>
  <si>
    <t>skladba B</t>
  </si>
  <si>
    <t>m.č. 1.01, 1.05, 1.06</t>
  </si>
  <si>
    <t>11,80+13,90+(3,10-0,900*0,900)</t>
  </si>
  <si>
    <t>71</t>
  </si>
  <si>
    <t>642942611</t>
  </si>
  <si>
    <t>Osazování zárubní nebo rámů kovových dveřních lisovaných nebo z úhelníků bez dveřních křídel, na montážní pěnu, o ploše otvoru do 2,5 m2</t>
  </si>
  <si>
    <t>1835993271</t>
  </si>
  <si>
    <t>"m.č. 1.05, 1.06"   2</t>
  </si>
  <si>
    <t>72</t>
  </si>
  <si>
    <t>553311990</t>
  </si>
  <si>
    <t>Zárubně kovové zárubně ocelové pro zdění - s těsněním, kapsové závěsy H 110 DV 700 L/P</t>
  </si>
  <si>
    <t>-799822990</t>
  </si>
  <si>
    <t>73</t>
  </si>
  <si>
    <t>553312010</t>
  </si>
  <si>
    <t>Zárubně kovové zárubně ocelové pro zdění - s těsněním, kapsové závěsy H 110 DV 800 L/P</t>
  </si>
  <si>
    <t>632632129</t>
  </si>
  <si>
    <t>74</t>
  </si>
  <si>
    <t>642001R</t>
  </si>
  <si>
    <t>Montáž hasicího přístroje</t>
  </si>
  <si>
    <t>ks</t>
  </si>
  <si>
    <t>1704379432</t>
  </si>
  <si>
    <t>75</t>
  </si>
  <si>
    <t>449321130</t>
  </si>
  <si>
    <t>Přístroje hasicí ruční práškové TEPOSTOP PG 6 LE</t>
  </si>
  <si>
    <t>-623004489</t>
  </si>
  <si>
    <t>Trubní vedení</t>
  </si>
  <si>
    <t>76</t>
  </si>
  <si>
    <t>837351921</t>
  </si>
  <si>
    <t>Výměna kameninových tvarovek na potrubí z trub kameninových v otevřeném výkopu s integrovaným těsněním odbočných DN 200</t>
  </si>
  <si>
    <t>-1187862824</t>
  </si>
  <si>
    <t>viz TZ a PD, v.č. 11</t>
  </si>
  <si>
    <t>"napojení drenáže na kanlizační potrubí"   1</t>
  </si>
  <si>
    <t>77</t>
  </si>
  <si>
    <t>59711743R</t>
  </si>
  <si>
    <t xml:space="preserve">Tvarovky kameninové kanalizační hrdlové s integrovaným spojem odbočky jednoduché kolmé (úhel 90°) DN 200/100 mm  L = 50 cm  </t>
  </si>
  <si>
    <t>1632448383</t>
  </si>
  <si>
    <t>78</t>
  </si>
  <si>
    <t>894401211</t>
  </si>
  <si>
    <t>Osazení betonových dílců pro šachty skruží rovných</t>
  </si>
  <si>
    <t>-142163221</t>
  </si>
  <si>
    <t>"vsak pod chrličem"    1</t>
  </si>
  <si>
    <t>79</t>
  </si>
  <si>
    <t>894001R</t>
  </si>
  <si>
    <t>Skruž betonová JS 600/300/80 mm</t>
  </si>
  <si>
    <t>1219390608</t>
  </si>
  <si>
    <t>80</t>
  </si>
  <si>
    <t>895170101</t>
  </si>
  <si>
    <t>Drenážní šachta z polypropylenu PP DN 300 pro napojení potrubí D 80/110</t>
  </si>
  <si>
    <t>-1176218731</t>
  </si>
  <si>
    <t>"š1-š4"    4</t>
  </si>
  <si>
    <t>81</t>
  </si>
  <si>
    <t>895170131</t>
  </si>
  <si>
    <t>Drenážní šachta z polypropylenu PP DN 300 poklop plastový (pro zatížení) pochůzí (1,5 t)</t>
  </si>
  <si>
    <t>-1814852565</t>
  </si>
  <si>
    <t>82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</si>
  <si>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</si>
  <si>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</si>
  <si>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-1102691630</t>
  </si>
  <si>
    <t>3,400+1,400+1,700</t>
  </si>
  <si>
    <t>83</t>
  </si>
  <si>
    <t>899661311</t>
  </si>
  <si>
    <t>Zřízení filtračního obalu drenážních trubek ze skelné tkaniny, slaměných rohoží apod. proti zarůstání kořeny, zanášení zemitými částicemi nebo pískem DN do 130</t>
  </si>
  <si>
    <t>1363830265</t>
  </si>
  <si>
    <t>"potrubí"  (3,400+1,400+1,700)*0,500</t>
  </si>
  <si>
    <t>"šachty"  2,000*4,0</t>
  </si>
  <si>
    <t>84</t>
  </si>
  <si>
    <t>693110640</t>
  </si>
  <si>
    <t>Geotextilie geotextilie netkané vzráběné technologií vpichování z polyesterových vláken geoNetex M 500 g/m2,  šíře 200 cm</t>
  </si>
  <si>
    <t>187949762</t>
  </si>
  <si>
    <t>Ostatní konstrukce a práce, bourání</t>
  </si>
  <si>
    <t>85</t>
  </si>
  <si>
    <t>941311111</t>
  </si>
  <si>
    <t>Montáž lešení řadového modulového lehkého pracovního s podlahami s provozním zatížením tř. 3 do 200 kg/m2 šířky tř. SW06 přes 0,6 do 0,9 m, výšky do 10 m</t>
  </si>
  <si>
    <t>1088149895</t>
  </si>
  <si>
    <t>(12,500+1,000+12,500)*2,0*4,700</t>
  </si>
  <si>
    <t>86</t>
  </si>
  <si>
    <t>941311211</t>
  </si>
  <si>
    <t>Montáž lešení řadového modulového lehkého pracovního s podlahami s provozním zatížením tř. 3 do 200 kg/m2 Příplatek za první a každý další den použití lešení k ceně -1111 nebo -1112</t>
  </si>
  <si>
    <t>-2106745390</t>
  </si>
  <si>
    <t>244,4*45 'Přepočtené koeficientem množství</t>
  </si>
  <si>
    <t>87</t>
  </si>
  <si>
    <t>941311811</t>
  </si>
  <si>
    <t>Demontáž lešení řadového modulového lehkého pracovního s podlahami s provozním zatížením tř. 3 do 200 kg/m2 šířky SW06 přes 0,6 do 0,9 m, výšky do 10 m</t>
  </si>
  <si>
    <t>-482115434</t>
  </si>
  <si>
    <t>88</t>
  </si>
  <si>
    <t>944511111</t>
  </si>
  <si>
    <t>Montáž ochranné sítě zavěšené na konstrukci lešení z textilie z umělých vláken</t>
  </si>
  <si>
    <t>-534340014</t>
  </si>
  <si>
    <t>89</t>
  </si>
  <si>
    <t>944511211</t>
  </si>
  <si>
    <t>Montáž ochranné sítě Příplatek za první a každý další den použití sítě k ceně -1111</t>
  </si>
  <si>
    <t>-2096628221</t>
  </si>
  <si>
    <t>90</t>
  </si>
  <si>
    <t>944511811</t>
  </si>
  <si>
    <t>Demontáž ochranné sítě zavěšené na konstrukci lešení z textilie z umělých vláken</t>
  </si>
  <si>
    <t>270394947</t>
  </si>
  <si>
    <t>91</t>
  </si>
  <si>
    <t>944711113</t>
  </si>
  <si>
    <t>Montáž záchytné stříšky zřizované současně s lehkým nebo těžkým lešením, šířky přes 2,0 do 2,5 m</t>
  </si>
  <si>
    <t>801447933</t>
  </si>
  <si>
    <t>92</t>
  </si>
  <si>
    <t>944711213</t>
  </si>
  <si>
    <t>Montáž záchytné stříšky Příplatek za první a každý další den použití záchytné stříšky k ceně -1113</t>
  </si>
  <si>
    <t>330091889</t>
  </si>
  <si>
    <t>2,5*45 'Přepočtené koeficientem množství</t>
  </si>
  <si>
    <t>93</t>
  </si>
  <si>
    <t>944711813</t>
  </si>
  <si>
    <t>Demontáž záchytné stříšky zřizované současně s lehkým nebo těžkým lešením, šířky přes 2,0 do 2,5 m</t>
  </si>
  <si>
    <t>1173295276</t>
  </si>
  <si>
    <t>94</t>
  </si>
  <si>
    <t>949101111</t>
  </si>
  <si>
    <t>Lešení pomocné pracovní pro objekty pozemních staveb pro zatížení do 150 kg/m2, o výšce lešeňové podlahy do 1,9 m</t>
  </si>
  <si>
    <t>330323148</t>
  </si>
  <si>
    <t>95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</si>
  <si>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</si>
  <si>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</t>
  </si>
  <si>
    <t>-1500169678</t>
  </si>
  <si>
    <t>96</t>
  </si>
  <si>
    <t>962031132</t>
  </si>
  <si>
    <t>Bourání příček z cihel, tvárnic nebo příčkovek z cihel pálených, plných nebo dutých na maltu vápennou nebo vápenocementovou, tl. do 100 mm</t>
  </si>
  <si>
    <t>889447730</t>
  </si>
  <si>
    <t>m.č. 1.01, 1.03, 1.05</t>
  </si>
  <si>
    <t>(1,900*3,0+2,421+2,986)*2,700</t>
  </si>
  <si>
    <t>-0,900*0,600-0,900*2,020*3,0</t>
  </si>
  <si>
    <t>(1,500+0,895)*2,700</t>
  </si>
  <si>
    <t>m.č. 1.06-1.09</t>
  </si>
  <si>
    <t>(0,500+0,600+0,595+0,600+0,500+0,600+3,315)*2,700*2,0</t>
  </si>
  <si>
    <t>(1,500*2,0+1,300+2,600+2,200+3,100+0,900+0,850*2,0)*2,700</t>
  </si>
  <si>
    <t>-0,600*0,600*3,0</t>
  </si>
  <si>
    <t>-0,700*2,020*7,0</t>
  </si>
  <si>
    <t>97</t>
  </si>
  <si>
    <t>962032230</t>
  </si>
  <si>
    <t>Bourání zdiva nadzákladového z cihel nebo tvárnic z cihel pálených nebo vápenopískových, na maltu vápennou nebo vápenocementovou, objemu do 1 m3</t>
  </si>
  <si>
    <t>1813112505</t>
  </si>
  <si>
    <t>0,500*0,150*2,700</t>
  </si>
  <si>
    <t>1,000*0,300*2,700</t>
  </si>
  <si>
    <t>1,050*0,300*2,100</t>
  </si>
  <si>
    <t>m.č. 1.09</t>
  </si>
  <si>
    <t>0,950*0,300*2,100</t>
  </si>
  <si>
    <t>98</t>
  </si>
  <si>
    <t>962032231</t>
  </si>
  <si>
    <t>Bourání zdiva nadzákladového z cihel nebo tvárnic z cihel pálených nebo vápenopískových, na maltu vápennou nebo vápenocementovou, objemu přes 1 m3</t>
  </si>
  <si>
    <t>-352479245</t>
  </si>
  <si>
    <t>1,080*5,0*0,300*0,900</t>
  </si>
  <si>
    <t>99</t>
  </si>
  <si>
    <t>962032631</t>
  </si>
  <si>
    <t>Bourání zdiva nadzákladového z cihel nebo tvárnic komínového z cihel pálených, šamotových nebo vápenopískových nad střechou na maltu vápennou nebo vápenocementovou</t>
  </si>
  <si>
    <t>1003335989</t>
  </si>
  <si>
    <t>1,100*(3,14*0,800*0,800)/4*3,0</t>
  </si>
  <si>
    <t>962052210</t>
  </si>
  <si>
    <t>Bourání zdiva železobetonového nadzákladového, objemu do 1 m3</t>
  </si>
  <si>
    <t>-2061566483</t>
  </si>
  <si>
    <t>patky komínů na střeše</t>
  </si>
  <si>
    <t>1,200*1,200*0,200*3,0</t>
  </si>
  <si>
    <t>101</t>
  </si>
  <si>
    <t>965041341</t>
  </si>
  <si>
    <t>Bourání podkladů pod dlažby nebo litých celistvých podlah a mazanin škvárobetonových tl. do 100 mm, plochy přes 4 m2</t>
  </si>
  <si>
    <t>-307264500</t>
  </si>
  <si>
    <t>viz TZ a PD, v.č. 09, 04</t>
  </si>
  <si>
    <t>"betonová mazanina"   (19,02+13,20*3,0)*0,050</t>
  </si>
  <si>
    <t>"podkladní beton" (19,02+13,20*3,0)*0,100</t>
  </si>
  <si>
    <t>102</t>
  </si>
  <si>
    <t>965049111</t>
  </si>
  <si>
    <t>Bourání podkladů pod dlažby nebo litých celistvých podlah a mazanin Příplatek k cenám za bourání mazanin betonových se svařovanou sítí, tl. do 100 mm</t>
  </si>
  <si>
    <t>-972276713</t>
  </si>
  <si>
    <t>103</t>
  </si>
  <si>
    <t>965081213</t>
  </si>
  <si>
    <t>Bourání podlah ostatních bez podkladního lože nebo mazaniny z dlaždic s jakoukoliv výplní spár keramických nebo xylolitových tl. do 10 mm, plochy přes 1 m2</t>
  </si>
  <si>
    <t>-806562561</t>
  </si>
  <si>
    <t>" z tabulky místností"  5,50+12,10+5,25+11,50+7,10+5,80+2,60+0,90+2,90</t>
  </si>
  <si>
    <t>104</t>
  </si>
  <si>
    <t>965081611</t>
  </si>
  <si>
    <t>Odsekání soklíků včetně otlučení podkladní omítky až na zdivo rovných</t>
  </si>
  <si>
    <t>1567720748</t>
  </si>
  <si>
    <t>1,900*3,0+1,700+1,600+0,700</t>
  </si>
  <si>
    <t>-0,900*3,0</t>
  </si>
  <si>
    <t>2,900*2,0+2,150+0,900*2,0+1,500*2,0+0,100*2,0</t>
  </si>
  <si>
    <t>-0,900</t>
  </si>
  <si>
    <t>2,400+2,900+1,200+0,150+0,500+1,900</t>
  </si>
  <si>
    <t>6,200</t>
  </si>
  <si>
    <t>105</t>
  </si>
  <si>
    <t>965082923</t>
  </si>
  <si>
    <t>Odstranění násypu pod podlahami nebo ochranného násypu na střechách tl. do 100 mm, plochy přes 2 m2</t>
  </si>
  <si>
    <t>-1219345852</t>
  </si>
  <si>
    <t>(19,02+13,20*3,0)*0,100</t>
  </si>
  <si>
    <t>106</t>
  </si>
  <si>
    <t>966031313</t>
  </si>
  <si>
    <t>Vybourání částí říms z cihel vyložených do 250 mm tl. do 300 mm</t>
  </si>
  <si>
    <t>-688887680</t>
  </si>
  <si>
    <t>vnější parapet</t>
  </si>
  <si>
    <t>(1,080*4,0+0,900*2,0)*2,0</t>
  </si>
  <si>
    <t>107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</si>
  <si>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</si>
  <si>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</si>
  <si>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473214641</t>
  </si>
  <si>
    <t>m.č. 1.02, 1.09</t>
  </si>
  <si>
    <t>2,100*2,0*0,300*2,0</t>
  </si>
  <si>
    <t>108</t>
  </si>
  <si>
    <t>968072455</t>
  </si>
  <si>
    <t>Vybourání kovových rámů oken s křídly, dveřních zárubní, vrat, stěn, ostění nebo obkladů dveřních zárubní, plochy do 2 m2</t>
  </si>
  <si>
    <t>609666161</t>
  </si>
  <si>
    <t>0,800*1,970*5,0</t>
  </si>
  <si>
    <t>0,600*1,970*8,0</t>
  </si>
  <si>
    <t>109</t>
  </si>
  <si>
    <t>968072747</t>
  </si>
  <si>
    <t>Vybourání kovových rámů oken s křídly, dveřních zárubní, vrat, stěn, ostění nebo obkladů stěn výkladních pevných nebo otevíratelných, plochy přes 4 m2</t>
  </si>
  <si>
    <t>-1344792595</t>
  </si>
  <si>
    <t>1,080*2,700*2,0+1,080*1,800*4,0</t>
  </si>
  <si>
    <t>1,080*2,700*6,0</t>
  </si>
  <si>
    <t>110</t>
  </si>
  <si>
    <t>968082015</t>
  </si>
  <si>
    <t>Vybourání plastových rámů oken s křídly, dveřních zárubní, vrat rámu oken s křídly zdvojenými, plochy do 1 m2</t>
  </si>
  <si>
    <t>-1225140985</t>
  </si>
  <si>
    <t>0,900*0,600</t>
  </si>
  <si>
    <t>0,600*0,600*3,0</t>
  </si>
  <si>
    <t>111</t>
  </si>
  <si>
    <t>969011121</t>
  </si>
  <si>
    <t>Vybourání vodovodního, plynového a pod. vedení DN do 52 mm</t>
  </si>
  <si>
    <t>268676640</t>
  </si>
  <si>
    <t>m.č. 1.04, 1.02</t>
  </si>
  <si>
    <t>1,500+2,500</t>
  </si>
  <si>
    <t>112</t>
  </si>
  <si>
    <t>974031144</t>
  </si>
  <si>
    <t>Vysekání rýh ve zdivu cihelném na maltu vápennou nebo vápenocementovou do hl. 70 mm a šířky do 150 mm</t>
  </si>
  <si>
    <t>-155549537</t>
  </si>
  <si>
    <t>překlad a) -  I 120</t>
  </si>
  <si>
    <t>1,350*4,0*2,0</t>
  </si>
  <si>
    <t>113</t>
  </si>
  <si>
    <t>977131113</t>
  </si>
  <si>
    <t>Vrty příklepovými vrtáky do cihelného zdiva nebo prostého betonu průměru 12 mm</t>
  </si>
  <si>
    <t>1921013055</t>
  </si>
  <si>
    <t>provázání nového zdiva se stávajícím, hl. vrtu 150 mm</t>
  </si>
  <si>
    <t>"počet kotev 140 ks"  140*0,150</t>
  </si>
  <si>
    <t>114</t>
  </si>
  <si>
    <t>977151118</t>
  </si>
  <si>
    <t>Jádrové vrty diamantovými korunkami do stavebních materiálů (železobetonu, betonu, cihel, obkladů, dlažeb, kamene) průměru přes 90 do 100 mm</t>
  </si>
  <si>
    <t>1018506710</t>
  </si>
  <si>
    <t>viz TZ a PD, v.č. 06</t>
  </si>
  <si>
    <t>prostupy stropem pro ZTI, VZT, anténní stožár</t>
  </si>
  <si>
    <t>0,200*4,0</t>
  </si>
  <si>
    <t>115</t>
  </si>
  <si>
    <t>977151125</t>
  </si>
  <si>
    <t>Jádrové vrty diamantovými korunkami do stavebních materiálů (železobetonu, betonu, cihel, obkladů, dlažeb, kamene) průměru přes 180 do 200 mm</t>
  </si>
  <si>
    <t>-645279115</t>
  </si>
  <si>
    <t>prostupy stávajícími základy</t>
  </si>
  <si>
    <t>0,300*5</t>
  </si>
  <si>
    <t>116</t>
  </si>
  <si>
    <t>978011191</t>
  </si>
  <si>
    <t>Otlučení vápenných nebo vápenocementových omítek vnitřních ploch stropů, v rozsahu přes 50 do 100 %</t>
  </si>
  <si>
    <t>1477703560</t>
  </si>
  <si>
    <t>117</t>
  </si>
  <si>
    <t>978013191</t>
  </si>
  <si>
    <t>Otlučení vápenných nebo vápenocementových omítek vnitřních ploch stěn s vyškrabáním spar, s očištěním zdiva, v rozsahu přes 50 do 100 %</t>
  </si>
  <si>
    <t>-2080445696</t>
  </si>
  <si>
    <t>(2,900*2,0+2,200)*2,700*3,0</t>
  </si>
  <si>
    <t>(2,700*2,0+2,100*2,0+2,700*3,0)*2,700</t>
  </si>
  <si>
    <t>"odpočet otvorů"  -0,900*2,020*4,0-0,700*2,020*2,0</t>
  </si>
  <si>
    <t>118</t>
  </si>
  <si>
    <t>978015341</t>
  </si>
  <si>
    <t>Otlučení vápenných nebo vápenocementových omítek vnějších ploch s vyškrabáním spar a s očištěním zdiva stupně členitosti 1 a 2, v rozsahu přes 10 do 30 %</t>
  </si>
  <si>
    <t>-1795574568</t>
  </si>
  <si>
    <t>119</t>
  </si>
  <si>
    <t>978001R</t>
  </si>
  <si>
    <t>Odstranění zálivkové malty ze spár</t>
  </si>
  <si>
    <t>-2039784367</t>
  </si>
  <si>
    <t>viz TZ</t>
  </si>
  <si>
    <t>120</t>
  </si>
  <si>
    <t>978059541</t>
  </si>
  <si>
    <t>Odsekání obkladů stěn včetně otlučení podkladní omítky až na zdivo z obkládaček vnitřních, z jakýchkoliv materiálů, plochy přes 1 m2</t>
  </si>
  <si>
    <t>-276304752</t>
  </si>
  <si>
    <t>0,850*2,000</t>
  </si>
  <si>
    <t>(0,500+0,600+0,850)*2,000</t>
  </si>
  <si>
    <t>(2,650*2,0+2,200)*2,000</t>
  </si>
  <si>
    <t>-0,900*2,000</t>
  </si>
  <si>
    <t>(2,980+1,850+2,650*2,0+0,200*2,0+1,000*2,0)*2,000</t>
  </si>
  <si>
    <t>-0,900*2,000*2,0</t>
  </si>
  <si>
    <t>(2,300+2,150+1,400+1,100)*2,000</t>
  </si>
  <si>
    <t>(1,480+1,280+1,370+1,000)*2,000</t>
  </si>
  <si>
    <t>(1,500+1,000)*2,0*2,000</t>
  </si>
  <si>
    <t>-0,700*2,000*5,0</t>
  </si>
  <si>
    <t>(3,150+1,000*2,0)*2,0*2,000</t>
  </si>
  <si>
    <t>(1,400+0,850)*2,0*2,000</t>
  </si>
  <si>
    <t>-0,700*2,000*6,0</t>
  </si>
  <si>
    <t>(1,640+1,700+0,900+2,100)*2,000</t>
  </si>
  <si>
    <t>1,200*3,0*2,000</t>
  </si>
  <si>
    <t>-0,700*2,000*4,0</t>
  </si>
  <si>
    <t>121</t>
  </si>
  <si>
    <t>HZS001R</t>
  </si>
  <si>
    <t>Hodinová zúčtovací sazba dělník zednických výpomocí - stavební připravenost jednotlivých profesí elektro, ZTI, UT, VZT</t>
  </si>
  <si>
    <t>hod</t>
  </si>
  <si>
    <t>512</t>
  </si>
  <si>
    <t>1459477474</t>
  </si>
  <si>
    <t>Kompletní provedení dle specifikace  PD a TZ vč. všech souvisejících prací a dodávek:</t>
  </si>
  <si>
    <t>- vybourání, demontáže veškerých rozvodů, prvků a zařízení</t>
  </si>
  <si>
    <t>- frézování a vysekní drážek (max 20/200 mm) pro jednotlivé rozvody ve svislých a vodorovných konstrukcích</t>
  </si>
  <si>
    <t>- provedení prostupů a průrazů, vrtáním přes svislé a vodorovné konstrukce</t>
  </si>
  <si>
    <t>- přesuny a likvidace suti dle zákona o odpadech</t>
  </si>
  <si>
    <t>- zazdění drážek CP na MVC</t>
  </si>
  <si>
    <t>- zednické zapravení drážek pro rozvody  - vyplnění drážek MVC hrubá</t>
  </si>
  <si>
    <t>997</t>
  </si>
  <si>
    <t>Přesun sutě</t>
  </si>
  <si>
    <t>122</t>
  </si>
  <si>
    <t>997013111</t>
  </si>
  <si>
    <t>Vnitrostaveništní doprava suti a vybouraných hmot vodorovně do 50 m svisle s použitím mechanizace pro budovy a haly výšky do 6 m</t>
  </si>
  <si>
    <t>907427635</t>
  </si>
  <si>
    <t>123</t>
  </si>
  <si>
    <t>997013501</t>
  </si>
  <si>
    <t>Odvoz suti a vybouraných hmot na skládku nebo meziskládku se složením, na vzdálenost do 1 km</t>
  </si>
  <si>
    <t>1750752507</t>
  </si>
  <si>
    <t>124</t>
  </si>
  <si>
    <t>997013509</t>
  </si>
  <si>
    <t>Odvoz suti a vybouraných hmot na skládku nebo meziskládku se složením, na vzdálenost Příplatek k ceně za každý další i započatý 1 km přes 1 km</t>
  </si>
  <si>
    <t>258894906</t>
  </si>
  <si>
    <t>74,608*10 'Přepočtené koeficientem množství</t>
  </si>
  <si>
    <t>125</t>
  </si>
  <si>
    <t>997013831</t>
  </si>
  <si>
    <t>Poplatek za uložení stavebního odpadu na skládce (skládkovné) směsného</t>
  </si>
  <si>
    <t>-1295228277</t>
  </si>
  <si>
    <t>998</t>
  </si>
  <si>
    <t>Přesun hmot</t>
  </si>
  <si>
    <t>126</t>
  </si>
  <si>
    <t>998011001</t>
  </si>
  <si>
    <t>Přesun hmot pro budovy občanské výstavby, bydlení, výrobu a služby s nosnou svislou konstrukcí zděnou z cihel, tvárnic nebo kamene vodorovná dopravní vzdálenost do 100 m pro budovy výšky do 6 m</t>
  </si>
  <si>
    <t>-835543116</t>
  </si>
  <si>
    <t>PSV</t>
  </si>
  <si>
    <t>Práce a dodávky PSV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</si>
  <si>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</si>
  <si>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</si>
  <si>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</si>
  <si>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</si>
  <si>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36529567</t>
  </si>
  <si>
    <t>128</t>
  </si>
  <si>
    <t>111631500</t>
  </si>
  <si>
    <t>Výrobky asfaltové izolační a zálivkové hmoty asfalty oxidované stavebně-izolační k penetraci suchých a očištěných podkladů pod asfaltové izolační krytiny a izolace ALP/9 bal 9 kg</t>
  </si>
  <si>
    <t>-1280774639</t>
  </si>
  <si>
    <t>74,6*0,0003 'Přepočtené koeficientem množství</t>
  </si>
  <si>
    <t>129</t>
  </si>
  <si>
    <t>711131811</t>
  </si>
  <si>
    <t>Odstranění izolace proti zemní vlhkosti na ploše vodorovné V</t>
  </si>
  <si>
    <t>1462024143</t>
  </si>
  <si>
    <t>19,02+13,20*3,0</t>
  </si>
  <si>
    <t>130</t>
  </si>
  <si>
    <t>711141559</t>
  </si>
  <si>
    <t>Provedení izolace proti zemní vlhkosti pásy přitavením NAIP na ploše vodorovné V</t>
  </si>
  <si>
    <t>-197006839</t>
  </si>
  <si>
    <t>131</t>
  </si>
  <si>
    <t>628331580</t>
  </si>
  <si>
    <t>Pásy asfaltované těžké vložka skleněná tkanina GLASBIT G 200 S 40 role/7,5m2</t>
  </si>
  <si>
    <t>908512924</t>
  </si>
  <si>
    <t>132</t>
  </si>
  <si>
    <t>998711201</t>
  </si>
  <si>
    <t>Přesun hmot pro izolace proti vodě, vlhkosti a plynům stanovený procentní sazbou z ceny vodorovná dopravní vzdálenost do 50 m v objektech výšky do 6 m</t>
  </si>
  <si>
    <t>%</t>
  </si>
  <si>
    <t>-1520303435</t>
  </si>
  <si>
    <t>712</t>
  </si>
  <si>
    <t>Povlakové krytiny</t>
  </si>
  <si>
    <t>133</t>
  </si>
  <si>
    <t>712300833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</si>
</sst>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20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18"/>
      <name val="Trebuchet MS"/>
    </font>
    <font>
      <sz val="8"/>
      <color indexed="43"/>
      <name val="Trebuchet MS"/>
    </font>
    <font>
      <sz val="8"/>
      <color indexed="48"/>
      <name val="Trebuchet MS"/>
    </font>
    <font>
      <b/>
      <sz val="16"/>
      <name val="Trebuchet MS"/>
    </font>
    <font>
      <sz val="9"/>
      <color indexed="55"/>
      <name val="Trebuchet MS"/>
    </font>
    <font>
      <b/>
      <sz val="10"/>
      <name val="Trebuchet MS"/>
    </font>
    <font>
      <b/>
      <sz val="8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20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sz val="18"/>
      <color indexed="12"/>
      <name val="Wingdings 2"/>
      <family val="1"/>
      <charset val="2"/>
    </font>
    <font>
      <sz val="10"/>
      <color indexed="16"/>
      <name val="Trebuchet MS"/>
      <family val="2"/>
    </font>
    <font>
      <sz val="10"/>
      <name val="Trebuchet MS"/>
      <family val="2"/>
    </font>
    <font>
      <u/>
      <sz val="10"/>
      <color indexed="12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sz val="8"/>
      <name val="Trebuchet MS"/>
      <family val="2"/>
    </font>
    <font>
      <u/>
      <sz val="8"/>
      <color theme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8" fillId="0" borderId="0" applyNumberFormat="0" applyFill="0" applyBorder="0" applyAlignment="0" applyProtection="0">
      <alignment vertical="top"/>
      <protection locked="0"/>
    </xf>
    <xf numFmtId="0" fontId="38" fillId="0" borderId="0" applyAlignment="0">
      <alignment vertical="top" wrapText="1"/>
      <protection locked="0"/>
    </xf>
  </cellStyleXfs>
  <cellXfs count="3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2" borderId="0" xfId="0" applyFill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" fillId="3" borderId="16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21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21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166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25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3" fillId="3" borderId="9" xfId="0" applyFont="1" applyFill="1" applyBorder="1" applyAlignment="1">
      <alignment horizontal="right" vertical="center"/>
    </xf>
    <xf numFmtId="4" fontId="3" fillId="3" borderId="9" xfId="0" applyNumberFormat="1" applyFont="1" applyFill="1" applyBorder="1" applyAlignment="1">
      <alignment vertical="center"/>
    </xf>
    <xf numFmtId="0" fontId="0" fillId="3" borderId="26" xfId="0" applyFont="1" applyFill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7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0" fontId="42" fillId="0" borderId="0" xfId="2" applyFont="1" applyBorder="1" applyAlignment="1">
      <alignment horizontal="left" vertical="center" wrapText="1"/>
      <protection locked="0"/>
    </xf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21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0" borderId="27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2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33" fillId="0" borderId="27" xfId="0" applyFont="1" applyBorder="1" applyAlignment="1" applyProtection="1">
      <alignment horizontal="center" vertical="center"/>
      <protection locked="0"/>
    </xf>
    <xf numFmtId="49" fontId="33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center" vertical="center" wrapText="1"/>
      <protection locked="0"/>
    </xf>
    <xf numFmtId="167" fontId="33" fillId="0" borderId="27" xfId="0" applyNumberFormat="1" applyFont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3" fillId="0" borderId="27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" fillId="0" borderId="23" xfId="0" applyFont="1" applyBorder="1" applyAlignment="1">
      <alignment horizontal="center"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48" fillId="2" borderId="0" xfId="1" applyFill="1" applyAlignment="1" applyProtection="1"/>
    <xf numFmtId="0" fontId="34" fillId="0" borderId="0" xfId="1" applyFont="1" applyAlignment="1" applyProtection="1">
      <alignment horizontal="center" vertical="center"/>
    </xf>
    <xf numFmtId="0" fontId="37" fillId="2" borderId="0" xfId="1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36" fillId="2" borderId="0" xfId="0" applyFont="1" applyFill="1" applyAlignment="1" applyProtection="1">
      <alignment vertical="center"/>
    </xf>
    <xf numFmtId="0" fontId="35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0" fontId="38" fillId="0" borderId="0" xfId="2" applyAlignment="1">
      <alignment vertical="top"/>
      <protection locked="0"/>
    </xf>
    <xf numFmtId="0" fontId="39" fillId="0" borderId="28" xfId="2" applyFont="1" applyBorder="1" applyAlignment="1">
      <alignment vertical="center" wrapText="1"/>
      <protection locked="0"/>
    </xf>
    <xf numFmtId="0" fontId="39" fillId="0" borderId="29" xfId="2" applyFont="1" applyBorder="1" applyAlignment="1">
      <alignment vertical="center" wrapText="1"/>
      <protection locked="0"/>
    </xf>
    <xf numFmtId="0" fontId="39" fillId="0" borderId="30" xfId="2" applyFont="1" applyBorder="1" applyAlignment="1">
      <alignment vertical="center" wrapText="1"/>
      <protection locked="0"/>
    </xf>
    <xf numFmtId="0" fontId="39" fillId="0" borderId="31" xfId="2" applyFont="1" applyBorder="1" applyAlignment="1">
      <alignment horizontal="center" vertical="center" wrapText="1"/>
      <protection locked="0"/>
    </xf>
    <xf numFmtId="0" fontId="39" fillId="0" borderId="32" xfId="2" applyFont="1" applyBorder="1" applyAlignment="1">
      <alignment horizontal="center" vertical="center" wrapText="1"/>
      <protection locked="0"/>
    </xf>
    <xf numFmtId="0" fontId="38" fillId="0" borderId="0" xfId="2" applyAlignment="1">
      <alignment horizontal="center" vertical="center"/>
      <protection locked="0"/>
    </xf>
    <xf numFmtId="0" fontId="39" fillId="0" borderId="31" xfId="2" applyFont="1" applyBorder="1" applyAlignment="1">
      <alignment vertical="center" wrapText="1"/>
      <protection locked="0"/>
    </xf>
    <xf numFmtId="0" fontId="39" fillId="0" borderId="32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42" fillId="0" borderId="31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49" fontId="42" fillId="0" borderId="0" xfId="2" applyNumberFormat="1" applyFont="1" applyBorder="1" applyAlignment="1">
      <alignment vertical="center" wrapText="1"/>
      <protection locked="0"/>
    </xf>
    <xf numFmtId="0" fontId="39" fillId="0" borderId="33" xfId="2" applyFont="1" applyBorder="1" applyAlignment="1">
      <alignment vertical="center" wrapText="1"/>
      <protection locked="0"/>
    </xf>
    <xf numFmtId="0" fontId="45" fillId="0" borderId="34" xfId="2" applyFont="1" applyBorder="1" applyAlignment="1">
      <alignment vertical="center" wrapText="1"/>
      <protection locked="0"/>
    </xf>
    <xf numFmtId="0" fontId="39" fillId="0" borderId="35" xfId="2" applyFont="1" applyBorder="1" applyAlignment="1">
      <alignment vertical="center" wrapText="1"/>
      <protection locked="0"/>
    </xf>
    <xf numFmtId="0" fontId="39" fillId="0" borderId="0" xfId="2" applyFont="1" applyBorder="1" applyAlignment="1">
      <alignment vertical="top"/>
      <protection locked="0"/>
    </xf>
    <xf numFmtId="0" fontId="39" fillId="0" borderId="0" xfId="2" applyFont="1" applyAlignment="1">
      <alignment vertical="top"/>
      <protection locked="0"/>
    </xf>
    <xf numFmtId="0" fontId="39" fillId="0" borderId="28" xfId="2" applyFont="1" applyBorder="1" applyAlignment="1">
      <alignment horizontal="left" vertical="center"/>
      <protection locked="0"/>
    </xf>
    <xf numFmtId="0" fontId="39" fillId="0" borderId="29" xfId="2" applyFont="1" applyBorder="1" applyAlignment="1">
      <alignment horizontal="left" vertical="center"/>
      <protection locked="0"/>
    </xf>
    <xf numFmtId="0" fontId="39" fillId="0" borderId="30" xfId="2" applyFont="1" applyBorder="1" applyAlignment="1">
      <alignment horizontal="left" vertical="center"/>
      <protection locked="0"/>
    </xf>
    <xf numFmtId="0" fontId="39" fillId="0" borderId="31" xfId="2" applyFont="1" applyBorder="1" applyAlignment="1">
      <alignment horizontal="left" vertical="center"/>
      <protection locked="0"/>
    </xf>
    <xf numFmtId="0" fontId="39" fillId="0" borderId="32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46" fillId="0" borderId="0" xfId="2" applyFont="1" applyAlignment="1">
      <alignment horizontal="left" vertical="center"/>
      <protection locked="0"/>
    </xf>
    <xf numFmtId="0" fontId="41" fillId="0" borderId="34" xfId="2" applyFont="1" applyBorder="1" applyAlignment="1">
      <alignment horizontal="left" vertical="center"/>
      <protection locked="0"/>
    </xf>
    <xf numFmtId="0" fontId="41" fillId="0" borderId="34" xfId="2" applyFont="1" applyBorder="1" applyAlignment="1">
      <alignment horizontal="center" vertical="center"/>
      <protection locked="0"/>
    </xf>
    <xf numFmtId="0" fontId="46" fillId="0" borderId="34" xfId="2" applyFont="1" applyBorder="1" applyAlignment="1">
      <alignment horizontal="left"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42" fillId="0" borderId="0" xfId="2" applyFont="1" applyAlignment="1">
      <alignment horizontal="left" vertical="center"/>
      <protection locked="0"/>
    </xf>
    <xf numFmtId="0" fontId="42" fillId="0" borderId="0" xfId="2" applyFont="1" applyBorder="1" applyAlignment="1">
      <alignment horizontal="center" vertical="center"/>
      <protection locked="0"/>
    </xf>
    <xf numFmtId="0" fontId="42" fillId="0" borderId="31" xfId="2" applyFont="1" applyBorder="1" applyAlignment="1">
      <alignment horizontal="left" vertical="center"/>
      <protection locked="0"/>
    </xf>
    <xf numFmtId="0" fontId="42" fillId="0" borderId="0" xfId="2" applyFont="1" applyFill="1" applyBorder="1" applyAlignment="1">
      <alignment horizontal="left" vertical="center"/>
      <protection locked="0"/>
    </xf>
    <xf numFmtId="0" fontId="42" fillId="0" borderId="0" xfId="2" applyFont="1" applyFill="1" applyBorder="1" applyAlignment="1">
      <alignment horizontal="center" vertical="center"/>
      <protection locked="0"/>
    </xf>
    <xf numFmtId="0" fontId="39" fillId="0" borderId="33" xfId="2" applyFont="1" applyBorder="1" applyAlignment="1">
      <alignment horizontal="left" vertical="center"/>
      <protection locked="0"/>
    </xf>
    <xf numFmtId="0" fontId="45" fillId="0" borderId="34" xfId="2" applyFont="1" applyBorder="1" applyAlignment="1">
      <alignment horizontal="left" vertical="center"/>
      <protection locked="0"/>
    </xf>
    <xf numFmtId="0" fontId="39" fillId="0" borderId="35" xfId="2" applyFont="1" applyBorder="1" applyAlignment="1">
      <alignment horizontal="left" vertical="center"/>
      <protection locked="0"/>
    </xf>
    <xf numFmtId="0" fontId="39" fillId="0" borderId="0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2" fillId="0" borderId="34" xfId="2" applyFont="1" applyBorder="1" applyAlignment="1">
      <alignment horizontal="left" vertical="center"/>
      <protection locked="0"/>
    </xf>
    <xf numFmtId="0" fontId="39" fillId="0" borderId="0" xfId="2" applyFont="1" applyBorder="1" applyAlignment="1">
      <alignment horizontal="left" vertical="center" wrapText="1"/>
      <protection locked="0"/>
    </xf>
    <xf numFmtId="0" fontId="42" fillId="0" borderId="0" xfId="2" applyFont="1" applyBorder="1" applyAlignment="1">
      <alignment horizontal="center" vertical="center" wrapText="1"/>
      <protection locked="0"/>
    </xf>
    <xf numFmtId="0" fontId="39" fillId="0" borderId="28" xfId="2" applyFont="1" applyBorder="1" applyAlignment="1">
      <alignment horizontal="left" vertical="center" wrapText="1"/>
      <protection locked="0"/>
    </xf>
    <xf numFmtId="0" fontId="39" fillId="0" borderId="29" xfId="2" applyFont="1" applyBorder="1" applyAlignment="1">
      <alignment horizontal="left" vertical="center" wrapText="1"/>
      <protection locked="0"/>
    </xf>
    <xf numFmtId="0" fontId="39" fillId="0" borderId="30" xfId="2" applyFont="1" applyBorder="1" applyAlignment="1">
      <alignment horizontal="left" vertical="center" wrapText="1"/>
      <protection locked="0"/>
    </xf>
    <xf numFmtId="0" fontId="39" fillId="0" borderId="31" xfId="2" applyFont="1" applyBorder="1" applyAlignment="1">
      <alignment horizontal="left" vertical="center" wrapText="1"/>
      <protection locked="0"/>
    </xf>
    <xf numFmtId="0" fontId="39" fillId="0" borderId="32" xfId="2" applyFont="1" applyBorder="1" applyAlignment="1">
      <alignment horizontal="left" vertical="center" wrapText="1"/>
      <protection locked="0"/>
    </xf>
    <xf numFmtId="0" fontId="46" fillId="0" borderId="31" xfId="2" applyFont="1" applyBorder="1" applyAlignment="1">
      <alignment horizontal="left" vertical="center" wrapText="1"/>
      <protection locked="0"/>
    </xf>
    <xf numFmtId="0" fontId="46" fillId="0" borderId="32" xfId="2" applyFont="1" applyBorder="1" applyAlignment="1">
      <alignment horizontal="left" vertical="center" wrapText="1"/>
      <protection locked="0"/>
    </xf>
    <xf numFmtId="0" fontId="42" fillId="0" borderId="31" xfId="2" applyFont="1" applyBorder="1" applyAlignment="1">
      <alignment horizontal="left" vertical="center" wrapText="1"/>
      <protection locked="0"/>
    </xf>
    <xf numFmtId="0" fontId="42" fillId="0" borderId="32" xfId="2" applyFont="1" applyBorder="1" applyAlignment="1">
      <alignment horizontal="left" vertical="center" wrapText="1"/>
      <protection locked="0"/>
    </xf>
    <xf numFmtId="0" fontId="42" fillId="0" borderId="32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 wrapText="1"/>
      <protection locked="0"/>
    </xf>
    <xf numFmtId="0" fontId="42" fillId="0" borderId="34" xfId="2" applyFont="1" applyBorder="1" applyAlignment="1">
      <alignment horizontal="left" vertical="center" wrapText="1"/>
      <protection locked="0"/>
    </xf>
    <xf numFmtId="0" fontId="42" fillId="0" borderId="35" xfId="2" applyFont="1" applyBorder="1" applyAlignment="1">
      <alignment horizontal="left" vertical="center" wrapText="1"/>
      <protection locked="0"/>
    </xf>
    <xf numFmtId="0" fontId="42" fillId="0" borderId="0" xfId="2" applyFont="1" applyBorder="1" applyAlignment="1">
      <alignment horizontal="left" vertical="top"/>
      <protection locked="0"/>
    </xf>
    <xf numFmtId="0" fontId="42" fillId="0" borderId="0" xfId="2" applyFont="1" applyBorder="1" applyAlignment="1">
      <alignment horizontal="center" vertical="top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2" fillId="0" borderId="35" xfId="2" applyFont="1" applyBorder="1" applyAlignment="1">
      <alignment horizontal="left" vertical="center"/>
      <protection locked="0"/>
    </xf>
    <xf numFmtId="0" fontId="46" fillId="0" borderId="0" xfId="2" applyFont="1" applyAlignment="1">
      <alignment vertical="center"/>
      <protection locked="0"/>
    </xf>
    <xf numFmtId="0" fontId="41" fillId="0" borderId="0" xfId="2" applyFont="1" applyBorder="1" applyAlignment="1">
      <alignment vertical="center"/>
      <protection locked="0"/>
    </xf>
    <xf numFmtId="0" fontId="46" fillId="0" borderId="34" xfId="2" applyFont="1" applyBorder="1" applyAlignment="1">
      <alignment vertical="center"/>
      <protection locked="0"/>
    </xf>
    <xf numFmtId="0" fontId="41" fillId="0" borderId="34" xfId="2" applyFont="1" applyBorder="1" applyAlignment="1">
      <alignment vertical="center"/>
      <protection locked="0"/>
    </xf>
    <xf numFmtId="0" fontId="38" fillId="0" borderId="0" xfId="2" applyBorder="1" applyAlignment="1">
      <alignment vertical="top"/>
      <protection locked="0"/>
    </xf>
    <xf numFmtId="49" fontId="42" fillId="0" borderId="0" xfId="2" applyNumberFormat="1" applyFont="1" applyBorder="1" applyAlignment="1">
      <alignment horizontal="left" vertical="center"/>
      <protection locked="0"/>
    </xf>
    <xf numFmtId="0" fontId="38" fillId="0" borderId="34" xfId="2" applyBorder="1" applyAlignment="1">
      <alignment vertical="top"/>
      <protection locked="0"/>
    </xf>
    <xf numFmtId="0" fontId="41" fillId="0" borderId="34" xfId="2" applyFont="1" applyBorder="1" applyAlignment="1">
      <alignment horizontal="left"/>
      <protection locked="0"/>
    </xf>
    <xf numFmtId="0" fontId="46" fillId="0" borderId="34" xfId="2" applyFont="1" applyBorder="1" applyAlignment="1">
      <protection locked="0"/>
    </xf>
    <xf numFmtId="0" fontId="39" fillId="0" borderId="31" xfId="2" applyFont="1" applyBorder="1" applyAlignment="1">
      <alignment vertical="top"/>
      <protection locked="0"/>
    </xf>
    <xf numFmtId="0" fontId="39" fillId="0" borderId="32" xfId="2" applyFont="1" applyBorder="1" applyAlignment="1">
      <alignment vertical="top"/>
      <protection locked="0"/>
    </xf>
    <xf numFmtId="0" fontId="39" fillId="0" borderId="0" xfId="2" applyFont="1" applyBorder="1" applyAlignment="1">
      <alignment horizontal="center" vertical="center"/>
      <protection locked="0"/>
    </xf>
    <xf numFmtId="0" fontId="39" fillId="0" borderId="0" xfId="2" applyFont="1" applyBorder="1" applyAlignment="1">
      <alignment horizontal="left" vertical="top"/>
      <protection locked="0"/>
    </xf>
    <xf numFmtId="0" fontId="39" fillId="0" borderId="33" xfId="2" applyFont="1" applyBorder="1" applyAlignment="1">
      <alignment vertical="top"/>
      <protection locked="0"/>
    </xf>
    <xf numFmtId="0" fontId="39" fillId="0" borderId="34" xfId="2" applyFont="1" applyBorder="1" applyAlignment="1">
      <alignment vertical="top"/>
      <protection locked="0"/>
    </xf>
    <xf numFmtId="0" fontId="39" fillId="0" borderId="35" xfId="2" applyFont="1" applyBorder="1" applyAlignment="1">
      <alignment vertical="top"/>
      <protection locked="0"/>
    </xf>
    <xf numFmtId="0" fontId="0" fillId="0" borderId="27" xfId="0" applyBorder="1" applyAlignment="1" applyProtection="1">
      <alignment horizontal="left" vertical="center" wrapText="1"/>
      <protection locked="0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vertical="center"/>
    </xf>
    <xf numFmtId="4" fontId="3" fillId="3" borderId="9" xfId="0" applyNumberFormat="1" applyFont="1" applyFill="1" applyBorder="1" applyAlignment="1">
      <alignment vertical="center"/>
    </xf>
    <xf numFmtId="0" fontId="0" fillId="3" borderId="16" xfId="0" applyFont="1" applyFill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right"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9" fillId="0" borderId="20" xfId="0" applyFont="1" applyBorder="1" applyAlignment="1">
      <alignment horizontal="center" vertical="center"/>
    </xf>
    <xf numFmtId="0" fontId="0" fillId="0" borderId="13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5" fillId="0" borderId="0" xfId="0" applyFont="1" applyAlignment="1">
      <alignment horizontal="left" vertical="center" wrapText="1"/>
    </xf>
    <xf numFmtId="0" fontId="37" fillId="2" borderId="0" xfId="1" applyFont="1" applyFill="1" applyAlignment="1" applyProtection="1">
      <alignment vertical="center"/>
    </xf>
    <xf numFmtId="0" fontId="1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42" fillId="0" borderId="0" xfId="2" applyFont="1" applyBorder="1" applyAlignment="1">
      <alignment horizontal="left" vertical="center" wrapText="1"/>
      <protection locked="0"/>
    </xf>
    <xf numFmtId="0" fontId="40" fillId="0" borderId="0" xfId="2" applyFont="1" applyBorder="1" applyAlignment="1">
      <alignment horizontal="center" vertical="center" wrapText="1"/>
      <protection locked="0"/>
    </xf>
    <xf numFmtId="0" fontId="41" fillId="0" borderId="34" xfId="2" applyFont="1" applyBorder="1" applyAlignment="1">
      <alignment horizontal="left" wrapText="1"/>
      <protection locked="0"/>
    </xf>
    <xf numFmtId="0" fontId="40" fillId="0" borderId="0" xfId="2" applyFont="1" applyBorder="1" applyAlignment="1">
      <alignment horizontal="center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49" fontId="42" fillId="0" borderId="0" xfId="2" applyNumberFormat="1" applyFont="1" applyBorder="1" applyAlignment="1">
      <alignment horizontal="left" vertical="center" wrapText="1"/>
      <protection locked="0"/>
    </xf>
    <xf numFmtId="0" fontId="41" fillId="0" borderId="34" xfId="2" applyFont="1" applyBorder="1" applyAlignment="1">
      <alignment horizontal="left"/>
      <protection locked="0"/>
    </xf>
    <xf numFmtId="0" fontId="42" fillId="0" borderId="0" xfId="2" applyFont="1" applyBorder="1" applyAlignment="1">
      <alignment horizontal="left" vertical="top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1C3E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5244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32763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049" name="rad1C3ED.tmp" descr="C:\KROSplusData\System\Temp\rad1C3ED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025" name="radD5244.tmp" descr="C:\KROSplusData\System\Temp\radD5244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073" name="rad32763.tmp" descr="C:\KROSplusData\System\Temp\rad32763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5"/>
  <sheetViews>
    <sheetView showGridLines="0" workbookViewId="0">
      <pane ySplit="1" topLeftCell="A37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204" t="s">
        <v>792</v>
      </c>
      <c r="B1" s="205"/>
      <c r="C1" s="205"/>
      <c r="D1" s="206" t="s">
        <v>793</v>
      </c>
      <c r="E1" s="205"/>
      <c r="F1" s="205"/>
      <c r="G1" s="205"/>
      <c r="H1" s="205"/>
      <c r="I1" s="205"/>
      <c r="J1" s="205"/>
      <c r="K1" s="203" t="s">
        <v>602</v>
      </c>
      <c r="L1" s="203"/>
      <c r="M1" s="203"/>
      <c r="N1" s="203"/>
      <c r="O1" s="203"/>
      <c r="P1" s="203"/>
      <c r="Q1" s="203"/>
      <c r="R1" s="203"/>
      <c r="S1" s="203"/>
      <c r="T1" s="205"/>
      <c r="U1" s="205"/>
      <c r="V1" s="205"/>
      <c r="W1" s="203" t="s">
        <v>603</v>
      </c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1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5" t="s">
        <v>794</v>
      </c>
      <c r="BB1" s="15" t="s">
        <v>795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7" t="s">
        <v>796</v>
      </c>
      <c r="BU1" s="17" t="s">
        <v>796</v>
      </c>
      <c r="BV1" s="17" t="s">
        <v>797</v>
      </c>
    </row>
    <row r="2" spans="1:74" ht="36.950000000000003" customHeight="1">
      <c r="AR2" s="310" t="s">
        <v>798</v>
      </c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S2" s="18" t="s">
        <v>799</v>
      </c>
      <c r="BT2" s="18" t="s">
        <v>800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799</v>
      </c>
      <c r="BT3" s="18" t="s">
        <v>801</v>
      </c>
    </row>
    <row r="4" spans="1:74" ht="36.950000000000003" customHeight="1">
      <c r="B4" s="22"/>
      <c r="C4" s="23"/>
      <c r="D4" s="24" t="s">
        <v>802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5"/>
      <c r="AS4" s="26" t="s">
        <v>803</v>
      </c>
      <c r="BS4" s="18" t="s">
        <v>804</v>
      </c>
    </row>
    <row r="5" spans="1:74" ht="14.45" customHeight="1">
      <c r="B5" s="22"/>
      <c r="C5" s="23"/>
      <c r="D5" s="27" t="s">
        <v>805</v>
      </c>
      <c r="E5" s="23"/>
      <c r="F5" s="23"/>
      <c r="G5" s="23"/>
      <c r="H5" s="23"/>
      <c r="I5" s="23"/>
      <c r="J5" s="23"/>
      <c r="K5" s="289" t="s">
        <v>806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3"/>
      <c r="AQ5" s="25"/>
      <c r="BS5" s="18" t="s">
        <v>799</v>
      </c>
    </row>
    <row r="6" spans="1:74" ht="36.950000000000003" customHeight="1">
      <c r="B6" s="22"/>
      <c r="C6" s="23"/>
      <c r="D6" s="29" t="s">
        <v>807</v>
      </c>
      <c r="E6" s="23"/>
      <c r="F6" s="23"/>
      <c r="G6" s="23"/>
      <c r="H6" s="23"/>
      <c r="I6" s="23"/>
      <c r="J6" s="23"/>
      <c r="K6" s="291" t="s">
        <v>808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23"/>
      <c r="AQ6" s="25"/>
      <c r="BS6" s="18" t="s">
        <v>809</v>
      </c>
    </row>
    <row r="7" spans="1:74" ht="14.45" customHeight="1">
      <c r="B7" s="22"/>
      <c r="C7" s="23"/>
      <c r="D7" s="30" t="s">
        <v>810</v>
      </c>
      <c r="E7" s="23"/>
      <c r="F7" s="23"/>
      <c r="G7" s="23"/>
      <c r="H7" s="23"/>
      <c r="I7" s="23"/>
      <c r="J7" s="23"/>
      <c r="K7" s="28" t="s">
        <v>811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812</v>
      </c>
      <c r="AL7" s="23"/>
      <c r="AM7" s="23"/>
      <c r="AN7" s="28" t="s">
        <v>813</v>
      </c>
      <c r="AO7" s="23"/>
      <c r="AP7" s="23"/>
      <c r="AQ7" s="25"/>
      <c r="BS7" s="18" t="s">
        <v>814</v>
      </c>
    </row>
    <row r="8" spans="1:74" ht="14.45" customHeight="1">
      <c r="B8" s="22"/>
      <c r="C8" s="23"/>
      <c r="D8" s="30" t="s">
        <v>815</v>
      </c>
      <c r="E8" s="23"/>
      <c r="F8" s="23"/>
      <c r="G8" s="23"/>
      <c r="H8" s="23"/>
      <c r="I8" s="23"/>
      <c r="J8" s="23"/>
      <c r="K8" s="28" t="s">
        <v>816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817</v>
      </c>
      <c r="AL8" s="23"/>
      <c r="AM8" s="23"/>
      <c r="AN8" s="28" t="s">
        <v>818</v>
      </c>
      <c r="AO8" s="23"/>
      <c r="AP8" s="23"/>
      <c r="AQ8" s="25"/>
      <c r="BS8" s="18" t="s">
        <v>819</v>
      </c>
    </row>
    <row r="9" spans="1:74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5"/>
      <c r="BS9" s="18" t="s">
        <v>820</v>
      </c>
    </row>
    <row r="10" spans="1:74" ht="14.45" customHeight="1">
      <c r="B10" s="22"/>
      <c r="C10" s="23"/>
      <c r="D10" s="30" t="s">
        <v>821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822</v>
      </c>
      <c r="AL10" s="23"/>
      <c r="AM10" s="23"/>
      <c r="AN10" s="28" t="s">
        <v>795</v>
      </c>
      <c r="AO10" s="23"/>
      <c r="AP10" s="23"/>
      <c r="AQ10" s="25"/>
      <c r="BS10" s="18" t="s">
        <v>809</v>
      </c>
    </row>
    <row r="11" spans="1:74" ht="18.399999999999999" customHeight="1">
      <c r="B11" s="22"/>
      <c r="C11" s="23"/>
      <c r="D11" s="23"/>
      <c r="E11" s="28" t="s">
        <v>823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824</v>
      </c>
      <c r="AL11" s="23"/>
      <c r="AM11" s="23"/>
      <c r="AN11" s="28" t="s">
        <v>795</v>
      </c>
      <c r="AO11" s="23"/>
      <c r="AP11" s="23"/>
      <c r="AQ11" s="25"/>
      <c r="BS11" s="18" t="s">
        <v>809</v>
      </c>
    </row>
    <row r="12" spans="1:74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5"/>
      <c r="BS12" s="18" t="s">
        <v>809</v>
      </c>
    </row>
    <row r="13" spans="1:74" ht="14.45" customHeight="1">
      <c r="B13" s="22"/>
      <c r="C13" s="23"/>
      <c r="D13" s="30" t="s">
        <v>825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822</v>
      </c>
      <c r="AL13" s="23"/>
      <c r="AM13" s="23"/>
      <c r="AN13" s="28" t="s">
        <v>795</v>
      </c>
      <c r="AO13" s="23"/>
      <c r="AP13" s="23"/>
      <c r="AQ13" s="25"/>
      <c r="BS13" s="18" t="s">
        <v>809</v>
      </c>
    </row>
    <row r="14" spans="1:74" ht="15">
      <c r="B14" s="22"/>
      <c r="C14" s="23"/>
      <c r="D14" s="23"/>
      <c r="E14" s="28" t="s">
        <v>816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824</v>
      </c>
      <c r="AL14" s="23"/>
      <c r="AM14" s="23"/>
      <c r="AN14" s="28" t="s">
        <v>795</v>
      </c>
      <c r="AO14" s="23"/>
      <c r="AP14" s="23"/>
      <c r="AQ14" s="25"/>
      <c r="BS14" s="18" t="s">
        <v>809</v>
      </c>
    </row>
    <row r="15" spans="1:74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5"/>
      <c r="BS15" s="18" t="s">
        <v>796</v>
      </c>
    </row>
    <row r="16" spans="1:74" ht="14.45" customHeight="1">
      <c r="B16" s="22"/>
      <c r="C16" s="23"/>
      <c r="D16" s="30" t="s">
        <v>826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822</v>
      </c>
      <c r="AL16" s="23"/>
      <c r="AM16" s="23"/>
      <c r="AN16" s="28" t="s">
        <v>795</v>
      </c>
      <c r="AO16" s="23"/>
      <c r="AP16" s="23"/>
      <c r="AQ16" s="25"/>
      <c r="BS16" s="18" t="s">
        <v>796</v>
      </c>
    </row>
    <row r="17" spans="2:71" ht="18.399999999999999" customHeight="1">
      <c r="B17" s="22"/>
      <c r="C17" s="23"/>
      <c r="D17" s="23"/>
      <c r="E17" s="28" t="s">
        <v>827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824</v>
      </c>
      <c r="AL17" s="23"/>
      <c r="AM17" s="23"/>
      <c r="AN17" s="28" t="s">
        <v>795</v>
      </c>
      <c r="AO17" s="23"/>
      <c r="AP17" s="23"/>
      <c r="AQ17" s="25"/>
      <c r="BS17" s="18" t="s">
        <v>828</v>
      </c>
    </row>
    <row r="18" spans="2:7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5"/>
      <c r="BS18" s="18" t="s">
        <v>799</v>
      </c>
    </row>
    <row r="19" spans="2:71" ht="14.45" customHeight="1">
      <c r="B19" s="22"/>
      <c r="C19" s="23"/>
      <c r="D19" s="30" t="s">
        <v>829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5"/>
      <c r="BS19" s="18" t="s">
        <v>799</v>
      </c>
    </row>
    <row r="20" spans="2:71" ht="48.75" customHeight="1">
      <c r="B20" s="22"/>
      <c r="C20" s="23"/>
      <c r="D20" s="23"/>
      <c r="E20" s="292" t="s">
        <v>830</v>
      </c>
      <c r="F20" s="290"/>
      <c r="G20" s="290"/>
      <c r="H20" s="290"/>
      <c r="I20" s="290"/>
      <c r="J20" s="290"/>
      <c r="K20" s="290"/>
      <c r="L20" s="290"/>
      <c r="M20" s="290"/>
      <c r="N20" s="290"/>
      <c r="O20" s="290"/>
      <c r="P20" s="290"/>
      <c r="Q20" s="290"/>
      <c r="R20" s="290"/>
      <c r="S20" s="290"/>
      <c r="T20" s="290"/>
      <c r="U20" s="290"/>
      <c r="V20" s="290"/>
      <c r="W20" s="290"/>
      <c r="X20" s="290"/>
      <c r="Y20" s="290"/>
      <c r="Z20" s="290"/>
      <c r="AA20" s="290"/>
      <c r="AB20" s="290"/>
      <c r="AC20" s="290"/>
      <c r="AD20" s="290"/>
      <c r="AE20" s="290"/>
      <c r="AF20" s="290"/>
      <c r="AG20" s="290"/>
      <c r="AH20" s="290"/>
      <c r="AI20" s="290"/>
      <c r="AJ20" s="290"/>
      <c r="AK20" s="290"/>
      <c r="AL20" s="290"/>
      <c r="AM20" s="290"/>
      <c r="AN20" s="290"/>
      <c r="AO20" s="23"/>
      <c r="AP20" s="23"/>
      <c r="AQ20" s="25"/>
      <c r="BS20" s="18" t="s">
        <v>796</v>
      </c>
    </row>
    <row r="21" spans="2:7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5"/>
    </row>
    <row r="22" spans="2:71" ht="6.95" customHeight="1">
      <c r="B22" s="22"/>
      <c r="C22" s="23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23"/>
      <c r="AQ22" s="25"/>
    </row>
    <row r="23" spans="2:71" s="1" customFormat="1" ht="25.9" customHeight="1">
      <c r="B23" s="32"/>
      <c r="C23" s="33"/>
      <c r="D23" s="34" t="s">
        <v>831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293">
        <f>ROUND(AG51,2)</f>
        <v>0</v>
      </c>
      <c r="AL23" s="294"/>
      <c r="AM23" s="294"/>
      <c r="AN23" s="294"/>
      <c r="AO23" s="294"/>
      <c r="AP23" s="33"/>
      <c r="AQ23" s="36"/>
    </row>
    <row r="24" spans="2:71" s="1" customFormat="1" ht="6.95" customHeight="1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6"/>
    </row>
    <row r="25" spans="2:71" s="1" customForma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00" t="s">
        <v>832</v>
      </c>
      <c r="M25" s="301"/>
      <c r="N25" s="301"/>
      <c r="O25" s="301"/>
      <c r="P25" s="33"/>
      <c r="Q25" s="33"/>
      <c r="R25" s="33"/>
      <c r="S25" s="33"/>
      <c r="T25" s="33"/>
      <c r="U25" s="33"/>
      <c r="V25" s="33"/>
      <c r="W25" s="300" t="s">
        <v>833</v>
      </c>
      <c r="X25" s="301"/>
      <c r="Y25" s="301"/>
      <c r="Z25" s="301"/>
      <c r="AA25" s="301"/>
      <c r="AB25" s="301"/>
      <c r="AC25" s="301"/>
      <c r="AD25" s="301"/>
      <c r="AE25" s="301"/>
      <c r="AF25" s="33"/>
      <c r="AG25" s="33"/>
      <c r="AH25" s="33"/>
      <c r="AI25" s="33"/>
      <c r="AJ25" s="33"/>
      <c r="AK25" s="300" t="s">
        <v>834</v>
      </c>
      <c r="AL25" s="301"/>
      <c r="AM25" s="301"/>
      <c r="AN25" s="301"/>
      <c r="AO25" s="301"/>
      <c r="AP25" s="33"/>
      <c r="AQ25" s="36"/>
    </row>
    <row r="26" spans="2:71" s="2" customFormat="1" ht="14.45" customHeight="1">
      <c r="B26" s="38"/>
      <c r="C26" s="39"/>
      <c r="D26" s="40" t="s">
        <v>835</v>
      </c>
      <c r="E26" s="39"/>
      <c r="F26" s="40" t="s">
        <v>836</v>
      </c>
      <c r="G26" s="39"/>
      <c r="H26" s="39"/>
      <c r="I26" s="39"/>
      <c r="J26" s="39"/>
      <c r="K26" s="39"/>
      <c r="L26" s="302">
        <v>0.21</v>
      </c>
      <c r="M26" s="303"/>
      <c r="N26" s="303"/>
      <c r="O26" s="303"/>
      <c r="P26" s="39"/>
      <c r="Q26" s="39"/>
      <c r="R26" s="39"/>
      <c r="S26" s="39"/>
      <c r="T26" s="39"/>
      <c r="U26" s="39"/>
      <c r="V26" s="39"/>
      <c r="W26" s="304">
        <f>ROUND(AZ51,2)</f>
        <v>0</v>
      </c>
      <c r="X26" s="303"/>
      <c r="Y26" s="303"/>
      <c r="Z26" s="303"/>
      <c r="AA26" s="303"/>
      <c r="AB26" s="303"/>
      <c r="AC26" s="303"/>
      <c r="AD26" s="303"/>
      <c r="AE26" s="303"/>
      <c r="AF26" s="39"/>
      <c r="AG26" s="39"/>
      <c r="AH26" s="39"/>
      <c r="AI26" s="39"/>
      <c r="AJ26" s="39"/>
      <c r="AK26" s="304">
        <f>ROUND(AV51,2)</f>
        <v>0</v>
      </c>
      <c r="AL26" s="303"/>
      <c r="AM26" s="303"/>
      <c r="AN26" s="303"/>
      <c r="AO26" s="303"/>
      <c r="AP26" s="39"/>
      <c r="AQ26" s="41"/>
    </row>
    <row r="27" spans="2:71" s="2" customFormat="1" ht="14.45" customHeight="1">
      <c r="B27" s="38"/>
      <c r="C27" s="39"/>
      <c r="D27" s="39"/>
      <c r="E27" s="39"/>
      <c r="F27" s="40" t="s">
        <v>837</v>
      </c>
      <c r="G27" s="39"/>
      <c r="H27" s="39"/>
      <c r="I27" s="39"/>
      <c r="J27" s="39"/>
      <c r="K27" s="39"/>
      <c r="L27" s="302">
        <v>0.15</v>
      </c>
      <c r="M27" s="303"/>
      <c r="N27" s="303"/>
      <c r="O27" s="303"/>
      <c r="P27" s="39"/>
      <c r="Q27" s="39"/>
      <c r="R27" s="39"/>
      <c r="S27" s="39"/>
      <c r="T27" s="39"/>
      <c r="U27" s="39"/>
      <c r="V27" s="39"/>
      <c r="W27" s="304">
        <f>ROUND(BA51,2)</f>
        <v>0</v>
      </c>
      <c r="X27" s="303"/>
      <c r="Y27" s="303"/>
      <c r="Z27" s="303"/>
      <c r="AA27" s="303"/>
      <c r="AB27" s="303"/>
      <c r="AC27" s="303"/>
      <c r="AD27" s="303"/>
      <c r="AE27" s="303"/>
      <c r="AF27" s="39"/>
      <c r="AG27" s="39"/>
      <c r="AH27" s="39"/>
      <c r="AI27" s="39"/>
      <c r="AJ27" s="39"/>
      <c r="AK27" s="304">
        <f>ROUND(AW51,2)</f>
        <v>0</v>
      </c>
      <c r="AL27" s="303"/>
      <c r="AM27" s="303"/>
      <c r="AN27" s="303"/>
      <c r="AO27" s="303"/>
      <c r="AP27" s="39"/>
      <c r="AQ27" s="41"/>
    </row>
    <row r="28" spans="2:71" s="2" customFormat="1" ht="14.45" hidden="1" customHeight="1">
      <c r="B28" s="38"/>
      <c r="C28" s="39"/>
      <c r="D28" s="39"/>
      <c r="E28" s="39"/>
      <c r="F28" s="40" t="s">
        <v>838</v>
      </c>
      <c r="G28" s="39"/>
      <c r="H28" s="39"/>
      <c r="I28" s="39"/>
      <c r="J28" s="39"/>
      <c r="K28" s="39"/>
      <c r="L28" s="302">
        <v>0.21</v>
      </c>
      <c r="M28" s="303"/>
      <c r="N28" s="303"/>
      <c r="O28" s="303"/>
      <c r="P28" s="39"/>
      <c r="Q28" s="39"/>
      <c r="R28" s="39"/>
      <c r="S28" s="39"/>
      <c r="T28" s="39"/>
      <c r="U28" s="39"/>
      <c r="V28" s="39"/>
      <c r="W28" s="304">
        <f>ROUND(BB51,2)</f>
        <v>0</v>
      </c>
      <c r="X28" s="303"/>
      <c r="Y28" s="303"/>
      <c r="Z28" s="303"/>
      <c r="AA28" s="303"/>
      <c r="AB28" s="303"/>
      <c r="AC28" s="303"/>
      <c r="AD28" s="303"/>
      <c r="AE28" s="303"/>
      <c r="AF28" s="39"/>
      <c r="AG28" s="39"/>
      <c r="AH28" s="39"/>
      <c r="AI28" s="39"/>
      <c r="AJ28" s="39"/>
      <c r="AK28" s="304">
        <v>0</v>
      </c>
      <c r="AL28" s="303"/>
      <c r="AM28" s="303"/>
      <c r="AN28" s="303"/>
      <c r="AO28" s="303"/>
      <c r="AP28" s="39"/>
      <c r="AQ28" s="41"/>
    </row>
    <row r="29" spans="2:71" s="2" customFormat="1" ht="14.45" hidden="1" customHeight="1">
      <c r="B29" s="38"/>
      <c r="C29" s="39"/>
      <c r="D29" s="39"/>
      <c r="E29" s="39"/>
      <c r="F29" s="40" t="s">
        <v>839</v>
      </c>
      <c r="G29" s="39"/>
      <c r="H29" s="39"/>
      <c r="I29" s="39"/>
      <c r="J29" s="39"/>
      <c r="K29" s="39"/>
      <c r="L29" s="302">
        <v>0.15</v>
      </c>
      <c r="M29" s="303"/>
      <c r="N29" s="303"/>
      <c r="O29" s="303"/>
      <c r="P29" s="39"/>
      <c r="Q29" s="39"/>
      <c r="R29" s="39"/>
      <c r="S29" s="39"/>
      <c r="T29" s="39"/>
      <c r="U29" s="39"/>
      <c r="V29" s="39"/>
      <c r="W29" s="304">
        <f>ROUND(BC51,2)</f>
        <v>0</v>
      </c>
      <c r="X29" s="303"/>
      <c r="Y29" s="303"/>
      <c r="Z29" s="303"/>
      <c r="AA29" s="303"/>
      <c r="AB29" s="303"/>
      <c r="AC29" s="303"/>
      <c r="AD29" s="303"/>
      <c r="AE29" s="303"/>
      <c r="AF29" s="39"/>
      <c r="AG29" s="39"/>
      <c r="AH29" s="39"/>
      <c r="AI29" s="39"/>
      <c r="AJ29" s="39"/>
      <c r="AK29" s="304">
        <v>0</v>
      </c>
      <c r="AL29" s="303"/>
      <c r="AM29" s="303"/>
      <c r="AN29" s="303"/>
      <c r="AO29" s="303"/>
      <c r="AP29" s="39"/>
      <c r="AQ29" s="41"/>
    </row>
    <row r="30" spans="2:71" s="2" customFormat="1" ht="14.45" hidden="1" customHeight="1">
      <c r="B30" s="38"/>
      <c r="C30" s="39"/>
      <c r="D30" s="39"/>
      <c r="E30" s="39"/>
      <c r="F30" s="40" t="s">
        <v>840</v>
      </c>
      <c r="G30" s="39"/>
      <c r="H30" s="39"/>
      <c r="I30" s="39"/>
      <c r="J30" s="39"/>
      <c r="K30" s="39"/>
      <c r="L30" s="302">
        <v>0</v>
      </c>
      <c r="M30" s="303"/>
      <c r="N30" s="303"/>
      <c r="O30" s="303"/>
      <c r="P30" s="39"/>
      <c r="Q30" s="39"/>
      <c r="R30" s="39"/>
      <c r="S30" s="39"/>
      <c r="T30" s="39"/>
      <c r="U30" s="39"/>
      <c r="V30" s="39"/>
      <c r="W30" s="304">
        <f>ROUND(BD51,2)</f>
        <v>0</v>
      </c>
      <c r="X30" s="303"/>
      <c r="Y30" s="303"/>
      <c r="Z30" s="303"/>
      <c r="AA30" s="303"/>
      <c r="AB30" s="303"/>
      <c r="AC30" s="303"/>
      <c r="AD30" s="303"/>
      <c r="AE30" s="303"/>
      <c r="AF30" s="39"/>
      <c r="AG30" s="39"/>
      <c r="AH30" s="39"/>
      <c r="AI30" s="39"/>
      <c r="AJ30" s="39"/>
      <c r="AK30" s="304">
        <v>0</v>
      </c>
      <c r="AL30" s="303"/>
      <c r="AM30" s="303"/>
      <c r="AN30" s="303"/>
      <c r="AO30" s="303"/>
      <c r="AP30" s="39"/>
      <c r="AQ30" s="41"/>
    </row>
    <row r="31" spans="2:71" s="1" customFormat="1" ht="6.95" customHeight="1"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6"/>
    </row>
    <row r="32" spans="2:71" s="1" customFormat="1" ht="25.9" customHeight="1">
      <c r="B32" s="32"/>
      <c r="C32" s="42"/>
      <c r="D32" s="43" t="s">
        <v>841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5" t="s">
        <v>842</v>
      </c>
      <c r="U32" s="44"/>
      <c r="V32" s="44"/>
      <c r="W32" s="44"/>
      <c r="X32" s="296" t="s">
        <v>843</v>
      </c>
      <c r="Y32" s="297"/>
      <c r="Z32" s="297"/>
      <c r="AA32" s="297"/>
      <c r="AB32" s="297"/>
      <c r="AC32" s="44"/>
      <c r="AD32" s="44"/>
      <c r="AE32" s="44"/>
      <c r="AF32" s="44"/>
      <c r="AG32" s="44"/>
      <c r="AH32" s="44"/>
      <c r="AI32" s="44"/>
      <c r="AJ32" s="44"/>
      <c r="AK32" s="298">
        <f>SUM(AK23:AK30)</f>
        <v>0</v>
      </c>
      <c r="AL32" s="297"/>
      <c r="AM32" s="297"/>
      <c r="AN32" s="297"/>
      <c r="AO32" s="299"/>
      <c r="AP32" s="42"/>
      <c r="AQ32" s="46"/>
    </row>
    <row r="33" spans="2:56" s="1" customFormat="1" ht="6.95" customHeight="1">
      <c r="B33" s="32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6"/>
    </row>
    <row r="34" spans="2:56" s="1" customFormat="1" ht="6.95" customHeight="1"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9"/>
    </row>
    <row r="38" spans="2:56" s="1" customFormat="1" ht="6.95" customHeight="1"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32"/>
    </row>
    <row r="39" spans="2:56" s="1" customFormat="1" ht="36.950000000000003" customHeight="1">
      <c r="B39" s="32"/>
      <c r="C39" s="52" t="s">
        <v>844</v>
      </c>
      <c r="AR39" s="32"/>
    </row>
    <row r="40" spans="2:56" s="1" customFormat="1" ht="6.95" customHeight="1">
      <c r="B40" s="32"/>
      <c r="AR40" s="32"/>
    </row>
    <row r="41" spans="2:56" s="3" customFormat="1" ht="14.45" customHeight="1">
      <c r="B41" s="53"/>
      <c r="C41" s="54" t="s">
        <v>805</v>
      </c>
      <c r="L41" s="3" t="str">
        <f>K5</f>
        <v>618-03/17</v>
      </c>
      <c r="AR41" s="53"/>
    </row>
    <row r="42" spans="2:56" s="4" customFormat="1" ht="36.950000000000003" customHeight="1">
      <c r="B42" s="55"/>
      <c r="C42" s="56" t="s">
        <v>807</v>
      </c>
      <c r="L42" s="312" t="str">
        <f>K6</f>
        <v>Rekonstrukce objektu na ul. Svornosti p.č.st. 3202, Ostrava Zábřeh</v>
      </c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3"/>
      <c r="AA42" s="313"/>
      <c r="AB42" s="313"/>
      <c r="AC42" s="313"/>
      <c r="AD42" s="313"/>
      <c r="AE42" s="313"/>
      <c r="AF42" s="313"/>
      <c r="AG42" s="313"/>
      <c r="AH42" s="313"/>
      <c r="AI42" s="313"/>
      <c r="AJ42" s="313"/>
      <c r="AK42" s="313"/>
      <c r="AL42" s="313"/>
      <c r="AM42" s="313"/>
      <c r="AN42" s="313"/>
      <c r="AO42" s="313"/>
      <c r="AR42" s="55"/>
    </row>
    <row r="43" spans="2:56" s="1" customFormat="1" ht="6.95" customHeight="1">
      <c r="B43" s="32"/>
      <c r="AR43" s="32"/>
    </row>
    <row r="44" spans="2:56" s="1" customFormat="1" ht="15">
      <c r="B44" s="32"/>
      <c r="C44" s="54" t="s">
        <v>815</v>
      </c>
      <c r="L44" s="57" t="str">
        <f>IF(K8="","",K8)</f>
        <v xml:space="preserve"> </v>
      </c>
      <c r="AI44" s="54" t="s">
        <v>817</v>
      </c>
      <c r="AM44" s="314" t="str">
        <f>IF(AN8= "","",AN8)</f>
        <v>30. 10. 2017</v>
      </c>
      <c r="AN44" s="315"/>
      <c r="AR44" s="32"/>
    </row>
    <row r="45" spans="2:56" s="1" customFormat="1" ht="6.95" customHeight="1">
      <c r="B45" s="32"/>
      <c r="AR45" s="32"/>
    </row>
    <row r="46" spans="2:56" s="1" customFormat="1" ht="15">
      <c r="B46" s="32"/>
      <c r="C46" s="54" t="s">
        <v>821</v>
      </c>
      <c r="L46" s="3" t="str">
        <f>IF(E11= "","",E11)</f>
        <v>MO Ostrava-Jih, Horní 791/3, Ostrava Hrabůvka</v>
      </c>
      <c r="AI46" s="54" t="s">
        <v>826</v>
      </c>
      <c r="AM46" s="316" t="str">
        <f>IF(E17="","",E17)</f>
        <v>POEL, spol. s.r.o.</v>
      </c>
      <c r="AN46" s="315"/>
      <c r="AO46" s="315"/>
      <c r="AP46" s="315"/>
      <c r="AR46" s="32"/>
      <c r="AS46" s="317" t="s">
        <v>845</v>
      </c>
      <c r="AT46" s="318"/>
      <c r="AU46" s="59"/>
      <c r="AV46" s="59"/>
      <c r="AW46" s="59"/>
      <c r="AX46" s="59"/>
      <c r="AY46" s="59"/>
      <c r="AZ46" s="59"/>
      <c r="BA46" s="59"/>
      <c r="BB46" s="59"/>
      <c r="BC46" s="59"/>
      <c r="BD46" s="60"/>
    </row>
    <row r="47" spans="2:56" s="1" customFormat="1" ht="15">
      <c r="B47" s="32"/>
      <c r="C47" s="54" t="s">
        <v>825</v>
      </c>
      <c r="L47" s="3" t="str">
        <f>IF(E14="","",E14)</f>
        <v xml:space="preserve"> </v>
      </c>
      <c r="AR47" s="32"/>
      <c r="AS47" s="319"/>
      <c r="AT47" s="301"/>
      <c r="AU47" s="33"/>
      <c r="AV47" s="33"/>
      <c r="AW47" s="33"/>
      <c r="AX47" s="33"/>
      <c r="AY47" s="33"/>
      <c r="AZ47" s="33"/>
      <c r="BA47" s="33"/>
      <c r="BB47" s="33"/>
      <c r="BC47" s="33"/>
      <c r="BD47" s="61"/>
    </row>
    <row r="48" spans="2:56" s="1" customFormat="1" ht="10.9" customHeight="1">
      <c r="B48" s="32"/>
      <c r="AR48" s="32"/>
      <c r="AS48" s="319"/>
      <c r="AT48" s="301"/>
      <c r="AU48" s="33"/>
      <c r="AV48" s="33"/>
      <c r="AW48" s="33"/>
      <c r="AX48" s="33"/>
      <c r="AY48" s="33"/>
      <c r="AZ48" s="33"/>
      <c r="BA48" s="33"/>
      <c r="BB48" s="33"/>
      <c r="BC48" s="33"/>
      <c r="BD48" s="61"/>
    </row>
    <row r="49" spans="1:91" s="1" customFormat="1" ht="29.25" customHeight="1">
      <c r="B49" s="32"/>
      <c r="C49" s="307" t="s">
        <v>846</v>
      </c>
      <c r="D49" s="297"/>
      <c r="E49" s="297"/>
      <c r="F49" s="297"/>
      <c r="G49" s="297"/>
      <c r="H49" s="44"/>
      <c r="I49" s="308" t="s">
        <v>847</v>
      </c>
      <c r="J49" s="297"/>
      <c r="K49" s="297"/>
      <c r="L49" s="297"/>
      <c r="M49" s="297"/>
      <c r="N49" s="297"/>
      <c r="O49" s="297"/>
      <c r="P49" s="297"/>
      <c r="Q49" s="297"/>
      <c r="R49" s="297"/>
      <c r="S49" s="297"/>
      <c r="T49" s="297"/>
      <c r="U49" s="297"/>
      <c r="V49" s="297"/>
      <c r="W49" s="297"/>
      <c r="X49" s="297"/>
      <c r="Y49" s="297"/>
      <c r="Z49" s="297"/>
      <c r="AA49" s="297"/>
      <c r="AB49" s="297"/>
      <c r="AC49" s="297"/>
      <c r="AD49" s="297"/>
      <c r="AE49" s="297"/>
      <c r="AF49" s="297"/>
      <c r="AG49" s="309" t="s">
        <v>848</v>
      </c>
      <c r="AH49" s="297"/>
      <c r="AI49" s="297"/>
      <c r="AJ49" s="297"/>
      <c r="AK49" s="297"/>
      <c r="AL49" s="297"/>
      <c r="AM49" s="297"/>
      <c r="AN49" s="308" t="s">
        <v>849</v>
      </c>
      <c r="AO49" s="297"/>
      <c r="AP49" s="297"/>
      <c r="AQ49" s="62" t="s">
        <v>850</v>
      </c>
      <c r="AR49" s="32"/>
      <c r="AS49" s="63" t="s">
        <v>851</v>
      </c>
      <c r="AT49" s="64" t="s">
        <v>852</v>
      </c>
      <c r="AU49" s="64" t="s">
        <v>853</v>
      </c>
      <c r="AV49" s="64" t="s">
        <v>854</v>
      </c>
      <c r="AW49" s="64" t="s">
        <v>855</v>
      </c>
      <c r="AX49" s="64" t="s">
        <v>856</v>
      </c>
      <c r="AY49" s="64" t="s">
        <v>857</v>
      </c>
      <c r="AZ49" s="64" t="s">
        <v>858</v>
      </c>
      <c r="BA49" s="64" t="s">
        <v>859</v>
      </c>
      <c r="BB49" s="64" t="s">
        <v>860</v>
      </c>
      <c r="BC49" s="64" t="s">
        <v>861</v>
      </c>
      <c r="BD49" s="65" t="s">
        <v>862</v>
      </c>
    </row>
    <row r="50" spans="1:91" s="1" customFormat="1" ht="10.9" customHeight="1">
      <c r="B50" s="32"/>
      <c r="AR50" s="32"/>
      <c r="AS50" s="66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60"/>
    </row>
    <row r="51" spans="1:91" s="4" customFormat="1" ht="32.450000000000003" customHeight="1">
      <c r="B51" s="55"/>
      <c r="C51" s="67" t="s">
        <v>863</v>
      </c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305">
        <f>ROUND(SUM(AG52:AG53),2)</f>
        <v>0</v>
      </c>
      <c r="AH51" s="305"/>
      <c r="AI51" s="305"/>
      <c r="AJ51" s="305"/>
      <c r="AK51" s="305"/>
      <c r="AL51" s="305"/>
      <c r="AM51" s="305"/>
      <c r="AN51" s="306">
        <f>SUM(AG51,AT51)</f>
        <v>0</v>
      </c>
      <c r="AO51" s="306"/>
      <c r="AP51" s="306"/>
      <c r="AQ51" s="69" t="s">
        <v>795</v>
      </c>
      <c r="AR51" s="55"/>
      <c r="AS51" s="70">
        <f>ROUND(SUM(AS52:AS53),2)</f>
        <v>0</v>
      </c>
      <c r="AT51" s="71">
        <f>ROUND(SUM(AV51:AW51),2)</f>
        <v>0</v>
      </c>
      <c r="AU51" s="72">
        <f>ROUND(SUM(AU52:AU53),5)</f>
        <v>2128.7261699999999</v>
      </c>
      <c r="AV51" s="71">
        <f>ROUND(AZ51*L26,2)</f>
        <v>0</v>
      </c>
      <c r="AW51" s="71">
        <f>ROUND(BA51*L27,2)</f>
        <v>0</v>
      </c>
      <c r="AX51" s="71">
        <f>ROUND(BB51*L26,2)</f>
        <v>0</v>
      </c>
      <c r="AY51" s="71">
        <f>ROUND(BC51*L27,2)</f>
        <v>0</v>
      </c>
      <c r="AZ51" s="71">
        <f>ROUND(SUM(AZ52:AZ53),2)</f>
        <v>0</v>
      </c>
      <c r="BA51" s="71">
        <f>ROUND(SUM(BA52:BA53),2)</f>
        <v>0</v>
      </c>
      <c r="BB51" s="71">
        <f>ROUND(SUM(BB52:BB53),2)</f>
        <v>0</v>
      </c>
      <c r="BC51" s="71">
        <f>ROUND(SUM(BC52:BC53),2)</f>
        <v>0</v>
      </c>
      <c r="BD51" s="73">
        <f>ROUND(SUM(BD52:BD53),2)</f>
        <v>0</v>
      </c>
      <c r="BS51" s="56" t="s">
        <v>864</v>
      </c>
      <c r="BT51" s="56" t="s">
        <v>865</v>
      </c>
      <c r="BU51" s="74" t="s">
        <v>866</v>
      </c>
      <c r="BV51" s="56" t="s">
        <v>867</v>
      </c>
      <c r="BW51" s="56" t="s">
        <v>797</v>
      </c>
      <c r="BX51" s="56" t="s">
        <v>868</v>
      </c>
      <c r="CL51" s="56" t="s">
        <v>811</v>
      </c>
    </row>
    <row r="52" spans="1:91" s="5" customFormat="1" ht="22.5" customHeight="1">
      <c r="A52" s="202" t="s">
        <v>604</v>
      </c>
      <c r="B52" s="75"/>
      <c r="C52" s="76"/>
      <c r="D52" s="295" t="s">
        <v>869</v>
      </c>
      <c r="E52" s="288"/>
      <c r="F52" s="288"/>
      <c r="G52" s="288"/>
      <c r="H52" s="288"/>
      <c r="I52" s="77"/>
      <c r="J52" s="295" t="s">
        <v>870</v>
      </c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87">
        <f>'01 - Stavební práce a ost...'!J27</f>
        <v>0</v>
      </c>
      <c r="AH52" s="288"/>
      <c r="AI52" s="288"/>
      <c r="AJ52" s="288"/>
      <c r="AK52" s="288"/>
      <c r="AL52" s="288"/>
      <c r="AM52" s="288"/>
      <c r="AN52" s="287">
        <f>SUM(AG52,AT52)</f>
        <v>0</v>
      </c>
      <c r="AO52" s="288"/>
      <c r="AP52" s="288"/>
      <c r="AQ52" s="78" t="s">
        <v>871</v>
      </c>
      <c r="AR52" s="75"/>
      <c r="AS52" s="79">
        <v>0</v>
      </c>
      <c r="AT52" s="80">
        <f>ROUND(SUM(AV52:AW52),2)</f>
        <v>0</v>
      </c>
      <c r="AU52" s="81">
        <f>'01 - Stavební práce a ost...'!P102</f>
        <v>2128.7261710000002</v>
      </c>
      <c r="AV52" s="80">
        <f>'01 - Stavební práce a ost...'!J30</f>
        <v>0</v>
      </c>
      <c r="AW52" s="80">
        <f>'01 - Stavební práce a ost...'!J31</f>
        <v>0</v>
      </c>
      <c r="AX52" s="80">
        <f>'01 - Stavební práce a ost...'!J32</f>
        <v>0</v>
      </c>
      <c r="AY52" s="80">
        <f>'01 - Stavební práce a ost...'!J33</f>
        <v>0</v>
      </c>
      <c r="AZ52" s="80">
        <f>'01 - Stavební práce a ost...'!F30</f>
        <v>0</v>
      </c>
      <c r="BA52" s="80">
        <f>'01 - Stavební práce a ost...'!F31</f>
        <v>0</v>
      </c>
      <c r="BB52" s="80">
        <f>'01 - Stavební práce a ost...'!F32</f>
        <v>0</v>
      </c>
      <c r="BC52" s="80">
        <f>'01 - Stavební práce a ost...'!F33</f>
        <v>0</v>
      </c>
      <c r="BD52" s="82">
        <f>'01 - Stavební práce a ost...'!F34</f>
        <v>0</v>
      </c>
      <c r="BT52" s="83" t="s">
        <v>814</v>
      </c>
      <c r="BV52" s="83" t="s">
        <v>867</v>
      </c>
      <c r="BW52" s="83" t="s">
        <v>872</v>
      </c>
      <c r="BX52" s="83" t="s">
        <v>797</v>
      </c>
      <c r="CL52" s="83" t="s">
        <v>811</v>
      </c>
      <c r="CM52" s="83" t="s">
        <v>873</v>
      </c>
    </row>
    <row r="53" spans="1:91" s="5" customFormat="1" ht="22.5" customHeight="1">
      <c r="A53" s="202" t="s">
        <v>604</v>
      </c>
      <c r="B53" s="75"/>
      <c r="C53" s="76"/>
      <c r="D53" s="295" t="s">
        <v>874</v>
      </c>
      <c r="E53" s="288"/>
      <c r="F53" s="288"/>
      <c r="G53" s="288"/>
      <c r="H53" s="288"/>
      <c r="I53" s="77"/>
      <c r="J53" s="295" t="s">
        <v>875</v>
      </c>
      <c r="K53" s="288"/>
      <c r="L53" s="288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  <c r="AF53" s="288"/>
      <c r="AG53" s="287">
        <f>'02 - Vedlejší a ostatní n...'!J27</f>
        <v>0</v>
      </c>
      <c r="AH53" s="288"/>
      <c r="AI53" s="288"/>
      <c r="AJ53" s="288"/>
      <c r="AK53" s="288"/>
      <c r="AL53" s="288"/>
      <c r="AM53" s="288"/>
      <c r="AN53" s="287">
        <f>SUM(AG53,AT53)</f>
        <v>0</v>
      </c>
      <c r="AO53" s="288"/>
      <c r="AP53" s="288"/>
      <c r="AQ53" s="78" t="s">
        <v>871</v>
      </c>
      <c r="AR53" s="75"/>
      <c r="AS53" s="84">
        <v>0</v>
      </c>
      <c r="AT53" s="85">
        <f>ROUND(SUM(AV53:AW53),2)</f>
        <v>0</v>
      </c>
      <c r="AU53" s="86">
        <f>'02 - Vedlejší a ostatní n...'!P81</f>
        <v>0</v>
      </c>
      <c r="AV53" s="85">
        <f>'02 - Vedlejší a ostatní n...'!J30</f>
        <v>0</v>
      </c>
      <c r="AW53" s="85">
        <f>'02 - Vedlejší a ostatní n...'!J31</f>
        <v>0</v>
      </c>
      <c r="AX53" s="85">
        <f>'02 - Vedlejší a ostatní n...'!J32</f>
        <v>0</v>
      </c>
      <c r="AY53" s="85">
        <f>'02 - Vedlejší a ostatní n...'!J33</f>
        <v>0</v>
      </c>
      <c r="AZ53" s="85">
        <f>'02 - Vedlejší a ostatní n...'!F30</f>
        <v>0</v>
      </c>
      <c r="BA53" s="85">
        <f>'02 - Vedlejší a ostatní n...'!F31</f>
        <v>0</v>
      </c>
      <c r="BB53" s="85">
        <f>'02 - Vedlejší a ostatní n...'!F32</f>
        <v>0</v>
      </c>
      <c r="BC53" s="85">
        <f>'02 - Vedlejší a ostatní n...'!F33</f>
        <v>0</v>
      </c>
      <c r="BD53" s="87">
        <f>'02 - Vedlejší a ostatní n...'!F34</f>
        <v>0</v>
      </c>
      <c r="BT53" s="83" t="s">
        <v>814</v>
      </c>
      <c r="BV53" s="83" t="s">
        <v>867</v>
      </c>
      <c r="BW53" s="83" t="s">
        <v>876</v>
      </c>
      <c r="BX53" s="83" t="s">
        <v>797</v>
      </c>
      <c r="CL53" s="83" t="s">
        <v>811</v>
      </c>
      <c r="CM53" s="83" t="s">
        <v>873</v>
      </c>
    </row>
    <row r="54" spans="1:91" s="1" customFormat="1" ht="30" customHeight="1">
      <c r="B54" s="32"/>
      <c r="AR54" s="32"/>
    </row>
    <row r="55" spans="1:91" s="1" customFormat="1" ht="6.95" customHeight="1"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32"/>
    </row>
  </sheetData>
  <mergeCells count="43">
    <mergeCell ref="AR2:BE2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AG51:AM51"/>
    <mergeCell ref="AN51:AP51"/>
    <mergeCell ref="C49:G49"/>
    <mergeCell ref="I49:AF49"/>
    <mergeCell ref="AG49:AM49"/>
    <mergeCell ref="AN49:AP49"/>
    <mergeCell ref="W30:AE30"/>
    <mergeCell ref="AK30:AO30"/>
    <mergeCell ref="W29:AE29"/>
    <mergeCell ref="AK29:AO29"/>
    <mergeCell ref="AK26:AO26"/>
    <mergeCell ref="AK27:AO27"/>
    <mergeCell ref="L27:O27"/>
    <mergeCell ref="W27:AE27"/>
    <mergeCell ref="L26:O26"/>
    <mergeCell ref="AK25:AO25"/>
    <mergeCell ref="W26:AE26"/>
    <mergeCell ref="AN53:AP53"/>
    <mergeCell ref="AG53:AM53"/>
    <mergeCell ref="K5:AO5"/>
    <mergeCell ref="K6:AO6"/>
    <mergeCell ref="E20:AN20"/>
    <mergeCell ref="AK23:AO23"/>
    <mergeCell ref="D53:H53"/>
    <mergeCell ref="J53:AF53"/>
    <mergeCell ref="X32:AB32"/>
    <mergeCell ref="AK32:AO32"/>
    <mergeCell ref="D52:H52"/>
    <mergeCell ref="J52:AF52"/>
    <mergeCell ref="L25:O25"/>
    <mergeCell ref="W25:AE25"/>
    <mergeCell ref="L29:O29"/>
    <mergeCell ref="L30:O30"/>
  </mergeCells>
  <phoneticPr fontId="47" type="noConversion"/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01 - Stavební práce a ost...'!C2" tooltip="01 - Stavební práce a ost..." display="/"/>
    <hyperlink ref="A53" location="'02 - Vedlejší a ostatní n...'!C2" tooltip="02 - Vedlejší a ostatní n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42"/>
  <sheetViews>
    <sheetView showGridLines="0" tabSelected="1" workbookViewId="0">
      <pane ySplit="1" topLeftCell="A80" activePane="bottomLeft" state="frozen"/>
      <selection pane="bottomLeft" activeCell="I1041" sqref="I105:I104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07"/>
      <c r="B1" s="205"/>
      <c r="C1" s="205"/>
      <c r="D1" s="206" t="s">
        <v>793</v>
      </c>
      <c r="E1" s="205"/>
      <c r="F1" s="203" t="s">
        <v>605</v>
      </c>
      <c r="G1" s="321" t="s">
        <v>606</v>
      </c>
      <c r="H1" s="321"/>
      <c r="I1" s="205"/>
      <c r="J1" s="203" t="s">
        <v>607</v>
      </c>
      <c r="K1" s="206" t="s">
        <v>877</v>
      </c>
      <c r="L1" s="203" t="s">
        <v>608</v>
      </c>
      <c r="M1" s="203"/>
      <c r="N1" s="203"/>
      <c r="O1" s="203"/>
      <c r="P1" s="203"/>
      <c r="Q1" s="203"/>
      <c r="R1" s="203"/>
      <c r="S1" s="203"/>
      <c r="T1" s="203"/>
      <c r="U1" s="201"/>
      <c r="V1" s="201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10" t="s">
        <v>798</v>
      </c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8" t="s">
        <v>872</v>
      </c>
    </row>
    <row r="3" spans="1:70" ht="6.95" customHeight="1">
      <c r="B3" s="19"/>
      <c r="C3" s="20"/>
      <c r="D3" s="20"/>
      <c r="E3" s="20"/>
      <c r="F3" s="20"/>
      <c r="G3" s="20"/>
      <c r="H3" s="20"/>
      <c r="I3" s="20"/>
      <c r="J3" s="20"/>
      <c r="K3" s="21"/>
      <c r="AT3" s="18" t="s">
        <v>873</v>
      </c>
    </row>
    <row r="4" spans="1:70" ht="36.950000000000003" customHeight="1">
      <c r="B4" s="22"/>
      <c r="C4" s="23"/>
      <c r="D4" s="24" t="s">
        <v>878</v>
      </c>
      <c r="E4" s="23"/>
      <c r="F4" s="23"/>
      <c r="G4" s="23"/>
      <c r="H4" s="23"/>
      <c r="I4" s="23"/>
      <c r="J4" s="23"/>
      <c r="K4" s="25"/>
      <c r="M4" s="26" t="s">
        <v>803</v>
      </c>
      <c r="AT4" s="18" t="s">
        <v>796</v>
      </c>
    </row>
    <row r="5" spans="1:70" ht="6.95" customHeight="1">
      <c r="B5" s="22"/>
      <c r="C5" s="23"/>
      <c r="D5" s="23"/>
      <c r="E5" s="23"/>
      <c r="F5" s="23"/>
      <c r="G5" s="23"/>
      <c r="H5" s="23"/>
      <c r="I5" s="23"/>
      <c r="J5" s="23"/>
      <c r="K5" s="25"/>
    </row>
    <row r="6" spans="1:70" ht="15">
      <c r="B6" s="22"/>
      <c r="C6" s="23"/>
      <c r="D6" s="30" t="s">
        <v>807</v>
      </c>
      <c r="E6" s="23"/>
      <c r="F6" s="23"/>
      <c r="G6" s="23"/>
      <c r="H6" s="23"/>
      <c r="I6" s="23"/>
      <c r="J6" s="23"/>
      <c r="K6" s="25"/>
    </row>
    <row r="7" spans="1:70" ht="22.5" customHeight="1">
      <c r="B7" s="22"/>
      <c r="C7" s="23"/>
      <c r="D7" s="23"/>
      <c r="E7" s="322" t="str">
        <f>'Rekapitulace stavby'!K6</f>
        <v>Rekonstrukce objektu na ul. Svornosti p.č.st. 3202, Ostrava Zábřeh</v>
      </c>
      <c r="F7" s="290"/>
      <c r="G7" s="290"/>
      <c r="H7" s="290"/>
      <c r="I7" s="23"/>
      <c r="J7" s="23"/>
      <c r="K7" s="25"/>
    </row>
    <row r="8" spans="1:70" s="1" customFormat="1" ht="15">
      <c r="B8" s="32"/>
      <c r="C8" s="33"/>
      <c r="D8" s="30" t="s">
        <v>879</v>
      </c>
      <c r="E8" s="33"/>
      <c r="F8" s="33"/>
      <c r="G8" s="33"/>
      <c r="H8" s="33"/>
      <c r="I8" s="33"/>
      <c r="J8" s="33"/>
      <c r="K8" s="36"/>
    </row>
    <row r="9" spans="1:70" s="1" customFormat="1" ht="36.950000000000003" customHeight="1">
      <c r="B9" s="32"/>
      <c r="C9" s="33"/>
      <c r="D9" s="33"/>
      <c r="E9" s="323" t="s">
        <v>880</v>
      </c>
      <c r="F9" s="301"/>
      <c r="G9" s="301"/>
      <c r="H9" s="301"/>
      <c r="I9" s="33"/>
      <c r="J9" s="33"/>
      <c r="K9" s="36"/>
    </row>
    <row r="10" spans="1:70" s="1" customFormat="1">
      <c r="B10" s="32"/>
      <c r="C10" s="33"/>
      <c r="D10" s="33"/>
      <c r="E10" s="33"/>
      <c r="F10" s="33"/>
      <c r="G10" s="33"/>
      <c r="H10" s="33"/>
      <c r="I10" s="33"/>
      <c r="J10" s="33"/>
      <c r="K10" s="36"/>
    </row>
    <row r="11" spans="1:70" s="1" customFormat="1" ht="14.45" customHeight="1">
      <c r="B11" s="32"/>
      <c r="C11" s="33"/>
      <c r="D11" s="30" t="s">
        <v>810</v>
      </c>
      <c r="E11" s="33"/>
      <c r="F11" s="28" t="s">
        <v>811</v>
      </c>
      <c r="G11" s="33"/>
      <c r="H11" s="33"/>
      <c r="I11" s="30" t="s">
        <v>812</v>
      </c>
      <c r="J11" s="28" t="s">
        <v>795</v>
      </c>
      <c r="K11" s="36"/>
    </row>
    <row r="12" spans="1:70" s="1" customFormat="1" ht="14.45" customHeight="1">
      <c r="B12" s="32"/>
      <c r="C12" s="33"/>
      <c r="D12" s="30" t="s">
        <v>815</v>
      </c>
      <c r="E12" s="33"/>
      <c r="F12" s="28" t="s">
        <v>816</v>
      </c>
      <c r="G12" s="33"/>
      <c r="H12" s="33"/>
      <c r="I12" s="30" t="s">
        <v>817</v>
      </c>
      <c r="J12" s="88" t="str">
        <f>'Rekapitulace stavby'!AN8</f>
        <v>30. 10. 2017</v>
      </c>
      <c r="K12" s="36"/>
    </row>
    <row r="13" spans="1:70" s="1" customFormat="1" ht="10.9" customHeight="1">
      <c r="B13" s="32"/>
      <c r="C13" s="33"/>
      <c r="D13" s="33"/>
      <c r="E13" s="33"/>
      <c r="F13" s="33"/>
      <c r="G13" s="33"/>
      <c r="H13" s="33"/>
      <c r="I13" s="33"/>
      <c r="J13" s="33"/>
      <c r="K13" s="36"/>
    </row>
    <row r="14" spans="1:70" s="1" customFormat="1" ht="14.45" customHeight="1">
      <c r="B14" s="32"/>
      <c r="C14" s="33"/>
      <c r="D14" s="30" t="s">
        <v>821</v>
      </c>
      <c r="E14" s="33"/>
      <c r="F14" s="33"/>
      <c r="G14" s="33"/>
      <c r="H14" s="33"/>
      <c r="I14" s="30" t="s">
        <v>822</v>
      </c>
      <c r="J14" s="28" t="s">
        <v>795</v>
      </c>
      <c r="K14" s="36"/>
    </row>
    <row r="15" spans="1:70" s="1" customFormat="1" ht="18" customHeight="1">
      <c r="B15" s="32"/>
      <c r="C15" s="33"/>
      <c r="D15" s="33"/>
      <c r="E15" s="28" t="s">
        <v>823</v>
      </c>
      <c r="F15" s="33"/>
      <c r="G15" s="33"/>
      <c r="H15" s="33"/>
      <c r="I15" s="30" t="s">
        <v>824</v>
      </c>
      <c r="J15" s="28" t="s">
        <v>795</v>
      </c>
      <c r="K15" s="36"/>
    </row>
    <row r="16" spans="1:70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6"/>
    </row>
    <row r="17" spans="2:11" s="1" customFormat="1" ht="14.45" customHeight="1">
      <c r="B17" s="32"/>
      <c r="C17" s="33"/>
      <c r="D17" s="30" t="s">
        <v>825</v>
      </c>
      <c r="E17" s="33"/>
      <c r="F17" s="33"/>
      <c r="G17" s="33"/>
      <c r="H17" s="33"/>
      <c r="I17" s="30" t="s">
        <v>822</v>
      </c>
      <c r="J17" s="28" t="str">
        <f>IF('Rekapitulace stavby'!AN13="Vyplň údaj","",IF('Rekapitulace stavby'!AN13="","",'Rekapitulace stavby'!AN13))</f>
        <v/>
      </c>
      <c r="K17" s="36"/>
    </row>
    <row r="18" spans="2:11" s="1" customFormat="1" ht="18" customHeight="1">
      <c r="B18" s="32"/>
      <c r="C18" s="33"/>
      <c r="D18" s="33"/>
      <c r="E18" s="28" t="str">
        <f>IF('Rekapitulace stavby'!E14="Vyplň údaj","",IF('Rekapitulace stavby'!E14="","",'Rekapitulace stavby'!E14))</f>
        <v xml:space="preserve"> </v>
      </c>
      <c r="F18" s="33"/>
      <c r="G18" s="33"/>
      <c r="H18" s="33"/>
      <c r="I18" s="30" t="s">
        <v>824</v>
      </c>
      <c r="J18" s="28" t="str">
        <f>IF('Rekapitulace stavby'!AN14="Vyplň údaj","",IF('Rekapitulace stavby'!AN14="","",'Rekapitulace stavby'!AN14))</f>
        <v/>
      </c>
      <c r="K18" s="36"/>
    </row>
    <row r="19" spans="2:11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6"/>
    </row>
    <row r="20" spans="2:11" s="1" customFormat="1" ht="14.45" customHeight="1">
      <c r="B20" s="32"/>
      <c r="C20" s="33"/>
      <c r="D20" s="30" t="s">
        <v>826</v>
      </c>
      <c r="E20" s="33"/>
      <c r="F20" s="33"/>
      <c r="G20" s="33"/>
      <c r="H20" s="33"/>
      <c r="I20" s="30" t="s">
        <v>822</v>
      </c>
      <c r="J20" s="28" t="s">
        <v>795</v>
      </c>
      <c r="K20" s="36"/>
    </row>
    <row r="21" spans="2:11" s="1" customFormat="1" ht="18" customHeight="1">
      <c r="B21" s="32"/>
      <c r="C21" s="33"/>
      <c r="D21" s="33"/>
      <c r="E21" s="28" t="s">
        <v>827</v>
      </c>
      <c r="F21" s="33"/>
      <c r="G21" s="33"/>
      <c r="H21" s="33"/>
      <c r="I21" s="30" t="s">
        <v>824</v>
      </c>
      <c r="J21" s="28" t="s">
        <v>795</v>
      </c>
      <c r="K21" s="36"/>
    </row>
    <row r="22" spans="2:11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6"/>
    </row>
    <row r="23" spans="2:11" s="1" customFormat="1" ht="14.45" customHeight="1">
      <c r="B23" s="32"/>
      <c r="C23" s="33"/>
      <c r="D23" s="30" t="s">
        <v>829</v>
      </c>
      <c r="E23" s="33"/>
      <c r="F23" s="33"/>
      <c r="G23" s="33"/>
      <c r="H23" s="33"/>
      <c r="I23" s="33"/>
      <c r="J23" s="33"/>
      <c r="K23" s="36"/>
    </row>
    <row r="24" spans="2:11" s="6" customFormat="1" ht="22.5" customHeight="1">
      <c r="B24" s="89"/>
      <c r="C24" s="90"/>
      <c r="D24" s="90"/>
      <c r="E24" s="292" t="s">
        <v>795</v>
      </c>
      <c r="F24" s="324"/>
      <c r="G24" s="324"/>
      <c r="H24" s="324"/>
      <c r="I24" s="90"/>
      <c r="J24" s="90"/>
      <c r="K24" s="91"/>
    </row>
    <row r="25" spans="2:11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6"/>
    </row>
    <row r="26" spans="2:11" s="1" customFormat="1" ht="6.95" customHeight="1">
      <c r="B26" s="32"/>
      <c r="C26" s="33"/>
      <c r="D26" s="59"/>
      <c r="E26" s="59"/>
      <c r="F26" s="59"/>
      <c r="G26" s="59"/>
      <c r="H26" s="59"/>
      <c r="I26" s="59"/>
      <c r="J26" s="59"/>
      <c r="K26" s="92"/>
    </row>
    <row r="27" spans="2:11" s="1" customFormat="1" ht="25.35" customHeight="1">
      <c r="B27" s="32"/>
      <c r="C27" s="33"/>
      <c r="D27" s="93" t="s">
        <v>831</v>
      </c>
      <c r="E27" s="33"/>
      <c r="F27" s="33"/>
      <c r="G27" s="33"/>
      <c r="H27" s="33"/>
      <c r="I27" s="33"/>
      <c r="J27" s="94">
        <f>ROUND(J102,2)</f>
        <v>0</v>
      </c>
      <c r="K27" s="36"/>
    </row>
    <row r="28" spans="2:11" s="1" customFormat="1" ht="6.95" customHeight="1">
      <c r="B28" s="32"/>
      <c r="C28" s="33"/>
      <c r="D28" s="59"/>
      <c r="E28" s="59"/>
      <c r="F28" s="59"/>
      <c r="G28" s="59"/>
      <c r="H28" s="59"/>
      <c r="I28" s="59"/>
      <c r="J28" s="59"/>
      <c r="K28" s="92"/>
    </row>
    <row r="29" spans="2:11" s="1" customFormat="1" ht="14.45" customHeight="1">
      <c r="B29" s="32"/>
      <c r="C29" s="33"/>
      <c r="D29" s="33"/>
      <c r="E29" s="33"/>
      <c r="F29" s="37" t="s">
        <v>833</v>
      </c>
      <c r="G29" s="33"/>
      <c r="H29" s="33"/>
      <c r="I29" s="37" t="s">
        <v>832</v>
      </c>
      <c r="J29" s="37" t="s">
        <v>834</v>
      </c>
      <c r="K29" s="36"/>
    </row>
    <row r="30" spans="2:11" s="1" customFormat="1" ht="14.45" customHeight="1">
      <c r="B30" s="32"/>
      <c r="C30" s="33"/>
      <c r="D30" s="40" t="s">
        <v>835</v>
      </c>
      <c r="E30" s="40" t="s">
        <v>836</v>
      </c>
      <c r="F30" s="95">
        <f>ROUND(SUM(BE102:BE1041), 2)</f>
        <v>0</v>
      </c>
      <c r="G30" s="33"/>
      <c r="H30" s="33"/>
      <c r="I30" s="96">
        <v>0.21</v>
      </c>
      <c r="J30" s="95">
        <f>ROUND(ROUND((SUM(BE102:BE1041)), 2)*I30, 2)</f>
        <v>0</v>
      </c>
      <c r="K30" s="36"/>
    </row>
    <row r="31" spans="2:11" s="1" customFormat="1" ht="14.45" customHeight="1">
      <c r="B31" s="32"/>
      <c r="C31" s="33"/>
      <c r="D31" s="33"/>
      <c r="E31" s="40" t="s">
        <v>837</v>
      </c>
      <c r="F31" s="95">
        <f>ROUND(SUM(BF102:BF1041), 2)</f>
        <v>0</v>
      </c>
      <c r="G31" s="33"/>
      <c r="H31" s="33"/>
      <c r="I31" s="96">
        <v>0.15</v>
      </c>
      <c r="J31" s="95">
        <f>ROUND(ROUND((SUM(BF102:BF1041)), 2)*I31, 2)</f>
        <v>0</v>
      </c>
      <c r="K31" s="36"/>
    </row>
    <row r="32" spans="2:11" s="1" customFormat="1" ht="14.45" hidden="1" customHeight="1">
      <c r="B32" s="32"/>
      <c r="C32" s="33"/>
      <c r="D32" s="33"/>
      <c r="E32" s="40" t="s">
        <v>838</v>
      </c>
      <c r="F32" s="95">
        <f>ROUND(SUM(BG102:BG1041), 2)</f>
        <v>0</v>
      </c>
      <c r="G32" s="33"/>
      <c r="H32" s="33"/>
      <c r="I32" s="96">
        <v>0.21</v>
      </c>
      <c r="J32" s="95">
        <v>0</v>
      </c>
      <c r="K32" s="36"/>
    </row>
    <row r="33" spans="2:11" s="1" customFormat="1" ht="14.45" hidden="1" customHeight="1">
      <c r="B33" s="32"/>
      <c r="C33" s="33"/>
      <c r="D33" s="33"/>
      <c r="E33" s="40" t="s">
        <v>839</v>
      </c>
      <c r="F33" s="95">
        <f>ROUND(SUM(BH102:BH1041), 2)</f>
        <v>0</v>
      </c>
      <c r="G33" s="33"/>
      <c r="H33" s="33"/>
      <c r="I33" s="96">
        <v>0.15</v>
      </c>
      <c r="J33" s="95">
        <v>0</v>
      </c>
      <c r="K33" s="36"/>
    </row>
    <row r="34" spans="2:11" s="1" customFormat="1" ht="14.45" hidden="1" customHeight="1">
      <c r="B34" s="32"/>
      <c r="C34" s="33"/>
      <c r="D34" s="33"/>
      <c r="E34" s="40" t="s">
        <v>840</v>
      </c>
      <c r="F34" s="95">
        <f>ROUND(SUM(BI102:BI1041), 2)</f>
        <v>0</v>
      </c>
      <c r="G34" s="33"/>
      <c r="H34" s="33"/>
      <c r="I34" s="96">
        <v>0</v>
      </c>
      <c r="J34" s="95">
        <v>0</v>
      </c>
      <c r="K34" s="36"/>
    </row>
    <row r="35" spans="2:11" s="1" customFormat="1" ht="6.95" customHeight="1">
      <c r="B35" s="32"/>
      <c r="C35" s="33"/>
      <c r="D35" s="33"/>
      <c r="E35" s="33"/>
      <c r="F35" s="33"/>
      <c r="G35" s="33"/>
      <c r="H35" s="33"/>
      <c r="I35" s="33"/>
      <c r="J35" s="33"/>
      <c r="K35" s="36"/>
    </row>
    <row r="36" spans="2:11" s="1" customFormat="1" ht="25.35" customHeight="1">
      <c r="B36" s="32"/>
      <c r="C36" s="42"/>
      <c r="D36" s="43" t="s">
        <v>841</v>
      </c>
      <c r="E36" s="44"/>
      <c r="F36" s="44"/>
      <c r="G36" s="97" t="s">
        <v>842</v>
      </c>
      <c r="H36" s="45" t="s">
        <v>843</v>
      </c>
      <c r="I36" s="44"/>
      <c r="J36" s="98">
        <f>SUM(J27:J34)</f>
        <v>0</v>
      </c>
      <c r="K36" s="99"/>
    </row>
    <row r="37" spans="2:11" s="1" customFormat="1" ht="14.45" customHeight="1">
      <c r="B37" s="47"/>
      <c r="C37" s="48"/>
      <c r="D37" s="48"/>
      <c r="E37" s="48"/>
      <c r="F37" s="48"/>
      <c r="G37" s="48"/>
      <c r="H37" s="48"/>
      <c r="I37" s="48"/>
      <c r="J37" s="48"/>
      <c r="K37" s="49"/>
    </row>
    <row r="41" spans="2:11" s="1" customFormat="1" ht="6.95" customHeight="1">
      <c r="B41" s="50"/>
      <c r="C41" s="51"/>
      <c r="D41" s="51"/>
      <c r="E41" s="51"/>
      <c r="F41" s="51"/>
      <c r="G41" s="51"/>
      <c r="H41" s="51"/>
      <c r="I41" s="51"/>
      <c r="J41" s="51"/>
      <c r="K41" s="100"/>
    </row>
    <row r="42" spans="2:11" s="1" customFormat="1" ht="36.950000000000003" customHeight="1">
      <c r="B42" s="32"/>
      <c r="C42" s="24" t="s">
        <v>881</v>
      </c>
      <c r="D42" s="33"/>
      <c r="E42" s="33"/>
      <c r="F42" s="33"/>
      <c r="G42" s="33"/>
      <c r="H42" s="33"/>
      <c r="I42" s="33"/>
      <c r="J42" s="33"/>
      <c r="K42" s="36"/>
    </row>
    <row r="43" spans="2:11" s="1" customFormat="1" ht="6.95" customHeight="1">
      <c r="B43" s="32"/>
      <c r="C43" s="33"/>
      <c r="D43" s="33"/>
      <c r="E43" s="33"/>
      <c r="F43" s="33"/>
      <c r="G43" s="33"/>
      <c r="H43" s="33"/>
      <c r="I43" s="33"/>
      <c r="J43" s="33"/>
      <c r="K43" s="36"/>
    </row>
    <row r="44" spans="2:11" s="1" customFormat="1" ht="14.45" customHeight="1">
      <c r="B44" s="32"/>
      <c r="C44" s="30" t="s">
        <v>807</v>
      </c>
      <c r="D44" s="33"/>
      <c r="E44" s="33"/>
      <c r="F44" s="33"/>
      <c r="G44" s="33"/>
      <c r="H44" s="33"/>
      <c r="I44" s="33"/>
      <c r="J44" s="33"/>
      <c r="K44" s="36"/>
    </row>
    <row r="45" spans="2:11" s="1" customFormat="1" ht="22.5" customHeight="1">
      <c r="B45" s="32"/>
      <c r="C45" s="33"/>
      <c r="D45" s="33"/>
      <c r="E45" s="322" t="str">
        <f>E7</f>
        <v>Rekonstrukce objektu na ul. Svornosti p.č.st. 3202, Ostrava Zábřeh</v>
      </c>
      <c r="F45" s="301"/>
      <c r="G45" s="301"/>
      <c r="H45" s="301"/>
      <c r="I45" s="33"/>
      <c r="J45" s="33"/>
      <c r="K45" s="36"/>
    </row>
    <row r="46" spans="2:11" s="1" customFormat="1" ht="14.45" customHeight="1">
      <c r="B46" s="32"/>
      <c r="C46" s="30" t="s">
        <v>879</v>
      </c>
      <c r="D46" s="33"/>
      <c r="E46" s="33"/>
      <c r="F46" s="33"/>
      <c r="G46" s="33"/>
      <c r="H46" s="33"/>
      <c r="I46" s="33"/>
      <c r="J46" s="33"/>
      <c r="K46" s="36"/>
    </row>
    <row r="47" spans="2:11" s="1" customFormat="1" ht="23.25" customHeight="1">
      <c r="B47" s="32"/>
      <c r="C47" s="33"/>
      <c r="D47" s="33"/>
      <c r="E47" s="323" t="str">
        <f>E9</f>
        <v>01 - Stavební práce a ostatní profese</v>
      </c>
      <c r="F47" s="301"/>
      <c r="G47" s="301"/>
      <c r="H47" s="301"/>
      <c r="I47" s="33"/>
      <c r="J47" s="33"/>
      <c r="K47" s="36"/>
    </row>
    <row r="48" spans="2:11" s="1" customFormat="1" ht="6.95" customHeight="1">
      <c r="B48" s="32"/>
      <c r="C48" s="33"/>
      <c r="D48" s="33"/>
      <c r="E48" s="33"/>
      <c r="F48" s="33"/>
      <c r="G48" s="33"/>
      <c r="H48" s="33"/>
      <c r="I48" s="33"/>
      <c r="J48" s="33"/>
      <c r="K48" s="36"/>
    </row>
    <row r="49" spans="2:47" s="1" customFormat="1" ht="18" customHeight="1">
      <c r="B49" s="32"/>
      <c r="C49" s="30" t="s">
        <v>815</v>
      </c>
      <c r="D49" s="33"/>
      <c r="E49" s="33"/>
      <c r="F49" s="28" t="str">
        <f>F12</f>
        <v xml:space="preserve"> </v>
      </c>
      <c r="G49" s="33"/>
      <c r="H49" s="33"/>
      <c r="I49" s="30" t="s">
        <v>817</v>
      </c>
      <c r="J49" s="88" t="str">
        <f>IF(J12="","",J12)</f>
        <v>30. 10. 2017</v>
      </c>
      <c r="K49" s="36"/>
    </row>
    <row r="50" spans="2:47" s="1" customFormat="1" ht="6.95" customHeight="1">
      <c r="B50" s="32"/>
      <c r="C50" s="33"/>
      <c r="D50" s="33"/>
      <c r="E50" s="33"/>
      <c r="F50" s="33"/>
      <c r="G50" s="33"/>
      <c r="H50" s="33"/>
      <c r="I50" s="33"/>
      <c r="J50" s="33"/>
      <c r="K50" s="36"/>
    </row>
    <row r="51" spans="2:47" s="1" customFormat="1" ht="15">
      <c r="B51" s="32"/>
      <c r="C51" s="30" t="s">
        <v>821</v>
      </c>
      <c r="D51" s="33"/>
      <c r="E51" s="33"/>
      <c r="F51" s="28" t="str">
        <f>E15</f>
        <v>MO Ostrava-Jih, Horní 791/3, Ostrava Hrabůvka</v>
      </c>
      <c r="G51" s="33"/>
      <c r="H51" s="33"/>
      <c r="I51" s="30" t="s">
        <v>826</v>
      </c>
      <c r="J51" s="28" t="str">
        <f>E21</f>
        <v>POEL, spol. s.r.o.</v>
      </c>
      <c r="K51" s="36"/>
    </row>
    <row r="52" spans="2:47" s="1" customFormat="1" ht="14.45" customHeight="1">
      <c r="B52" s="32"/>
      <c r="C52" s="30" t="s">
        <v>825</v>
      </c>
      <c r="D52" s="33"/>
      <c r="E52" s="33"/>
      <c r="F52" s="28" t="str">
        <f>IF(E18="","",E18)</f>
        <v xml:space="preserve"> </v>
      </c>
      <c r="G52" s="33"/>
      <c r="H52" s="33"/>
      <c r="I52" s="33"/>
      <c r="J52" s="33"/>
      <c r="K52" s="36"/>
    </row>
    <row r="53" spans="2:47" s="1" customFormat="1" ht="10.35" customHeight="1">
      <c r="B53" s="32"/>
      <c r="C53" s="33"/>
      <c r="D53" s="33"/>
      <c r="E53" s="33"/>
      <c r="F53" s="33"/>
      <c r="G53" s="33"/>
      <c r="H53" s="33"/>
      <c r="I53" s="33"/>
      <c r="J53" s="33"/>
      <c r="K53" s="36"/>
    </row>
    <row r="54" spans="2:47" s="1" customFormat="1" ht="29.25" customHeight="1">
      <c r="B54" s="32"/>
      <c r="C54" s="101" t="s">
        <v>882</v>
      </c>
      <c r="D54" s="42"/>
      <c r="E54" s="42"/>
      <c r="F54" s="42"/>
      <c r="G54" s="42"/>
      <c r="H54" s="42"/>
      <c r="I54" s="42"/>
      <c r="J54" s="102" t="s">
        <v>883</v>
      </c>
      <c r="K54" s="46"/>
    </row>
    <row r="55" spans="2:47" s="1" customFormat="1" ht="10.35" customHeight="1">
      <c r="B55" s="32"/>
      <c r="C55" s="33"/>
      <c r="D55" s="33"/>
      <c r="E55" s="33"/>
      <c r="F55" s="33"/>
      <c r="G55" s="33"/>
      <c r="H55" s="33"/>
      <c r="I55" s="33"/>
      <c r="J55" s="33"/>
      <c r="K55" s="36"/>
    </row>
    <row r="56" spans="2:47" s="1" customFormat="1" ht="29.25" customHeight="1">
      <c r="B56" s="32"/>
      <c r="C56" s="103" t="s">
        <v>884</v>
      </c>
      <c r="D56" s="33"/>
      <c r="E56" s="33"/>
      <c r="F56" s="33"/>
      <c r="G56" s="33"/>
      <c r="H56" s="33"/>
      <c r="I56" s="33"/>
      <c r="J56" s="94">
        <f>J102</f>
        <v>0</v>
      </c>
      <c r="K56" s="36"/>
      <c r="AU56" s="18" t="s">
        <v>885</v>
      </c>
    </row>
    <row r="57" spans="2:47" s="7" customFormat="1" ht="24.95" customHeight="1">
      <c r="B57" s="104"/>
      <c r="C57" s="105"/>
      <c r="D57" s="106" t="s">
        <v>886</v>
      </c>
      <c r="E57" s="107"/>
      <c r="F57" s="107"/>
      <c r="G57" s="107"/>
      <c r="H57" s="107"/>
      <c r="I57" s="107"/>
      <c r="J57" s="108">
        <f>J103</f>
        <v>0</v>
      </c>
      <c r="K57" s="109"/>
    </row>
    <row r="58" spans="2:47" s="8" customFormat="1" ht="19.899999999999999" customHeight="1">
      <c r="B58" s="110"/>
      <c r="C58" s="111"/>
      <c r="D58" s="112" t="s">
        <v>887</v>
      </c>
      <c r="E58" s="113"/>
      <c r="F58" s="113"/>
      <c r="G58" s="113"/>
      <c r="H58" s="113"/>
      <c r="I58" s="113"/>
      <c r="J58" s="114">
        <f>J104</f>
        <v>0</v>
      </c>
      <c r="K58" s="115"/>
    </row>
    <row r="59" spans="2:47" s="8" customFormat="1" ht="19.899999999999999" customHeight="1">
      <c r="B59" s="110"/>
      <c r="C59" s="111"/>
      <c r="D59" s="112" t="s">
        <v>888</v>
      </c>
      <c r="E59" s="113"/>
      <c r="F59" s="113"/>
      <c r="G59" s="113"/>
      <c r="H59" s="113"/>
      <c r="I59" s="113"/>
      <c r="J59" s="114">
        <f>J135</f>
        <v>0</v>
      </c>
      <c r="K59" s="115"/>
    </row>
    <row r="60" spans="2:47" s="8" customFormat="1" ht="19.899999999999999" customHeight="1">
      <c r="B60" s="110"/>
      <c r="C60" s="111"/>
      <c r="D60" s="112" t="s">
        <v>889</v>
      </c>
      <c r="E60" s="113"/>
      <c r="F60" s="113"/>
      <c r="G60" s="113"/>
      <c r="H60" s="113"/>
      <c r="I60" s="113"/>
      <c r="J60" s="114">
        <f>J166</f>
        <v>0</v>
      </c>
      <c r="K60" s="115"/>
    </row>
    <row r="61" spans="2:47" s="8" customFormat="1" ht="19.899999999999999" customHeight="1">
      <c r="B61" s="110"/>
      <c r="C61" s="111"/>
      <c r="D61" s="112" t="s">
        <v>890</v>
      </c>
      <c r="E61" s="113"/>
      <c r="F61" s="113"/>
      <c r="G61" s="113"/>
      <c r="H61" s="113"/>
      <c r="I61" s="113"/>
      <c r="J61" s="114">
        <f>J231</f>
        <v>0</v>
      </c>
      <c r="K61" s="115"/>
    </row>
    <row r="62" spans="2:47" s="8" customFormat="1" ht="19.899999999999999" customHeight="1">
      <c r="B62" s="110"/>
      <c r="C62" s="111"/>
      <c r="D62" s="112" t="s">
        <v>891</v>
      </c>
      <c r="E62" s="113"/>
      <c r="F62" s="113"/>
      <c r="G62" s="113"/>
      <c r="H62" s="113"/>
      <c r="I62" s="113"/>
      <c r="J62" s="114">
        <f>J463</f>
        <v>0</v>
      </c>
      <c r="K62" s="115"/>
    </row>
    <row r="63" spans="2:47" s="8" customFormat="1" ht="19.899999999999999" customHeight="1">
      <c r="B63" s="110"/>
      <c r="C63" s="111"/>
      <c r="D63" s="112" t="s">
        <v>892</v>
      </c>
      <c r="E63" s="113"/>
      <c r="F63" s="113"/>
      <c r="G63" s="113"/>
      <c r="H63" s="113"/>
      <c r="I63" s="113"/>
      <c r="J63" s="114">
        <f>J485</f>
        <v>0</v>
      </c>
      <c r="K63" s="115"/>
    </row>
    <row r="64" spans="2:47" s="8" customFormat="1" ht="19.899999999999999" customHeight="1">
      <c r="B64" s="110"/>
      <c r="C64" s="111"/>
      <c r="D64" s="112" t="s">
        <v>893</v>
      </c>
      <c r="E64" s="113"/>
      <c r="F64" s="113"/>
      <c r="G64" s="113"/>
      <c r="H64" s="113"/>
      <c r="I64" s="113"/>
      <c r="J64" s="114">
        <f>J670</f>
        <v>0</v>
      </c>
      <c r="K64" s="115"/>
    </row>
    <row r="65" spans="2:11" s="8" customFormat="1" ht="19.899999999999999" customHeight="1">
      <c r="B65" s="110"/>
      <c r="C65" s="111"/>
      <c r="D65" s="112" t="s">
        <v>894</v>
      </c>
      <c r="E65" s="113"/>
      <c r="F65" s="113"/>
      <c r="G65" s="113"/>
      <c r="H65" s="113"/>
      <c r="I65" s="113"/>
      <c r="J65" s="114">
        <f>J676</f>
        <v>0</v>
      </c>
      <c r="K65" s="115"/>
    </row>
    <row r="66" spans="2:11" s="7" customFormat="1" ht="24.95" customHeight="1">
      <c r="B66" s="104"/>
      <c r="C66" s="105"/>
      <c r="D66" s="106" t="s">
        <v>895</v>
      </c>
      <c r="E66" s="107"/>
      <c r="F66" s="107"/>
      <c r="G66" s="107"/>
      <c r="H66" s="107"/>
      <c r="I66" s="107"/>
      <c r="J66" s="108">
        <f>J678</f>
        <v>0</v>
      </c>
      <c r="K66" s="109"/>
    </row>
    <row r="67" spans="2:11" s="8" customFormat="1" ht="19.899999999999999" customHeight="1">
      <c r="B67" s="110"/>
      <c r="C67" s="111"/>
      <c r="D67" s="112" t="s">
        <v>896</v>
      </c>
      <c r="E67" s="113"/>
      <c r="F67" s="113"/>
      <c r="G67" s="113"/>
      <c r="H67" s="113"/>
      <c r="I67" s="113"/>
      <c r="J67" s="114">
        <f>J679</f>
        <v>0</v>
      </c>
      <c r="K67" s="115"/>
    </row>
    <row r="68" spans="2:11" s="8" customFormat="1" ht="19.899999999999999" customHeight="1">
      <c r="B68" s="110"/>
      <c r="C68" s="111"/>
      <c r="D68" s="112" t="s">
        <v>897</v>
      </c>
      <c r="E68" s="113"/>
      <c r="F68" s="113"/>
      <c r="G68" s="113"/>
      <c r="H68" s="113"/>
      <c r="I68" s="113"/>
      <c r="J68" s="114">
        <f>J697</f>
        <v>0</v>
      </c>
      <c r="K68" s="115"/>
    </row>
    <row r="69" spans="2:11" s="8" customFormat="1" ht="19.899999999999999" customHeight="1">
      <c r="B69" s="110"/>
      <c r="C69" s="111"/>
      <c r="D69" s="112" t="s">
        <v>898</v>
      </c>
      <c r="E69" s="113"/>
      <c r="F69" s="113"/>
      <c r="G69" s="113"/>
      <c r="H69" s="113"/>
      <c r="I69" s="113"/>
      <c r="J69" s="114">
        <f>J726</f>
        <v>0</v>
      </c>
      <c r="K69" s="115"/>
    </row>
    <row r="70" spans="2:11" s="8" customFormat="1" ht="19.899999999999999" customHeight="1">
      <c r="B70" s="110"/>
      <c r="C70" s="111"/>
      <c r="D70" s="112" t="s">
        <v>899</v>
      </c>
      <c r="E70" s="113"/>
      <c r="F70" s="113"/>
      <c r="G70" s="113"/>
      <c r="H70" s="113"/>
      <c r="I70" s="113"/>
      <c r="J70" s="114">
        <f>J765</f>
        <v>0</v>
      </c>
      <c r="K70" s="115"/>
    </row>
    <row r="71" spans="2:11" s="8" customFormat="1" ht="19.899999999999999" customHeight="1">
      <c r="B71" s="110"/>
      <c r="C71" s="111"/>
      <c r="D71" s="112" t="s">
        <v>900</v>
      </c>
      <c r="E71" s="113"/>
      <c r="F71" s="113"/>
      <c r="G71" s="113"/>
      <c r="H71" s="113"/>
      <c r="I71" s="113"/>
      <c r="J71" s="114">
        <f>J773</f>
        <v>0</v>
      </c>
      <c r="K71" s="115"/>
    </row>
    <row r="72" spans="2:11" s="8" customFormat="1" ht="19.899999999999999" customHeight="1">
      <c r="B72" s="110"/>
      <c r="C72" s="111"/>
      <c r="D72" s="112" t="s">
        <v>901</v>
      </c>
      <c r="E72" s="113"/>
      <c r="F72" s="113"/>
      <c r="G72" s="113"/>
      <c r="H72" s="113"/>
      <c r="I72" s="113"/>
      <c r="J72" s="114">
        <f>J815</f>
        <v>0</v>
      </c>
      <c r="K72" s="115"/>
    </row>
    <row r="73" spans="2:11" s="8" customFormat="1" ht="19.899999999999999" customHeight="1">
      <c r="B73" s="110"/>
      <c r="C73" s="111"/>
      <c r="D73" s="112" t="s">
        <v>902</v>
      </c>
      <c r="E73" s="113"/>
      <c r="F73" s="113"/>
      <c r="G73" s="113"/>
      <c r="H73" s="113"/>
      <c r="I73" s="113"/>
      <c r="J73" s="114">
        <f>J819</f>
        <v>0</v>
      </c>
      <c r="K73" s="115"/>
    </row>
    <row r="74" spans="2:11" s="8" customFormat="1" ht="19.899999999999999" customHeight="1">
      <c r="B74" s="110"/>
      <c r="C74" s="111"/>
      <c r="D74" s="112" t="s">
        <v>903</v>
      </c>
      <c r="E74" s="113"/>
      <c r="F74" s="113"/>
      <c r="G74" s="113"/>
      <c r="H74" s="113"/>
      <c r="I74" s="113"/>
      <c r="J74" s="114">
        <f>J840</f>
        <v>0</v>
      </c>
      <c r="K74" s="115"/>
    </row>
    <row r="75" spans="2:11" s="8" customFormat="1" ht="19.899999999999999" customHeight="1">
      <c r="B75" s="110"/>
      <c r="C75" s="111"/>
      <c r="D75" s="112" t="s">
        <v>904</v>
      </c>
      <c r="E75" s="113"/>
      <c r="F75" s="113"/>
      <c r="G75" s="113"/>
      <c r="H75" s="113"/>
      <c r="I75" s="113"/>
      <c r="J75" s="114">
        <f>J846</f>
        <v>0</v>
      </c>
      <c r="K75" s="115"/>
    </row>
    <row r="76" spans="2:11" s="8" customFormat="1" ht="19.899999999999999" customHeight="1">
      <c r="B76" s="110"/>
      <c r="C76" s="111"/>
      <c r="D76" s="112" t="s">
        <v>905</v>
      </c>
      <c r="E76" s="113"/>
      <c r="F76" s="113"/>
      <c r="G76" s="113"/>
      <c r="H76" s="113"/>
      <c r="I76" s="113"/>
      <c r="J76" s="114">
        <f>J863</f>
        <v>0</v>
      </c>
      <c r="K76" s="115"/>
    </row>
    <row r="77" spans="2:11" s="8" customFormat="1" ht="19.899999999999999" customHeight="1">
      <c r="B77" s="110"/>
      <c r="C77" s="111"/>
      <c r="D77" s="112" t="s">
        <v>906</v>
      </c>
      <c r="E77" s="113"/>
      <c r="F77" s="113"/>
      <c r="G77" s="113"/>
      <c r="H77" s="113"/>
      <c r="I77" s="113"/>
      <c r="J77" s="114">
        <f>J912</f>
        <v>0</v>
      </c>
      <c r="K77" s="115"/>
    </row>
    <row r="78" spans="2:11" s="8" customFormat="1" ht="19.899999999999999" customHeight="1">
      <c r="B78" s="110"/>
      <c r="C78" s="111"/>
      <c r="D78" s="112" t="s">
        <v>907</v>
      </c>
      <c r="E78" s="113"/>
      <c r="F78" s="113"/>
      <c r="G78" s="113"/>
      <c r="H78" s="113"/>
      <c r="I78" s="113"/>
      <c r="J78" s="114">
        <f>J949</f>
        <v>0</v>
      </c>
      <c r="K78" s="115"/>
    </row>
    <row r="79" spans="2:11" s="8" customFormat="1" ht="19.899999999999999" customHeight="1">
      <c r="B79" s="110"/>
      <c r="C79" s="111"/>
      <c r="D79" s="112" t="s">
        <v>908</v>
      </c>
      <c r="E79" s="113"/>
      <c r="F79" s="113"/>
      <c r="G79" s="113"/>
      <c r="H79" s="113"/>
      <c r="I79" s="113"/>
      <c r="J79" s="114">
        <f>J955</f>
        <v>0</v>
      </c>
      <c r="K79" s="115"/>
    </row>
    <row r="80" spans="2:11" s="8" customFormat="1" ht="19.899999999999999" customHeight="1">
      <c r="B80" s="110"/>
      <c r="C80" s="111"/>
      <c r="D80" s="112" t="s">
        <v>909</v>
      </c>
      <c r="E80" s="113"/>
      <c r="F80" s="113"/>
      <c r="G80" s="113"/>
      <c r="H80" s="113"/>
      <c r="I80" s="113"/>
      <c r="J80" s="114">
        <f>J963</f>
        <v>0</v>
      </c>
      <c r="K80" s="115"/>
    </row>
    <row r="81" spans="2:12" s="8" customFormat="1" ht="19.899999999999999" customHeight="1">
      <c r="B81" s="110"/>
      <c r="C81" s="111"/>
      <c r="D81" s="112" t="s">
        <v>910</v>
      </c>
      <c r="E81" s="113"/>
      <c r="F81" s="113"/>
      <c r="G81" s="113"/>
      <c r="H81" s="113"/>
      <c r="I81" s="113"/>
      <c r="J81" s="114">
        <f>J1023</f>
        <v>0</v>
      </c>
      <c r="K81" s="115"/>
    </row>
    <row r="82" spans="2:12" s="8" customFormat="1" ht="19.899999999999999" customHeight="1">
      <c r="B82" s="110"/>
      <c r="C82" s="111"/>
      <c r="D82" s="112" t="s">
        <v>911</v>
      </c>
      <c r="E82" s="113"/>
      <c r="F82" s="113"/>
      <c r="G82" s="113"/>
      <c r="H82" s="113"/>
      <c r="I82" s="113"/>
      <c r="J82" s="114">
        <f>J1036</f>
        <v>0</v>
      </c>
      <c r="K82" s="115"/>
    </row>
    <row r="83" spans="2:12" s="1" customFormat="1" ht="21.75" customHeight="1">
      <c r="B83" s="32"/>
      <c r="C83" s="33"/>
      <c r="D83" s="33"/>
      <c r="E83" s="33"/>
      <c r="F83" s="33"/>
      <c r="G83" s="33"/>
      <c r="H83" s="33"/>
      <c r="I83" s="33"/>
      <c r="J83" s="33"/>
      <c r="K83" s="36"/>
    </row>
    <row r="84" spans="2:12" s="1" customFormat="1" ht="6.95" customHeight="1">
      <c r="B84" s="47"/>
      <c r="C84" s="48"/>
      <c r="D84" s="48"/>
      <c r="E84" s="48"/>
      <c r="F84" s="48"/>
      <c r="G84" s="48"/>
      <c r="H84" s="48"/>
      <c r="I84" s="48"/>
      <c r="J84" s="48"/>
      <c r="K84" s="49"/>
    </row>
    <row r="88" spans="2:12" s="1" customFormat="1" ht="6.95" customHeight="1"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32"/>
    </row>
    <row r="89" spans="2:12" s="1" customFormat="1" ht="36.950000000000003" customHeight="1">
      <c r="B89" s="32"/>
      <c r="C89" s="52" t="s">
        <v>912</v>
      </c>
      <c r="L89" s="32"/>
    </row>
    <row r="90" spans="2:12" s="1" customFormat="1" ht="6.95" customHeight="1">
      <c r="B90" s="32"/>
      <c r="L90" s="32"/>
    </row>
    <row r="91" spans="2:12" s="1" customFormat="1" ht="14.45" customHeight="1">
      <c r="B91" s="32"/>
      <c r="C91" s="54" t="s">
        <v>807</v>
      </c>
      <c r="L91" s="32"/>
    </row>
    <row r="92" spans="2:12" s="1" customFormat="1" ht="22.5" customHeight="1">
      <c r="B92" s="32"/>
      <c r="E92" s="320" t="str">
        <f>E7</f>
        <v>Rekonstrukce objektu na ul. Svornosti p.č.st. 3202, Ostrava Zábřeh</v>
      </c>
      <c r="F92" s="315"/>
      <c r="G92" s="315"/>
      <c r="H92" s="315"/>
      <c r="L92" s="32"/>
    </row>
    <row r="93" spans="2:12" s="1" customFormat="1" ht="14.45" customHeight="1">
      <c r="B93" s="32"/>
      <c r="C93" s="54" t="s">
        <v>879</v>
      </c>
      <c r="L93" s="32"/>
    </row>
    <row r="94" spans="2:12" s="1" customFormat="1" ht="23.25" customHeight="1">
      <c r="B94" s="32"/>
      <c r="E94" s="312" t="str">
        <f>E9</f>
        <v>01 - Stavební práce a ostatní profese</v>
      </c>
      <c r="F94" s="315"/>
      <c r="G94" s="315"/>
      <c r="H94" s="315"/>
      <c r="L94" s="32"/>
    </row>
    <row r="95" spans="2:12" s="1" customFormat="1" ht="6.95" customHeight="1">
      <c r="B95" s="32"/>
      <c r="L95" s="32"/>
    </row>
    <row r="96" spans="2:12" s="1" customFormat="1" ht="18" customHeight="1">
      <c r="B96" s="32"/>
      <c r="C96" s="54" t="s">
        <v>815</v>
      </c>
      <c r="F96" s="116" t="str">
        <f>F12</f>
        <v xml:space="preserve"> </v>
      </c>
      <c r="I96" s="54" t="s">
        <v>817</v>
      </c>
      <c r="J96" s="58" t="str">
        <f>IF(J12="","",J12)</f>
        <v>30. 10. 2017</v>
      </c>
      <c r="L96" s="32"/>
    </row>
    <row r="97" spans="2:65" s="1" customFormat="1" ht="6.95" customHeight="1">
      <c r="B97" s="32"/>
      <c r="L97" s="32"/>
    </row>
    <row r="98" spans="2:65" s="1" customFormat="1" ht="15">
      <c r="B98" s="32"/>
      <c r="C98" s="54" t="s">
        <v>821</v>
      </c>
      <c r="F98" s="116" t="str">
        <f>E15</f>
        <v>MO Ostrava-Jih, Horní 791/3, Ostrava Hrabůvka</v>
      </c>
      <c r="I98" s="54" t="s">
        <v>826</v>
      </c>
      <c r="J98" s="116" t="str">
        <f>E21</f>
        <v>POEL, spol. s.r.o.</v>
      </c>
      <c r="L98" s="32"/>
    </row>
    <row r="99" spans="2:65" s="1" customFormat="1" ht="14.45" customHeight="1">
      <c r="B99" s="32"/>
      <c r="C99" s="54" t="s">
        <v>825</v>
      </c>
      <c r="F99" s="116" t="str">
        <f>IF(E18="","",E18)</f>
        <v xml:space="preserve"> </v>
      </c>
      <c r="L99" s="32"/>
    </row>
    <row r="100" spans="2:65" s="1" customFormat="1" ht="10.35" customHeight="1">
      <c r="B100" s="32"/>
      <c r="L100" s="32"/>
    </row>
    <row r="101" spans="2:65" s="9" customFormat="1" ht="29.25" customHeight="1">
      <c r="B101" s="117"/>
      <c r="C101" s="118" t="s">
        <v>913</v>
      </c>
      <c r="D101" s="119" t="s">
        <v>850</v>
      </c>
      <c r="E101" s="119" t="s">
        <v>846</v>
      </c>
      <c r="F101" s="119" t="s">
        <v>914</v>
      </c>
      <c r="G101" s="119" t="s">
        <v>915</v>
      </c>
      <c r="H101" s="119" t="s">
        <v>916</v>
      </c>
      <c r="I101" s="120" t="s">
        <v>917</v>
      </c>
      <c r="J101" s="119" t="s">
        <v>883</v>
      </c>
      <c r="K101" s="121" t="s">
        <v>918</v>
      </c>
      <c r="L101" s="117"/>
      <c r="M101" s="63" t="s">
        <v>919</v>
      </c>
      <c r="N101" s="64" t="s">
        <v>835</v>
      </c>
      <c r="O101" s="64" t="s">
        <v>920</v>
      </c>
      <c r="P101" s="64" t="s">
        <v>921</v>
      </c>
      <c r="Q101" s="64" t="s">
        <v>922</v>
      </c>
      <c r="R101" s="64" t="s">
        <v>923</v>
      </c>
      <c r="S101" s="64" t="s">
        <v>924</v>
      </c>
      <c r="T101" s="65" t="s">
        <v>925</v>
      </c>
    </row>
    <row r="102" spans="2:65" s="1" customFormat="1" ht="29.25" customHeight="1">
      <c r="B102" s="32"/>
      <c r="C102" s="67" t="s">
        <v>884</v>
      </c>
      <c r="J102" s="122">
        <f>BK102</f>
        <v>0</v>
      </c>
      <c r="L102" s="32"/>
      <c r="M102" s="66"/>
      <c r="N102" s="59"/>
      <c r="O102" s="59"/>
      <c r="P102" s="123">
        <f>P103+P678</f>
        <v>2128.7261710000002</v>
      </c>
      <c r="Q102" s="59"/>
      <c r="R102" s="123">
        <f>R103+R678</f>
        <v>120.10409200000001</v>
      </c>
      <c r="S102" s="59"/>
      <c r="T102" s="124">
        <f>T103+T678</f>
        <v>74.608132019999999</v>
      </c>
      <c r="AT102" s="18" t="s">
        <v>864</v>
      </c>
      <c r="AU102" s="18" t="s">
        <v>885</v>
      </c>
      <c r="BK102" s="126">
        <f>BK103+BK678</f>
        <v>0</v>
      </c>
    </row>
    <row r="103" spans="2:65" s="10" customFormat="1" ht="37.35" customHeight="1">
      <c r="B103" s="127"/>
      <c r="D103" s="128" t="s">
        <v>864</v>
      </c>
      <c r="E103" s="129" t="s">
        <v>926</v>
      </c>
      <c r="F103" s="129" t="s">
        <v>927</v>
      </c>
      <c r="J103" s="130">
        <f>BK103</f>
        <v>0</v>
      </c>
      <c r="L103" s="127"/>
      <c r="M103" s="131"/>
      <c r="N103" s="132"/>
      <c r="O103" s="132"/>
      <c r="P103" s="133">
        <f>P104+P135+P166+P231+P463+P485+P670+P676</f>
        <v>1734.282743</v>
      </c>
      <c r="Q103" s="132"/>
      <c r="R103" s="133">
        <f>R104+R135+R166+R231+R463+R485+R670+R676</f>
        <v>114.92758253000001</v>
      </c>
      <c r="S103" s="132"/>
      <c r="T103" s="134">
        <f>T104+T135+T166+T231+T463+T485+T670+T676</f>
        <v>69.834363999999994</v>
      </c>
      <c r="AR103" s="128" t="s">
        <v>814</v>
      </c>
      <c r="AT103" s="135" t="s">
        <v>864</v>
      </c>
      <c r="AU103" s="135" t="s">
        <v>865</v>
      </c>
      <c r="AY103" s="128" t="s">
        <v>928</v>
      </c>
      <c r="BK103" s="136">
        <f>BK104+BK135+BK166+BK231+BK463+BK485+BK670+BK676</f>
        <v>0</v>
      </c>
    </row>
    <row r="104" spans="2:65" s="10" customFormat="1" ht="19.899999999999999" customHeight="1">
      <c r="B104" s="127"/>
      <c r="D104" s="137" t="s">
        <v>864</v>
      </c>
      <c r="E104" s="138" t="s">
        <v>814</v>
      </c>
      <c r="F104" s="138" t="s">
        <v>929</v>
      </c>
      <c r="J104" s="139">
        <f>BK104</f>
        <v>0</v>
      </c>
      <c r="L104" s="127"/>
      <c r="M104" s="131"/>
      <c r="N104" s="132"/>
      <c r="O104" s="132"/>
      <c r="P104" s="133">
        <f>SUM(P105:P134)</f>
        <v>284.17057199999999</v>
      </c>
      <c r="Q104" s="132"/>
      <c r="R104" s="133">
        <f>SUM(R105:R134)</f>
        <v>3.6</v>
      </c>
      <c r="S104" s="132"/>
      <c r="T104" s="134">
        <f>SUM(T105:T134)</f>
        <v>0</v>
      </c>
      <c r="AR104" s="128" t="s">
        <v>814</v>
      </c>
      <c r="AT104" s="135" t="s">
        <v>864</v>
      </c>
      <c r="AU104" s="135" t="s">
        <v>814</v>
      </c>
      <c r="AY104" s="128" t="s">
        <v>928</v>
      </c>
      <c r="BK104" s="136">
        <f>SUM(BK105:BK134)</f>
        <v>0</v>
      </c>
    </row>
    <row r="105" spans="2:65" s="1" customFormat="1" ht="31.5" customHeight="1">
      <c r="B105" s="140"/>
      <c r="C105" s="141" t="s">
        <v>814</v>
      </c>
      <c r="D105" s="141" t="s">
        <v>930</v>
      </c>
      <c r="E105" s="142" t="s">
        <v>931</v>
      </c>
      <c r="F105" s="143" t="s">
        <v>932</v>
      </c>
      <c r="G105" s="144" t="s">
        <v>933</v>
      </c>
      <c r="H105" s="145">
        <v>1</v>
      </c>
      <c r="I105" s="146"/>
      <c r="J105" s="146">
        <f>ROUND(I105*H105,2)</f>
        <v>0</v>
      </c>
      <c r="K105" s="143" t="s">
        <v>795</v>
      </c>
      <c r="L105" s="32"/>
      <c r="M105" s="147" t="s">
        <v>795</v>
      </c>
      <c r="N105" s="148" t="s">
        <v>836</v>
      </c>
      <c r="O105" s="149">
        <v>0</v>
      </c>
      <c r="P105" s="149">
        <f>O105*H105</f>
        <v>0</v>
      </c>
      <c r="Q105" s="149">
        <v>0</v>
      </c>
      <c r="R105" s="149">
        <f>Q105*H105</f>
        <v>0</v>
      </c>
      <c r="S105" s="149">
        <v>0</v>
      </c>
      <c r="T105" s="150">
        <f>S105*H105</f>
        <v>0</v>
      </c>
      <c r="AR105" s="18" t="s">
        <v>934</v>
      </c>
      <c r="AT105" s="18" t="s">
        <v>930</v>
      </c>
      <c r="AU105" s="18" t="s">
        <v>873</v>
      </c>
      <c r="AY105" s="18" t="s">
        <v>928</v>
      </c>
      <c r="BE105" s="151">
        <f>IF(N105="základní",J105,0)</f>
        <v>0</v>
      </c>
      <c r="BF105" s="151">
        <f>IF(N105="snížená",J105,0)</f>
        <v>0</v>
      </c>
      <c r="BG105" s="151">
        <f>IF(N105="zákl. přenesená",J105,0)</f>
        <v>0</v>
      </c>
      <c r="BH105" s="151">
        <f>IF(N105="sníž. přenesená",J105,0)</f>
        <v>0</v>
      </c>
      <c r="BI105" s="151">
        <f>IF(N105="nulová",J105,0)</f>
        <v>0</v>
      </c>
      <c r="BJ105" s="18" t="s">
        <v>814</v>
      </c>
      <c r="BK105" s="151">
        <f>ROUND(I105*H105,2)</f>
        <v>0</v>
      </c>
      <c r="BL105" s="18" t="s">
        <v>934</v>
      </c>
      <c r="BM105" s="18" t="s">
        <v>935</v>
      </c>
    </row>
    <row r="106" spans="2:65" s="1" customFormat="1" ht="31.5" customHeight="1">
      <c r="B106" s="140"/>
      <c r="C106" s="141" t="s">
        <v>873</v>
      </c>
      <c r="D106" s="141" t="s">
        <v>930</v>
      </c>
      <c r="E106" s="142" t="s">
        <v>936</v>
      </c>
      <c r="F106" s="143" t="s">
        <v>937</v>
      </c>
      <c r="G106" s="144" t="s">
        <v>938</v>
      </c>
      <c r="H106" s="145">
        <v>23.474</v>
      </c>
      <c r="I106" s="146"/>
      <c r="J106" s="146">
        <f>ROUND(I106*H106,2)</f>
        <v>0</v>
      </c>
      <c r="K106" s="143" t="s">
        <v>939</v>
      </c>
      <c r="L106" s="32"/>
      <c r="M106" s="147" t="s">
        <v>795</v>
      </c>
      <c r="N106" s="148" t="s">
        <v>836</v>
      </c>
      <c r="O106" s="149">
        <v>7.7039999999999997</v>
      </c>
      <c r="P106" s="149">
        <f>O106*H106</f>
        <v>180.84369599999999</v>
      </c>
      <c r="Q106" s="149">
        <v>0</v>
      </c>
      <c r="R106" s="149">
        <f>Q106*H106</f>
        <v>0</v>
      </c>
      <c r="S106" s="149">
        <v>0</v>
      </c>
      <c r="T106" s="150">
        <f>S106*H106</f>
        <v>0</v>
      </c>
      <c r="AR106" s="18" t="s">
        <v>934</v>
      </c>
      <c r="AT106" s="18" t="s">
        <v>930</v>
      </c>
      <c r="AU106" s="18" t="s">
        <v>873</v>
      </c>
      <c r="AY106" s="18" t="s">
        <v>928</v>
      </c>
      <c r="BE106" s="151">
        <f>IF(N106="základní",J106,0)</f>
        <v>0</v>
      </c>
      <c r="BF106" s="151">
        <f>IF(N106="snížená",J106,0)</f>
        <v>0</v>
      </c>
      <c r="BG106" s="151">
        <f>IF(N106="zákl. přenesená",J106,0)</f>
        <v>0</v>
      </c>
      <c r="BH106" s="151">
        <f>IF(N106="sníž. přenesená",J106,0)</f>
        <v>0</v>
      </c>
      <c r="BI106" s="151">
        <f>IF(N106="nulová",J106,0)</f>
        <v>0</v>
      </c>
      <c r="BJ106" s="18" t="s">
        <v>814</v>
      </c>
      <c r="BK106" s="151">
        <f>ROUND(I106*H106,2)</f>
        <v>0</v>
      </c>
      <c r="BL106" s="18" t="s">
        <v>934</v>
      </c>
      <c r="BM106" s="18" t="s">
        <v>940</v>
      </c>
    </row>
    <row r="107" spans="2:65" s="11" customFormat="1">
      <c r="B107" s="152"/>
      <c r="D107" s="153" t="s">
        <v>941</v>
      </c>
      <c r="E107" s="154" t="s">
        <v>795</v>
      </c>
      <c r="F107" s="155" t="s">
        <v>942</v>
      </c>
      <c r="H107" s="156" t="s">
        <v>795</v>
      </c>
      <c r="L107" s="152"/>
      <c r="M107" s="157"/>
      <c r="N107" s="158"/>
      <c r="O107" s="158"/>
      <c r="P107" s="158"/>
      <c r="Q107" s="158"/>
      <c r="R107" s="158"/>
      <c r="S107" s="158"/>
      <c r="T107" s="159"/>
      <c r="AT107" s="156" t="s">
        <v>941</v>
      </c>
      <c r="AU107" s="156" t="s">
        <v>873</v>
      </c>
      <c r="AV107" s="11" t="s">
        <v>814</v>
      </c>
      <c r="AW107" s="11" t="s">
        <v>828</v>
      </c>
      <c r="AX107" s="11" t="s">
        <v>865</v>
      </c>
      <c r="AY107" s="156" t="s">
        <v>928</v>
      </c>
    </row>
    <row r="108" spans="2:65" s="11" customFormat="1">
      <c r="B108" s="152"/>
      <c r="D108" s="153" t="s">
        <v>941</v>
      </c>
      <c r="E108" s="154" t="s">
        <v>795</v>
      </c>
      <c r="F108" s="155" t="s">
        <v>943</v>
      </c>
      <c r="H108" s="156" t="s">
        <v>795</v>
      </c>
      <c r="L108" s="152"/>
      <c r="M108" s="157"/>
      <c r="N108" s="158"/>
      <c r="O108" s="158"/>
      <c r="P108" s="158"/>
      <c r="Q108" s="158"/>
      <c r="R108" s="158"/>
      <c r="S108" s="158"/>
      <c r="T108" s="159"/>
      <c r="AT108" s="156" t="s">
        <v>941</v>
      </c>
      <c r="AU108" s="156" t="s">
        <v>873</v>
      </c>
      <c r="AV108" s="11" t="s">
        <v>814</v>
      </c>
      <c r="AW108" s="11" t="s">
        <v>828</v>
      </c>
      <c r="AX108" s="11" t="s">
        <v>865</v>
      </c>
      <c r="AY108" s="156" t="s">
        <v>928</v>
      </c>
    </row>
    <row r="109" spans="2:65" s="12" customFormat="1">
      <c r="B109" s="160"/>
      <c r="D109" s="153" t="s">
        <v>941</v>
      </c>
      <c r="E109" s="161" t="s">
        <v>795</v>
      </c>
      <c r="F109" s="162" t="s">
        <v>944</v>
      </c>
      <c r="H109" s="163">
        <v>21.634</v>
      </c>
      <c r="L109" s="160"/>
      <c r="M109" s="164"/>
      <c r="N109" s="165"/>
      <c r="O109" s="165"/>
      <c r="P109" s="165"/>
      <c r="Q109" s="165"/>
      <c r="R109" s="165"/>
      <c r="S109" s="165"/>
      <c r="T109" s="166"/>
      <c r="AT109" s="161" t="s">
        <v>941</v>
      </c>
      <c r="AU109" s="161" t="s">
        <v>873</v>
      </c>
      <c r="AV109" s="12" t="s">
        <v>873</v>
      </c>
      <c r="AW109" s="12" t="s">
        <v>828</v>
      </c>
      <c r="AX109" s="12" t="s">
        <v>865</v>
      </c>
      <c r="AY109" s="161" t="s">
        <v>928</v>
      </c>
    </row>
    <row r="110" spans="2:65" s="11" customFormat="1">
      <c r="B110" s="152"/>
      <c r="D110" s="153" t="s">
        <v>941</v>
      </c>
      <c r="E110" s="154" t="s">
        <v>795</v>
      </c>
      <c r="F110" s="155" t="s">
        <v>945</v>
      </c>
      <c r="H110" s="156" t="s">
        <v>795</v>
      </c>
      <c r="L110" s="152"/>
      <c r="M110" s="157"/>
      <c r="N110" s="158"/>
      <c r="O110" s="158"/>
      <c r="P110" s="158"/>
      <c r="Q110" s="158"/>
      <c r="R110" s="158"/>
      <c r="S110" s="158"/>
      <c r="T110" s="159"/>
      <c r="AT110" s="156" t="s">
        <v>941</v>
      </c>
      <c r="AU110" s="156" t="s">
        <v>873</v>
      </c>
      <c r="AV110" s="11" t="s">
        <v>814</v>
      </c>
      <c r="AW110" s="11" t="s">
        <v>828</v>
      </c>
      <c r="AX110" s="11" t="s">
        <v>865</v>
      </c>
      <c r="AY110" s="156" t="s">
        <v>928</v>
      </c>
    </row>
    <row r="111" spans="2:65" s="12" customFormat="1">
      <c r="B111" s="160"/>
      <c r="D111" s="153" t="s">
        <v>941</v>
      </c>
      <c r="E111" s="161" t="s">
        <v>795</v>
      </c>
      <c r="F111" s="162" t="s">
        <v>946</v>
      </c>
      <c r="H111" s="163">
        <v>0.65</v>
      </c>
      <c r="L111" s="160"/>
      <c r="M111" s="164"/>
      <c r="N111" s="165"/>
      <c r="O111" s="165"/>
      <c r="P111" s="165"/>
      <c r="Q111" s="165"/>
      <c r="R111" s="165"/>
      <c r="S111" s="165"/>
      <c r="T111" s="166"/>
      <c r="AT111" s="161" t="s">
        <v>941</v>
      </c>
      <c r="AU111" s="161" t="s">
        <v>873</v>
      </c>
      <c r="AV111" s="12" t="s">
        <v>873</v>
      </c>
      <c r="AW111" s="12" t="s">
        <v>828</v>
      </c>
      <c r="AX111" s="12" t="s">
        <v>865</v>
      </c>
      <c r="AY111" s="161" t="s">
        <v>928</v>
      </c>
    </row>
    <row r="112" spans="2:65" s="12" customFormat="1">
      <c r="B112" s="160"/>
      <c r="D112" s="153" t="s">
        <v>941</v>
      </c>
      <c r="E112" s="161" t="s">
        <v>795</v>
      </c>
      <c r="F112" s="162" t="s">
        <v>947</v>
      </c>
      <c r="H112" s="163">
        <v>1.19</v>
      </c>
      <c r="L112" s="160"/>
      <c r="M112" s="164"/>
      <c r="N112" s="165"/>
      <c r="O112" s="165"/>
      <c r="P112" s="165"/>
      <c r="Q112" s="165"/>
      <c r="R112" s="165"/>
      <c r="S112" s="165"/>
      <c r="T112" s="166"/>
      <c r="AT112" s="161" t="s">
        <v>941</v>
      </c>
      <c r="AU112" s="161" t="s">
        <v>873</v>
      </c>
      <c r="AV112" s="12" t="s">
        <v>873</v>
      </c>
      <c r="AW112" s="12" t="s">
        <v>828</v>
      </c>
      <c r="AX112" s="12" t="s">
        <v>865</v>
      </c>
      <c r="AY112" s="161" t="s">
        <v>928</v>
      </c>
    </row>
    <row r="113" spans="2:65" s="13" customFormat="1">
      <c r="B113" s="167"/>
      <c r="D113" s="168" t="s">
        <v>941</v>
      </c>
      <c r="E113" s="169" t="s">
        <v>795</v>
      </c>
      <c r="F113" s="170" t="s">
        <v>948</v>
      </c>
      <c r="H113" s="171">
        <v>23.474</v>
      </c>
      <c r="L113" s="167"/>
      <c r="M113" s="172"/>
      <c r="N113" s="173"/>
      <c r="O113" s="173"/>
      <c r="P113" s="173"/>
      <c r="Q113" s="173"/>
      <c r="R113" s="173"/>
      <c r="S113" s="173"/>
      <c r="T113" s="174"/>
      <c r="AT113" s="175" t="s">
        <v>941</v>
      </c>
      <c r="AU113" s="175" t="s">
        <v>873</v>
      </c>
      <c r="AV113" s="13" t="s">
        <v>934</v>
      </c>
      <c r="AW113" s="13" t="s">
        <v>828</v>
      </c>
      <c r="AX113" s="13" t="s">
        <v>814</v>
      </c>
      <c r="AY113" s="175" t="s">
        <v>928</v>
      </c>
    </row>
    <row r="114" spans="2:65" s="1" customFormat="1" ht="44.25" customHeight="1">
      <c r="B114" s="140"/>
      <c r="C114" s="141" t="s">
        <v>949</v>
      </c>
      <c r="D114" s="141" t="s">
        <v>930</v>
      </c>
      <c r="E114" s="142" t="s">
        <v>950</v>
      </c>
      <c r="F114" s="143" t="s">
        <v>951</v>
      </c>
      <c r="G114" s="144" t="s">
        <v>938</v>
      </c>
      <c r="H114" s="145">
        <v>23.474</v>
      </c>
      <c r="I114" s="146"/>
      <c r="J114" s="146">
        <f>ROUND(I114*H114,2)</f>
        <v>0</v>
      </c>
      <c r="K114" s="143" t="s">
        <v>939</v>
      </c>
      <c r="L114" s="32"/>
      <c r="M114" s="147" t="s">
        <v>795</v>
      </c>
      <c r="N114" s="148" t="s">
        <v>836</v>
      </c>
      <c r="O114" s="149">
        <v>3.81</v>
      </c>
      <c r="P114" s="149">
        <f>O114*H114</f>
        <v>89.435940000000002</v>
      </c>
      <c r="Q114" s="149">
        <v>0</v>
      </c>
      <c r="R114" s="149">
        <f>Q114*H114</f>
        <v>0</v>
      </c>
      <c r="S114" s="149">
        <v>0</v>
      </c>
      <c r="T114" s="150">
        <f>S114*H114</f>
        <v>0</v>
      </c>
      <c r="AR114" s="18" t="s">
        <v>934</v>
      </c>
      <c r="AT114" s="18" t="s">
        <v>930</v>
      </c>
      <c r="AU114" s="18" t="s">
        <v>873</v>
      </c>
      <c r="AY114" s="18" t="s">
        <v>928</v>
      </c>
      <c r="BE114" s="151">
        <f>IF(N114="základní",J114,0)</f>
        <v>0</v>
      </c>
      <c r="BF114" s="151">
        <f>IF(N114="snížená",J114,0)</f>
        <v>0</v>
      </c>
      <c r="BG114" s="151">
        <f>IF(N114="zákl. přenesená",J114,0)</f>
        <v>0</v>
      </c>
      <c r="BH114" s="151">
        <f>IF(N114="sníž. přenesená",J114,0)</f>
        <v>0</v>
      </c>
      <c r="BI114" s="151">
        <f>IF(N114="nulová",J114,0)</f>
        <v>0</v>
      </c>
      <c r="BJ114" s="18" t="s">
        <v>814</v>
      </c>
      <c r="BK114" s="151">
        <f>ROUND(I114*H114,2)</f>
        <v>0</v>
      </c>
      <c r="BL114" s="18" t="s">
        <v>934</v>
      </c>
      <c r="BM114" s="18" t="s">
        <v>952</v>
      </c>
    </row>
    <row r="115" spans="2:65" s="1" customFormat="1" ht="31.5" customHeight="1">
      <c r="B115" s="140"/>
      <c r="C115" s="141" t="s">
        <v>934</v>
      </c>
      <c r="D115" s="141" t="s">
        <v>930</v>
      </c>
      <c r="E115" s="142" t="s">
        <v>953</v>
      </c>
      <c r="F115" s="143" t="s">
        <v>954</v>
      </c>
      <c r="G115" s="144" t="s">
        <v>938</v>
      </c>
      <c r="H115" s="145">
        <v>23.474</v>
      </c>
      <c r="I115" s="146"/>
      <c r="J115" s="146">
        <f>ROUND(I115*H115,2)</f>
        <v>0</v>
      </c>
      <c r="K115" s="143" t="s">
        <v>939</v>
      </c>
      <c r="L115" s="32"/>
      <c r="M115" s="147" t="s">
        <v>795</v>
      </c>
      <c r="N115" s="148" t="s">
        <v>836</v>
      </c>
      <c r="O115" s="149">
        <v>0.38200000000000001</v>
      </c>
      <c r="P115" s="149">
        <f>O115*H115</f>
        <v>8.9670679999999994</v>
      </c>
      <c r="Q115" s="149">
        <v>0</v>
      </c>
      <c r="R115" s="149">
        <f>Q115*H115</f>
        <v>0</v>
      </c>
      <c r="S115" s="149">
        <v>0</v>
      </c>
      <c r="T115" s="150">
        <f>S115*H115</f>
        <v>0</v>
      </c>
      <c r="AR115" s="18" t="s">
        <v>934</v>
      </c>
      <c r="AT115" s="18" t="s">
        <v>930</v>
      </c>
      <c r="AU115" s="18" t="s">
        <v>873</v>
      </c>
      <c r="AY115" s="18" t="s">
        <v>928</v>
      </c>
      <c r="BE115" s="151">
        <f>IF(N115="základní",J115,0)</f>
        <v>0</v>
      </c>
      <c r="BF115" s="151">
        <f>IF(N115="snížená",J115,0)</f>
        <v>0</v>
      </c>
      <c r="BG115" s="151">
        <f>IF(N115="zákl. přenesená",J115,0)</f>
        <v>0</v>
      </c>
      <c r="BH115" s="151">
        <f>IF(N115="sníž. přenesená",J115,0)</f>
        <v>0</v>
      </c>
      <c r="BI115" s="151">
        <f>IF(N115="nulová",J115,0)</f>
        <v>0</v>
      </c>
      <c r="BJ115" s="18" t="s">
        <v>814</v>
      </c>
      <c r="BK115" s="151">
        <f>ROUND(I115*H115,2)</f>
        <v>0</v>
      </c>
      <c r="BL115" s="18" t="s">
        <v>934</v>
      </c>
      <c r="BM115" s="18" t="s">
        <v>955</v>
      </c>
    </row>
    <row r="116" spans="2:65" s="1" customFormat="1" ht="44.25" customHeight="1">
      <c r="B116" s="140"/>
      <c r="C116" s="141" t="s">
        <v>956</v>
      </c>
      <c r="D116" s="141" t="s">
        <v>930</v>
      </c>
      <c r="E116" s="142" t="s">
        <v>957</v>
      </c>
      <c r="F116" s="143" t="s">
        <v>958</v>
      </c>
      <c r="G116" s="144" t="s">
        <v>938</v>
      </c>
      <c r="H116" s="145">
        <v>23.474</v>
      </c>
      <c r="I116" s="146"/>
      <c r="J116" s="146">
        <f>ROUND(I116*H116,2)</f>
        <v>0</v>
      </c>
      <c r="K116" s="143" t="s">
        <v>939</v>
      </c>
      <c r="L116" s="32"/>
      <c r="M116" s="147" t="s">
        <v>795</v>
      </c>
      <c r="N116" s="148" t="s">
        <v>836</v>
      </c>
      <c r="O116" s="149">
        <v>8.3000000000000004E-2</v>
      </c>
      <c r="P116" s="149">
        <f>O116*H116</f>
        <v>1.948342</v>
      </c>
      <c r="Q116" s="149">
        <v>0</v>
      </c>
      <c r="R116" s="149">
        <f>Q116*H116</f>
        <v>0</v>
      </c>
      <c r="S116" s="149">
        <v>0</v>
      </c>
      <c r="T116" s="150">
        <f>S116*H116</f>
        <v>0</v>
      </c>
      <c r="AR116" s="18" t="s">
        <v>934</v>
      </c>
      <c r="AT116" s="18" t="s">
        <v>930</v>
      </c>
      <c r="AU116" s="18" t="s">
        <v>873</v>
      </c>
      <c r="AY116" s="18" t="s">
        <v>928</v>
      </c>
      <c r="BE116" s="151">
        <f>IF(N116="základní",J116,0)</f>
        <v>0</v>
      </c>
      <c r="BF116" s="151">
        <f>IF(N116="snížená",J116,0)</f>
        <v>0</v>
      </c>
      <c r="BG116" s="151">
        <f>IF(N116="zákl. přenesená",J116,0)</f>
        <v>0</v>
      </c>
      <c r="BH116" s="151">
        <f>IF(N116="sníž. přenesená",J116,0)</f>
        <v>0</v>
      </c>
      <c r="BI116" s="151">
        <f>IF(N116="nulová",J116,0)</f>
        <v>0</v>
      </c>
      <c r="BJ116" s="18" t="s">
        <v>814</v>
      </c>
      <c r="BK116" s="151">
        <f>ROUND(I116*H116,2)</f>
        <v>0</v>
      </c>
      <c r="BL116" s="18" t="s">
        <v>934</v>
      </c>
      <c r="BM116" s="18" t="s">
        <v>959</v>
      </c>
    </row>
    <row r="117" spans="2:65" s="1" customFormat="1" ht="22.5" customHeight="1">
      <c r="B117" s="140"/>
      <c r="C117" s="141" t="s">
        <v>960</v>
      </c>
      <c r="D117" s="141" t="s">
        <v>930</v>
      </c>
      <c r="E117" s="142" t="s">
        <v>961</v>
      </c>
      <c r="F117" s="143" t="s">
        <v>962</v>
      </c>
      <c r="G117" s="144" t="s">
        <v>938</v>
      </c>
      <c r="H117" s="145">
        <v>23.474</v>
      </c>
      <c r="I117" s="146"/>
      <c r="J117" s="146">
        <f>ROUND(I117*H117,2)</f>
        <v>0</v>
      </c>
      <c r="K117" s="143" t="s">
        <v>939</v>
      </c>
      <c r="L117" s="32"/>
      <c r="M117" s="147" t="s">
        <v>795</v>
      </c>
      <c r="N117" s="148" t="s">
        <v>836</v>
      </c>
      <c r="O117" s="149">
        <v>8.9999999999999993E-3</v>
      </c>
      <c r="P117" s="149">
        <f>O117*H117</f>
        <v>0.21126599999999998</v>
      </c>
      <c r="Q117" s="149">
        <v>0</v>
      </c>
      <c r="R117" s="149">
        <f>Q117*H117</f>
        <v>0</v>
      </c>
      <c r="S117" s="149">
        <v>0</v>
      </c>
      <c r="T117" s="150">
        <f>S117*H117</f>
        <v>0</v>
      </c>
      <c r="AR117" s="18" t="s">
        <v>934</v>
      </c>
      <c r="AT117" s="18" t="s">
        <v>930</v>
      </c>
      <c r="AU117" s="18" t="s">
        <v>873</v>
      </c>
      <c r="AY117" s="18" t="s">
        <v>928</v>
      </c>
      <c r="BE117" s="151">
        <f>IF(N117="základní",J117,0)</f>
        <v>0</v>
      </c>
      <c r="BF117" s="151">
        <f>IF(N117="snížená",J117,0)</f>
        <v>0</v>
      </c>
      <c r="BG117" s="151">
        <f>IF(N117="zákl. přenesená",J117,0)</f>
        <v>0</v>
      </c>
      <c r="BH117" s="151">
        <f>IF(N117="sníž. přenesená",J117,0)</f>
        <v>0</v>
      </c>
      <c r="BI117" s="151">
        <f>IF(N117="nulová",J117,0)</f>
        <v>0</v>
      </c>
      <c r="BJ117" s="18" t="s">
        <v>814</v>
      </c>
      <c r="BK117" s="151">
        <f>ROUND(I117*H117,2)</f>
        <v>0</v>
      </c>
      <c r="BL117" s="18" t="s">
        <v>934</v>
      </c>
      <c r="BM117" s="18" t="s">
        <v>963</v>
      </c>
    </row>
    <row r="118" spans="2:65" s="1" customFormat="1" ht="22.5" customHeight="1">
      <c r="B118" s="140"/>
      <c r="C118" s="141" t="s">
        <v>964</v>
      </c>
      <c r="D118" s="141" t="s">
        <v>930</v>
      </c>
      <c r="E118" s="142" t="s">
        <v>965</v>
      </c>
      <c r="F118" s="143" t="s">
        <v>966</v>
      </c>
      <c r="G118" s="144" t="s">
        <v>967</v>
      </c>
      <c r="H118" s="145">
        <v>39.905999999999999</v>
      </c>
      <c r="I118" s="146"/>
      <c r="J118" s="146">
        <f>ROUND(I118*H118,2)</f>
        <v>0</v>
      </c>
      <c r="K118" s="143" t="s">
        <v>939</v>
      </c>
      <c r="L118" s="32"/>
      <c r="M118" s="147" t="s">
        <v>795</v>
      </c>
      <c r="N118" s="148" t="s">
        <v>836</v>
      </c>
      <c r="O118" s="149">
        <v>0</v>
      </c>
      <c r="P118" s="149">
        <f>O118*H118</f>
        <v>0</v>
      </c>
      <c r="Q118" s="149">
        <v>0</v>
      </c>
      <c r="R118" s="149">
        <f>Q118*H118</f>
        <v>0</v>
      </c>
      <c r="S118" s="149">
        <v>0</v>
      </c>
      <c r="T118" s="150">
        <f>S118*H118</f>
        <v>0</v>
      </c>
      <c r="AR118" s="18" t="s">
        <v>934</v>
      </c>
      <c r="AT118" s="18" t="s">
        <v>930</v>
      </c>
      <c r="AU118" s="18" t="s">
        <v>873</v>
      </c>
      <c r="AY118" s="18" t="s">
        <v>928</v>
      </c>
      <c r="BE118" s="151">
        <f>IF(N118="základní",J118,0)</f>
        <v>0</v>
      </c>
      <c r="BF118" s="151">
        <f>IF(N118="snížená",J118,0)</f>
        <v>0</v>
      </c>
      <c r="BG118" s="151">
        <f>IF(N118="zákl. přenesená",J118,0)</f>
        <v>0</v>
      </c>
      <c r="BH118" s="151">
        <f>IF(N118="sníž. přenesená",J118,0)</f>
        <v>0</v>
      </c>
      <c r="BI118" s="151">
        <f>IF(N118="nulová",J118,0)</f>
        <v>0</v>
      </c>
      <c r="BJ118" s="18" t="s">
        <v>814</v>
      </c>
      <c r="BK118" s="151">
        <f>ROUND(I118*H118,2)</f>
        <v>0</v>
      </c>
      <c r="BL118" s="18" t="s">
        <v>934</v>
      </c>
      <c r="BM118" s="18" t="s">
        <v>968</v>
      </c>
    </row>
    <row r="119" spans="2:65" s="12" customFormat="1">
      <c r="B119" s="160"/>
      <c r="D119" s="168" t="s">
        <v>941</v>
      </c>
      <c r="E119" s="176" t="s">
        <v>795</v>
      </c>
      <c r="F119" s="177" t="s">
        <v>969</v>
      </c>
      <c r="H119" s="178">
        <v>39.905999999999999</v>
      </c>
      <c r="L119" s="160"/>
      <c r="M119" s="164"/>
      <c r="N119" s="165"/>
      <c r="O119" s="165"/>
      <c r="P119" s="165"/>
      <c r="Q119" s="165"/>
      <c r="R119" s="165"/>
      <c r="S119" s="165"/>
      <c r="T119" s="166"/>
      <c r="AT119" s="161" t="s">
        <v>941</v>
      </c>
      <c r="AU119" s="161" t="s">
        <v>873</v>
      </c>
      <c r="AV119" s="12" t="s">
        <v>873</v>
      </c>
      <c r="AW119" s="12" t="s">
        <v>828</v>
      </c>
      <c r="AX119" s="12" t="s">
        <v>814</v>
      </c>
      <c r="AY119" s="161" t="s">
        <v>928</v>
      </c>
    </row>
    <row r="120" spans="2:65" s="1" customFormat="1" ht="44.25" customHeight="1">
      <c r="B120" s="140"/>
      <c r="C120" s="141" t="s">
        <v>970</v>
      </c>
      <c r="D120" s="141" t="s">
        <v>930</v>
      </c>
      <c r="E120" s="142" t="s">
        <v>971</v>
      </c>
      <c r="F120" s="143" t="s">
        <v>972</v>
      </c>
      <c r="G120" s="144" t="s">
        <v>938</v>
      </c>
      <c r="H120" s="145">
        <v>8.5000000000000006E-2</v>
      </c>
      <c r="I120" s="146"/>
      <c r="J120" s="146">
        <f>ROUND(I120*H120,2)</f>
        <v>0</v>
      </c>
      <c r="K120" s="143" t="s">
        <v>939</v>
      </c>
      <c r="L120" s="32"/>
      <c r="M120" s="147" t="s">
        <v>795</v>
      </c>
      <c r="N120" s="148" t="s">
        <v>836</v>
      </c>
      <c r="O120" s="149">
        <v>2.2559999999999998</v>
      </c>
      <c r="P120" s="149">
        <f>O120*H120</f>
        <v>0.19175999999999999</v>
      </c>
      <c r="Q120" s="149">
        <v>0</v>
      </c>
      <c r="R120" s="149">
        <f>Q120*H120</f>
        <v>0</v>
      </c>
      <c r="S120" s="149">
        <v>0</v>
      </c>
      <c r="T120" s="150">
        <f>S120*H120</f>
        <v>0</v>
      </c>
      <c r="AR120" s="18" t="s">
        <v>934</v>
      </c>
      <c r="AT120" s="18" t="s">
        <v>930</v>
      </c>
      <c r="AU120" s="18" t="s">
        <v>873</v>
      </c>
      <c r="AY120" s="18" t="s">
        <v>928</v>
      </c>
      <c r="BE120" s="151">
        <f>IF(N120="základní",J120,0)</f>
        <v>0</v>
      </c>
      <c r="BF120" s="151">
        <f>IF(N120="snížená",J120,0)</f>
        <v>0</v>
      </c>
      <c r="BG120" s="151">
        <f>IF(N120="zákl. přenesená",J120,0)</f>
        <v>0</v>
      </c>
      <c r="BH120" s="151">
        <f>IF(N120="sníž. přenesená",J120,0)</f>
        <v>0</v>
      </c>
      <c r="BI120" s="151">
        <f>IF(N120="nulová",J120,0)</f>
        <v>0</v>
      </c>
      <c r="BJ120" s="18" t="s">
        <v>814</v>
      </c>
      <c r="BK120" s="151">
        <f>ROUND(I120*H120,2)</f>
        <v>0</v>
      </c>
      <c r="BL120" s="18" t="s">
        <v>934</v>
      </c>
      <c r="BM120" s="18" t="s">
        <v>973</v>
      </c>
    </row>
    <row r="121" spans="2:65" s="11" customFormat="1">
      <c r="B121" s="152"/>
      <c r="D121" s="153" t="s">
        <v>941</v>
      </c>
      <c r="E121" s="154" t="s">
        <v>795</v>
      </c>
      <c r="F121" s="155" t="s">
        <v>974</v>
      </c>
      <c r="H121" s="156" t="s">
        <v>795</v>
      </c>
      <c r="L121" s="152"/>
      <c r="M121" s="157"/>
      <c r="N121" s="158"/>
      <c r="O121" s="158"/>
      <c r="P121" s="158"/>
      <c r="Q121" s="158"/>
      <c r="R121" s="158"/>
      <c r="S121" s="158"/>
      <c r="T121" s="159"/>
      <c r="AT121" s="156" t="s">
        <v>941</v>
      </c>
      <c r="AU121" s="156" t="s">
        <v>873</v>
      </c>
      <c r="AV121" s="11" t="s">
        <v>814</v>
      </c>
      <c r="AW121" s="11" t="s">
        <v>828</v>
      </c>
      <c r="AX121" s="11" t="s">
        <v>865</v>
      </c>
      <c r="AY121" s="156" t="s">
        <v>928</v>
      </c>
    </row>
    <row r="122" spans="2:65" s="11" customFormat="1">
      <c r="B122" s="152"/>
      <c r="D122" s="153" t="s">
        <v>941</v>
      </c>
      <c r="E122" s="154" t="s">
        <v>795</v>
      </c>
      <c r="F122" s="155" t="s">
        <v>975</v>
      </c>
      <c r="H122" s="156" t="s">
        <v>795</v>
      </c>
      <c r="L122" s="152"/>
      <c r="M122" s="157"/>
      <c r="N122" s="158"/>
      <c r="O122" s="158"/>
      <c r="P122" s="158"/>
      <c r="Q122" s="158"/>
      <c r="R122" s="158"/>
      <c r="S122" s="158"/>
      <c r="T122" s="159"/>
      <c r="AT122" s="156" t="s">
        <v>941</v>
      </c>
      <c r="AU122" s="156" t="s">
        <v>873</v>
      </c>
      <c r="AV122" s="11" t="s">
        <v>814</v>
      </c>
      <c r="AW122" s="11" t="s">
        <v>828</v>
      </c>
      <c r="AX122" s="11" t="s">
        <v>865</v>
      </c>
      <c r="AY122" s="156" t="s">
        <v>928</v>
      </c>
    </row>
    <row r="123" spans="2:65" s="12" customFormat="1">
      <c r="B123" s="160"/>
      <c r="D123" s="168" t="s">
        <v>941</v>
      </c>
      <c r="E123" s="176" t="s">
        <v>795</v>
      </c>
      <c r="F123" s="177" t="s">
        <v>976</v>
      </c>
      <c r="H123" s="178">
        <v>8.5000000000000006E-2</v>
      </c>
      <c r="L123" s="160"/>
      <c r="M123" s="164"/>
      <c r="N123" s="165"/>
      <c r="O123" s="165"/>
      <c r="P123" s="165"/>
      <c r="Q123" s="165"/>
      <c r="R123" s="165"/>
      <c r="S123" s="165"/>
      <c r="T123" s="166"/>
      <c r="AT123" s="161" t="s">
        <v>941</v>
      </c>
      <c r="AU123" s="161" t="s">
        <v>873</v>
      </c>
      <c r="AV123" s="12" t="s">
        <v>873</v>
      </c>
      <c r="AW123" s="12" t="s">
        <v>828</v>
      </c>
      <c r="AX123" s="12" t="s">
        <v>814</v>
      </c>
      <c r="AY123" s="161" t="s">
        <v>928</v>
      </c>
    </row>
    <row r="124" spans="2:65" s="1" customFormat="1" ht="31.5" customHeight="1">
      <c r="B124" s="140"/>
      <c r="C124" s="179" t="s">
        <v>977</v>
      </c>
      <c r="D124" s="179" t="s">
        <v>978</v>
      </c>
      <c r="E124" s="180" t="s">
        <v>979</v>
      </c>
      <c r="F124" s="181" t="s">
        <v>980</v>
      </c>
      <c r="G124" s="182" t="s">
        <v>967</v>
      </c>
      <c r="H124" s="183">
        <v>0.17</v>
      </c>
      <c r="I124" s="184"/>
      <c r="J124" s="184">
        <f>ROUND(I124*H124,2)</f>
        <v>0</v>
      </c>
      <c r="K124" s="181" t="s">
        <v>939</v>
      </c>
      <c r="L124" s="185"/>
      <c r="M124" s="186" t="s">
        <v>795</v>
      </c>
      <c r="N124" s="187" t="s">
        <v>836</v>
      </c>
      <c r="O124" s="149">
        <v>0</v>
      </c>
      <c r="P124" s="149">
        <f>O124*H124</f>
        <v>0</v>
      </c>
      <c r="Q124" s="149">
        <v>1</v>
      </c>
      <c r="R124" s="149">
        <f>Q124*H124</f>
        <v>0.17</v>
      </c>
      <c r="S124" s="149">
        <v>0</v>
      </c>
      <c r="T124" s="150">
        <f>S124*H124</f>
        <v>0</v>
      </c>
      <c r="AR124" s="18" t="s">
        <v>970</v>
      </c>
      <c r="AT124" s="18" t="s">
        <v>978</v>
      </c>
      <c r="AU124" s="18" t="s">
        <v>873</v>
      </c>
      <c r="AY124" s="18" t="s">
        <v>928</v>
      </c>
      <c r="BE124" s="151">
        <f>IF(N124="základní",J124,0)</f>
        <v>0</v>
      </c>
      <c r="BF124" s="151">
        <f>IF(N124="snížená",J124,0)</f>
        <v>0</v>
      </c>
      <c r="BG124" s="151">
        <f>IF(N124="zákl. přenesená",J124,0)</f>
        <v>0</v>
      </c>
      <c r="BH124" s="151">
        <f>IF(N124="sníž. přenesená",J124,0)</f>
        <v>0</v>
      </c>
      <c r="BI124" s="151">
        <f>IF(N124="nulová",J124,0)</f>
        <v>0</v>
      </c>
      <c r="BJ124" s="18" t="s">
        <v>814</v>
      </c>
      <c r="BK124" s="151">
        <f>ROUND(I124*H124,2)</f>
        <v>0</v>
      </c>
      <c r="BL124" s="18" t="s">
        <v>934</v>
      </c>
      <c r="BM124" s="18" t="s">
        <v>981</v>
      </c>
    </row>
    <row r="125" spans="2:65" s="12" customFormat="1">
      <c r="B125" s="160"/>
      <c r="D125" s="168" t="s">
        <v>941</v>
      </c>
      <c r="F125" s="177" t="s">
        <v>982</v>
      </c>
      <c r="H125" s="178">
        <v>0.17</v>
      </c>
      <c r="L125" s="160"/>
      <c r="M125" s="164"/>
      <c r="N125" s="165"/>
      <c r="O125" s="165"/>
      <c r="P125" s="165"/>
      <c r="Q125" s="165"/>
      <c r="R125" s="165"/>
      <c r="S125" s="165"/>
      <c r="T125" s="166"/>
      <c r="AT125" s="161" t="s">
        <v>941</v>
      </c>
      <c r="AU125" s="161" t="s">
        <v>873</v>
      </c>
      <c r="AV125" s="12" t="s">
        <v>873</v>
      </c>
      <c r="AW125" s="12" t="s">
        <v>796</v>
      </c>
      <c r="AX125" s="12" t="s">
        <v>814</v>
      </c>
      <c r="AY125" s="161" t="s">
        <v>928</v>
      </c>
    </row>
    <row r="126" spans="2:65" s="1" customFormat="1" ht="44.25" customHeight="1">
      <c r="B126" s="140"/>
      <c r="C126" s="141" t="s">
        <v>819</v>
      </c>
      <c r="D126" s="141" t="s">
        <v>930</v>
      </c>
      <c r="E126" s="142" t="s">
        <v>983</v>
      </c>
      <c r="F126" s="143" t="s">
        <v>984</v>
      </c>
      <c r="G126" s="144" t="s">
        <v>938</v>
      </c>
      <c r="H126" s="145">
        <v>1.7150000000000001</v>
      </c>
      <c r="I126" s="146"/>
      <c r="J126" s="146">
        <f>ROUND(I126*H126,2)</f>
        <v>0</v>
      </c>
      <c r="K126" s="143" t="s">
        <v>939</v>
      </c>
      <c r="L126" s="32"/>
      <c r="M126" s="147" t="s">
        <v>795</v>
      </c>
      <c r="N126" s="148" t="s">
        <v>836</v>
      </c>
      <c r="O126" s="149">
        <v>1.5</v>
      </c>
      <c r="P126" s="149">
        <f>O126*H126</f>
        <v>2.5725000000000002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AR126" s="18" t="s">
        <v>934</v>
      </c>
      <c r="AT126" s="18" t="s">
        <v>930</v>
      </c>
      <c r="AU126" s="18" t="s">
        <v>873</v>
      </c>
      <c r="AY126" s="18" t="s">
        <v>928</v>
      </c>
      <c r="BE126" s="151">
        <f>IF(N126="základní",J126,0)</f>
        <v>0</v>
      </c>
      <c r="BF126" s="151">
        <f>IF(N126="snížená",J126,0)</f>
        <v>0</v>
      </c>
      <c r="BG126" s="151">
        <f>IF(N126="zákl. přenesená",J126,0)</f>
        <v>0</v>
      </c>
      <c r="BH126" s="151">
        <f>IF(N126="sníž. přenesená",J126,0)</f>
        <v>0</v>
      </c>
      <c r="BI126" s="151">
        <f>IF(N126="nulová",J126,0)</f>
        <v>0</v>
      </c>
      <c r="BJ126" s="18" t="s">
        <v>814</v>
      </c>
      <c r="BK126" s="151">
        <f>ROUND(I126*H126,2)</f>
        <v>0</v>
      </c>
      <c r="BL126" s="18" t="s">
        <v>934</v>
      </c>
      <c r="BM126" s="18" t="s">
        <v>985</v>
      </c>
    </row>
    <row r="127" spans="2:65" s="11" customFormat="1">
      <c r="B127" s="152"/>
      <c r="D127" s="153" t="s">
        <v>941</v>
      </c>
      <c r="E127" s="154" t="s">
        <v>795</v>
      </c>
      <c r="F127" s="155" t="s">
        <v>986</v>
      </c>
      <c r="H127" s="156" t="s">
        <v>795</v>
      </c>
      <c r="L127" s="152"/>
      <c r="M127" s="157"/>
      <c r="N127" s="158"/>
      <c r="O127" s="158"/>
      <c r="P127" s="158"/>
      <c r="Q127" s="158"/>
      <c r="R127" s="158"/>
      <c r="S127" s="158"/>
      <c r="T127" s="159"/>
      <c r="AT127" s="156" t="s">
        <v>941</v>
      </c>
      <c r="AU127" s="156" t="s">
        <v>873</v>
      </c>
      <c r="AV127" s="11" t="s">
        <v>814</v>
      </c>
      <c r="AW127" s="11" t="s">
        <v>828</v>
      </c>
      <c r="AX127" s="11" t="s">
        <v>865</v>
      </c>
      <c r="AY127" s="156" t="s">
        <v>928</v>
      </c>
    </row>
    <row r="128" spans="2:65" s="11" customFormat="1">
      <c r="B128" s="152"/>
      <c r="D128" s="153" t="s">
        <v>941</v>
      </c>
      <c r="E128" s="154" t="s">
        <v>795</v>
      </c>
      <c r="F128" s="155" t="s">
        <v>987</v>
      </c>
      <c r="H128" s="156" t="s">
        <v>795</v>
      </c>
      <c r="L128" s="152"/>
      <c r="M128" s="157"/>
      <c r="N128" s="158"/>
      <c r="O128" s="158"/>
      <c r="P128" s="158"/>
      <c r="Q128" s="158"/>
      <c r="R128" s="158"/>
      <c r="S128" s="158"/>
      <c r="T128" s="159"/>
      <c r="AT128" s="156" t="s">
        <v>941</v>
      </c>
      <c r="AU128" s="156" t="s">
        <v>873</v>
      </c>
      <c r="AV128" s="11" t="s">
        <v>814</v>
      </c>
      <c r="AW128" s="11" t="s">
        <v>828</v>
      </c>
      <c r="AX128" s="11" t="s">
        <v>865</v>
      </c>
      <c r="AY128" s="156" t="s">
        <v>928</v>
      </c>
    </row>
    <row r="129" spans="2:65" s="12" customFormat="1">
      <c r="B129" s="160"/>
      <c r="D129" s="153" t="s">
        <v>941</v>
      </c>
      <c r="E129" s="161" t="s">
        <v>795</v>
      </c>
      <c r="F129" s="162" t="s">
        <v>946</v>
      </c>
      <c r="H129" s="163">
        <v>0.65</v>
      </c>
      <c r="L129" s="160"/>
      <c r="M129" s="164"/>
      <c r="N129" s="165"/>
      <c r="O129" s="165"/>
      <c r="P129" s="165"/>
      <c r="Q129" s="165"/>
      <c r="R129" s="165"/>
      <c r="S129" s="165"/>
      <c r="T129" s="166"/>
      <c r="AT129" s="161" t="s">
        <v>941</v>
      </c>
      <c r="AU129" s="161" t="s">
        <v>873</v>
      </c>
      <c r="AV129" s="12" t="s">
        <v>873</v>
      </c>
      <c r="AW129" s="12" t="s">
        <v>828</v>
      </c>
      <c r="AX129" s="12" t="s">
        <v>865</v>
      </c>
      <c r="AY129" s="161" t="s">
        <v>928</v>
      </c>
    </row>
    <row r="130" spans="2:65" s="12" customFormat="1">
      <c r="B130" s="160"/>
      <c r="D130" s="153" t="s">
        <v>941</v>
      </c>
      <c r="E130" s="161" t="s">
        <v>795</v>
      </c>
      <c r="F130" s="162" t="s">
        <v>947</v>
      </c>
      <c r="H130" s="163">
        <v>1.19</v>
      </c>
      <c r="L130" s="160"/>
      <c r="M130" s="164"/>
      <c r="N130" s="165"/>
      <c r="O130" s="165"/>
      <c r="P130" s="165"/>
      <c r="Q130" s="165"/>
      <c r="R130" s="165"/>
      <c r="S130" s="165"/>
      <c r="T130" s="166"/>
      <c r="AT130" s="161" t="s">
        <v>941</v>
      </c>
      <c r="AU130" s="161" t="s">
        <v>873</v>
      </c>
      <c r="AV130" s="12" t="s">
        <v>873</v>
      </c>
      <c r="AW130" s="12" t="s">
        <v>828</v>
      </c>
      <c r="AX130" s="12" t="s">
        <v>865</v>
      </c>
      <c r="AY130" s="161" t="s">
        <v>928</v>
      </c>
    </row>
    <row r="131" spans="2:65" s="12" customFormat="1">
      <c r="B131" s="160"/>
      <c r="D131" s="153" t="s">
        <v>941</v>
      </c>
      <c r="E131" s="161" t="s">
        <v>795</v>
      </c>
      <c r="F131" s="162" t="s">
        <v>988</v>
      </c>
      <c r="H131" s="163">
        <v>-0.125</v>
      </c>
      <c r="L131" s="160"/>
      <c r="M131" s="164"/>
      <c r="N131" s="165"/>
      <c r="O131" s="165"/>
      <c r="P131" s="165"/>
      <c r="Q131" s="165"/>
      <c r="R131" s="165"/>
      <c r="S131" s="165"/>
      <c r="T131" s="166"/>
      <c r="AT131" s="161" t="s">
        <v>941</v>
      </c>
      <c r="AU131" s="161" t="s">
        <v>873</v>
      </c>
      <c r="AV131" s="12" t="s">
        <v>873</v>
      </c>
      <c r="AW131" s="12" t="s">
        <v>828</v>
      </c>
      <c r="AX131" s="12" t="s">
        <v>865</v>
      </c>
      <c r="AY131" s="161" t="s">
        <v>928</v>
      </c>
    </row>
    <row r="132" spans="2:65" s="13" customFormat="1">
      <c r="B132" s="167"/>
      <c r="D132" s="168" t="s">
        <v>941</v>
      </c>
      <c r="E132" s="169" t="s">
        <v>795</v>
      </c>
      <c r="F132" s="170" t="s">
        <v>948</v>
      </c>
      <c r="H132" s="171">
        <v>1.7150000000000001</v>
      </c>
      <c r="L132" s="167"/>
      <c r="M132" s="172"/>
      <c r="N132" s="173"/>
      <c r="O132" s="173"/>
      <c r="P132" s="173"/>
      <c r="Q132" s="173"/>
      <c r="R132" s="173"/>
      <c r="S132" s="173"/>
      <c r="T132" s="174"/>
      <c r="AT132" s="175" t="s">
        <v>941</v>
      </c>
      <c r="AU132" s="175" t="s">
        <v>873</v>
      </c>
      <c r="AV132" s="13" t="s">
        <v>934</v>
      </c>
      <c r="AW132" s="13" t="s">
        <v>828</v>
      </c>
      <c r="AX132" s="13" t="s">
        <v>814</v>
      </c>
      <c r="AY132" s="175" t="s">
        <v>928</v>
      </c>
    </row>
    <row r="133" spans="2:65" s="1" customFormat="1" ht="57" customHeight="1">
      <c r="B133" s="140"/>
      <c r="C133" s="179" t="s">
        <v>989</v>
      </c>
      <c r="D133" s="179" t="s">
        <v>978</v>
      </c>
      <c r="E133" s="180" t="s">
        <v>990</v>
      </c>
      <c r="F133" s="181" t="s">
        <v>991</v>
      </c>
      <c r="G133" s="182" t="s">
        <v>967</v>
      </c>
      <c r="H133" s="183">
        <v>3.43</v>
      </c>
      <c r="I133" s="184"/>
      <c r="J133" s="184">
        <f>ROUND(I133*H133,2)</f>
        <v>0</v>
      </c>
      <c r="K133" s="181" t="s">
        <v>939</v>
      </c>
      <c r="L133" s="185"/>
      <c r="M133" s="186" t="s">
        <v>795</v>
      </c>
      <c r="N133" s="187" t="s">
        <v>836</v>
      </c>
      <c r="O133" s="149">
        <v>0</v>
      </c>
      <c r="P133" s="149">
        <f>O133*H133</f>
        <v>0</v>
      </c>
      <c r="Q133" s="149">
        <v>1</v>
      </c>
      <c r="R133" s="149">
        <f>Q133*H133</f>
        <v>3.43</v>
      </c>
      <c r="S133" s="149">
        <v>0</v>
      </c>
      <c r="T133" s="150">
        <f>S133*H133</f>
        <v>0</v>
      </c>
      <c r="AR133" s="18" t="s">
        <v>970</v>
      </c>
      <c r="AT133" s="18" t="s">
        <v>978</v>
      </c>
      <c r="AU133" s="18" t="s">
        <v>873</v>
      </c>
      <c r="AY133" s="18" t="s">
        <v>928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8" t="s">
        <v>814</v>
      </c>
      <c r="BK133" s="151">
        <f>ROUND(I133*H133,2)</f>
        <v>0</v>
      </c>
      <c r="BL133" s="18" t="s">
        <v>934</v>
      </c>
      <c r="BM133" s="18" t="s">
        <v>992</v>
      </c>
    </row>
    <row r="134" spans="2:65" s="12" customFormat="1">
      <c r="B134" s="160"/>
      <c r="D134" s="153" t="s">
        <v>941</v>
      </c>
      <c r="F134" s="162" t="s">
        <v>993</v>
      </c>
      <c r="H134" s="163">
        <v>3.43</v>
      </c>
      <c r="L134" s="160"/>
      <c r="M134" s="164"/>
      <c r="N134" s="165"/>
      <c r="O134" s="165"/>
      <c r="P134" s="165"/>
      <c r="Q134" s="165"/>
      <c r="R134" s="165"/>
      <c r="S134" s="165"/>
      <c r="T134" s="166"/>
      <c r="AT134" s="161" t="s">
        <v>941</v>
      </c>
      <c r="AU134" s="161" t="s">
        <v>873</v>
      </c>
      <c r="AV134" s="12" t="s">
        <v>873</v>
      </c>
      <c r="AW134" s="12" t="s">
        <v>796</v>
      </c>
      <c r="AX134" s="12" t="s">
        <v>814</v>
      </c>
      <c r="AY134" s="161" t="s">
        <v>928</v>
      </c>
    </row>
    <row r="135" spans="2:65" s="10" customFormat="1" ht="29.85" customHeight="1">
      <c r="B135" s="127"/>
      <c r="D135" s="137" t="s">
        <v>864</v>
      </c>
      <c r="E135" s="138" t="s">
        <v>873</v>
      </c>
      <c r="F135" s="138" t="s">
        <v>994</v>
      </c>
      <c r="J135" s="139">
        <f>BK135</f>
        <v>0</v>
      </c>
      <c r="L135" s="127"/>
      <c r="M135" s="131"/>
      <c r="N135" s="132"/>
      <c r="O135" s="132"/>
      <c r="P135" s="133">
        <f>SUM(P136:P165)</f>
        <v>40.157377999999987</v>
      </c>
      <c r="Q135" s="132"/>
      <c r="R135" s="133">
        <f>SUM(R136:R165)</f>
        <v>67.000504620000015</v>
      </c>
      <c r="S135" s="132"/>
      <c r="T135" s="134">
        <f>SUM(T136:T165)</f>
        <v>0</v>
      </c>
      <c r="AR135" s="128" t="s">
        <v>814</v>
      </c>
      <c r="AT135" s="135" t="s">
        <v>864</v>
      </c>
      <c r="AU135" s="135" t="s">
        <v>814</v>
      </c>
      <c r="AY135" s="128" t="s">
        <v>928</v>
      </c>
      <c r="BK135" s="136">
        <f>SUM(BK136:BK165)</f>
        <v>0</v>
      </c>
    </row>
    <row r="136" spans="2:65" s="1" customFormat="1" ht="31.5" customHeight="1">
      <c r="B136" s="140"/>
      <c r="C136" s="141" t="s">
        <v>995</v>
      </c>
      <c r="D136" s="141" t="s">
        <v>930</v>
      </c>
      <c r="E136" s="142" t="s">
        <v>996</v>
      </c>
      <c r="F136" s="143" t="s">
        <v>997</v>
      </c>
      <c r="G136" s="144" t="s">
        <v>998</v>
      </c>
      <c r="H136" s="145">
        <v>74.599999999999994</v>
      </c>
      <c r="I136" s="146"/>
      <c r="J136" s="146">
        <f>ROUND(I136*H136,2)</f>
        <v>0</v>
      </c>
      <c r="K136" s="143" t="s">
        <v>939</v>
      </c>
      <c r="L136" s="32"/>
      <c r="M136" s="147" t="s">
        <v>795</v>
      </c>
      <c r="N136" s="148" t="s">
        <v>836</v>
      </c>
      <c r="O136" s="149">
        <v>5.8000000000000003E-2</v>
      </c>
      <c r="P136" s="149">
        <f>O136*H136</f>
        <v>4.3267999999999995</v>
      </c>
      <c r="Q136" s="149">
        <v>1E-4</v>
      </c>
      <c r="R136" s="149">
        <f>Q136*H136</f>
        <v>7.4599999999999996E-3</v>
      </c>
      <c r="S136" s="149">
        <v>0</v>
      </c>
      <c r="T136" s="150">
        <f>S136*H136</f>
        <v>0</v>
      </c>
      <c r="AR136" s="18" t="s">
        <v>934</v>
      </c>
      <c r="AT136" s="18" t="s">
        <v>930</v>
      </c>
      <c r="AU136" s="18" t="s">
        <v>873</v>
      </c>
      <c r="AY136" s="18" t="s">
        <v>928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8" t="s">
        <v>814</v>
      </c>
      <c r="BK136" s="151">
        <f>ROUND(I136*H136,2)</f>
        <v>0</v>
      </c>
      <c r="BL136" s="18" t="s">
        <v>934</v>
      </c>
      <c r="BM136" s="18" t="s">
        <v>999</v>
      </c>
    </row>
    <row r="137" spans="2:65" s="11" customFormat="1">
      <c r="B137" s="152"/>
      <c r="D137" s="153" t="s">
        <v>941</v>
      </c>
      <c r="E137" s="154" t="s">
        <v>795</v>
      </c>
      <c r="F137" s="155" t="s">
        <v>986</v>
      </c>
      <c r="H137" s="156" t="s">
        <v>795</v>
      </c>
      <c r="L137" s="152"/>
      <c r="M137" s="157"/>
      <c r="N137" s="158"/>
      <c r="O137" s="158"/>
      <c r="P137" s="158"/>
      <c r="Q137" s="158"/>
      <c r="R137" s="158"/>
      <c r="S137" s="158"/>
      <c r="T137" s="159"/>
      <c r="AT137" s="156" t="s">
        <v>941</v>
      </c>
      <c r="AU137" s="156" t="s">
        <v>873</v>
      </c>
      <c r="AV137" s="11" t="s">
        <v>814</v>
      </c>
      <c r="AW137" s="11" t="s">
        <v>828</v>
      </c>
      <c r="AX137" s="11" t="s">
        <v>865</v>
      </c>
      <c r="AY137" s="156" t="s">
        <v>928</v>
      </c>
    </row>
    <row r="138" spans="2:65" s="12" customFormat="1">
      <c r="B138" s="160"/>
      <c r="D138" s="168" t="s">
        <v>941</v>
      </c>
      <c r="E138" s="176" t="s">
        <v>795</v>
      </c>
      <c r="F138" s="177" t="s">
        <v>1000</v>
      </c>
      <c r="H138" s="178">
        <v>74.599999999999994</v>
      </c>
      <c r="L138" s="160"/>
      <c r="M138" s="164"/>
      <c r="N138" s="165"/>
      <c r="O138" s="165"/>
      <c r="P138" s="165"/>
      <c r="Q138" s="165"/>
      <c r="R138" s="165"/>
      <c r="S138" s="165"/>
      <c r="T138" s="166"/>
      <c r="AT138" s="161" t="s">
        <v>941</v>
      </c>
      <c r="AU138" s="161" t="s">
        <v>873</v>
      </c>
      <c r="AV138" s="12" t="s">
        <v>873</v>
      </c>
      <c r="AW138" s="12" t="s">
        <v>828</v>
      </c>
      <c r="AX138" s="12" t="s">
        <v>814</v>
      </c>
      <c r="AY138" s="161" t="s">
        <v>928</v>
      </c>
    </row>
    <row r="139" spans="2:65" s="1" customFormat="1" ht="31.5" customHeight="1">
      <c r="B139" s="140"/>
      <c r="C139" s="179" t="s">
        <v>1001</v>
      </c>
      <c r="D139" s="179" t="s">
        <v>978</v>
      </c>
      <c r="E139" s="180" t="s">
        <v>1002</v>
      </c>
      <c r="F139" s="181" t="s">
        <v>1003</v>
      </c>
      <c r="G139" s="182" t="s">
        <v>998</v>
      </c>
      <c r="H139" s="183">
        <v>85.79</v>
      </c>
      <c r="I139" s="184"/>
      <c r="J139" s="184">
        <f>ROUND(I139*H139,2)</f>
        <v>0</v>
      </c>
      <c r="K139" s="181" t="s">
        <v>939</v>
      </c>
      <c r="L139" s="185"/>
      <c r="M139" s="186" t="s">
        <v>795</v>
      </c>
      <c r="N139" s="187" t="s">
        <v>836</v>
      </c>
      <c r="O139" s="149">
        <v>0</v>
      </c>
      <c r="P139" s="149">
        <f>O139*H139</f>
        <v>0</v>
      </c>
      <c r="Q139" s="149">
        <v>2.9999999999999997E-4</v>
      </c>
      <c r="R139" s="149">
        <f>Q139*H139</f>
        <v>2.5736999999999999E-2</v>
      </c>
      <c r="S139" s="149">
        <v>0</v>
      </c>
      <c r="T139" s="150">
        <f>S139*H139</f>
        <v>0</v>
      </c>
      <c r="AR139" s="18" t="s">
        <v>970</v>
      </c>
      <c r="AT139" s="18" t="s">
        <v>978</v>
      </c>
      <c r="AU139" s="18" t="s">
        <v>873</v>
      </c>
      <c r="AY139" s="18" t="s">
        <v>928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8" t="s">
        <v>814</v>
      </c>
      <c r="BK139" s="151">
        <f>ROUND(I139*H139,2)</f>
        <v>0</v>
      </c>
      <c r="BL139" s="18" t="s">
        <v>934</v>
      </c>
      <c r="BM139" s="18" t="s">
        <v>1004</v>
      </c>
    </row>
    <row r="140" spans="2:65" s="12" customFormat="1">
      <c r="B140" s="160"/>
      <c r="D140" s="168" t="s">
        <v>941</v>
      </c>
      <c r="F140" s="177" t="s">
        <v>1005</v>
      </c>
      <c r="H140" s="178">
        <v>85.79</v>
      </c>
      <c r="L140" s="160"/>
      <c r="M140" s="164"/>
      <c r="N140" s="165"/>
      <c r="O140" s="165"/>
      <c r="P140" s="165"/>
      <c r="Q140" s="165"/>
      <c r="R140" s="165"/>
      <c r="S140" s="165"/>
      <c r="T140" s="166"/>
      <c r="AT140" s="161" t="s">
        <v>941</v>
      </c>
      <c r="AU140" s="161" t="s">
        <v>873</v>
      </c>
      <c r="AV140" s="12" t="s">
        <v>873</v>
      </c>
      <c r="AW140" s="12" t="s">
        <v>796</v>
      </c>
      <c r="AX140" s="12" t="s">
        <v>814</v>
      </c>
      <c r="AY140" s="161" t="s">
        <v>928</v>
      </c>
    </row>
    <row r="141" spans="2:65" s="1" customFormat="1" ht="31.5" customHeight="1">
      <c r="B141" s="140"/>
      <c r="C141" s="141" t="s">
        <v>1006</v>
      </c>
      <c r="D141" s="141" t="s">
        <v>930</v>
      </c>
      <c r="E141" s="142" t="s">
        <v>1007</v>
      </c>
      <c r="F141" s="143" t="s">
        <v>1008</v>
      </c>
      <c r="G141" s="144" t="s">
        <v>998</v>
      </c>
      <c r="H141" s="145">
        <v>74.599999999999994</v>
      </c>
      <c r="I141" s="146"/>
      <c r="J141" s="146">
        <f>ROUND(I141*H141,2)</f>
        <v>0</v>
      </c>
      <c r="K141" s="143" t="s">
        <v>939</v>
      </c>
      <c r="L141" s="32"/>
      <c r="M141" s="147" t="s">
        <v>795</v>
      </c>
      <c r="N141" s="148" t="s">
        <v>836</v>
      </c>
      <c r="O141" s="149">
        <v>5.0000000000000001E-3</v>
      </c>
      <c r="P141" s="149">
        <f>O141*H141</f>
        <v>0.373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AR141" s="18" t="s">
        <v>934</v>
      </c>
      <c r="AT141" s="18" t="s">
        <v>930</v>
      </c>
      <c r="AU141" s="18" t="s">
        <v>873</v>
      </c>
      <c r="AY141" s="18" t="s">
        <v>928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8" t="s">
        <v>814</v>
      </c>
      <c r="BK141" s="151">
        <f>ROUND(I141*H141,2)</f>
        <v>0</v>
      </c>
      <c r="BL141" s="18" t="s">
        <v>934</v>
      </c>
      <c r="BM141" s="18" t="s">
        <v>1009</v>
      </c>
    </row>
    <row r="142" spans="2:65" s="11" customFormat="1">
      <c r="B142" s="152"/>
      <c r="D142" s="153" t="s">
        <v>941</v>
      </c>
      <c r="E142" s="154" t="s">
        <v>795</v>
      </c>
      <c r="F142" s="155" t="s">
        <v>1010</v>
      </c>
      <c r="H142" s="156" t="s">
        <v>795</v>
      </c>
      <c r="L142" s="152"/>
      <c r="M142" s="157"/>
      <c r="N142" s="158"/>
      <c r="O142" s="158"/>
      <c r="P142" s="158"/>
      <c r="Q142" s="158"/>
      <c r="R142" s="158"/>
      <c r="S142" s="158"/>
      <c r="T142" s="159"/>
      <c r="AT142" s="156" t="s">
        <v>941</v>
      </c>
      <c r="AU142" s="156" t="s">
        <v>873</v>
      </c>
      <c r="AV142" s="11" t="s">
        <v>814</v>
      </c>
      <c r="AW142" s="11" t="s">
        <v>828</v>
      </c>
      <c r="AX142" s="11" t="s">
        <v>865</v>
      </c>
      <c r="AY142" s="156" t="s">
        <v>928</v>
      </c>
    </row>
    <row r="143" spans="2:65" s="11" customFormat="1">
      <c r="B143" s="152"/>
      <c r="D143" s="153" t="s">
        <v>941</v>
      </c>
      <c r="E143" s="154" t="s">
        <v>795</v>
      </c>
      <c r="F143" s="155" t="s">
        <v>1011</v>
      </c>
      <c r="H143" s="156" t="s">
        <v>795</v>
      </c>
      <c r="L143" s="152"/>
      <c r="M143" s="157"/>
      <c r="N143" s="158"/>
      <c r="O143" s="158"/>
      <c r="P143" s="158"/>
      <c r="Q143" s="158"/>
      <c r="R143" s="158"/>
      <c r="S143" s="158"/>
      <c r="T143" s="159"/>
      <c r="AT143" s="156" t="s">
        <v>941</v>
      </c>
      <c r="AU143" s="156" t="s">
        <v>873</v>
      </c>
      <c r="AV143" s="11" t="s">
        <v>814</v>
      </c>
      <c r="AW143" s="11" t="s">
        <v>828</v>
      </c>
      <c r="AX143" s="11" t="s">
        <v>865</v>
      </c>
      <c r="AY143" s="156" t="s">
        <v>928</v>
      </c>
    </row>
    <row r="144" spans="2:65" s="12" customFormat="1">
      <c r="B144" s="160"/>
      <c r="D144" s="168" t="s">
        <v>941</v>
      </c>
      <c r="E144" s="176" t="s">
        <v>795</v>
      </c>
      <c r="F144" s="177" t="s">
        <v>1000</v>
      </c>
      <c r="H144" s="178">
        <v>74.599999999999994</v>
      </c>
      <c r="L144" s="160"/>
      <c r="M144" s="164"/>
      <c r="N144" s="165"/>
      <c r="O144" s="165"/>
      <c r="P144" s="165"/>
      <c r="Q144" s="165"/>
      <c r="R144" s="165"/>
      <c r="S144" s="165"/>
      <c r="T144" s="166"/>
      <c r="AT144" s="161" t="s">
        <v>941</v>
      </c>
      <c r="AU144" s="161" t="s">
        <v>873</v>
      </c>
      <c r="AV144" s="12" t="s">
        <v>873</v>
      </c>
      <c r="AW144" s="12" t="s">
        <v>828</v>
      </c>
      <c r="AX144" s="12" t="s">
        <v>814</v>
      </c>
      <c r="AY144" s="161" t="s">
        <v>928</v>
      </c>
    </row>
    <row r="145" spans="2:65" s="1" customFormat="1" ht="22.5" customHeight="1">
      <c r="B145" s="140"/>
      <c r="C145" s="141" t="s">
        <v>801</v>
      </c>
      <c r="D145" s="141" t="s">
        <v>930</v>
      </c>
      <c r="E145" s="142" t="s">
        <v>1012</v>
      </c>
      <c r="F145" s="143" t="s">
        <v>1013</v>
      </c>
      <c r="G145" s="144" t="s">
        <v>1014</v>
      </c>
      <c r="H145" s="145">
        <v>3</v>
      </c>
      <c r="I145" s="146"/>
      <c r="J145" s="146">
        <f>ROUND(I145*H145,2)</f>
        <v>0</v>
      </c>
      <c r="K145" s="143" t="s">
        <v>795</v>
      </c>
      <c r="L145" s="32"/>
      <c r="M145" s="147" t="s">
        <v>795</v>
      </c>
      <c r="N145" s="148" t="s">
        <v>836</v>
      </c>
      <c r="O145" s="149">
        <v>0.19</v>
      </c>
      <c r="P145" s="149">
        <f>O145*H145</f>
        <v>0.57000000000000006</v>
      </c>
      <c r="Q145" s="149">
        <v>3.8E-3</v>
      </c>
      <c r="R145" s="149">
        <f>Q145*H145</f>
        <v>1.14E-2</v>
      </c>
      <c r="S145" s="149">
        <v>0</v>
      </c>
      <c r="T145" s="150">
        <f>S145*H145</f>
        <v>0</v>
      </c>
      <c r="AR145" s="18" t="s">
        <v>934</v>
      </c>
      <c r="AT145" s="18" t="s">
        <v>930</v>
      </c>
      <c r="AU145" s="18" t="s">
        <v>873</v>
      </c>
      <c r="AY145" s="18" t="s">
        <v>928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8" t="s">
        <v>814</v>
      </c>
      <c r="BK145" s="151">
        <f>ROUND(I145*H145,2)</f>
        <v>0</v>
      </c>
      <c r="BL145" s="18" t="s">
        <v>934</v>
      </c>
      <c r="BM145" s="18" t="s">
        <v>1015</v>
      </c>
    </row>
    <row r="146" spans="2:65" s="11" customFormat="1">
      <c r="B146" s="152"/>
      <c r="D146" s="153" t="s">
        <v>941</v>
      </c>
      <c r="E146" s="154" t="s">
        <v>795</v>
      </c>
      <c r="F146" s="155" t="s">
        <v>1016</v>
      </c>
      <c r="H146" s="156" t="s">
        <v>795</v>
      </c>
      <c r="L146" s="152"/>
      <c r="M146" s="157"/>
      <c r="N146" s="158"/>
      <c r="O146" s="158"/>
      <c r="P146" s="158"/>
      <c r="Q146" s="158"/>
      <c r="R146" s="158"/>
      <c r="S146" s="158"/>
      <c r="T146" s="159"/>
      <c r="AT146" s="156" t="s">
        <v>941</v>
      </c>
      <c r="AU146" s="156" t="s">
        <v>873</v>
      </c>
      <c r="AV146" s="11" t="s">
        <v>814</v>
      </c>
      <c r="AW146" s="11" t="s">
        <v>828</v>
      </c>
      <c r="AX146" s="11" t="s">
        <v>865</v>
      </c>
      <c r="AY146" s="156" t="s">
        <v>928</v>
      </c>
    </row>
    <row r="147" spans="2:65" s="12" customFormat="1">
      <c r="B147" s="160"/>
      <c r="D147" s="168" t="s">
        <v>941</v>
      </c>
      <c r="E147" s="176" t="s">
        <v>795</v>
      </c>
      <c r="F147" s="177" t="s">
        <v>1017</v>
      </c>
      <c r="H147" s="178">
        <v>3</v>
      </c>
      <c r="L147" s="160"/>
      <c r="M147" s="164"/>
      <c r="N147" s="165"/>
      <c r="O147" s="165"/>
      <c r="P147" s="165"/>
      <c r="Q147" s="165"/>
      <c r="R147" s="165"/>
      <c r="S147" s="165"/>
      <c r="T147" s="166"/>
      <c r="AT147" s="161" t="s">
        <v>941</v>
      </c>
      <c r="AU147" s="161" t="s">
        <v>873</v>
      </c>
      <c r="AV147" s="12" t="s">
        <v>873</v>
      </c>
      <c r="AW147" s="12" t="s">
        <v>828</v>
      </c>
      <c r="AX147" s="12" t="s">
        <v>814</v>
      </c>
      <c r="AY147" s="161" t="s">
        <v>928</v>
      </c>
    </row>
    <row r="148" spans="2:65" s="1" customFormat="1" ht="31.5" customHeight="1">
      <c r="B148" s="140"/>
      <c r="C148" s="141" t="s">
        <v>1018</v>
      </c>
      <c r="D148" s="141" t="s">
        <v>930</v>
      </c>
      <c r="E148" s="142" t="s">
        <v>1019</v>
      </c>
      <c r="F148" s="143" t="s">
        <v>1020</v>
      </c>
      <c r="G148" s="144" t="s">
        <v>938</v>
      </c>
      <c r="H148" s="145">
        <v>22.38</v>
      </c>
      <c r="I148" s="146"/>
      <c r="J148" s="146">
        <f>ROUND(I148*H148,2)</f>
        <v>0</v>
      </c>
      <c r="K148" s="143" t="s">
        <v>939</v>
      </c>
      <c r="L148" s="32"/>
      <c r="M148" s="147" t="s">
        <v>795</v>
      </c>
      <c r="N148" s="148" t="s">
        <v>836</v>
      </c>
      <c r="O148" s="149">
        <v>1.0249999999999999</v>
      </c>
      <c r="P148" s="149">
        <f>O148*H148</f>
        <v>22.939499999999995</v>
      </c>
      <c r="Q148" s="149">
        <v>2.16</v>
      </c>
      <c r="R148" s="149">
        <f>Q148*H148</f>
        <v>48.340800000000002</v>
      </c>
      <c r="S148" s="149">
        <v>0</v>
      </c>
      <c r="T148" s="150">
        <f>S148*H148</f>
        <v>0</v>
      </c>
      <c r="AR148" s="18" t="s">
        <v>934</v>
      </c>
      <c r="AT148" s="18" t="s">
        <v>930</v>
      </c>
      <c r="AU148" s="18" t="s">
        <v>873</v>
      </c>
      <c r="AY148" s="18" t="s">
        <v>928</v>
      </c>
      <c r="BE148" s="151">
        <f>IF(N148="základní",J148,0)</f>
        <v>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8" t="s">
        <v>814</v>
      </c>
      <c r="BK148" s="151">
        <f>ROUND(I148*H148,2)</f>
        <v>0</v>
      </c>
      <c r="BL148" s="18" t="s">
        <v>934</v>
      </c>
      <c r="BM148" s="18" t="s">
        <v>1021</v>
      </c>
    </row>
    <row r="149" spans="2:65" s="11" customFormat="1">
      <c r="B149" s="152"/>
      <c r="D149" s="153" t="s">
        <v>941</v>
      </c>
      <c r="E149" s="154" t="s">
        <v>795</v>
      </c>
      <c r="F149" s="155" t="s">
        <v>986</v>
      </c>
      <c r="H149" s="156" t="s">
        <v>795</v>
      </c>
      <c r="L149" s="152"/>
      <c r="M149" s="157"/>
      <c r="N149" s="158"/>
      <c r="O149" s="158"/>
      <c r="P149" s="158"/>
      <c r="Q149" s="158"/>
      <c r="R149" s="158"/>
      <c r="S149" s="158"/>
      <c r="T149" s="159"/>
      <c r="AT149" s="156" t="s">
        <v>941</v>
      </c>
      <c r="AU149" s="156" t="s">
        <v>873</v>
      </c>
      <c r="AV149" s="11" t="s">
        <v>814</v>
      </c>
      <c r="AW149" s="11" t="s">
        <v>828</v>
      </c>
      <c r="AX149" s="11" t="s">
        <v>865</v>
      </c>
      <c r="AY149" s="156" t="s">
        <v>928</v>
      </c>
    </row>
    <row r="150" spans="2:65" s="11" customFormat="1">
      <c r="B150" s="152"/>
      <c r="D150" s="153" t="s">
        <v>941</v>
      </c>
      <c r="E150" s="154" t="s">
        <v>795</v>
      </c>
      <c r="F150" s="155" t="s">
        <v>1022</v>
      </c>
      <c r="H150" s="156" t="s">
        <v>795</v>
      </c>
      <c r="L150" s="152"/>
      <c r="M150" s="157"/>
      <c r="N150" s="158"/>
      <c r="O150" s="158"/>
      <c r="P150" s="158"/>
      <c r="Q150" s="158"/>
      <c r="R150" s="158"/>
      <c r="S150" s="158"/>
      <c r="T150" s="159"/>
      <c r="AT150" s="156" t="s">
        <v>941</v>
      </c>
      <c r="AU150" s="156" t="s">
        <v>873</v>
      </c>
      <c r="AV150" s="11" t="s">
        <v>814</v>
      </c>
      <c r="AW150" s="11" t="s">
        <v>828</v>
      </c>
      <c r="AX150" s="11" t="s">
        <v>865</v>
      </c>
      <c r="AY150" s="156" t="s">
        <v>928</v>
      </c>
    </row>
    <row r="151" spans="2:65" s="12" customFormat="1">
      <c r="B151" s="160"/>
      <c r="D151" s="168" t="s">
        <v>941</v>
      </c>
      <c r="E151" s="176" t="s">
        <v>795</v>
      </c>
      <c r="F151" s="177" t="s">
        <v>1023</v>
      </c>
      <c r="H151" s="178">
        <v>22.38</v>
      </c>
      <c r="L151" s="160"/>
      <c r="M151" s="164"/>
      <c r="N151" s="165"/>
      <c r="O151" s="165"/>
      <c r="P151" s="165"/>
      <c r="Q151" s="165"/>
      <c r="R151" s="165"/>
      <c r="S151" s="165"/>
      <c r="T151" s="166"/>
      <c r="AT151" s="161" t="s">
        <v>941</v>
      </c>
      <c r="AU151" s="161" t="s">
        <v>873</v>
      </c>
      <c r="AV151" s="12" t="s">
        <v>873</v>
      </c>
      <c r="AW151" s="12" t="s">
        <v>828</v>
      </c>
      <c r="AX151" s="12" t="s">
        <v>814</v>
      </c>
      <c r="AY151" s="161" t="s">
        <v>928</v>
      </c>
    </row>
    <row r="152" spans="2:65" s="1" customFormat="1" ht="22.5" customHeight="1">
      <c r="B152" s="140"/>
      <c r="C152" s="141" t="s">
        <v>1024</v>
      </c>
      <c r="D152" s="141" t="s">
        <v>930</v>
      </c>
      <c r="E152" s="142" t="s">
        <v>1025</v>
      </c>
      <c r="F152" s="143" t="s">
        <v>1026</v>
      </c>
      <c r="G152" s="144" t="s">
        <v>938</v>
      </c>
      <c r="H152" s="145">
        <v>7.42</v>
      </c>
      <c r="I152" s="146"/>
      <c r="J152" s="146">
        <f>ROUND(I152*H152,2)</f>
        <v>0</v>
      </c>
      <c r="K152" s="143" t="s">
        <v>939</v>
      </c>
      <c r="L152" s="32"/>
      <c r="M152" s="147" t="s">
        <v>795</v>
      </c>
      <c r="N152" s="148" t="s">
        <v>836</v>
      </c>
      <c r="O152" s="149">
        <v>0.58399999999999996</v>
      </c>
      <c r="P152" s="149">
        <f>O152*H152</f>
        <v>4.3332799999999994</v>
      </c>
      <c r="Q152" s="149">
        <v>2.45329</v>
      </c>
      <c r="R152" s="149">
        <f>Q152*H152</f>
        <v>18.203411800000001</v>
      </c>
      <c r="S152" s="149">
        <v>0</v>
      </c>
      <c r="T152" s="150">
        <f>S152*H152</f>
        <v>0</v>
      </c>
      <c r="AR152" s="18" t="s">
        <v>934</v>
      </c>
      <c r="AT152" s="18" t="s">
        <v>930</v>
      </c>
      <c r="AU152" s="18" t="s">
        <v>873</v>
      </c>
      <c r="AY152" s="18" t="s">
        <v>928</v>
      </c>
      <c r="BE152" s="151">
        <f>IF(N152="základní",J152,0)</f>
        <v>0</v>
      </c>
      <c r="BF152" s="151">
        <f>IF(N152="snížená",J152,0)</f>
        <v>0</v>
      </c>
      <c r="BG152" s="151">
        <f>IF(N152="zákl. přenesená",J152,0)</f>
        <v>0</v>
      </c>
      <c r="BH152" s="151">
        <f>IF(N152="sníž. přenesená",J152,0)</f>
        <v>0</v>
      </c>
      <c r="BI152" s="151">
        <f>IF(N152="nulová",J152,0)</f>
        <v>0</v>
      </c>
      <c r="BJ152" s="18" t="s">
        <v>814</v>
      </c>
      <c r="BK152" s="151">
        <f>ROUND(I152*H152,2)</f>
        <v>0</v>
      </c>
      <c r="BL152" s="18" t="s">
        <v>934</v>
      </c>
      <c r="BM152" s="18" t="s">
        <v>1027</v>
      </c>
    </row>
    <row r="153" spans="2:65" s="11" customFormat="1">
      <c r="B153" s="152"/>
      <c r="D153" s="153" t="s">
        <v>941</v>
      </c>
      <c r="E153" s="154" t="s">
        <v>795</v>
      </c>
      <c r="F153" s="155" t="s">
        <v>986</v>
      </c>
      <c r="H153" s="156" t="s">
        <v>795</v>
      </c>
      <c r="L153" s="152"/>
      <c r="M153" s="157"/>
      <c r="N153" s="158"/>
      <c r="O153" s="158"/>
      <c r="P153" s="158"/>
      <c r="Q153" s="158"/>
      <c r="R153" s="158"/>
      <c r="S153" s="158"/>
      <c r="T153" s="159"/>
      <c r="AT153" s="156" t="s">
        <v>941</v>
      </c>
      <c r="AU153" s="156" t="s">
        <v>873</v>
      </c>
      <c r="AV153" s="11" t="s">
        <v>814</v>
      </c>
      <c r="AW153" s="11" t="s">
        <v>828</v>
      </c>
      <c r="AX153" s="11" t="s">
        <v>865</v>
      </c>
      <c r="AY153" s="156" t="s">
        <v>928</v>
      </c>
    </row>
    <row r="154" spans="2:65" s="11" customFormat="1">
      <c r="B154" s="152"/>
      <c r="D154" s="153" t="s">
        <v>941</v>
      </c>
      <c r="E154" s="154" t="s">
        <v>795</v>
      </c>
      <c r="F154" s="155" t="s">
        <v>1028</v>
      </c>
      <c r="H154" s="156" t="s">
        <v>795</v>
      </c>
      <c r="L154" s="152"/>
      <c r="M154" s="157"/>
      <c r="N154" s="158"/>
      <c r="O154" s="158"/>
      <c r="P154" s="158"/>
      <c r="Q154" s="158"/>
      <c r="R154" s="158"/>
      <c r="S154" s="158"/>
      <c r="T154" s="159"/>
      <c r="AT154" s="156" t="s">
        <v>941</v>
      </c>
      <c r="AU154" s="156" t="s">
        <v>873</v>
      </c>
      <c r="AV154" s="11" t="s">
        <v>814</v>
      </c>
      <c r="AW154" s="11" t="s">
        <v>828</v>
      </c>
      <c r="AX154" s="11" t="s">
        <v>865</v>
      </c>
      <c r="AY154" s="156" t="s">
        <v>928</v>
      </c>
    </row>
    <row r="155" spans="2:65" s="12" customFormat="1">
      <c r="B155" s="160"/>
      <c r="D155" s="168" t="s">
        <v>941</v>
      </c>
      <c r="E155" s="176" t="s">
        <v>795</v>
      </c>
      <c r="F155" s="177" t="s">
        <v>1029</v>
      </c>
      <c r="H155" s="178">
        <v>7.42</v>
      </c>
      <c r="L155" s="160"/>
      <c r="M155" s="164"/>
      <c r="N155" s="165"/>
      <c r="O155" s="165"/>
      <c r="P155" s="165"/>
      <c r="Q155" s="165"/>
      <c r="R155" s="165"/>
      <c r="S155" s="165"/>
      <c r="T155" s="166"/>
      <c r="AT155" s="161" t="s">
        <v>941</v>
      </c>
      <c r="AU155" s="161" t="s">
        <v>873</v>
      </c>
      <c r="AV155" s="12" t="s">
        <v>873</v>
      </c>
      <c r="AW155" s="12" t="s">
        <v>828</v>
      </c>
      <c r="AX155" s="12" t="s">
        <v>814</v>
      </c>
      <c r="AY155" s="161" t="s">
        <v>928</v>
      </c>
    </row>
    <row r="156" spans="2:65" s="1" customFormat="1" ht="44.25" customHeight="1">
      <c r="B156" s="140"/>
      <c r="C156" s="141" t="s">
        <v>1030</v>
      </c>
      <c r="D156" s="141" t="s">
        <v>930</v>
      </c>
      <c r="E156" s="142" t="s">
        <v>1031</v>
      </c>
      <c r="F156" s="143" t="s">
        <v>1032</v>
      </c>
      <c r="G156" s="144" t="s">
        <v>998</v>
      </c>
      <c r="H156" s="145">
        <v>3.0179999999999998</v>
      </c>
      <c r="I156" s="146"/>
      <c r="J156" s="146">
        <f>ROUND(I156*H156,2)</f>
        <v>0</v>
      </c>
      <c r="K156" s="143" t="s">
        <v>939</v>
      </c>
      <c r="L156" s="32"/>
      <c r="M156" s="147" t="s">
        <v>795</v>
      </c>
      <c r="N156" s="148" t="s">
        <v>836</v>
      </c>
      <c r="O156" s="149">
        <v>0.36399999999999999</v>
      </c>
      <c r="P156" s="149">
        <f>O156*H156</f>
        <v>1.098552</v>
      </c>
      <c r="Q156" s="149">
        <v>1.0300000000000001E-3</v>
      </c>
      <c r="R156" s="149">
        <f>Q156*H156</f>
        <v>3.1085399999999999E-3</v>
      </c>
      <c r="S156" s="149">
        <v>0</v>
      </c>
      <c r="T156" s="150">
        <f>S156*H156</f>
        <v>0</v>
      </c>
      <c r="AR156" s="18" t="s">
        <v>934</v>
      </c>
      <c r="AT156" s="18" t="s">
        <v>930</v>
      </c>
      <c r="AU156" s="18" t="s">
        <v>873</v>
      </c>
      <c r="AY156" s="18" t="s">
        <v>928</v>
      </c>
      <c r="BE156" s="151">
        <f>IF(N156="základní",J156,0)</f>
        <v>0</v>
      </c>
      <c r="BF156" s="151">
        <f>IF(N156="snížená",J156,0)</f>
        <v>0</v>
      </c>
      <c r="BG156" s="151">
        <f>IF(N156="zákl. přenesená",J156,0)</f>
        <v>0</v>
      </c>
      <c r="BH156" s="151">
        <f>IF(N156="sníž. přenesená",J156,0)</f>
        <v>0</v>
      </c>
      <c r="BI156" s="151">
        <f>IF(N156="nulová",J156,0)</f>
        <v>0</v>
      </c>
      <c r="BJ156" s="18" t="s">
        <v>814</v>
      </c>
      <c r="BK156" s="151">
        <f>ROUND(I156*H156,2)</f>
        <v>0</v>
      </c>
      <c r="BL156" s="18" t="s">
        <v>934</v>
      </c>
      <c r="BM156" s="18" t="s">
        <v>1033</v>
      </c>
    </row>
    <row r="157" spans="2:65" s="11" customFormat="1">
      <c r="B157" s="152"/>
      <c r="D157" s="153" t="s">
        <v>941</v>
      </c>
      <c r="E157" s="154" t="s">
        <v>795</v>
      </c>
      <c r="F157" s="155" t="s">
        <v>986</v>
      </c>
      <c r="H157" s="156" t="s">
        <v>795</v>
      </c>
      <c r="L157" s="152"/>
      <c r="M157" s="157"/>
      <c r="N157" s="158"/>
      <c r="O157" s="158"/>
      <c r="P157" s="158"/>
      <c r="Q157" s="158"/>
      <c r="R157" s="158"/>
      <c r="S157" s="158"/>
      <c r="T157" s="159"/>
      <c r="AT157" s="156" t="s">
        <v>941</v>
      </c>
      <c r="AU157" s="156" t="s">
        <v>873</v>
      </c>
      <c r="AV157" s="11" t="s">
        <v>814</v>
      </c>
      <c r="AW157" s="11" t="s">
        <v>828</v>
      </c>
      <c r="AX157" s="11" t="s">
        <v>865</v>
      </c>
      <c r="AY157" s="156" t="s">
        <v>928</v>
      </c>
    </row>
    <row r="158" spans="2:65" s="12" customFormat="1">
      <c r="B158" s="160"/>
      <c r="D158" s="168" t="s">
        <v>941</v>
      </c>
      <c r="E158" s="176" t="s">
        <v>795</v>
      </c>
      <c r="F158" s="177" t="s">
        <v>1034</v>
      </c>
      <c r="H158" s="178">
        <v>3.0179999999999998</v>
      </c>
      <c r="L158" s="160"/>
      <c r="M158" s="164"/>
      <c r="N158" s="165"/>
      <c r="O158" s="165"/>
      <c r="P158" s="165"/>
      <c r="Q158" s="165"/>
      <c r="R158" s="165"/>
      <c r="S158" s="165"/>
      <c r="T158" s="166"/>
      <c r="AT158" s="161" t="s">
        <v>941</v>
      </c>
      <c r="AU158" s="161" t="s">
        <v>873</v>
      </c>
      <c r="AV158" s="12" t="s">
        <v>873</v>
      </c>
      <c r="AW158" s="12" t="s">
        <v>828</v>
      </c>
      <c r="AX158" s="12" t="s">
        <v>814</v>
      </c>
      <c r="AY158" s="161" t="s">
        <v>928</v>
      </c>
    </row>
    <row r="159" spans="2:65" s="1" customFormat="1" ht="44.25" customHeight="1">
      <c r="B159" s="140"/>
      <c r="C159" s="141" t="s">
        <v>1035</v>
      </c>
      <c r="D159" s="141" t="s">
        <v>930</v>
      </c>
      <c r="E159" s="142" t="s">
        <v>1036</v>
      </c>
      <c r="F159" s="143" t="s">
        <v>1037</v>
      </c>
      <c r="G159" s="144" t="s">
        <v>998</v>
      </c>
      <c r="H159" s="145">
        <v>3.0179999999999998</v>
      </c>
      <c r="I159" s="146"/>
      <c r="J159" s="146">
        <f>ROUND(I159*H159,2)</f>
        <v>0</v>
      </c>
      <c r="K159" s="143" t="s">
        <v>939</v>
      </c>
      <c r="L159" s="32"/>
      <c r="M159" s="147" t="s">
        <v>795</v>
      </c>
      <c r="N159" s="148" t="s">
        <v>836</v>
      </c>
      <c r="O159" s="149">
        <v>0.20100000000000001</v>
      </c>
      <c r="P159" s="149">
        <f>O159*H159</f>
        <v>0.60661799999999999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AR159" s="18" t="s">
        <v>934</v>
      </c>
      <c r="AT159" s="18" t="s">
        <v>930</v>
      </c>
      <c r="AU159" s="18" t="s">
        <v>873</v>
      </c>
      <c r="AY159" s="18" t="s">
        <v>928</v>
      </c>
      <c r="BE159" s="151">
        <f>IF(N159="základní",J159,0)</f>
        <v>0</v>
      </c>
      <c r="BF159" s="151">
        <f>IF(N159="snížená",J159,0)</f>
        <v>0</v>
      </c>
      <c r="BG159" s="151">
        <f>IF(N159="zákl. přenesená",J159,0)</f>
        <v>0</v>
      </c>
      <c r="BH159" s="151">
        <f>IF(N159="sníž. přenesená",J159,0)</f>
        <v>0</v>
      </c>
      <c r="BI159" s="151">
        <f>IF(N159="nulová",J159,0)</f>
        <v>0</v>
      </c>
      <c r="BJ159" s="18" t="s">
        <v>814</v>
      </c>
      <c r="BK159" s="151">
        <f>ROUND(I159*H159,2)</f>
        <v>0</v>
      </c>
      <c r="BL159" s="18" t="s">
        <v>934</v>
      </c>
      <c r="BM159" s="18" t="s">
        <v>1038</v>
      </c>
    </row>
    <row r="160" spans="2:65" s="1" customFormat="1" ht="22.5" customHeight="1">
      <c r="B160" s="140"/>
      <c r="C160" s="141" t="s">
        <v>1039</v>
      </c>
      <c r="D160" s="141" t="s">
        <v>930</v>
      </c>
      <c r="E160" s="142" t="s">
        <v>1040</v>
      </c>
      <c r="F160" s="143" t="s">
        <v>1041</v>
      </c>
      <c r="G160" s="144" t="s">
        <v>967</v>
      </c>
      <c r="H160" s="145">
        <v>0.38800000000000001</v>
      </c>
      <c r="I160" s="146"/>
      <c r="J160" s="146">
        <f>ROUND(I160*H160,2)</f>
        <v>0</v>
      </c>
      <c r="K160" s="143" t="s">
        <v>939</v>
      </c>
      <c r="L160" s="32"/>
      <c r="M160" s="147" t="s">
        <v>795</v>
      </c>
      <c r="N160" s="148" t="s">
        <v>836</v>
      </c>
      <c r="O160" s="149">
        <v>15.231</v>
      </c>
      <c r="P160" s="149">
        <f>O160*H160</f>
        <v>5.9096280000000005</v>
      </c>
      <c r="Q160" s="149">
        <v>1.0530600000000001</v>
      </c>
      <c r="R160" s="149">
        <f>Q160*H160</f>
        <v>0.40858728000000005</v>
      </c>
      <c r="S160" s="149">
        <v>0</v>
      </c>
      <c r="T160" s="150">
        <f>S160*H160</f>
        <v>0</v>
      </c>
      <c r="AR160" s="18" t="s">
        <v>934</v>
      </c>
      <c r="AT160" s="18" t="s">
        <v>930</v>
      </c>
      <c r="AU160" s="18" t="s">
        <v>873</v>
      </c>
      <c r="AY160" s="18" t="s">
        <v>928</v>
      </c>
      <c r="BE160" s="151">
        <f>IF(N160="základní",J160,0)</f>
        <v>0</v>
      </c>
      <c r="BF160" s="151">
        <f>IF(N160="snížená",J160,0)</f>
        <v>0</v>
      </c>
      <c r="BG160" s="151">
        <f>IF(N160="zákl. přenesená",J160,0)</f>
        <v>0</v>
      </c>
      <c r="BH160" s="151">
        <f>IF(N160="sníž. přenesená",J160,0)</f>
        <v>0</v>
      </c>
      <c r="BI160" s="151">
        <f>IF(N160="nulová",J160,0)</f>
        <v>0</v>
      </c>
      <c r="BJ160" s="18" t="s">
        <v>814</v>
      </c>
      <c r="BK160" s="151">
        <f>ROUND(I160*H160,2)</f>
        <v>0</v>
      </c>
      <c r="BL160" s="18" t="s">
        <v>934</v>
      </c>
      <c r="BM160" s="18" t="s">
        <v>1042</v>
      </c>
    </row>
    <row r="161" spans="2:65" s="11" customFormat="1">
      <c r="B161" s="152"/>
      <c r="D161" s="153" t="s">
        <v>941</v>
      </c>
      <c r="E161" s="154" t="s">
        <v>795</v>
      </c>
      <c r="F161" s="155" t="s">
        <v>986</v>
      </c>
      <c r="H161" s="156" t="s">
        <v>795</v>
      </c>
      <c r="L161" s="152"/>
      <c r="M161" s="157"/>
      <c r="N161" s="158"/>
      <c r="O161" s="158"/>
      <c r="P161" s="158"/>
      <c r="Q161" s="158"/>
      <c r="R161" s="158"/>
      <c r="S161" s="158"/>
      <c r="T161" s="159"/>
      <c r="AT161" s="156" t="s">
        <v>941</v>
      </c>
      <c r="AU161" s="156" t="s">
        <v>873</v>
      </c>
      <c r="AV161" s="11" t="s">
        <v>814</v>
      </c>
      <c r="AW161" s="11" t="s">
        <v>828</v>
      </c>
      <c r="AX161" s="11" t="s">
        <v>865</v>
      </c>
      <c r="AY161" s="156" t="s">
        <v>928</v>
      </c>
    </row>
    <row r="162" spans="2:65" s="11" customFormat="1">
      <c r="B162" s="152"/>
      <c r="D162" s="153" t="s">
        <v>941</v>
      </c>
      <c r="E162" s="154" t="s">
        <v>795</v>
      </c>
      <c r="F162" s="155" t="s">
        <v>1043</v>
      </c>
      <c r="H162" s="156" t="s">
        <v>795</v>
      </c>
      <c r="L162" s="152"/>
      <c r="M162" s="157"/>
      <c r="N162" s="158"/>
      <c r="O162" s="158"/>
      <c r="P162" s="158"/>
      <c r="Q162" s="158"/>
      <c r="R162" s="158"/>
      <c r="S162" s="158"/>
      <c r="T162" s="159"/>
      <c r="AT162" s="156" t="s">
        <v>941</v>
      </c>
      <c r="AU162" s="156" t="s">
        <v>873</v>
      </c>
      <c r="AV162" s="11" t="s">
        <v>814</v>
      </c>
      <c r="AW162" s="11" t="s">
        <v>828</v>
      </c>
      <c r="AX162" s="11" t="s">
        <v>865</v>
      </c>
      <c r="AY162" s="156" t="s">
        <v>928</v>
      </c>
    </row>
    <row r="163" spans="2:65" s="12" customFormat="1">
      <c r="B163" s="160"/>
      <c r="D163" s="153" t="s">
        <v>941</v>
      </c>
      <c r="E163" s="161" t="s">
        <v>795</v>
      </c>
      <c r="F163" s="162" t="s">
        <v>1044</v>
      </c>
      <c r="H163" s="163">
        <v>0.32300000000000001</v>
      </c>
      <c r="L163" s="160"/>
      <c r="M163" s="164"/>
      <c r="N163" s="165"/>
      <c r="O163" s="165"/>
      <c r="P163" s="165"/>
      <c r="Q163" s="165"/>
      <c r="R163" s="165"/>
      <c r="S163" s="165"/>
      <c r="T163" s="166"/>
      <c r="AT163" s="161" t="s">
        <v>941</v>
      </c>
      <c r="AU163" s="161" t="s">
        <v>873</v>
      </c>
      <c r="AV163" s="12" t="s">
        <v>873</v>
      </c>
      <c r="AW163" s="12" t="s">
        <v>828</v>
      </c>
      <c r="AX163" s="12" t="s">
        <v>865</v>
      </c>
      <c r="AY163" s="161" t="s">
        <v>928</v>
      </c>
    </row>
    <row r="164" spans="2:65" s="12" customFormat="1">
      <c r="B164" s="160"/>
      <c r="D164" s="153" t="s">
        <v>941</v>
      </c>
      <c r="E164" s="161" t="s">
        <v>795</v>
      </c>
      <c r="F164" s="162" t="s">
        <v>1045</v>
      </c>
      <c r="H164" s="163">
        <v>6.5000000000000002E-2</v>
      </c>
      <c r="L164" s="160"/>
      <c r="M164" s="164"/>
      <c r="N164" s="165"/>
      <c r="O164" s="165"/>
      <c r="P164" s="165"/>
      <c r="Q164" s="165"/>
      <c r="R164" s="165"/>
      <c r="S164" s="165"/>
      <c r="T164" s="166"/>
      <c r="AT164" s="161" t="s">
        <v>941</v>
      </c>
      <c r="AU164" s="161" t="s">
        <v>873</v>
      </c>
      <c r="AV164" s="12" t="s">
        <v>873</v>
      </c>
      <c r="AW164" s="12" t="s">
        <v>828</v>
      </c>
      <c r="AX164" s="12" t="s">
        <v>865</v>
      </c>
      <c r="AY164" s="161" t="s">
        <v>928</v>
      </c>
    </row>
    <row r="165" spans="2:65" s="13" customFormat="1">
      <c r="B165" s="167"/>
      <c r="D165" s="153" t="s">
        <v>941</v>
      </c>
      <c r="E165" s="188" t="s">
        <v>795</v>
      </c>
      <c r="F165" s="189" t="s">
        <v>948</v>
      </c>
      <c r="H165" s="190">
        <v>0.38800000000000001</v>
      </c>
      <c r="L165" s="167"/>
      <c r="M165" s="172"/>
      <c r="N165" s="173"/>
      <c r="O165" s="173"/>
      <c r="P165" s="173"/>
      <c r="Q165" s="173"/>
      <c r="R165" s="173"/>
      <c r="S165" s="173"/>
      <c r="T165" s="174"/>
      <c r="AT165" s="175" t="s">
        <v>941</v>
      </c>
      <c r="AU165" s="175" t="s">
        <v>873</v>
      </c>
      <c r="AV165" s="13" t="s">
        <v>934</v>
      </c>
      <c r="AW165" s="13" t="s">
        <v>828</v>
      </c>
      <c r="AX165" s="13" t="s">
        <v>814</v>
      </c>
      <c r="AY165" s="175" t="s">
        <v>928</v>
      </c>
    </row>
    <row r="166" spans="2:65" s="10" customFormat="1" ht="29.85" customHeight="1">
      <c r="B166" s="127"/>
      <c r="D166" s="137" t="s">
        <v>864</v>
      </c>
      <c r="E166" s="138" t="s">
        <v>949</v>
      </c>
      <c r="F166" s="138" t="s">
        <v>1046</v>
      </c>
      <c r="J166" s="139">
        <f>BK166</f>
        <v>0</v>
      </c>
      <c r="L166" s="127"/>
      <c r="M166" s="131"/>
      <c r="N166" s="132"/>
      <c r="O166" s="132"/>
      <c r="P166" s="133">
        <f>SUM(P167:P230)</f>
        <v>86.306249000000008</v>
      </c>
      <c r="Q166" s="132"/>
      <c r="R166" s="133">
        <f>SUM(R167:R230)</f>
        <v>20.027534170000003</v>
      </c>
      <c r="S166" s="132"/>
      <c r="T166" s="134">
        <f>SUM(T167:T230)</f>
        <v>0</v>
      </c>
      <c r="AR166" s="128" t="s">
        <v>814</v>
      </c>
      <c r="AT166" s="135" t="s">
        <v>864</v>
      </c>
      <c r="AU166" s="135" t="s">
        <v>814</v>
      </c>
      <c r="AY166" s="128" t="s">
        <v>928</v>
      </c>
      <c r="BK166" s="136">
        <f>SUM(BK167:BK230)</f>
        <v>0</v>
      </c>
    </row>
    <row r="167" spans="2:65" s="1" customFormat="1" ht="69.75" customHeight="1">
      <c r="B167" s="140"/>
      <c r="C167" s="141" t="s">
        <v>800</v>
      </c>
      <c r="D167" s="141" t="s">
        <v>930</v>
      </c>
      <c r="E167" s="142" t="s">
        <v>1047</v>
      </c>
      <c r="F167" s="143" t="s">
        <v>1048</v>
      </c>
      <c r="G167" s="144" t="s">
        <v>1049</v>
      </c>
      <c r="H167" s="145">
        <v>5</v>
      </c>
      <c r="I167" s="146"/>
      <c r="J167" s="146">
        <f>ROUND(I167*H167,2)</f>
        <v>0</v>
      </c>
      <c r="K167" s="143" t="s">
        <v>939</v>
      </c>
      <c r="L167" s="32"/>
      <c r="M167" s="147" t="s">
        <v>795</v>
      </c>
      <c r="N167" s="148" t="s">
        <v>836</v>
      </c>
      <c r="O167" s="149">
        <v>0.27500000000000002</v>
      </c>
      <c r="P167" s="149">
        <f>O167*H167</f>
        <v>1.375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AR167" s="18" t="s">
        <v>934</v>
      </c>
      <c r="AT167" s="18" t="s">
        <v>930</v>
      </c>
      <c r="AU167" s="18" t="s">
        <v>873</v>
      </c>
      <c r="AY167" s="18" t="s">
        <v>928</v>
      </c>
      <c r="BE167" s="151">
        <f>IF(N167="základní",J167,0)</f>
        <v>0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8" t="s">
        <v>814</v>
      </c>
      <c r="BK167" s="151">
        <f>ROUND(I167*H167,2)</f>
        <v>0</v>
      </c>
      <c r="BL167" s="18" t="s">
        <v>934</v>
      </c>
      <c r="BM167" s="18" t="s">
        <v>1050</v>
      </c>
    </row>
    <row r="168" spans="2:65" s="11" customFormat="1">
      <c r="B168" s="152"/>
      <c r="D168" s="153" t="s">
        <v>941</v>
      </c>
      <c r="E168" s="154" t="s">
        <v>795</v>
      </c>
      <c r="F168" s="155" t="s">
        <v>986</v>
      </c>
      <c r="H168" s="156" t="s">
        <v>795</v>
      </c>
      <c r="L168" s="152"/>
      <c r="M168" s="157"/>
      <c r="N168" s="158"/>
      <c r="O168" s="158"/>
      <c r="P168" s="158"/>
      <c r="Q168" s="158"/>
      <c r="R168" s="158"/>
      <c r="S168" s="158"/>
      <c r="T168" s="159"/>
      <c r="AT168" s="156" t="s">
        <v>941</v>
      </c>
      <c r="AU168" s="156" t="s">
        <v>873</v>
      </c>
      <c r="AV168" s="11" t="s">
        <v>814</v>
      </c>
      <c r="AW168" s="11" t="s">
        <v>828</v>
      </c>
      <c r="AX168" s="11" t="s">
        <v>865</v>
      </c>
      <c r="AY168" s="156" t="s">
        <v>928</v>
      </c>
    </row>
    <row r="169" spans="2:65" s="12" customFormat="1">
      <c r="B169" s="160"/>
      <c r="D169" s="168" t="s">
        <v>941</v>
      </c>
      <c r="E169" s="176" t="s">
        <v>795</v>
      </c>
      <c r="F169" s="177" t="s">
        <v>956</v>
      </c>
      <c r="H169" s="178">
        <v>5</v>
      </c>
      <c r="L169" s="160"/>
      <c r="M169" s="164"/>
      <c r="N169" s="165"/>
      <c r="O169" s="165"/>
      <c r="P169" s="165"/>
      <c r="Q169" s="165"/>
      <c r="R169" s="165"/>
      <c r="S169" s="165"/>
      <c r="T169" s="166"/>
      <c r="AT169" s="161" t="s">
        <v>941</v>
      </c>
      <c r="AU169" s="161" t="s">
        <v>873</v>
      </c>
      <c r="AV169" s="12" t="s">
        <v>873</v>
      </c>
      <c r="AW169" s="12" t="s">
        <v>828</v>
      </c>
      <c r="AX169" s="12" t="s">
        <v>814</v>
      </c>
      <c r="AY169" s="161" t="s">
        <v>928</v>
      </c>
    </row>
    <row r="170" spans="2:65" s="1" customFormat="1" ht="22.5" customHeight="1">
      <c r="B170" s="140"/>
      <c r="C170" s="179" t="s">
        <v>1051</v>
      </c>
      <c r="D170" s="179" t="s">
        <v>978</v>
      </c>
      <c r="E170" s="180" t="s">
        <v>1052</v>
      </c>
      <c r="F170" s="181" t="s">
        <v>1053</v>
      </c>
      <c r="G170" s="182" t="s">
        <v>1049</v>
      </c>
      <c r="H170" s="183">
        <v>1.5</v>
      </c>
      <c r="I170" s="184"/>
      <c r="J170" s="184">
        <f>ROUND(I170*H170,2)</f>
        <v>0</v>
      </c>
      <c r="K170" s="181" t="s">
        <v>939</v>
      </c>
      <c r="L170" s="185"/>
      <c r="M170" s="186" t="s">
        <v>795</v>
      </c>
      <c r="N170" s="187" t="s">
        <v>836</v>
      </c>
      <c r="O170" s="149">
        <v>0</v>
      </c>
      <c r="P170" s="149">
        <f>O170*H170</f>
        <v>0</v>
      </c>
      <c r="Q170" s="149">
        <v>1.4200000000000001E-2</v>
      </c>
      <c r="R170" s="149">
        <f>Q170*H170</f>
        <v>2.1299999999999999E-2</v>
      </c>
      <c r="S170" s="149">
        <v>0</v>
      </c>
      <c r="T170" s="150">
        <f>S170*H170</f>
        <v>0</v>
      </c>
      <c r="AR170" s="18" t="s">
        <v>970</v>
      </c>
      <c r="AT170" s="18" t="s">
        <v>978</v>
      </c>
      <c r="AU170" s="18" t="s">
        <v>873</v>
      </c>
      <c r="AY170" s="18" t="s">
        <v>928</v>
      </c>
      <c r="BE170" s="151">
        <f>IF(N170="základní",J170,0)</f>
        <v>0</v>
      </c>
      <c r="BF170" s="151">
        <f>IF(N170="snížená",J170,0)</f>
        <v>0</v>
      </c>
      <c r="BG170" s="151">
        <f>IF(N170="zákl. přenesená",J170,0)</f>
        <v>0</v>
      </c>
      <c r="BH170" s="151">
        <f>IF(N170="sníž. přenesená",J170,0)</f>
        <v>0</v>
      </c>
      <c r="BI170" s="151">
        <f>IF(N170="nulová",J170,0)</f>
        <v>0</v>
      </c>
      <c r="BJ170" s="18" t="s">
        <v>814</v>
      </c>
      <c r="BK170" s="151">
        <f>ROUND(I170*H170,2)</f>
        <v>0</v>
      </c>
      <c r="BL170" s="18" t="s">
        <v>934</v>
      </c>
      <c r="BM170" s="18" t="s">
        <v>1054</v>
      </c>
    </row>
    <row r="171" spans="2:65" s="11" customFormat="1">
      <c r="B171" s="152"/>
      <c r="D171" s="153" t="s">
        <v>941</v>
      </c>
      <c r="E171" s="154" t="s">
        <v>795</v>
      </c>
      <c r="F171" s="155" t="s">
        <v>1055</v>
      </c>
      <c r="H171" s="156" t="s">
        <v>795</v>
      </c>
      <c r="L171" s="152"/>
      <c r="M171" s="157"/>
      <c r="N171" s="158"/>
      <c r="O171" s="158"/>
      <c r="P171" s="158"/>
      <c r="Q171" s="158"/>
      <c r="R171" s="158"/>
      <c r="S171" s="158"/>
      <c r="T171" s="159"/>
      <c r="AT171" s="156" t="s">
        <v>941</v>
      </c>
      <c r="AU171" s="156" t="s">
        <v>873</v>
      </c>
      <c r="AV171" s="11" t="s">
        <v>814</v>
      </c>
      <c r="AW171" s="11" t="s">
        <v>828</v>
      </c>
      <c r="AX171" s="11" t="s">
        <v>865</v>
      </c>
      <c r="AY171" s="156" t="s">
        <v>928</v>
      </c>
    </row>
    <row r="172" spans="2:65" s="12" customFormat="1">
      <c r="B172" s="160"/>
      <c r="D172" s="168" t="s">
        <v>941</v>
      </c>
      <c r="E172" s="176" t="s">
        <v>795</v>
      </c>
      <c r="F172" s="177" t="s">
        <v>1056</v>
      </c>
      <c r="H172" s="178">
        <v>1.5</v>
      </c>
      <c r="L172" s="160"/>
      <c r="M172" s="164"/>
      <c r="N172" s="165"/>
      <c r="O172" s="165"/>
      <c r="P172" s="165"/>
      <c r="Q172" s="165"/>
      <c r="R172" s="165"/>
      <c r="S172" s="165"/>
      <c r="T172" s="166"/>
      <c r="AT172" s="161" t="s">
        <v>941</v>
      </c>
      <c r="AU172" s="161" t="s">
        <v>873</v>
      </c>
      <c r="AV172" s="12" t="s">
        <v>873</v>
      </c>
      <c r="AW172" s="12" t="s">
        <v>828</v>
      </c>
      <c r="AX172" s="12" t="s">
        <v>814</v>
      </c>
      <c r="AY172" s="161" t="s">
        <v>928</v>
      </c>
    </row>
    <row r="173" spans="2:65" s="1" customFormat="1" ht="31.5" customHeight="1">
      <c r="B173" s="140"/>
      <c r="C173" s="141" t="s">
        <v>1057</v>
      </c>
      <c r="D173" s="141" t="s">
        <v>930</v>
      </c>
      <c r="E173" s="142" t="s">
        <v>1058</v>
      </c>
      <c r="F173" s="143" t="s">
        <v>1059</v>
      </c>
      <c r="G173" s="144" t="s">
        <v>998</v>
      </c>
      <c r="H173" s="145">
        <v>69.572999999999993</v>
      </c>
      <c r="I173" s="146"/>
      <c r="J173" s="146">
        <f>ROUND(I173*H173,2)</f>
        <v>0</v>
      </c>
      <c r="K173" s="143" t="s">
        <v>939</v>
      </c>
      <c r="L173" s="32"/>
      <c r="M173" s="147" t="s">
        <v>795</v>
      </c>
      <c r="N173" s="148" t="s">
        <v>836</v>
      </c>
      <c r="O173" s="149">
        <v>0.9</v>
      </c>
      <c r="P173" s="149">
        <f>O173*H173</f>
        <v>62.615699999999997</v>
      </c>
      <c r="Q173" s="149">
        <v>0.25041000000000002</v>
      </c>
      <c r="R173" s="149">
        <f>Q173*H173</f>
        <v>17.421774930000002</v>
      </c>
      <c r="S173" s="149">
        <v>0</v>
      </c>
      <c r="T173" s="150">
        <f>S173*H173</f>
        <v>0</v>
      </c>
      <c r="AR173" s="18" t="s">
        <v>934</v>
      </c>
      <c r="AT173" s="18" t="s">
        <v>930</v>
      </c>
      <c r="AU173" s="18" t="s">
        <v>873</v>
      </c>
      <c r="AY173" s="18" t="s">
        <v>928</v>
      </c>
      <c r="BE173" s="151">
        <f>IF(N173="základní",J173,0)</f>
        <v>0</v>
      </c>
      <c r="BF173" s="151">
        <f>IF(N173="snížená",J173,0)</f>
        <v>0</v>
      </c>
      <c r="BG173" s="151">
        <f>IF(N173="zákl. přenesená",J173,0)</f>
        <v>0</v>
      </c>
      <c r="BH173" s="151">
        <f>IF(N173="sníž. přenesená",J173,0)</f>
        <v>0</v>
      </c>
      <c r="BI173" s="151">
        <f>IF(N173="nulová",J173,0)</f>
        <v>0</v>
      </c>
      <c r="BJ173" s="18" t="s">
        <v>814</v>
      </c>
      <c r="BK173" s="151">
        <f>ROUND(I173*H173,2)</f>
        <v>0</v>
      </c>
      <c r="BL173" s="18" t="s">
        <v>934</v>
      </c>
      <c r="BM173" s="18" t="s">
        <v>1060</v>
      </c>
    </row>
    <row r="174" spans="2:65" s="11" customFormat="1">
      <c r="B174" s="152"/>
      <c r="D174" s="153" t="s">
        <v>941</v>
      </c>
      <c r="E174" s="154" t="s">
        <v>795</v>
      </c>
      <c r="F174" s="155" t="s">
        <v>1061</v>
      </c>
      <c r="H174" s="156" t="s">
        <v>795</v>
      </c>
      <c r="L174" s="152"/>
      <c r="M174" s="157"/>
      <c r="N174" s="158"/>
      <c r="O174" s="158"/>
      <c r="P174" s="158"/>
      <c r="Q174" s="158"/>
      <c r="R174" s="158"/>
      <c r="S174" s="158"/>
      <c r="T174" s="159"/>
      <c r="AT174" s="156" t="s">
        <v>941</v>
      </c>
      <c r="AU174" s="156" t="s">
        <v>873</v>
      </c>
      <c r="AV174" s="11" t="s">
        <v>814</v>
      </c>
      <c r="AW174" s="11" t="s">
        <v>828</v>
      </c>
      <c r="AX174" s="11" t="s">
        <v>865</v>
      </c>
      <c r="AY174" s="156" t="s">
        <v>928</v>
      </c>
    </row>
    <row r="175" spans="2:65" s="11" customFormat="1">
      <c r="B175" s="152"/>
      <c r="D175" s="153" t="s">
        <v>941</v>
      </c>
      <c r="E175" s="154" t="s">
        <v>795</v>
      </c>
      <c r="F175" s="155" t="s">
        <v>1062</v>
      </c>
      <c r="H175" s="156" t="s">
        <v>795</v>
      </c>
      <c r="L175" s="152"/>
      <c r="M175" s="157"/>
      <c r="N175" s="158"/>
      <c r="O175" s="158"/>
      <c r="P175" s="158"/>
      <c r="Q175" s="158"/>
      <c r="R175" s="158"/>
      <c r="S175" s="158"/>
      <c r="T175" s="159"/>
      <c r="AT175" s="156" t="s">
        <v>941</v>
      </c>
      <c r="AU175" s="156" t="s">
        <v>873</v>
      </c>
      <c r="AV175" s="11" t="s">
        <v>814</v>
      </c>
      <c r="AW175" s="11" t="s">
        <v>828</v>
      </c>
      <c r="AX175" s="11" t="s">
        <v>865</v>
      </c>
      <c r="AY175" s="156" t="s">
        <v>928</v>
      </c>
    </row>
    <row r="176" spans="2:65" s="12" customFormat="1">
      <c r="B176" s="160"/>
      <c r="D176" s="153" t="s">
        <v>941</v>
      </c>
      <c r="E176" s="161" t="s">
        <v>795</v>
      </c>
      <c r="F176" s="162" t="s">
        <v>1063</v>
      </c>
      <c r="H176" s="163">
        <v>45.670999999999999</v>
      </c>
      <c r="L176" s="160"/>
      <c r="M176" s="164"/>
      <c r="N176" s="165"/>
      <c r="O176" s="165"/>
      <c r="P176" s="165"/>
      <c r="Q176" s="165"/>
      <c r="R176" s="165"/>
      <c r="S176" s="165"/>
      <c r="T176" s="166"/>
      <c r="AT176" s="161" t="s">
        <v>941</v>
      </c>
      <c r="AU176" s="161" t="s">
        <v>873</v>
      </c>
      <c r="AV176" s="12" t="s">
        <v>873</v>
      </c>
      <c r="AW176" s="12" t="s">
        <v>828</v>
      </c>
      <c r="AX176" s="12" t="s">
        <v>865</v>
      </c>
      <c r="AY176" s="161" t="s">
        <v>928</v>
      </c>
    </row>
    <row r="177" spans="2:65" s="12" customFormat="1">
      <c r="B177" s="160"/>
      <c r="D177" s="153" t="s">
        <v>941</v>
      </c>
      <c r="E177" s="161" t="s">
        <v>795</v>
      </c>
      <c r="F177" s="162" t="s">
        <v>1064</v>
      </c>
      <c r="H177" s="163">
        <v>33.408000000000001</v>
      </c>
      <c r="L177" s="160"/>
      <c r="M177" s="164"/>
      <c r="N177" s="165"/>
      <c r="O177" s="165"/>
      <c r="P177" s="165"/>
      <c r="Q177" s="165"/>
      <c r="R177" s="165"/>
      <c r="S177" s="165"/>
      <c r="T177" s="166"/>
      <c r="AT177" s="161" t="s">
        <v>941</v>
      </c>
      <c r="AU177" s="161" t="s">
        <v>873</v>
      </c>
      <c r="AV177" s="12" t="s">
        <v>873</v>
      </c>
      <c r="AW177" s="12" t="s">
        <v>828</v>
      </c>
      <c r="AX177" s="12" t="s">
        <v>865</v>
      </c>
      <c r="AY177" s="161" t="s">
        <v>928</v>
      </c>
    </row>
    <row r="178" spans="2:65" s="11" customFormat="1">
      <c r="B178" s="152"/>
      <c r="D178" s="153" t="s">
        <v>941</v>
      </c>
      <c r="E178" s="154" t="s">
        <v>795</v>
      </c>
      <c r="F178" s="155" t="s">
        <v>1065</v>
      </c>
      <c r="H178" s="156" t="s">
        <v>795</v>
      </c>
      <c r="L178" s="152"/>
      <c r="M178" s="157"/>
      <c r="N178" s="158"/>
      <c r="O178" s="158"/>
      <c r="P178" s="158"/>
      <c r="Q178" s="158"/>
      <c r="R178" s="158"/>
      <c r="S178" s="158"/>
      <c r="T178" s="159"/>
      <c r="AT178" s="156" t="s">
        <v>941</v>
      </c>
      <c r="AU178" s="156" t="s">
        <v>873</v>
      </c>
      <c r="AV178" s="11" t="s">
        <v>814</v>
      </c>
      <c r="AW178" s="11" t="s">
        <v>828</v>
      </c>
      <c r="AX178" s="11" t="s">
        <v>865</v>
      </c>
      <c r="AY178" s="156" t="s">
        <v>928</v>
      </c>
    </row>
    <row r="179" spans="2:65" s="12" customFormat="1">
      <c r="B179" s="160"/>
      <c r="D179" s="153" t="s">
        <v>941</v>
      </c>
      <c r="E179" s="161" t="s">
        <v>795</v>
      </c>
      <c r="F179" s="162" t="s">
        <v>1066</v>
      </c>
      <c r="H179" s="163">
        <v>-10.92</v>
      </c>
      <c r="L179" s="160"/>
      <c r="M179" s="164"/>
      <c r="N179" s="165"/>
      <c r="O179" s="165"/>
      <c r="P179" s="165"/>
      <c r="Q179" s="165"/>
      <c r="R179" s="165"/>
      <c r="S179" s="165"/>
      <c r="T179" s="166"/>
      <c r="AT179" s="161" t="s">
        <v>941</v>
      </c>
      <c r="AU179" s="161" t="s">
        <v>873</v>
      </c>
      <c r="AV179" s="12" t="s">
        <v>873</v>
      </c>
      <c r="AW179" s="12" t="s">
        <v>828</v>
      </c>
      <c r="AX179" s="12" t="s">
        <v>865</v>
      </c>
      <c r="AY179" s="161" t="s">
        <v>928</v>
      </c>
    </row>
    <row r="180" spans="2:65" s="11" customFormat="1">
      <c r="B180" s="152"/>
      <c r="D180" s="153" t="s">
        <v>941</v>
      </c>
      <c r="E180" s="154" t="s">
        <v>795</v>
      </c>
      <c r="F180" s="155" t="s">
        <v>1067</v>
      </c>
      <c r="H180" s="156" t="s">
        <v>795</v>
      </c>
      <c r="L180" s="152"/>
      <c r="M180" s="157"/>
      <c r="N180" s="158"/>
      <c r="O180" s="158"/>
      <c r="P180" s="158"/>
      <c r="Q180" s="158"/>
      <c r="R180" s="158"/>
      <c r="S180" s="158"/>
      <c r="T180" s="159"/>
      <c r="AT180" s="156" t="s">
        <v>941</v>
      </c>
      <c r="AU180" s="156" t="s">
        <v>873</v>
      </c>
      <c r="AV180" s="11" t="s">
        <v>814</v>
      </c>
      <c r="AW180" s="11" t="s">
        <v>828</v>
      </c>
      <c r="AX180" s="11" t="s">
        <v>865</v>
      </c>
      <c r="AY180" s="156" t="s">
        <v>928</v>
      </c>
    </row>
    <row r="181" spans="2:65" s="12" customFormat="1">
      <c r="B181" s="160"/>
      <c r="D181" s="153" t="s">
        <v>941</v>
      </c>
      <c r="E181" s="161" t="s">
        <v>795</v>
      </c>
      <c r="F181" s="162" t="s">
        <v>1068</v>
      </c>
      <c r="H181" s="163">
        <v>1.4139999999999999</v>
      </c>
      <c r="L181" s="160"/>
      <c r="M181" s="164"/>
      <c r="N181" s="165"/>
      <c r="O181" s="165"/>
      <c r="P181" s="165"/>
      <c r="Q181" s="165"/>
      <c r="R181" s="165"/>
      <c r="S181" s="165"/>
      <c r="T181" s="166"/>
      <c r="AT181" s="161" t="s">
        <v>941</v>
      </c>
      <c r="AU181" s="161" t="s">
        <v>873</v>
      </c>
      <c r="AV181" s="12" t="s">
        <v>873</v>
      </c>
      <c r="AW181" s="12" t="s">
        <v>828</v>
      </c>
      <c r="AX181" s="12" t="s">
        <v>865</v>
      </c>
      <c r="AY181" s="161" t="s">
        <v>928</v>
      </c>
    </row>
    <row r="182" spans="2:65" s="13" customFormat="1">
      <c r="B182" s="167"/>
      <c r="D182" s="168" t="s">
        <v>941</v>
      </c>
      <c r="E182" s="169" t="s">
        <v>795</v>
      </c>
      <c r="F182" s="170" t="s">
        <v>948</v>
      </c>
      <c r="H182" s="171">
        <v>69.572999999999993</v>
      </c>
      <c r="L182" s="167"/>
      <c r="M182" s="172"/>
      <c r="N182" s="173"/>
      <c r="O182" s="173"/>
      <c r="P182" s="173"/>
      <c r="Q182" s="173"/>
      <c r="R182" s="173"/>
      <c r="S182" s="173"/>
      <c r="T182" s="174"/>
      <c r="AT182" s="175" t="s">
        <v>941</v>
      </c>
      <c r="AU182" s="175" t="s">
        <v>873</v>
      </c>
      <c r="AV182" s="13" t="s">
        <v>934</v>
      </c>
      <c r="AW182" s="13" t="s">
        <v>828</v>
      </c>
      <c r="AX182" s="13" t="s">
        <v>814</v>
      </c>
      <c r="AY182" s="175" t="s">
        <v>928</v>
      </c>
    </row>
    <row r="183" spans="2:65" s="1" customFormat="1" ht="31.5" customHeight="1">
      <c r="B183" s="140"/>
      <c r="C183" s="141" t="s">
        <v>1069</v>
      </c>
      <c r="D183" s="141" t="s">
        <v>930</v>
      </c>
      <c r="E183" s="142" t="s">
        <v>1070</v>
      </c>
      <c r="F183" s="143" t="s">
        <v>1071</v>
      </c>
      <c r="G183" s="144" t="s">
        <v>967</v>
      </c>
      <c r="H183" s="145">
        <v>0.159</v>
      </c>
      <c r="I183" s="146"/>
      <c r="J183" s="146">
        <f>ROUND(I183*H183,2)</f>
        <v>0</v>
      </c>
      <c r="K183" s="143" t="s">
        <v>939</v>
      </c>
      <c r="L183" s="32"/>
      <c r="M183" s="147" t="s">
        <v>795</v>
      </c>
      <c r="N183" s="148" t="s">
        <v>836</v>
      </c>
      <c r="O183" s="149">
        <v>40.5</v>
      </c>
      <c r="P183" s="149">
        <f>O183*H183</f>
        <v>6.4394999999999998</v>
      </c>
      <c r="Q183" s="149">
        <v>1.0900000000000001</v>
      </c>
      <c r="R183" s="149">
        <f>Q183*H183</f>
        <v>0.17331000000000002</v>
      </c>
      <c r="S183" s="149">
        <v>0</v>
      </c>
      <c r="T183" s="150">
        <f>S183*H183</f>
        <v>0</v>
      </c>
      <c r="AR183" s="18" t="s">
        <v>934</v>
      </c>
      <c r="AT183" s="18" t="s">
        <v>930</v>
      </c>
      <c r="AU183" s="18" t="s">
        <v>873</v>
      </c>
      <c r="AY183" s="18" t="s">
        <v>928</v>
      </c>
      <c r="BE183" s="151">
        <f>IF(N183="základní",J183,0)</f>
        <v>0</v>
      </c>
      <c r="BF183" s="151">
        <f>IF(N183="snížená",J183,0)</f>
        <v>0</v>
      </c>
      <c r="BG183" s="151">
        <f>IF(N183="zákl. přenesená",J183,0)</f>
        <v>0</v>
      </c>
      <c r="BH183" s="151">
        <f>IF(N183="sníž. přenesená",J183,0)</f>
        <v>0</v>
      </c>
      <c r="BI183" s="151">
        <f>IF(N183="nulová",J183,0)</f>
        <v>0</v>
      </c>
      <c r="BJ183" s="18" t="s">
        <v>814</v>
      </c>
      <c r="BK183" s="151">
        <f>ROUND(I183*H183,2)</f>
        <v>0</v>
      </c>
      <c r="BL183" s="18" t="s">
        <v>934</v>
      </c>
      <c r="BM183" s="18" t="s">
        <v>1072</v>
      </c>
    </row>
    <row r="184" spans="2:65" s="11" customFormat="1">
      <c r="B184" s="152"/>
      <c r="D184" s="153" t="s">
        <v>941</v>
      </c>
      <c r="E184" s="154" t="s">
        <v>795</v>
      </c>
      <c r="F184" s="155" t="s">
        <v>974</v>
      </c>
      <c r="H184" s="156" t="s">
        <v>795</v>
      </c>
      <c r="L184" s="152"/>
      <c r="M184" s="157"/>
      <c r="N184" s="158"/>
      <c r="O184" s="158"/>
      <c r="P184" s="158"/>
      <c r="Q184" s="158"/>
      <c r="R184" s="158"/>
      <c r="S184" s="158"/>
      <c r="T184" s="159"/>
      <c r="AT184" s="156" t="s">
        <v>941</v>
      </c>
      <c r="AU184" s="156" t="s">
        <v>873</v>
      </c>
      <c r="AV184" s="11" t="s">
        <v>814</v>
      </c>
      <c r="AW184" s="11" t="s">
        <v>828</v>
      </c>
      <c r="AX184" s="11" t="s">
        <v>865</v>
      </c>
      <c r="AY184" s="156" t="s">
        <v>928</v>
      </c>
    </row>
    <row r="185" spans="2:65" s="11" customFormat="1">
      <c r="B185" s="152"/>
      <c r="D185" s="153" t="s">
        <v>941</v>
      </c>
      <c r="E185" s="154" t="s">
        <v>795</v>
      </c>
      <c r="F185" s="155" t="s">
        <v>1073</v>
      </c>
      <c r="H185" s="156" t="s">
        <v>795</v>
      </c>
      <c r="L185" s="152"/>
      <c r="M185" s="157"/>
      <c r="N185" s="158"/>
      <c r="O185" s="158"/>
      <c r="P185" s="158"/>
      <c r="Q185" s="158"/>
      <c r="R185" s="158"/>
      <c r="S185" s="158"/>
      <c r="T185" s="159"/>
      <c r="AT185" s="156" t="s">
        <v>941</v>
      </c>
      <c r="AU185" s="156" t="s">
        <v>873</v>
      </c>
      <c r="AV185" s="11" t="s">
        <v>814</v>
      </c>
      <c r="AW185" s="11" t="s">
        <v>828</v>
      </c>
      <c r="AX185" s="11" t="s">
        <v>865</v>
      </c>
      <c r="AY185" s="156" t="s">
        <v>928</v>
      </c>
    </row>
    <row r="186" spans="2:65" s="12" customFormat="1">
      <c r="B186" s="160"/>
      <c r="D186" s="153" t="s">
        <v>941</v>
      </c>
      <c r="E186" s="161" t="s">
        <v>795</v>
      </c>
      <c r="F186" s="162" t="s">
        <v>1074</v>
      </c>
      <c r="H186" s="163">
        <v>0.12</v>
      </c>
      <c r="L186" s="160"/>
      <c r="M186" s="164"/>
      <c r="N186" s="165"/>
      <c r="O186" s="165"/>
      <c r="P186" s="165"/>
      <c r="Q186" s="165"/>
      <c r="R186" s="165"/>
      <c r="S186" s="165"/>
      <c r="T186" s="166"/>
      <c r="AT186" s="161" t="s">
        <v>941</v>
      </c>
      <c r="AU186" s="161" t="s">
        <v>873</v>
      </c>
      <c r="AV186" s="12" t="s">
        <v>873</v>
      </c>
      <c r="AW186" s="12" t="s">
        <v>828</v>
      </c>
      <c r="AX186" s="12" t="s">
        <v>865</v>
      </c>
      <c r="AY186" s="161" t="s">
        <v>928</v>
      </c>
    </row>
    <row r="187" spans="2:65" s="11" customFormat="1">
      <c r="B187" s="152"/>
      <c r="D187" s="153" t="s">
        <v>941</v>
      </c>
      <c r="E187" s="154" t="s">
        <v>795</v>
      </c>
      <c r="F187" s="155" t="s">
        <v>1075</v>
      </c>
      <c r="H187" s="156" t="s">
        <v>795</v>
      </c>
      <c r="L187" s="152"/>
      <c r="M187" s="157"/>
      <c r="N187" s="158"/>
      <c r="O187" s="158"/>
      <c r="P187" s="158"/>
      <c r="Q187" s="158"/>
      <c r="R187" s="158"/>
      <c r="S187" s="158"/>
      <c r="T187" s="159"/>
      <c r="AT187" s="156" t="s">
        <v>941</v>
      </c>
      <c r="AU187" s="156" t="s">
        <v>873</v>
      </c>
      <c r="AV187" s="11" t="s">
        <v>814</v>
      </c>
      <c r="AW187" s="11" t="s">
        <v>828</v>
      </c>
      <c r="AX187" s="11" t="s">
        <v>865</v>
      </c>
      <c r="AY187" s="156" t="s">
        <v>928</v>
      </c>
    </row>
    <row r="188" spans="2:65" s="12" customFormat="1">
      <c r="B188" s="160"/>
      <c r="D188" s="153" t="s">
        <v>941</v>
      </c>
      <c r="E188" s="161" t="s">
        <v>795</v>
      </c>
      <c r="F188" s="162" t="s">
        <v>1076</v>
      </c>
      <c r="H188" s="163">
        <v>1.9E-2</v>
      </c>
      <c r="L188" s="160"/>
      <c r="M188" s="164"/>
      <c r="N188" s="165"/>
      <c r="O188" s="165"/>
      <c r="P188" s="165"/>
      <c r="Q188" s="165"/>
      <c r="R188" s="165"/>
      <c r="S188" s="165"/>
      <c r="T188" s="166"/>
      <c r="AT188" s="161" t="s">
        <v>941</v>
      </c>
      <c r="AU188" s="161" t="s">
        <v>873</v>
      </c>
      <c r="AV188" s="12" t="s">
        <v>873</v>
      </c>
      <c r="AW188" s="12" t="s">
        <v>828</v>
      </c>
      <c r="AX188" s="12" t="s">
        <v>865</v>
      </c>
      <c r="AY188" s="161" t="s">
        <v>928</v>
      </c>
    </row>
    <row r="189" spans="2:65" s="12" customFormat="1">
      <c r="B189" s="160"/>
      <c r="D189" s="153" t="s">
        <v>941</v>
      </c>
      <c r="E189" s="161" t="s">
        <v>795</v>
      </c>
      <c r="F189" s="162" t="s">
        <v>1077</v>
      </c>
      <c r="H189" s="163">
        <v>0.02</v>
      </c>
      <c r="L189" s="160"/>
      <c r="M189" s="164"/>
      <c r="N189" s="165"/>
      <c r="O189" s="165"/>
      <c r="P189" s="165"/>
      <c r="Q189" s="165"/>
      <c r="R189" s="165"/>
      <c r="S189" s="165"/>
      <c r="T189" s="166"/>
      <c r="AT189" s="161" t="s">
        <v>941</v>
      </c>
      <c r="AU189" s="161" t="s">
        <v>873</v>
      </c>
      <c r="AV189" s="12" t="s">
        <v>873</v>
      </c>
      <c r="AW189" s="12" t="s">
        <v>828</v>
      </c>
      <c r="AX189" s="12" t="s">
        <v>865</v>
      </c>
      <c r="AY189" s="161" t="s">
        <v>928</v>
      </c>
    </row>
    <row r="190" spans="2:65" s="13" customFormat="1">
      <c r="B190" s="167"/>
      <c r="D190" s="168" t="s">
        <v>941</v>
      </c>
      <c r="E190" s="169" t="s">
        <v>795</v>
      </c>
      <c r="F190" s="170" t="s">
        <v>948</v>
      </c>
      <c r="H190" s="171">
        <v>0.159</v>
      </c>
      <c r="L190" s="167"/>
      <c r="M190" s="172"/>
      <c r="N190" s="173"/>
      <c r="O190" s="173"/>
      <c r="P190" s="173"/>
      <c r="Q190" s="173"/>
      <c r="R190" s="173"/>
      <c r="S190" s="173"/>
      <c r="T190" s="174"/>
      <c r="AT190" s="175" t="s">
        <v>941</v>
      </c>
      <c r="AU190" s="175" t="s">
        <v>873</v>
      </c>
      <c r="AV190" s="13" t="s">
        <v>934</v>
      </c>
      <c r="AW190" s="13" t="s">
        <v>828</v>
      </c>
      <c r="AX190" s="13" t="s">
        <v>814</v>
      </c>
      <c r="AY190" s="175" t="s">
        <v>928</v>
      </c>
    </row>
    <row r="191" spans="2:65" s="1" customFormat="1" ht="31.5" customHeight="1">
      <c r="B191" s="140"/>
      <c r="C191" s="141" t="s">
        <v>1078</v>
      </c>
      <c r="D191" s="141" t="s">
        <v>930</v>
      </c>
      <c r="E191" s="142" t="s">
        <v>1079</v>
      </c>
      <c r="F191" s="143" t="s">
        <v>1080</v>
      </c>
      <c r="G191" s="144" t="s">
        <v>967</v>
      </c>
      <c r="H191" s="145">
        <v>3.6999999999999998E-2</v>
      </c>
      <c r="I191" s="146"/>
      <c r="J191" s="146">
        <f>ROUND(I191*H191,2)</f>
        <v>0</v>
      </c>
      <c r="K191" s="143" t="s">
        <v>939</v>
      </c>
      <c r="L191" s="32"/>
      <c r="M191" s="147" t="s">
        <v>795</v>
      </c>
      <c r="N191" s="148" t="s">
        <v>836</v>
      </c>
      <c r="O191" s="149">
        <v>40.606999999999999</v>
      </c>
      <c r="P191" s="149">
        <f>O191*H191</f>
        <v>1.502459</v>
      </c>
      <c r="Q191" s="149">
        <v>1.0461400000000001</v>
      </c>
      <c r="R191" s="149">
        <f>Q191*H191</f>
        <v>3.8707180000000001E-2</v>
      </c>
      <c r="S191" s="149">
        <v>0</v>
      </c>
      <c r="T191" s="150">
        <f>S191*H191</f>
        <v>0</v>
      </c>
      <c r="AR191" s="18" t="s">
        <v>934</v>
      </c>
      <c r="AT191" s="18" t="s">
        <v>930</v>
      </c>
      <c r="AU191" s="18" t="s">
        <v>873</v>
      </c>
      <c r="AY191" s="18" t="s">
        <v>928</v>
      </c>
      <c r="BE191" s="151">
        <f>IF(N191="základní",J191,0)</f>
        <v>0</v>
      </c>
      <c r="BF191" s="151">
        <f>IF(N191="snížená",J191,0)</f>
        <v>0</v>
      </c>
      <c r="BG191" s="151">
        <f>IF(N191="zákl. přenesená",J191,0)</f>
        <v>0</v>
      </c>
      <c r="BH191" s="151">
        <f>IF(N191="sníž. přenesená",J191,0)</f>
        <v>0</v>
      </c>
      <c r="BI191" s="151">
        <f>IF(N191="nulová",J191,0)</f>
        <v>0</v>
      </c>
      <c r="BJ191" s="18" t="s">
        <v>814</v>
      </c>
      <c r="BK191" s="151">
        <f>ROUND(I191*H191,2)</f>
        <v>0</v>
      </c>
      <c r="BL191" s="18" t="s">
        <v>934</v>
      </c>
      <c r="BM191" s="18" t="s">
        <v>1081</v>
      </c>
    </row>
    <row r="192" spans="2:65" s="11" customFormat="1">
      <c r="B192" s="152"/>
      <c r="D192" s="153" t="s">
        <v>941</v>
      </c>
      <c r="E192" s="154" t="s">
        <v>795</v>
      </c>
      <c r="F192" s="155" t="s">
        <v>1061</v>
      </c>
      <c r="H192" s="156" t="s">
        <v>795</v>
      </c>
      <c r="L192" s="152"/>
      <c r="M192" s="157"/>
      <c r="N192" s="158"/>
      <c r="O192" s="158"/>
      <c r="P192" s="158"/>
      <c r="Q192" s="158"/>
      <c r="R192" s="158"/>
      <c r="S192" s="158"/>
      <c r="T192" s="159"/>
      <c r="AT192" s="156" t="s">
        <v>941</v>
      </c>
      <c r="AU192" s="156" t="s">
        <v>873</v>
      </c>
      <c r="AV192" s="11" t="s">
        <v>814</v>
      </c>
      <c r="AW192" s="11" t="s">
        <v>828</v>
      </c>
      <c r="AX192" s="11" t="s">
        <v>865</v>
      </c>
      <c r="AY192" s="156" t="s">
        <v>928</v>
      </c>
    </row>
    <row r="193" spans="2:51" s="11" customFormat="1" ht="27">
      <c r="B193" s="152"/>
      <c r="D193" s="153" t="s">
        <v>941</v>
      </c>
      <c r="E193" s="154" t="s">
        <v>795</v>
      </c>
      <c r="F193" s="155" t="s">
        <v>1082</v>
      </c>
      <c r="H193" s="156" t="s">
        <v>795</v>
      </c>
      <c r="L193" s="152"/>
      <c r="M193" s="157"/>
      <c r="N193" s="158"/>
      <c r="O193" s="158"/>
      <c r="P193" s="158"/>
      <c r="Q193" s="158"/>
      <c r="R193" s="158"/>
      <c r="S193" s="158"/>
      <c r="T193" s="159"/>
      <c r="AT193" s="156" t="s">
        <v>941</v>
      </c>
      <c r="AU193" s="156" t="s">
        <v>873</v>
      </c>
      <c r="AV193" s="11" t="s">
        <v>814</v>
      </c>
      <c r="AW193" s="11" t="s">
        <v>828</v>
      </c>
      <c r="AX193" s="11" t="s">
        <v>865</v>
      </c>
      <c r="AY193" s="156" t="s">
        <v>928</v>
      </c>
    </row>
    <row r="194" spans="2:51" s="11" customFormat="1">
      <c r="B194" s="152"/>
      <c r="D194" s="153" t="s">
        <v>941</v>
      </c>
      <c r="E194" s="154" t="s">
        <v>795</v>
      </c>
      <c r="F194" s="155" t="s">
        <v>1083</v>
      </c>
      <c r="H194" s="156" t="s">
        <v>795</v>
      </c>
      <c r="L194" s="152"/>
      <c r="M194" s="157"/>
      <c r="N194" s="158"/>
      <c r="O194" s="158"/>
      <c r="P194" s="158"/>
      <c r="Q194" s="158"/>
      <c r="R194" s="158"/>
      <c r="S194" s="158"/>
      <c r="T194" s="159"/>
      <c r="AT194" s="156" t="s">
        <v>941</v>
      </c>
      <c r="AU194" s="156" t="s">
        <v>873</v>
      </c>
      <c r="AV194" s="11" t="s">
        <v>814</v>
      </c>
      <c r="AW194" s="11" t="s">
        <v>828</v>
      </c>
      <c r="AX194" s="11" t="s">
        <v>865</v>
      </c>
      <c r="AY194" s="156" t="s">
        <v>928</v>
      </c>
    </row>
    <row r="195" spans="2:51" s="12" customFormat="1">
      <c r="B195" s="160"/>
      <c r="D195" s="153" t="s">
        <v>941</v>
      </c>
      <c r="E195" s="161" t="s">
        <v>795</v>
      </c>
      <c r="F195" s="162" t="s">
        <v>1084</v>
      </c>
      <c r="H195" s="163">
        <v>22.8</v>
      </c>
      <c r="L195" s="160"/>
      <c r="M195" s="164"/>
      <c r="N195" s="165"/>
      <c r="O195" s="165"/>
      <c r="P195" s="165"/>
      <c r="Q195" s="165"/>
      <c r="R195" s="165"/>
      <c r="S195" s="165"/>
      <c r="T195" s="166"/>
      <c r="AT195" s="161" t="s">
        <v>941</v>
      </c>
      <c r="AU195" s="161" t="s">
        <v>873</v>
      </c>
      <c r="AV195" s="12" t="s">
        <v>873</v>
      </c>
      <c r="AW195" s="12" t="s">
        <v>828</v>
      </c>
      <c r="AX195" s="12" t="s">
        <v>865</v>
      </c>
      <c r="AY195" s="161" t="s">
        <v>928</v>
      </c>
    </row>
    <row r="196" spans="2:51" s="12" customFormat="1">
      <c r="B196" s="160"/>
      <c r="D196" s="153" t="s">
        <v>941</v>
      </c>
      <c r="E196" s="161" t="s">
        <v>795</v>
      </c>
      <c r="F196" s="162" t="s">
        <v>1085</v>
      </c>
      <c r="H196" s="163">
        <v>9.6</v>
      </c>
      <c r="L196" s="160"/>
      <c r="M196" s="164"/>
      <c r="N196" s="165"/>
      <c r="O196" s="165"/>
      <c r="P196" s="165"/>
      <c r="Q196" s="165"/>
      <c r="R196" s="165"/>
      <c r="S196" s="165"/>
      <c r="T196" s="166"/>
      <c r="AT196" s="161" t="s">
        <v>941</v>
      </c>
      <c r="AU196" s="161" t="s">
        <v>873</v>
      </c>
      <c r="AV196" s="12" t="s">
        <v>873</v>
      </c>
      <c r="AW196" s="12" t="s">
        <v>828</v>
      </c>
      <c r="AX196" s="12" t="s">
        <v>865</v>
      </c>
      <c r="AY196" s="161" t="s">
        <v>928</v>
      </c>
    </row>
    <row r="197" spans="2:51" s="11" customFormat="1">
      <c r="B197" s="152"/>
      <c r="D197" s="153" t="s">
        <v>941</v>
      </c>
      <c r="E197" s="154" t="s">
        <v>795</v>
      </c>
      <c r="F197" s="155" t="s">
        <v>1086</v>
      </c>
      <c r="H197" s="156" t="s">
        <v>795</v>
      </c>
      <c r="L197" s="152"/>
      <c r="M197" s="157"/>
      <c r="N197" s="158"/>
      <c r="O197" s="158"/>
      <c r="P197" s="158"/>
      <c r="Q197" s="158"/>
      <c r="R197" s="158"/>
      <c r="S197" s="158"/>
      <c r="T197" s="159"/>
      <c r="AT197" s="156" t="s">
        <v>941</v>
      </c>
      <c r="AU197" s="156" t="s">
        <v>873</v>
      </c>
      <c r="AV197" s="11" t="s">
        <v>814</v>
      </c>
      <c r="AW197" s="11" t="s">
        <v>828</v>
      </c>
      <c r="AX197" s="11" t="s">
        <v>865</v>
      </c>
      <c r="AY197" s="156" t="s">
        <v>928</v>
      </c>
    </row>
    <row r="198" spans="2:51" s="12" customFormat="1">
      <c r="B198" s="160"/>
      <c r="D198" s="153" t="s">
        <v>941</v>
      </c>
      <c r="E198" s="161" t="s">
        <v>795</v>
      </c>
      <c r="F198" s="162" t="s">
        <v>1087</v>
      </c>
      <c r="H198" s="163">
        <v>4.04</v>
      </c>
      <c r="L198" s="160"/>
      <c r="M198" s="164"/>
      <c r="N198" s="165"/>
      <c r="O198" s="165"/>
      <c r="P198" s="165"/>
      <c r="Q198" s="165"/>
      <c r="R198" s="165"/>
      <c r="S198" s="165"/>
      <c r="T198" s="166"/>
      <c r="AT198" s="161" t="s">
        <v>941</v>
      </c>
      <c r="AU198" s="161" t="s">
        <v>873</v>
      </c>
      <c r="AV198" s="12" t="s">
        <v>873</v>
      </c>
      <c r="AW198" s="12" t="s">
        <v>828</v>
      </c>
      <c r="AX198" s="12" t="s">
        <v>865</v>
      </c>
      <c r="AY198" s="161" t="s">
        <v>928</v>
      </c>
    </row>
    <row r="199" spans="2:51" s="11" customFormat="1">
      <c r="B199" s="152"/>
      <c r="D199" s="153" t="s">
        <v>941</v>
      </c>
      <c r="E199" s="154" t="s">
        <v>795</v>
      </c>
      <c r="F199" s="155" t="s">
        <v>1088</v>
      </c>
      <c r="H199" s="156" t="s">
        <v>795</v>
      </c>
      <c r="L199" s="152"/>
      <c r="M199" s="157"/>
      <c r="N199" s="158"/>
      <c r="O199" s="158"/>
      <c r="P199" s="158"/>
      <c r="Q199" s="158"/>
      <c r="R199" s="158"/>
      <c r="S199" s="158"/>
      <c r="T199" s="159"/>
      <c r="AT199" s="156" t="s">
        <v>941</v>
      </c>
      <c r="AU199" s="156" t="s">
        <v>873</v>
      </c>
      <c r="AV199" s="11" t="s">
        <v>814</v>
      </c>
      <c r="AW199" s="11" t="s">
        <v>828</v>
      </c>
      <c r="AX199" s="11" t="s">
        <v>865</v>
      </c>
      <c r="AY199" s="156" t="s">
        <v>928</v>
      </c>
    </row>
    <row r="200" spans="2:51" s="12" customFormat="1">
      <c r="B200" s="160"/>
      <c r="D200" s="153" t="s">
        <v>941</v>
      </c>
      <c r="E200" s="161" t="s">
        <v>795</v>
      </c>
      <c r="F200" s="162" t="s">
        <v>1089</v>
      </c>
      <c r="H200" s="163">
        <v>4.04</v>
      </c>
      <c r="L200" s="160"/>
      <c r="M200" s="164"/>
      <c r="N200" s="165"/>
      <c r="O200" s="165"/>
      <c r="P200" s="165"/>
      <c r="Q200" s="165"/>
      <c r="R200" s="165"/>
      <c r="S200" s="165"/>
      <c r="T200" s="166"/>
      <c r="AT200" s="161" t="s">
        <v>941</v>
      </c>
      <c r="AU200" s="161" t="s">
        <v>873</v>
      </c>
      <c r="AV200" s="12" t="s">
        <v>873</v>
      </c>
      <c r="AW200" s="12" t="s">
        <v>828</v>
      </c>
      <c r="AX200" s="12" t="s">
        <v>865</v>
      </c>
      <c r="AY200" s="161" t="s">
        <v>928</v>
      </c>
    </row>
    <row r="201" spans="2:51" s="11" customFormat="1">
      <c r="B201" s="152"/>
      <c r="D201" s="153" t="s">
        <v>941</v>
      </c>
      <c r="E201" s="154" t="s">
        <v>795</v>
      </c>
      <c r="F201" s="155" t="s">
        <v>1090</v>
      </c>
      <c r="H201" s="156" t="s">
        <v>795</v>
      </c>
      <c r="L201" s="152"/>
      <c r="M201" s="157"/>
      <c r="N201" s="158"/>
      <c r="O201" s="158"/>
      <c r="P201" s="158"/>
      <c r="Q201" s="158"/>
      <c r="R201" s="158"/>
      <c r="S201" s="158"/>
      <c r="T201" s="159"/>
      <c r="AT201" s="156" t="s">
        <v>941</v>
      </c>
      <c r="AU201" s="156" t="s">
        <v>873</v>
      </c>
      <c r="AV201" s="11" t="s">
        <v>814</v>
      </c>
      <c r="AW201" s="11" t="s">
        <v>828</v>
      </c>
      <c r="AX201" s="11" t="s">
        <v>865</v>
      </c>
      <c r="AY201" s="156" t="s">
        <v>928</v>
      </c>
    </row>
    <row r="202" spans="2:51" s="12" customFormat="1">
      <c r="B202" s="160"/>
      <c r="D202" s="153" t="s">
        <v>941</v>
      </c>
      <c r="E202" s="161" t="s">
        <v>795</v>
      </c>
      <c r="F202" s="162" t="s">
        <v>1091</v>
      </c>
      <c r="H202" s="163">
        <v>5.4</v>
      </c>
      <c r="L202" s="160"/>
      <c r="M202" s="164"/>
      <c r="N202" s="165"/>
      <c r="O202" s="165"/>
      <c r="P202" s="165"/>
      <c r="Q202" s="165"/>
      <c r="R202" s="165"/>
      <c r="S202" s="165"/>
      <c r="T202" s="166"/>
      <c r="AT202" s="161" t="s">
        <v>941</v>
      </c>
      <c r="AU202" s="161" t="s">
        <v>873</v>
      </c>
      <c r="AV202" s="12" t="s">
        <v>873</v>
      </c>
      <c r="AW202" s="12" t="s">
        <v>828</v>
      </c>
      <c r="AX202" s="12" t="s">
        <v>865</v>
      </c>
      <c r="AY202" s="161" t="s">
        <v>928</v>
      </c>
    </row>
    <row r="203" spans="2:51" s="11" customFormat="1">
      <c r="B203" s="152"/>
      <c r="D203" s="153" t="s">
        <v>941</v>
      </c>
      <c r="E203" s="154" t="s">
        <v>795</v>
      </c>
      <c r="F203" s="155" t="s">
        <v>1092</v>
      </c>
      <c r="H203" s="156" t="s">
        <v>795</v>
      </c>
      <c r="L203" s="152"/>
      <c r="M203" s="157"/>
      <c r="N203" s="158"/>
      <c r="O203" s="158"/>
      <c r="P203" s="158"/>
      <c r="Q203" s="158"/>
      <c r="R203" s="158"/>
      <c r="S203" s="158"/>
      <c r="T203" s="159"/>
      <c r="AT203" s="156" t="s">
        <v>941</v>
      </c>
      <c r="AU203" s="156" t="s">
        <v>873</v>
      </c>
      <c r="AV203" s="11" t="s">
        <v>814</v>
      </c>
      <c r="AW203" s="11" t="s">
        <v>828</v>
      </c>
      <c r="AX203" s="11" t="s">
        <v>865</v>
      </c>
      <c r="AY203" s="156" t="s">
        <v>928</v>
      </c>
    </row>
    <row r="204" spans="2:51" s="12" customFormat="1">
      <c r="B204" s="160"/>
      <c r="D204" s="153" t="s">
        <v>941</v>
      </c>
      <c r="E204" s="161" t="s">
        <v>795</v>
      </c>
      <c r="F204" s="162" t="s">
        <v>1093</v>
      </c>
      <c r="H204" s="163">
        <v>17.100000000000001</v>
      </c>
      <c r="L204" s="160"/>
      <c r="M204" s="164"/>
      <c r="N204" s="165"/>
      <c r="O204" s="165"/>
      <c r="P204" s="165"/>
      <c r="Q204" s="165"/>
      <c r="R204" s="165"/>
      <c r="S204" s="165"/>
      <c r="T204" s="166"/>
      <c r="AT204" s="161" t="s">
        <v>941</v>
      </c>
      <c r="AU204" s="161" t="s">
        <v>873</v>
      </c>
      <c r="AV204" s="12" t="s">
        <v>873</v>
      </c>
      <c r="AW204" s="12" t="s">
        <v>828</v>
      </c>
      <c r="AX204" s="12" t="s">
        <v>865</v>
      </c>
      <c r="AY204" s="161" t="s">
        <v>928</v>
      </c>
    </row>
    <row r="205" spans="2:51" s="11" customFormat="1">
      <c r="B205" s="152"/>
      <c r="D205" s="153" t="s">
        <v>941</v>
      </c>
      <c r="E205" s="154" t="s">
        <v>795</v>
      </c>
      <c r="F205" s="155" t="s">
        <v>1094</v>
      </c>
      <c r="H205" s="156" t="s">
        <v>795</v>
      </c>
      <c r="L205" s="152"/>
      <c r="M205" s="157"/>
      <c r="N205" s="158"/>
      <c r="O205" s="158"/>
      <c r="P205" s="158"/>
      <c r="Q205" s="158"/>
      <c r="R205" s="158"/>
      <c r="S205" s="158"/>
      <c r="T205" s="159"/>
      <c r="AT205" s="156" t="s">
        <v>941</v>
      </c>
      <c r="AU205" s="156" t="s">
        <v>873</v>
      </c>
      <c r="AV205" s="11" t="s">
        <v>814</v>
      </c>
      <c r="AW205" s="11" t="s">
        <v>828</v>
      </c>
      <c r="AX205" s="11" t="s">
        <v>865</v>
      </c>
      <c r="AY205" s="156" t="s">
        <v>928</v>
      </c>
    </row>
    <row r="206" spans="2:51" s="12" customFormat="1">
      <c r="B206" s="160"/>
      <c r="D206" s="153" t="s">
        <v>941</v>
      </c>
      <c r="E206" s="161" t="s">
        <v>795</v>
      </c>
      <c r="F206" s="162" t="s">
        <v>1091</v>
      </c>
      <c r="H206" s="163">
        <v>5.4</v>
      </c>
      <c r="L206" s="160"/>
      <c r="M206" s="164"/>
      <c r="N206" s="165"/>
      <c r="O206" s="165"/>
      <c r="P206" s="165"/>
      <c r="Q206" s="165"/>
      <c r="R206" s="165"/>
      <c r="S206" s="165"/>
      <c r="T206" s="166"/>
      <c r="AT206" s="161" t="s">
        <v>941</v>
      </c>
      <c r="AU206" s="161" t="s">
        <v>873</v>
      </c>
      <c r="AV206" s="12" t="s">
        <v>873</v>
      </c>
      <c r="AW206" s="12" t="s">
        <v>828</v>
      </c>
      <c r="AX206" s="12" t="s">
        <v>865</v>
      </c>
      <c r="AY206" s="161" t="s">
        <v>928</v>
      </c>
    </row>
    <row r="207" spans="2:51" s="14" customFormat="1">
      <c r="B207" s="191"/>
      <c r="D207" s="153" t="s">
        <v>941</v>
      </c>
      <c r="E207" s="192" t="s">
        <v>795</v>
      </c>
      <c r="F207" s="193" t="s">
        <v>1095</v>
      </c>
      <c r="H207" s="194">
        <v>68.38</v>
      </c>
      <c r="L207" s="191"/>
      <c r="M207" s="195"/>
      <c r="N207" s="196"/>
      <c r="O207" s="196"/>
      <c r="P207" s="196"/>
      <c r="Q207" s="196"/>
      <c r="R207" s="196"/>
      <c r="S207" s="196"/>
      <c r="T207" s="197"/>
      <c r="AT207" s="192" t="s">
        <v>941</v>
      </c>
      <c r="AU207" s="192" t="s">
        <v>873</v>
      </c>
      <c r="AV207" s="14" t="s">
        <v>949</v>
      </c>
      <c r="AW207" s="14" t="s">
        <v>828</v>
      </c>
      <c r="AX207" s="14" t="s">
        <v>865</v>
      </c>
      <c r="AY207" s="192" t="s">
        <v>928</v>
      </c>
    </row>
    <row r="208" spans="2:51" s="12" customFormat="1">
      <c r="B208" s="160"/>
      <c r="D208" s="153" t="s">
        <v>941</v>
      </c>
      <c r="E208" s="161" t="s">
        <v>795</v>
      </c>
      <c r="F208" s="162" t="s">
        <v>1096</v>
      </c>
      <c r="H208" s="163">
        <v>136.76</v>
      </c>
      <c r="L208" s="160"/>
      <c r="M208" s="164"/>
      <c r="N208" s="165"/>
      <c r="O208" s="165"/>
      <c r="P208" s="165"/>
      <c r="Q208" s="165"/>
      <c r="R208" s="165"/>
      <c r="S208" s="165"/>
      <c r="T208" s="166"/>
      <c r="AT208" s="161" t="s">
        <v>941</v>
      </c>
      <c r="AU208" s="161" t="s">
        <v>873</v>
      </c>
      <c r="AV208" s="12" t="s">
        <v>873</v>
      </c>
      <c r="AW208" s="12" t="s">
        <v>828</v>
      </c>
      <c r="AX208" s="12" t="s">
        <v>865</v>
      </c>
      <c r="AY208" s="161" t="s">
        <v>928</v>
      </c>
    </row>
    <row r="209" spans="2:65" s="12" customFormat="1">
      <c r="B209" s="160"/>
      <c r="D209" s="168" t="s">
        <v>941</v>
      </c>
      <c r="E209" s="176" t="s">
        <v>795</v>
      </c>
      <c r="F209" s="177" t="s">
        <v>1097</v>
      </c>
      <c r="H209" s="178">
        <v>3.6999999999999998E-2</v>
      </c>
      <c r="L209" s="160"/>
      <c r="M209" s="164"/>
      <c r="N209" s="165"/>
      <c r="O209" s="165"/>
      <c r="P209" s="165"/>
      <c r="Q209" s="165"/>
      <c r="R209" s="165"/>
      <c r="S209" s="165"/>
      <c r="T209" s="166"/>
      <c r="AT209" s="161" t="s">
        <v>941</v>
      </c>
      <c r="AU209" s="161" t="s">
        <v>873</v>
      </c>
      <c r="AV209" s="12" t="s">
        <v>873</v>
      </c>
      <c r="AW209" s="12" t="s">
        <v>828</v>
      </c>
      <c r="AX209" s="12" t="s">
        <v>814</v>
      </c>
      <c r="AY209" s="161" t="s">
        <v>928</v>
      </c>
    </row>
    <row r="210" spans="2:65" s="1" customFormat="1" ht="31.5" customHeight="1">
      <c r="B210" s="140"/>
      <c r="C210" s="141" t="s">
        <v>1098</v>
      </c>
      <c r="D210" s="141" t="s">
        <v>930</v>
      </c>
      <c r="E210" s="142" t="s">
        <v>1099</v>
      </c>
      <c r="F210" s="143" t="s">
        <v>1100</v>
      </c>
      <c r="G210" s="144" t="s">
        <v>998</v>
      </c>
      <c r="H210" s="145">
        <v>1.8180000000000001</v>
      </c>
      <c r="I210" s="146"/>
      <c r="J210" s="146">
        <f>ROUND(I210*H210,2)</f>
        <v>0</v>
      </c>
      <c r="K210" s="143" t="s">
        <v>939</v>
      </c>
      <c r="L210" s="32"/>
      <c r="M210" s="147" t="s">
        <v>795</v>
      </c>
      <c r="N210" s="148" t="s">
        <v>836</v>
      </c>
      <c r="O210" s="149">
        <v>0.39600000000000002</v>
      </c>
      <c r="P210" s="149">
        <f>O210*H210</f>
        <v>0.71992800000000001</v>
      </c>
      <c r="Q210" s="149">
        <v>0.10031</v>
      </c>
      <c r="R210" s="149">
        <f>Q210*H210</f>
        <v>0.18236358</v>
      </c>
      <c r="S210" s="149">
        <v>0</v>
      </c>
      <c r="T210" s="150">
        <f>S210*H210</f>
        <v>0</v>
      </c>
      <c r="AR210" s="18" t="s">
        <v>934</v>
      </c>
      <c r="AT210" s="18" t="s">
        <v>930</v>
      </c>
      <c r="AU210" s="18" t="s">
        <v>873</v>
      </c>
      <c r="AY210" s="18" t="s">
        <v>928</v>
      </c>
      <c r="BE210" s="151">
        <f>IF(N210="základní",J210,0)</f>
        <v>0</v>
      </c>
      <c r="BF210" s="151">
        <f>IF(N210="snížená",J210,0)</f>
        <v>0</v>
      </c>
      <c r="BG210" s="151">
        <f>IF(N210="zákl. přenesená",J210,0)</f>
        <v>0</v>
      </c>
      <c r="BH210" s="151">
        <f>IF(N210="sníž. přenesená",J210,0)</f>
        <v>0</v>
      </c>
      <c r="BI210" s="151">
        <f>IF(N210="nulová",J210,0)</f>
        <v>0</v>
      </c>
      <c r="BJ210" s="18" t="s">
        <v>814</v>
      </c>
      <c r="BK210" s="151">
        <f>ROUND(I210*H210,2)</f>
        <v>0</v>
      </c>
      <c r="BL210" s="18" t="s">
        <v>934</v>
      </c>
      <c r="BM210" s="18" t="s">
        <v>1101</v>
      </c>
    </row>
    <row r="211" spans="2:65" s="11" customFormat="1">
      <c r="B211" s="152"/>
      <c r="D211" s="153" t="s">
        <v>941</v>
      </c>
      <c r="E211" s="154" t="s">
        <v>795</v>
      </c>
      <c r="F211" s="155" t="s">
        <v>1061</v>
      </c>
      <c r="H211" s="156" t="s">
        <v>795</v>
      </c>
      <c r="L211" s="152"/>
      <c r="M211" s="157"/>
      <c r="N211" s="158"/>
      <c r="O211" s="158"/>
      <c r="P211" s="158"/>
      <c r="Q211" s="158"/>
      <c r="R211" s="158"/>
      <c r="S211" s="158"/>
      <c r="T211" s="159"/>
      <c r="AT211" s="156" t="s">
        <v>941</v>
      </c>
      <c r="AU211" s="156" t="s">
        <v>873</v>
      </c>
      <c r="AV211" s="11" t="s">
        <v>814</v>
      </c>
      <c r="AW211" s="11" t="s">
        <v>828</v>
      </c>
      <c r="AX211" s="11" t="s">
        <v>865</v>
      </c>
      <c r="AY211" s="156" t="s">
        <v>928</v>
      </c>
    </row>
    <row r="212" spans="2:65" s="12" customFormat="1">
      <c r="B212" s="160"/>
      <c r="D212" s="168" t="s">
        <v>941</v>
      </c>
      <c r="E212" s="176" t="s">
        <v>795</v>
      </c>
      <c r="F212" s="177" t="s">
        <v>1102</v>
      </c>
      <c r="H212" s="178">
        <v>1.8180000000000001</v>
      </c>
      <c r="L212" s="160"/>
      <c r="M212" s="164"/>
      <c r="N212" s="165"/>
      <c r="O212" s="165"/>
      <c r="P212" s="165"/>
      <c r="Q212" s="165"/>
      <c r="R212" s="165"/>
      <c r="S212" s="165"/>
      <c r="T212" s="166"/>
      <c r="AT212" s="161" t="s">
        <v>941</v>
      </c>
      <c r="AU212" s="161" t="s">
        <v>873</v>
      </c>
      <c r="AV212" s="12" t="s">
        <v>873</v>
      </c>
      <c r="AW212" s="12" t="s">
        <v>828</v>
      </c>
      <c r="AX212" s="12" t="s">
        <v>814</v>
      </c>
      <c r="AY212" s="161" t="s">
        <v>928</v>
      </c>
    </row>
    <row r="213" spans="2:65" s="1" customFormat="1" ht="44.25" customHeight="1">
      <c r="B213" s="140"/>
      <c r="C213" s="141" t="s">
        <v>1103</v>
      </c>
      <c r="D213" s="141" t="s">
        <v>930</v>
      </c>
      <c r="E213" s="142" t="s">
        <v>1104</v>
      </c>
      <c r="F213" s="143" t="s">
        <v>1105</v>
      </c>
      <c r="G213" s="144" t="s">
        <v>998</v>
      </c>
      <c r="H213" s="145">
        <v>2.4300000000000002</v>
      </c>
      <c r="I213" s="146"/>
      <c r="J213" s="146">
        <f>ROUND(I213*H213,2)</f>
        <v>0</v>
      </c>
      <c r="K213" s="143" t="s">
        <v>939</v>
      </c>
      <c r="L213" s="32"/>
      <c r="M213" s="147" t="s">
        <v>795</v>
      </c>
      <c r="N213" s="148" t="s">
        <v>836</v>
      </c>
      <c r="O213" s="149">
        <v>0.65500000000000003</v>
      </c>
      <c r="P213" s="149">
        <f>O213*H213</f>
        <v>1.5916500000000002</v>
      </c>
      <c r="Q213" s="149">
        <v>0.14993999999999999</v>
      </c>
      <c r="R213" s="149">
        <f>Q213*H213</f>
        <v>0.36435420000000002</v>
      </c>
      <c r="S213" s="149">
        <v>0</v>
      </c>
      <c r="T213" s="150">
        <f>S213*H213</f>
        <v>0</v>
      </c>
      <c r="AR213" s="18" t="s">
        <v>934</v>
      </c>
      <c r="AT213" s="18" t="s">
        <v>930</v>
      </c>
      <c r="AU213" s="18" t="s">
        <v>873</v>
      </c>
      <c r="AY213" s="18" t="s">
        <v>928</v>
      </c>
      <c r="BE213" s="151">
        <f>IF(N213="základní",J213,0)</f>
        <v>0</v>
      </c>
      <c r="BF213" s="151">
        <f>IF(N213="snížená",J213,0)</f>
        <v>0</v>
      </c>
      <c r="BG213" s="151">
        <f>IF(N213="zákl. přenesená",J213,0)</f>
        <v>0</v>
      </c>
      <c r="BH213" s="151">
        <f>IF(N213="sníž. přenesená",J213,0)</f>
        <v>0</v>
      </c>
      <c r="BI213" s="151">
        <f>IF(N213="nulová",J213,0)</f>
        <v>0</v>
      </c>
      <c r="BJ213" s="18" t="s">
        <v>814</v>
      </c>
      <c r="BK213" s="151">
        <f>ROUND(I213*H213,2)</f>
        <v>0</v>
      </c>
      <c r="BL213" s="18" t="s">
        <v>934</v>
      </c>
      <c r="BM213" s="18" t="s">
        <v>1106</v>
      </c>
    </row>
    <row r="214" spans="2:65" s="11" customFormat="1">
      <c r="B214" s="152"/>
      <c r="D214" s="153" t="s">
        <v>941</v>
      </c>
      <c r="E214" s="154" t="s">
        <v>795</v>
      </c>
      <c r="F214" s="155" t="s">
        <v>1061</v>
      </c>
      <c r="H214" s="156" t="s">
        <v>795</v>
      </c>
      <c r="L214" s="152"/>
      <c r="M214" s="157"/>
      <c r="N214" s="158"/>
      <c r="O214" s="158"/>
      <c r="P214" s="158"/>
      <c r="Q214" s="158"/>
      <c r="R214" s="158"/>
      <c r="S214" s="158"/>
      <c r="T214" s="159"/>
      <c r="AT214" s="156" t="s">
        <v>941</v>
      </c>
      <c r="AU214" s="156" t="s">
        <v>873</v>
      </c>
      <c r="AV214" s="11" t="s">
        <v>814</v>
      </c>
      <c r="AW214" s="11" t="s">
        <v>828</v>
      </c>
      <c r="AX214" s="11" t="s">
        <v>865</v>
      </c>
      <c r="AY214" s="156" t="s">
        <v>928</v>
      </c>
    </row>
    <row r="215" spans="2:65" s="12" customFormat="1">
      <c r="B215" s="160"/>
      <c r="D215" s="168" t="s">
        <v>941</v>
      </c>
      <c r="E215" s="176" t="s">
        <v>795</v>
      </c>
      <c r="F215" s="177" t="s">
        <v>1107</v>
      </c>
      <c r="H215" s="178">
        <v>2.4300000000000002</v>
      </c>
      <c r="L215" s="160"/>
      <c r="M215" s="164"/>
      <c r="N215" s="165"/>
      <c r="O215" s="165"/>
      <c r="P215" s="165"/>
      <c r="Q215" s="165"/>
      <c r="R215" s="165"/>
      <c r="S215" s="165"/>
      <c r="T215" s="166"/>
      <c r="AT215" s="161" t="s">
        <v>941</v>
      </c>
      <c r="AU215" s="161" t="s">
        <v>873</v>
      </c>
      <c r="AV215" s="12" t="s">
        <v>873</v>
      </c>
      <c r="AW215" s="12" t="s">
        <v>828</v>
      </c>
      <c r="AX215" s="12" t="s">
        <v>814</v>
      </c>
      <c r="AY215" s="161" t="s">
        <v>928</v>
      </c>
    </row>
    <row r="216" spans="2:65" s="1" customFormat="1" ht="31.5" customHeight="1">
      <c r="B216" s="140"/>
      <c r="C216" s="141" t="s">
        <v>1108</v>
      </c>
      <c r="D216" s="141" t="s">
        <v>930</v>
      </c>
      <c r="E216" s="142" t="s">
        <v>1109</v>
      </c>
      <c r="F216" s="143" t="s">
        <v>1110</v>
      </c>
      <c r="G216" s="144" t="s">
        <v>998</v>
      </c>
      <c r="H216" s="145">
        <v>15.808</v>
      </c>
      <c r="I216" s="146"/>
      <c r="J216" s="146">
        <f>ROUND(I216*H216,2)</f>
        <v>0</v>
      </c>
      <c r="K216" s="143" t="s">
        <v>939</v>
      </c>
      <c r="L216" s="32"/>
      <c r="M216" s="147" t="s">
        <v>795</v>
      </c>
      <c r="N216" s="148" t="s">
        <v>836</v>
      </c>
      <c r="O216" s="149">
        <v>0.503</v>
      </c>
      <c r="P216" s="149">
        <f>O216*H216</f>
        <v>7.9514240000000003</v>
      </c>
      <c r="Q216" s="149">
        <v>6.9510000000000002E-2</v>
      </c>
      <c r="R216" s="149">
        <f>Q216*H216</f>
        <v>1.0988140799999999</v>
      </c>
      <c r="S216" s="149">
        <v>0</v>
      </c>
      <c r="T216" s="150">
        <f>S216*H216</f>
        <v>0</v>
      </c>
      <c r="AR216" s="18" t="s">
        <v>934</v>
      </c>
      <c r="AT216" s="18" t="s">
        <v>930</v>
      </c>
      <c r="AU216" s="18" t="s">
        <v>873</v>
      </c>
      <c r="AY216" s="18" t="s">
        <v>928</v>
      </c>
      <c r="BE216" s="151">
        <f>IF(N216="základní",J216,0)</f>
        <v>0</v>
      </c>
      <c r="BF216" s="151">
        <f>IF(N216="snížená",J216,0)</f>
        <v>0</v>
      </c>
      <c r="BG216" s="151">
        <f>IF(N216="zákl. přenesená",J216,0)</f>
        <v>0</v>
      </c>
      <c r="BH216" s="151">
        <f>IF(N216="sníž. přenesená",J216,0)</f>
        <v>0</v>
      </c>
      <c r="BI216" s="151">
        <f>IF(N216="nulová",J216,0)</f>
        <v>0</v>
      </c>
      <c r="BJ216" s="18" t="s">
        <v>814</v>
      </c>
      <c r="BK216" s="151">
        <f>ROUND(I216*H216,2)</f>
        <v>0</v>
      </c>
      <c r="BL216" s="18" t="s">
        <v>934</v>
      </c>
      <c r="BM216" s="18" t="s">
        <v>1111</v>
      </c>
    </row>
    <row r="217" spans="2:65" s="11" customFormat="1">
      <c r="B217" s="152"/>
      <c r="D217" s="153" t="s">
        <v>941</v>
      </c>
      <c r="E217" s="154" t="s">
        <v>795</v>
      </c>
      <c r="F217" s="155" t="s">
        <v>1061</v>
      </c>
      <c r="H217" s="156" t="s">
        <v>795</v>
      </c>
      <c r="L217" s="152"/>
      <c r="M217" s="157"/>
      <c r="N217" s="158"/>
      <c r="O217" s="158"/>
      <c r="P217" s="158"/>
      <c r="Q217" s="158"/>
      <c r="R217" s="158"/>
      <c r="S217" s="158"/>
      <c r="T217" s="159"/>
      <c r="AT217" s="156" t="s">
        <v>941</v>
      </c>
      <c r="AU217" s="156" t="s">
        <v>873</v>
      </c>
      <c r="AV217" s="11" t="s">
        <v>814</v>
      </c>
      <c r="AW217" s="11" t="s">
        <v>828</v>
      </c>
      <c r="AX217" s="11" t="s">
        <v>865</v>
      </c>
      <c r="AY217" s="156" t="s">
        <v>928</v>
      </c>
    </row>
    <row r="218" spans="2:65" s="12" customFormat="1">
      <c r="B218" s="160"/>
      <c r="D218" s="153" t="s">
        <v>941</v>
      </c>
      <c r="E218" s="161" t="s">
        <v>795</v>
      </c>
      <c r="F218" s="162" t="s">
        <v>1112</v>
      </c>
      <c r="H218" s="163">
        <v>13.164</v>
      </c>
      <c r="L218" s="160"/>
      <c r="M218" s="164"/>
      <c r="N218" s="165"/>
      <c r="O218" s="165"/>
      <c r="P218" s="165"/>
      <c r="Q218" s="165"/>
      <c r="R218" s="165"/>
      <c r="S218" s="165"/>
      <c r="T218" s="166"/>
      <c r="AT218" s="161" t="s">
        <v>941</v>
      </c>
      <c r="AU218" s="161" t="s">
        <v>873</v>
      </c>
      <c r="AV218" s="12" t="s">
        <v>873</v>
      </c>
      <c r="AW218" s="12" t="s">
        <v>828</v>
      </c>
      <c r="AX218" s="12" t="s">
        <v>865</v>
      </c>
      <c r="AY218" s="161" t="s">
        <v>928</v>
      </c>
    </row>
    <row r="219" spans="2:65" s="11" customFormat="1">
      <c r="B219" s="152"/>
      <c r="D219" s="153" t="s">
        <v>941</v>
      </c>
      <c r="E219" s="154" t="s">
        <v>795</v>
      </c>
      <c r="F219" s="155" t="s">
        <v>1065</v>
      </c>
      <c r="H219" s="156" t="s">
        <v>795</v>
      </c>
      <c r="L219" s="152"/>
      <c r="M219" s="157"/>
      <c r="N219" s="158"/>
      <c r="O219" s="158"/>
      <c r="P219" s="158"/>
      <c r="Q219" s="158"/>
      <c r="R219" s="158"/>
      <c r="S219" s="158"/>
      <c r="T219" s="159"/>
      <c r="AT219" s="156" t="s">
        <v>941</v>
      </c>
      <c r="AU219" s="156" t="s">
        <v>873</v>
      </c>
      <c r="AV219" s="11" t="s">
        <v>814</v>
      </c>
      <c r="AW219" s="11" t="s">
        <v>828</v>
      </c>
      <c r="AX219" s="11" t="s">
        <v>865</v>
      </c>
      <c r="AY219" s="156" t="s">
        <v>928</v>
      </c>
    </row>
    <row r="220" spans="2:65" s="12" customFormat="1">
      <c r="B220" s="160"/>
      <c r="D220" s="153" t="s">
        <v>941</v>
      </c>
      <c r="E220" s="161" t="s">
        <v>795</v>
      </c>
      <c r="F220" s="162" t="s">
        <v>1113</v>
      </c>
      <c r="H220" s="163">
        <v>-1.6160000000000001</v>
      </c>
      <c r="L220" s="160"/>
      <c r="M220" s="164"/>
      <c r="N220" s="165"/>
      <c r="O220" s="165"/>
      <c r="P220" s="165"/>
      <c r="Q220" s="165"/>
      <c r="R220" s="165"/>
      <c r="S220" s="165"/>
      <c r="T220" s="166"/>
      <c r="AT220" s="161" t="s">
        <v>941</v>
      </c>
      <c r="AU220" s="161" t="s">
        <v>873</v>
      </c>
      <c r="AV220" s="12" t="s">
        <v>873</v>
      </c>
      <c r="AW220" s="12" t="s">
        <v>828</v>
      </c>
      <c r="AX220" s="12" t="s">
        <v>865</v>
      </c>
      <c r="AY220" s="161" t="s">
        <v>928</v>
      </c>
    </row>
    <row r="221" spans="2:65" s="11" customFormat="1">
      <c r="B221" s="152"/>
      <c r="D221" s="153" t="s">
        <v>941</v>
      </c>
      <c r="E221" s="154" t="s">
        <v>795</v>
      </c>
      <c r="F221" s="155" t="s">
        <v>1114</v>
      </c>
      <c r="H221" s="156" t="s">
        <v>795</v>
      </c>
      <c r="L221" s="152"/>
      <c r="M221" s="157"/>
      <c r="N221" s="158"/>
      <c r="O221" s="158"/>
      <c r="P221" s="158"/>
      <c r="Q221" s="158"/>
      <c r="R221" s="158"/>
      <c r="S221" s="158"/>
      <c r="T221" s="159"/>
      <c r="AT221" s="156" t="s">
        <v>941</v>
      </c>
      <c r="AU221" s="156" t="s">
        <v>873</v>
      </c>
      <c r="AV221" s="11" t="s">
        <v>814</v>
      </c>
      <c r="AW221" s="11" t="s">
        <v>828</v>
      </c>
      <c r="AX221" s="11" t="s">
        <v>865</v>
      </c>
      <c r="AY221" s="156" t="s">
        <v>928</v>
      </c>
    </row>
    <row r="222" spans="2:65" s="12" customFormat="1">
      <c r="B222" s="160"/>
      <c r="D222" s="153" t="s">
        <v>941</v>
      </c>
      <c r="E222" s="161" t="s">
        <v>795</v>
      </c>
      <c r="F222" s="162" t="s">
        <v>1115</v>
      </c>
      <c r="H222" s="163">
        <v>4.26</v>
      </c>
      <c r="L222" s="160"/>
      <c r="M222" s="164"/>
      <c r="N222" s="165"/>
      <c r="O222" s="165"/>
      <c r="P222" s="165"/>
      <c r="Q222" s="165"/>
      <c r="R222" s="165"/>
      <c r="S222" s="165"/>
      <c r="T222" s="166"/>
      <c r="AT222" s="161" t="s">
        <v>941</v>
      </c>
      <c r="AU222" s="161" t="s">
        <v>873</v>
      </c>
      <c r="AV222" s="12" t="s">
        <v>873</v>
      </c>
      <c r="AW222" s="12" t="s">
        <v>828</v>
      </c>
      <c r="AX222" s="12" t="s">
        <v>865</v>
      </c>
      <c r="AY222" s="161" t="s">
        <v>928</v>
      </c>
    </row>
    <row r="223" spans="2:65" s="13" customFormat="1">
      <c r="B223" s="167"/>
      <c r="D223" s="168" t="s">
        <v>941</v>
      </c>
      <c r="E223" s="169" t="s">
        <v>795</v>
      </c>
      <c r="F223" s="170" t="s">
        <v>948</v>
      </c>
      <c r="H223" s="171">
        <v>15.808</v>
      </c>
      <c r="L223" s="167"/>
      <c r="M223" s="172"/>
      <c r="N223" s="173"/>
      <c r="O223" s="173"/>
      <c r="P223" s="173"/>
      <c r="Q223" s="173"/>
      <c r="R223" s="173"/>
      <c r="S223" s="173"/>
      <c r="T223" s="174"/>
      <c r="AT223" s="175" t="s">
        <v>941</v>
      </c>
      <c r="AU223" s="175" t="s">
        <v>873</v>
      </c>
      <c r="AV223" s="13" t="s">
        <v>934</v>
      </c>
      <c r="AW223" s="13" t="s">
        <v>828</v>
      </c>
      <c r="AX223" s="13" t="s">
        <v>814</v>
      </c>
      <c r="AY223" s="175" t="s">
        <v>928</v>
      </c>
    </row>
    <row r="224" spans="2:65" s="1" customFormat="1" ht="31.5" customHeight="1">
      <c r="B224" s="140"/>
      <c r="C224" s="141" t="s">
        <v>1116</v>
      </c>
      <c r="D224" s="141" t="s">
        <v>930</v>
      </c>
      <c r="E224" s="142" t="s">
        <v>1117</v>
      </c>
      <c r="F224" s="143" t="s">
        <v>1118</v>
      </c>
      <c r="G224" s="144" t="s">
        <v>998</v>
      </c>
      <c r="H224" s="145">
        <v>4.7880000000000003</v>
      </c>
      <c r="I224" s="146"/>
      <c r="J224" s="146">
        <f>ROUND(I224*H224,2)</f>
        <v>0</v>
      </c>
      <c r="K224" s="143" t="s">
        <v>939</v>
      </c>
      <c r="L224" s="32"/>
      <c r="M224" s="147" t="s">
        <v>795</v>
      </c>
      <c r="N224" s="148" t="s">
        <v>836</v>
      </c>
      <c r="O224" s="149">
        <v>0.53100000000000003</v>
      </c>
      <c r="P224" s="149">
        <f>O224*H224</f>
        <v>2.5424280000000001</v>
      </c>
      <c r="Q224" s="149">
        <v>0.10359</v>
      </c>
      <c r="R224" s="149">
        <f>Q224*H224</f>
        <v>0.49598892000000006</v>
      </c>
      <c r="S224" s="149">
        <v>0</v>
      </c>
      <c r="T224" s="150">
        <f>S224*H224</f>
        <v>0</v>
      </c>
      <c r="AR224" s="18" t="s">
        <v>934</v>
      </c>
      <c r="AT224" s="18" t="s">
        <v>930</v>
      </c>
      <c r="AU224" s="18" t="s">
        <v>873</v>
      </c>
      <c r="AY224" s="18" t="s">
        <v>928</v>
      </c>
      <c r="BE224" s="151">
        <f>IF(N224="základní",J224,0)</f>
        <v>0</v>
      </c>
      <c r="BF224" s="151">
        <f>IF(N224="snížená",J224,0)</f>
        <v>0</v>
      </c>
      <c r="BG224" s="151">
        <f>IF(N224="zákl. přenesená",J224,0)</f>
        <v>0</v>
      </c>
      <c r="BH224" s="151">
        <f>IF(N224="sníž. přenesená",J224,0)</f>
        <v>0</v>
      </c>
      <c r="BI224" s="151">
        <f>IF(N224="nulová",J224,0)</f>
        <v>0</v>
      </c>
      <c r="BJ224" s="18" t="s">
        <v>814</v>
      </c>
      <c r="BK224" s="151">
        <f>ROUND(I224*H224,2)</f>
        <v>0</v>
      </c>
      <c r="BL224" s="18" t="s">
        <v>934</v>
      </c>
      <c r="BM224" s="18" t="s">
        <v>1119</v>
      </c>
    </row>
    <row r="225" spans="2:65" s="11" customFormat="1">
      <c r="B225" s="152"/>
      <c r="D225" s="153" t="s">
        <v>941</v>
      </c>
      <c r="E225" s="154" t="s">
        <v>795</v>
      </c>
      <c r="F225" s="155" t="s">
        <v>1061</v>
      </c>
      <c r="H225" s="156" t="s">
        <v>795</v>
      </c>
      <c r="L225" s="152"/>
      <c r="M225" s="157"/>
      <c r="N225" s="158"/>
      <c r="O225" s="158"/>
      <c r="P225" s="158"/>
      <c r="Q225" s="158"/>
      <c r="R225" s="158"/>
      <c r="S225" s="158"/>
      <c r="T225" s="159"/>
      <c r="AT225" s="156" t="s">
        <v>941</v>
      </c>
      <c r="AU225" s="156" t="s">
        <v>873</v>
      </c>
      <c r="AV225" s="11" t="s">
        <v>814</v>
      </c>
      <c r="AW225" s="11" t="s">
        <v>828</v>
      </c>
      <c r="AX225" s="11" t="s">
        <v>865</v>
      </c>
      <c r="AY225" s="156" t="s">
        <v>928</v>
      </c>
    </row>
    <row r="226" spans="2:65" s="12" customFormat="1">
      <c r="B226" s="160"/>
      <c r="D226" s="168" t="s">
        <v>941</v>
      </c>
      <c r="E226" s="176" t="s">
        <v>795</v>
      </c>
      <c r="F226" s="177" t="s">
        <v>1120</v>
      </c>
      <c r="H226" s="178">
        <v>4.7880000000000003</v>
      </c>
      <c r="L226" s="160"/>
      <c r="M226" s="164"/>
      <c r="N226" s="165"/>
      <c r="O226" s="165"/>
      <c r="P226" s="165"/>
      <c r="Q226" s="165"/>
      <c r="R226" s="165"/>
      <c r="S226" s="165"/>
      <c r="T226" s="166"/>
      <c r="AT226" s="161" t="s">
        <v>941</v>
      </c>
      <c r="AU226" s="161" t="s">
        <v>873</v>
      </c>
      <c r="AV226" s="12" t="s">
        <v>873</v>
      </c>
      <c r="AW226" s="12" t="s">
        <v>828</v>
      </c>
      <c r="AX226" s="12" t="s">
        <v>814</v>
      </c>
      <c r="AY226" s="161" t="s">
        <v>928</v>
      </c>
    </row>
    <row r="227" spans="2:65" s="1" customFormat="1" ht="31.5" customHeight="1">
      <c r="B227" s="140"/>
      <c r="C227" s="141" t="s">
        <v>1121</v>
      </c>
      <c r="D227" s="141" t="s">
        <v>930</v>
      </c>
      <c r="E227" s="142" t="s">
        <v>1122</v>
      </c>
      <c r="F227" s="143" t="s">
        <v>1123</v>
      </c>
      <c r="G227" s="144" t="s">
        <v>998</v>
      </c>
      <c r="H227" s="145">
        <v>1.296</v>
      </c>
      <c r="I227" s="146"/>
      <c r="J227" s="146">
        <f>ROUND(I227*H227,2)</f>
        <v>0</v>
      </c>
      <c r="K227" s="143" t="s">
        <v>939</v>
      </c>
      <c r="L227" s="32"/>
      <c r="M227" s="147" t="s">
        <v>795</v>
      </c>
      <c r="N227" s="148" t="s">
        <v>836</v>
      </c>
      <c r="O227" s="149">
        <v>1.21</v>
      </c>
      <c r="P227" s="149">
        <f>O227*H227</f>
        <v>1.56816</v>
      </c>
      <c r="Q227" s="149">
        <v>0.17818000000000001</v>
      </c>
      <c r="R227" s="149">
        <f>Q227*H227</f>
        <v>0.23092128000000001</v>
      </c>
      <c r="S227" s="149">
        <v>0</v>
      </c>
      <c r="T227" s="150">
        <f>S227*H227</f>
        <v>0</v>
      </c>
      <c r="AR227" s="18" t="s">
        <v>934</v>
      </c>
      <c r="AT227" s="18" t="s">
        <v>930</v>
      </c>
      <c r="AU227" s="18" t="s">
        <v>873</v>
      </c>
      <c r="AY227" s="18" t="s">
        <v>928</v>
      </c>
      <c r="BE227" s="151">
        <f>IF(N227="základní",J227,0)</f>
        <v>0</v>
      </c>
      <c r="BF227" s="151">
        <f>IF(N227="snížená",J227,0)</f>
        <v>0</v>
      </c>
      <c r="BG227" s="151">
        <f>IF(N227="zákl. přenesená",J227,0)</f>
        <v>0</v>
      </c>
      <c r="BH227" s="151">
        <f>IF(N227="sníž. přenesená",J227,0)</f>
        <v>0</v>
      </c>
      <c r="BI227" s="151">
        <f>IF(N227="nulová",J227,0)</f>
        <v>0</v>
      </c>
      <c r="BJ227" s="18" t="s">
        <v>814</v>
      </c>
      <c r="BK227" s="151">
        <f>ROUND(I227*H227,2)</f>
        <v>0</v>
      </c>
      <c r="BL227" s="18" t="s">
        <v>934</v>
      </c>
      <c r="BM227" s="18" t="s">
        <v>1124</v>
      </c>
    </row>
    <row r="228" spans="2:65" s="11" customFormat="1">
      <c r="B228" s="152"/>
      <c r="D228" s="153" t="s">
        <v>941</v>
      </c>
      <c r="E228" s="154" t="s">
        <v>795</v>
      </c>
      <c r="F228" s="155" t="s">
        <v>974</v>
      </c>
      <c r="H228" s="156" t="s">
        <v>795</v>
      </c>
      <c r="L228" s="152"/>
      <c r="M228" s="157"/>
      <c r="N228" s="158"/>
      <c r="O228" s="158"/>
      <c r="P228" s="158"/>
      <c r="Q228" s="158"/>
      <c r="R228" s="158"/>
      <c r="S228" s="158"/>
      <c r="T228" s="159"/>
      <c r="AT228" s="156" t="s">
        <v>941</v>
      </c>
      <c r="AU228" s="156" t="s">
        <v>873</v>
      </c>
      <c r="AV228" s="11" t="s">
        <v>814</v>
      </c>
      <c r="AW228" s="11" t="s">
        <v>828</v>
      </c>
      <c r="AX228" s="11" t="s">
        <v>865</v>
      </c>
      <c r="AY228" s="156" t="s">
        <v>928</v>
      </c>
    </row>
    <row r="229" spans="2:65" s="11" customFormat="1">
      <c r="B229" s="152"/>
      <c r="D229" s="153" t="s">
        <v>941</v>
      </c>
      <c r="E229" s="154" t="s">
        <v>795</v>
      </c>
      <c r="F229" s="155" t="s">
        <v>1125</v>
      </c>
      <c r="H229" s="156" t="s">
        <v>795</v>
      </c>
      <c r="L229" s="152"/>
      <c r="M229" s="157"/>
      <c r="N229" s="158"/>
      <c r="O229" s="158"/>
      <c r="P229" s="158"/>
      <c r="Q229" s="158"/>
      <c r="R229" s="158"/>
      <c r="S229" s="158"/>
      <c r="T229" s="159"/>
      <c r="AT229" s="156" t="s">
        <v>941</v>
      </c>
      <c r="AU229" s="156" t="s">
        <v>873</v>
      </c>
      <c r="AV229" s="11" t="s">
        <v>814</v>
      </c>
      <c r="AW229" s="11" t="s">
        <v>828</v>
      </c>
      <c r="AX229" s="11" t="s">
        <v>865</v>
      </c>
      <c r="AY229" s="156" t="s">
        <v>928</v>
      </c>
    </row>
    <row r="230" spans="2:65" s="12" customFormat="1">
      <c r="B230" s="160"/>
      <c r="D230" s="153" t="s">
        <v>941</v>
      </c>
      <c r="E230" s="161" t="s">
        <v>795</v>
      </c>
      <c r="F230" s="162" t="s">
        <v>1126</v>
      </c>
      <c r="H230" s="163">
        <v>1.296</v>
      </c>
      <c r="L230" s="160"/>
      <c r="M230" s="164"/>
      <c r="N230" s="165"/>
      <c r="O230" s="165"/>
      <c r="P230" s="165"/>
      <c r="Q230" s="165"/>
      <c r="R230" s="165"/>
      <c r="S230" s="165"/>
      <c r="T230" s="166"/>
      <c r="AT230" s="161" t="s">
        <v>941</v>
      </c>
      <c r="AU230" s="161" t="s">
        <v>873</v>
      </c>
      <c r="AV230" s="12" t="s">
        <v>873</v>
      </c>
      <c r="AW230" s="12" t="s">
        <v>828</v>
      </c>
      <c r="AX230" s="12" t="s">
        <v>814</v>
      </c>
      <c r="AY230" s="161" t="s">
        <v>928</v>
      </c>
    </row>
    <row r="231" spans="2:65" s="10" customFormat="1" ht="29.85" customHeight="1">
      <c r="B231" s="127"/>
      <c r="D231" s="137" t="s">
        <v>864</v>
      </c>
      <c r="E231" s="138" t="s">
        <v>960</v>
      </c>
      <c r="F231" s="138" t="s">
        <v>1127</v>
      </c>
      <c r="J231" s="139">
        <f>BK231</f>
        <v>0</v>
      </c>
      <c r="L231" s="127"/>
      <c r="M231" s="131"/>
      <c r="N231" s="132"/>
      <c r="O231" s="132"/>
      <c r="P231" s="133">
        <f>SUM(P232:P462)</f>
        <v>707.2722510000001</v>
      </c>
      <c r="Q231" s="132"/>
      <c r="R231" s="133">
        <f>SUM(R232:R462)</f>
        <v>22.714199739999994</v>
      </c>
      <c r="S231" s="132"/>
      <c r="T231" s="134">
        <f>SUM(T232:T462)</f>
        <v>0</v>
      </c>
      <c r="AR231" s="128" t="s">
        <v>814</v>
      </c>
      <c r="AT231" s="135" t="s">
        <v>864</v>
      </c>
      <c r="AU231" s="135" t="s">
        <v>814</v>
      </c>
      <c r="AY231" s="128" t="s">
        <v>928</v>
      </c>
      <c r="BK231" s="136">
        <f>SUM(BK232:BK462)</f>
        <v>0</v>
      </c>
    </row>
    <row r="232" spans="2:65" s="1" customFormat="1" ht="31.5" customHeight="1">
      <c r="B232" s="140"/>
      <c r="C232" s="141" t="s">
        <v>1128</v>
      </c>
      <c r="D232" s="141" t="s">
        <v>930</v>
      </c>
      <c r="E232" s="142" t="s">
        <v>1129</v>
      </c>
      <c r="F232" s="143" t="s">
        <v>1130</v>
      </c>
      <c r="G232" s="144" t="s">
        <v>998</v>
      </c>
      <c r="H232" s="145">
        <v>62.9</v>
      </c>
      <c r="I232" s="146"/>
      <c r="J232" s="146">
        <f>ROUND(I232*H232,2)</f>
        <v>0</v>
      </c>
      <c r="K232" s="143" t="s">
        <v>939</v>
      </c>
      <c r="L232" s="32"/>
      <c r="M232" s="147" t="s">
        <v>795</v>
      </c>
      <c r="N232" s="148" t="s">
        <v>836</v>
      </c>
      <c r="O232" s="149">
        <v>0.154</v>
      </c>
      <c r="P232" s="149">
        <f>O232*H232</f>
        <v>9.6866000000000003</v>
      </c>
      <c r="Q232" s="149">
        <v>7.3499999999999998E-3</v>
      </c>
      <c r="R232" s="149">
        <f>Q232*H232</f>
        <v>0.46231499999999998</v>
      </c>
      <c r="S232" s="149">
        <v>0</v>
      </c>
      <c r="T232" s="150">
        <f>S232*H232</f>
        <v>0</v>
      </c>
      <c r="AR232" s="18" t="s">
        <v>934</v>
      </c>
      <c r="AT232" s="18" t="s">
        <v>930</v>
      </c>
      <c r="AU232" s="18" t="s">
        <v>873</v>
      </c>
      <c r="AY232" s="18" t="s">
        <v>928</v>
      </c>
      <c r="BE232" s="151">
        <f>IF(N232="základní",J232,0)</f>
        <v>0</v>
      </c>
      <c r="BF232" s="151">
        <f>IF(N232="snížená",J232,0)</f>
        <v>0</v>
      </c>
      <c r="BG232" s="151">
        <f>IF(N232="zákl. přenesená",J232,0)</f>
        <v>0</v>
      </c>
      <c r="BH232" s="151">
        <f>IF(N232="sníž. přenesená",J232,0)</f>
        <v>0</v>
      </c>
      <c r="BI232" s="151">
        <f>IF(N232="nulová",J232,0)</f>
        <v>0</v>
      </c>
      <c r="BJ232" s="18" t="s">
        <v>814</v>
      </c>
      <c r="BK232" s="151">
        <f>ROUND(I232*H232,2)</f>
        <v>0</v>
      </c>
      <c r="BL232" s="18" t="s">
        <v>934</v>
      </c>
      <c r="BM232" s="18" t="s">
        <v>1131</v>
      </c>
    </row>
    <row r="233" spans="2:65" s="11" customFormat="1">
      <c r="B233" s="152"/>
      <c r="D233" s="153" t="s">
        <v>941</v>
      </c>
      <c r="E233" s="154" t="s">
        <v>795</v>
      </c>
      <c r="F233" s="155" t="s">
        <v>1061</v>
      </c>
      <c r="H233" s="156" t="s">
        <v>795</v>
      </c>
      <c r="L233" s="152"/>
      <c r="M233" s="157"/>
      <c r="N233" s="158"/>
      <c r="O233" s="158"/>
      <c r="P233" s="158"/>
      <c r="Q233" s="158"/>
      <c r="R233" s="158"/>
      <c r="S233" s="158"/>
      <c r="T233" s="159"/>
      <c r="AT233" s="156" t="s">
        <v>941</v>
      </c>
      <c r="AU233" s="156" t="s">
        <v>873</v>
      </c>
      <c r="AV233" s="11" t="s">
        <v>814</v>
      </c>
      <c r="AW233" s="11" t="s">
        <v>828</v>
      </c>
      <c r="AX233" s="11" t="s">
        <v>865</v>
      </c>
      <c r="AY233" s="156" t="s">
        <v>928</v>
      </c>
    </row>
    <row r="234" spans="2:65" s="12" customFormat="1">
      <c r="B234" s="160"/>
      <c r="D234" s="168" t="s">
        <v>941</v>
      </c>
      <c r="E234" s="176" t="s">
        <v>795</v>
      </c>
      <c r="F234" s="177" t="s">
        <v>1132</v>
      </c>
      <c r="H234" s="178">
        <v>62.9</v>
      </c>
      <c r="L234" s="160"/>
      <c r="M234" s="164"/>
      <c r="N234" s="165"/>
      <c r="O234" s="165"/>
      <c r="P234" s="165"/>
      <c r="Q234" s="165"/>
      <c r="R234" s="165"/>
      <c r="S234" s="165"/>
      <c r="T234" s="166"/>
      <c r="AT234" s="161" t="s">
        <v>941</v>
      </c>
      <c r="AU234" s="161" t="s">
        <v>873</v>
      </c>
      <c r="AV234" s="12" t="s">
        <v>873</v>
      </c>
      <c r="AW234" s="12" t="s">
        <v>828</v>
      </c>
      <c r="AX234" s="12" t="s">
        <v>814</v>
      </c>
      <c r="AY234" s="161" t="s">
        <v>928</v>
      </c>
    </row>
    <row r="235" spans="2:65" s="1" customFormat="1" ht="31.5" customHeight="1">
      <c r="B235" s="140"/>
      <c r="C235" s="141" t="s">
        <v>1133</v>
      </c>
      <c r="D235" s="141" t="s">
        <v>930</v>
      </c>
      <c r="E235" s="142" t="s">
        <v>1134</v>
      </c>
      <c r="F235" s="143" t="s">
        <v>1135</v>
      </c>
      <c r="G235" s="144" t="s">
        <v>998</v>
      </c>
      <c r="H235" s="145">
        <v>62.9</v>
      </c>
      <c r="I235" s="146"/>
      <c r="J235" s="146">
        <f>ROUND(I235*H235,2)</f>
        <v>0</v>
      </c>
      <c r="K235" s="143" t="s">
        <v>939</v>
      </c>
      <c r="L235" s="32"/>
      <c r="M235" s="147" t="s">
        <v>795</v>
      </c>
      <c r="N235" s="148" t="s">
        <v>836</v>
      </c>
      <c r="O235" s="149">
        <v>0.14799999999999999</v>
      </c>
      <c r="P235" s="149">
        <f>O235*H235</f>
        <v>9.3091999999999988</v>
      </c>
      <c r="Q235" s="149">
        <v>2.5999999999999998E-4</v>
      </c>
      <c r="R235" s="149">
        <f>Q235*H235</f>
        <v>1.6353999999999997E-2</v>
      </c>
      <c r="S235" s="149">
        <v>0</v>
      </c>
      <c r="T235" s="150">
        <f>S235*H235</f>
        <v>0</v>
      </c>
      <c r="AR235" s="18" t="s">
        <v>934</v>
      </c>
      <c r="AT235" s="18" t="s">
        <v>930</v>
      </c>
      <c r="AU235" s="18" t="s">
        <v>873</v>
      </c>
      <c r="AY235" s="18" t="s">
        <v>928</v>
      </c>
      <c r="BE235" s="151">
        <f>IF(N235="základní",J235,0)</f>
        <v>0</v>
      </c>
      <c r="BF235" s="151">
        <f>IF(N235="snížená",J235,0)</f>
        <v>0</v>
      </c>
      <c r="BG235" s="151">
        <f>IF(N235="zákl. přenesená",J235,0)</f>
        <v>0</v>
      </c>
      <c r="BH235" s="151">
        <f>IF(N235="sníž. přenesená",J235,0)</f>
        <v>0</v>
      </c>
      <c r="BI235" s="151">
        <f>IF(N235="nulová",J235,0)</f>
        <v>0</v>
      </c>
      <c r="BJ235" s="18" t="s">
        <v>814</v>
      </c>
      <c r="BK235" s="151">
        <f>ROUND(I235*H235,2)</f>
        <v>0</v>
      </c>
      <c r="BL235" s="18" t="s">
        <v>934</v>
      </c>
      <c r="BM235" s="18" t="s">
        <v>1136</v>
      </c>
    </row>
    <row r="236" spans="2:65" s="12" customFormat="1">
      <c r="B236" s="160"/>
      <c r="D236" s="168" t="s">
        <v>941</v>
      </c>
      <c r="E236" s="176" t="s">
        <v>795</v>
      </c>
      <c r="F236" s="177" t="s">
        <v>1137</v>
      </c>
      <c r="H236" s="178">
        <v>62.9</v>
      </c>
      <c r="L236" s="160"/>
      <c r="M236" s="164"/>
      <c r="N236" s="165"/>
      <c r="O236" s="165"/>
      <c r="P236" s="165"/>
      <c r="Q236" s="165"/>
      <c r="R236" s="165"/>
      <c r="S236" s="165"/>
      <c r="T236" s="166"/>
      <c r="AT236" s="161" t="s">
        <v>941</v>
      </c>
      <c r="AU236" s="161" t="s">
        <v>873</v>
      </c>
      <c r="AV236" s="12" t="s">
        <v>873</v>
      </c>
      <c r="AW236" s="12" t="s">
        <v>828</v>
      </c>
      <c r="AX236" s="12" t="s">
        <v>814</v>
      </c>
      <c r="AY236" s="161" t="s">
        <v>928</v>
      </c>
    </row>
    <row r="237" spans="2:65" s="1" customFormat="1" ht="44.25" customHeight="1">
      <c r="B237" s="140"/>
      <c r="C237" s="141" t="s">
        <v>1138</v>
      </c>
      <c r="D237" s="141" t="s">
        <v>930</v>
      </c>
      <c r="E237" s="142" t="s">
        <v>1139</v>
      </c>
      <c r="F237" s="143" t="s">
        <v>1140</v>
      </c>
      <c r="G237" s="144" t="s">
        <v>998</v>
      </c>
      <c r="H237" s="145">
        <v>62.9</v>
      </c>
      <c r="I237" s="146"/>
      <c r="J237" s="146">
        <f>ROUND(I237*H237,2)</f>
        <v>0</v>
      </c>
      <c r="K237" s="143" t="s">
        <v>939</v>
      </c>
      <c r="L237" s="32"/>
      <c r="M237" s="147" t="s">
        <v>795</v>
      </c>
      <c r="N237" s="148" t="s">
        <v>836</v>
      </c>
      <c r="O237" s="149">
        <v>0.56999999999999995</v>
      </c>
      <c r="P237" s="149">
        <f>O237*H237</f>
        <v>35.852999999999994</v>
      </c>
      <c r="Q237" s="149">
        <v>1.8380000000000001E-2</v>
      </c>
      <c r="R237" s="149">
        <f>Q237*H237</f>
        <v>1.156102</v>
      </c>
      <c r="S237" s="149">
        <v>0</v>
      </c>
      <c r="T237" s="150">
        <f>S237*H237</f>
        <v>0</v>
      </c>
      <c r="AR237" s="18" t="s">
        <v>934</v>
      </c>
      <c r="AT237" s="18" t="s">
        <v>930</v>
      </c>
      <c r="AU237" s="18" t="s">
        <v>873</v>
      </c>
      <c r="AY237" s="18" t="s">
        <v>928</v>
      </c>
      <c r="BE237" s="151">
        <f>IF(N237="základní",J237,0)</f>
        <v>0</v>
      </c>
      <c r="BF237" s="151">
        <f>IF(N237="snížená",J237,0)</f>
        <v>0</v>
      </c>
      <c r="BG237" s="151">
        <f>IF(N237="zákl. přenesená",J237,0)</f>
        <v>0</v>
      </c>
      <c r="BH237" s="151">
        <f>IF(N237="sníž. přenesená",J237,0)</f>
        <v>0</v>
      </c>
      <c r="BI237" s="151">
        <f>IF(N237="nulová",J237,0)</f>
        <v>0</v>
      </c>
      <c r="BJ237" s="18" t="s">
        <v>814</v>
      </c>
      <c r="BK237" s="151">
        <f>ROUND(I237*H237,2)</f>
        <v>0</v>
      </c>
      <c r="BL237" s="18" t="s">
        <v>934</v>
      </c>
      <c r="BM237" s="18" t="s">
        <v>1141</v>
      </c>
    </row>
    <row r="238" spans="2:65" s="12" customFormat="1">
      <c r="B238" s="160"/>
      <c r="D238" s="168" t="s">
        <v>941</v>
      </c>
      <c r="E238" s="176" t="s">
        <v>795</v>
      </c>
      <c r="F238" s="177" t="s">
        <v>1137</v>
      </c>
      <c r="H238" s="178">
        <v>62.9</v>
      </c>
      <c r="L238" s="160"/>
      <c r="M238" s="164"/>
      <c r="N238" s="165"/>
      <c r="O238" s="165"/>
      <c r="P238" s="165"/>
      <c r="Q238" s="165"/>
      <c r="R238" s="165"/>
      <c r="S238" s="165"/>
      <c r="T238" s="166"/>
      <c r="AT238" s="161" t="s">
        <v>941</v>
      </c>
      <c r="AU238" s="161" t="s">
        <v>873</v>
      </c>
      <c r="AV238" s="12" t="s">
        <v>873</v>
      </c>
      <c r="AW238" s="12" t="s">
        <v>828</v>
      </c>
      <c r="AX238" s="12" t="s">
        <v>814</v>
      </c>
      <c r="AY238" s="161" t="s">
        <v>928</v>
      </c>
    </row>
    <row r="239" spans="2:65" s="1" customFormat="1" ht="31.5" customHeight="1">
      <c r="B239" s="140"/>
      <c r="C239" s="141" t="s">
        <v>1142</v>
      </c>
      <c r="D239" s="141" t="s">
        <v>930</v>
      </c>
      <c r="E239" s="142" t="s">
        <v>1143</v>
      </c>
      <c r="F239" s="143" t="s">
        <v>1144</v>
      </c>
      <c r="G239" s="144" t="s">
        <v>998</v>
      </c>
      <c r="H239" s="145">
        <v>182.446</v>
      </c>
      <c r="I239" s="146"/>
      <c r="J239" s="146">
        <f>ROUND(I239*H239,2)</f>
        <v>0</v>
      </c>
      <c r="K239" s="143" t="s">
        <v>939</v>
      </c>
      <c r="L239" s="32"/>
      <c r="M239" s="147" t="s">
        <v>795</v>
      </c>
      <c r="N239" s="148" t="s">
        <v>836</v>
      </c>
      <c r="O239" s="149">
        <v>0.11700000000000001</v>
      </c>
      <c r="P239" s="149">
        <f>O239*H239</f>
        <v>21.346182000000002</v>
      </c>
      <c r="Q239" s="149">
        <v>7.3499999999999998E-3</v>
      </c>
      <c r="R239" s="149">
        <f>Q239*H239</f>
        <v>1.3409780999999998</v>
      </c>
      <c r="S239" s="149">
        <v>0</v>
      </c>
      <c r="T239" s="150">
        <f>S239*H239</f>
        <v>0</v>
      </c>
      <c r="AR239" s="18" t="s">
        <v>934</v>
      </c>
      <c r="AT239" s="18" t="s">
        <v>930</v>
      </c>
      <c r="AU239" s="18" t="s">
        <v>873</v>
      </c>
      <c r="AY239" s="18" t="s">
        <v>928</v>
      </c>
      <c r="BE239" s="151">
        <f>IF(N239="základní",J239,0)</f>
        <v>0</v>
      </c>
      <c r="BF239" s="151">
        <f>IF(N239="snížená",J239,0)</f>
        <v>0</v>
      </c>
      <c r="BG239" s="151">
        <f>IF(N239="zákl. přenesená",J239,0)</f>
        <v>0</v>
      </c>
      <c r="BH239" s="151">
        <f>IF(N239="sníž. přenesená",J239,0)</f>
        <v>0</v>
      </c>
      <c r="BI239" s="151">
        <f>IF(N239="nulová",J239,0)</f>
        <v>0</v>
      </c>
      <c r="BJ239" s="18" t="s">
        <v>814</v>
      </c>
      <c r="BK239" s="151">
        <f>ROUND(I239*H239,2)</f>
        <v>0</v>
      </c>
      <c r="BL239" s="18" t="s">
        <v>934</v>
      </c>
      <c r="BM239" s="18" t="s">
        <v>1145</v>
      </c>
    </row>
    <row r="240" spans="2:65" s="11" customFormat="1">
      <c r="B240" s="152"/>
      <c r="D240" s="153" t="s">
        <v>941</v>
      </c>
      <c r="E240" s="154" t="s">
        <v>795</v>
      </c>
      <c r="F240" s="155" t="s">
        <v>1061</v>
      </c>
      <c r="H240" s="156" t="s">
        <v>795</v>
      </c>
      <c r="L240" s="152"/>
      <c r="M240" s="157"/>
      <c r="N240" s="158"/>
      <c r="O240" s="158"/>
      <c r="P240" s="158"/>
      <c r="Q240" s="158"/>
      <c r="R240" s="158"/>
      <c r="S240" s="158"/>
      <c r="T240" s="159"/>
      <c r="AT240" s="156" t="s">
        <v>941</v>
      </c>
      <c r="AU240" s="156" t="s">
        <v>873</v>
      </c>
      <c r="AV240" s="11" t="s">
        <v>814</v>
      </c>
      <c r="AW240" s="11" t="s">
        <v>828</v>
      </c>
      <c r="AX240" s="11" t="s">
        <v>865</v>
      </c>
      <c r="AY240" s="156" t="s">
        <v>928</v>
      </c>
    </row>
    <row r="241" spans="2:51" s="11" customFormat="1">
      <c r="B241" s="152"/>
      <c r="D241" s="153" t="s">
        <v>941</v>
      </c>
      <c r="E241" s="154" t="s">
        <v>795</v>
      </c>
      <c r="F241" s="155" t="s">
        <v>1146</v>
      </c>
      <c r="H241" s="156" t="s">
        <v>795</v>
      </c>
      <c r="L241" s="152"/>
      <c r="M241" s="157"/>
      <c r="N241" s="158"/>
      <c r="O241" s="158"/>
      <c r="P241" s="158"/>
      <c r="Q241" s="158"/>
      <c r="R241" s="158"/>
      <c r="S241" s="158"/>
      <c r="T241" s="159"/>
      <c r="AT241" s="156" t="s">
        <v>941</v>
      </c>
      <c r="AU241" s="156" t="s">
        <v>873</v>
      </c>
      <c r="AV241" s="11" t="s">
        <v>814</v>
      </c>
      <c r="AW241" s="11" t="s">
        <v>828</v>
      </c>
      <c r="AX241" s="11" t="s">
        <v>865</v>
      </c>
      <c r="AY241" s="156" t="s">
        <v>928</v>
      </c>
    </row>
    <row r="242" spans="2:51" s="11" customFormat="1">
      <c r="B242" s="152"/>
      <c r="D242" s="153" t="s">
        <v>941</v>
      </c>
      <c r="E242" s="154" t="s">
        <v>795</v>
      </c>
      <c r="F242" s="155" t="s">
        <v>1147</v>
      </c>
      <c r="H242" s="156" t="s">
        <v>795</v>
      </c>
      <c r="L242" s="152"/>
      <c r="M242" s="157"/>
      <c r="N242" s="158"/>
      <c r="O242" s="158"/>
      <c r="P242" s="158"/>
      <c r="Q242" s="158"/>
      <c r="R242" s="158"/>
      <c r="S242" s="158"/>
      <c r="T242" s="159"/>
      <c r="AT242" s="156" t="s">
        <v>941</v>
      </c>
      <c r="AU242" s="156" t="s">
        <v>873</v>
      </c>
      <c r="AV242" s="11" t="s">
        <v>814</v>
      </c>
      <c r="AW242" s="11" t="s">
        <v>828</v>
      </c>
      <c r="AX242" s="11" t="s">
        <v>865</v>
      </c>
      <c r="AY242" s="156" t="s">
        <v>928</v>
      </c>
    </row>
    <row r="243" spans="2:51" s="12" customFormat="1">
      <c r="B243" s="160"/>
      <c r="D243" s="153" t="s">
        <v>941</v>
      </c>
      <c r="E243" s="161" t="s">
        <v>795</v>
      </c>
      <c r="F243" s="162" t="s">
        <v>1148</v>
      </c>
      <c r="H243" s="163">
        <v>35.64</v>
      </c>
      <c r="L243" s="160"/>
      <c r="M243" s="164"/>
      <c r="N243" s="165"/>
      <c r="O243" s="165"/>
      <c r="P243" s="165"/>
      <c r="Q243" s="165"/>
      <c r="R243" s="165"/>
      <c r="S243" s="165"/>
      <c r="T243" s="166"/>
      <c r="AT243" s="161" t="s">
        <v>941</v>
      </c>
      <c r="AU243" s="161" t="s">
        <v>873</v>
      </c>
      <c r="AV243" s="12" t="s">
        <v>873</v>
      </c>
      <c r="AW243" s="12" t="s">
        <v>828</v>
      </c>
      <c r="AX243" s="12" t="s">
        <v>865</v>
      </c>
      <c r="AY243" s="161" t="s">
        <v>928</v>
      </c>
    </row>
    <row r="244" spans="2:51" s="12" customFormat="1">
      <c r="B244" s="160"/>
      <c r="D244" s="153" t="s">
        <v>941</v>
      </c>
      <c r="E244" s="161" t="s">
        <v>795</v>
      </c>
      <c r="F244" s="162" t="s">
        <v>1149</v>
      </c>
      <c r="H244" s="163">
        <v>0.77300000000000002</v>
      </c>
      <c r="L244" s="160"/>
      <c r="M244" s="164"/>
      <c r="N244" s="165"/>
      <c r="O244" s="165"/>
      <c r="P244" s="165"/>
      <c r="Q244" s="165"/>
      <c r="R244" s="165"/>
      <c r="S244" s="165"/>
      <c r="T244" s="166"/>
      <c r="AT244" s="161" t="s">
        <v>941</v>
      </c>
      <c r="AU244" s="161" t="s">
        <v>873</v>
      </c>
      <c r="AV244" s="12" t="s">
        <v>873</v>
      </c>
      <c r="AW244" s="12" t="s">
        <v>828</v>
      </c>
      <c r="AX244" s="12" t="s">
        <v>865</v>
      </c>
      <c r="AY244" s="161" t="s">
        <v>928</v>
      </c>
    </row>
    <row r="245" spans="2:51" s="12" customFormat="1">
      <c r="B245" s="160"/>
      <c r="D245" s="153" t="s">
        <v>941</v>
      </c>
      <c r="E245" s="161" t="s">
        <v>795</v>
      </c>
      <c r="F245" s="162" t="s">
        <v>1150</v>
      </c>
      <c r="H245" s="163">
        <v>-3.9710000000000001</v>
      </c>
      <c r="L245" s="160"/>
      <c r="M245" s="164"/>
      <c r="N245" s="165"/>
      <c r="O245" s="165"/>
      <c r="P245" s="165"/>
      <c r="Q245" s="165"/>
      <c r="R245" s="165"/>
      <c r="S245" s="165"/>
      <c r="T245" s="166"/>
      <c r="AT245" s="161" t="s">
        <v>941</v>
      </c>
      <c r="AU245" s="161" t="s">
        <v>873</v>
      </c>
      <c r="AV245" s="12" t="s">
        <v>873</v>
      </c>
      <c r="AW245" s="12" t="s">
        <v>828</v>
      </c>
      <c r="AX245" s="12" t="s">
        <v>865</v>
      </c>
      <c r="AY245" s="161" t="s">
        <v>928</v>
      </c>
    </row>
    <row r="246" spans="2:51" s="11" customFormat="1">
      <c r="B246" s="152"/>
      <c r="D246" s="153" t="s">
        <v>941</v>
      </c>
      <c r="E246" s="154" t="s">
        <v>795</v>
      </c>
      <c r="F246" s="155" t="s">
        <v>1151</v>
      </c>
      <c r="H246" s="156" t="s">
        <v>795</v>
      </c>
      <c r="L246" s="152"/>
      <c r="M246" s="157"/>
      <c r="N246" s="158"/>
      <c r="O246" s="158"/>
      <c r="P246" s="158"/>
      <c r="Q246" s="158"/>
      <c r="R246" s="158"/>
      <c r="S246" s="158"/>
      <c r="T246" s="159"/>
      <c r="AT246" s="156" t="s">
        <v>941</v>
      </c>
      <c r="AU246" s="156" t="s">
        <v>873</v>
      </c>
      <c r="AV246" s="11" t="s">
        <v>814</v>
      </c>
      <c r="AW246" s="11" t="s">
        <v>828</v>
      </c>
      <c r="AX246" s="11" t="s">
        <v>865</v>
      </c>
      <c r="AY246" s="156" t="s">
        <v>928</v>
      </c>
    </row>
    <row r="247" spans="2:51" s="12" customFormat="1">
      <c r="B247" s="160"/>
      <c r="D247" s="153" t="s">
        <v>941</v>
      </c>
      <c r="E247" s="161" t="s">
        <v>795</v>
      </c>
      <c r="F247" s="162" t="s">
        <v>1152</v>
      </c>
      <c r="H247" s="163">
        <v>17.55</v>
      </c>
      <c r="L247" s="160"/>
      <c r="M247" s="164"/>
      <c r="N247" s="165"/>
      <c r="O247" s="165"/>
      <c r="P247" s="165"/>
      <c r="Q247" s="165"/>
      <c r="R247" s="165"/>
      <c r="S247" s="165"/>
      <c r="T247" s="166"/>
      <c r="AT247" s="161" t="s">
        <v>941</v>
      </c>
      <c r="AU247" s="161" t="s">
        <v>873</v>
      </c>
      <c r="AV247" s="12" t="s">
        <v>873</v>
      </c>
      <c r="AW247" s="12" t="s">
        <v>828</v>
      </c>
      <c r="AX247" s="12" t="s">
        <v>865</v>
      </c>
      <c r="AY247" s="161" t="s">
        <v>928</v>
      </c>
    </row>
    <row r="248" spans="2:51" s="12" customFormat="1">
      <c r="B248" s="160"/>
      <c r="D248" s="153" t="s">
        <v>941</v>
      </c>
      <c r="E248" s="161" t="s">
        <v>795</v>
      </c>
      <c r="F248" s="162" t="s">
        <v>1153</v>
      </c>
      <c r="H248" s="163">
        <v>1.5449999999999999</v>
      </c>
      <c r="L248" s="160"/>
      <c r="M248" s="164"/>
      <c r="N248" s="165"/>
      <c r="O248" s="165"/>
      <c r="P248" s="165"/>
      <c r="Q248" s="165"/>
      <c r="R248" s="165"/>
      <c r="S248" s="165"/>
      <c r="T248" s="166"/>
      <c r="AT248" s="161" t="s">
        <v>941</v>
      </c>
      <c r="AU248" s="161" t="s">
        <v>873</v>
      </c>
      <c r="AV248" s="12" t="s">
        <v>873</v>
      </c>
      <c r="AW248" s="12" t="s">
        <v>828</v>
      </c>
      <c r="AX248" s="12" t="s">
        <v>865</v>
      </c>
      <c r="AY248" s="161" t="s">
        <v>928</v>
      </c>
    </row>
    <row r="249" spans="2:51" s="12" customFormat="1">
      <c r="B249" s="160"/>
      <c r="D249" s="153" t="s">
        <v>941</v>
      </c>
      <c r="E249" s="161" t="s">
        <v>795</v>
      </c>
      <c r="F249" s="162" t="s">
        <v>1154</v>
      </c>
      <c r="H249" s="163">
        <v>-2.153</v>
      </c>
      <c r="L249" s="160"/>
      <c r="M249" s="164"/>
      <c r="N249" s="165"/>
      <c r="O249" s="165"/>
      <c r="P249" s="165"/>
      <c r="Q249" s="165"/>
      <c r="R249" s="165"/>
      <c r="S249" s="165"/>
      <c r="T249" s="166"/>
      <c r="AT249" s="161" t="s">
        <v>941</v>
      </c>
      <c r="AU249" s="161" t="s">
        <v>873</v>
      </c>
      <c r="AV249" s="12" t="s">
        <v>873</v>
      </c>
      <c r="AW249" s="12" t="s">
        <v>828</v>
      </c>
      <c r="AX249" s="12" t="s">
        <v>865</v>
      </c>
      <c r="AY249" s="161" t="s">
        <v>928</v>
      </c>
    </row>
    <row r="250" spans="2:51" s="11" customFormat="1">
      <c r="B250" s="152"/>
      <c r="D250" s="153" t="s">
        <v>941</v>
      </c>
      <c r="E250" s="154" t="s">
        <v>795</v>
      </c>
      <c r="F250" s="155" t="s">
        <v>1155</v>
      </c>
      <c r="H250" s="156" t="s">
        <v>795</v>
      </c>
      <c r="L250" s="152"/>
      <c r="M250" s="157"/>
      <c r="N250" s="158"/>
      <c r="O250" s="158"/>
      <c r="P250" s="158"/>
      <c r="Q250" s="158"/>
      <c r="R250" s="158"/>
      <c r="S250" s="158"/>
      <c r="T250" s="159"/>
      <c r="AT250" s="156" t="s">
        <v>941</v>
      </c>
      <c r="AU250" s="156" t="s">
        <v>873</v>
      </c>
      <c r="AV250" s="11" t="s">
        <v>814</v>
      </c>
      <c r="AW250" s="11" t="s">
        <v>828</v>
      </c>
      <c r="AX250" s="11" t="s">
        <v>865</v>
      </c>
      <c r="AY250" s="156" t="s">
        <v>928</v>
      </c>
    </row>
    <row r="251" spans="2:51" s="12" customFormat="1">
      <c r="B251" s="160"/>
      <c r="D251" s="153" t="s">
        <v>941</v>
      </c>
      <c r="E251" s="161" t="s">
        <v>795</v>
      </c>
      <c r="F251" s="162" t="s">
        <v>1156</v>
      </c>
      <c r="H251" s="163">
        <v>36.72</v>
      </c>
      <c r="L251" s="160"/>
      <c r="M251" s="164"/>
      <c r="N251" s="165"/>
      <c r="O251" s="165"/>
      <c r="P251" s="165"/>
      <c r="Q251" s="165"/>
      <c r="R251" s="165"/>
      <c r="S251" s="165"/>
      <c r="T251" s="166"/>
      <c r="AT251" s="161" t="s">
        <v>941</v>
      </c>
      <c r="AU251" s="161" t="s">
        <v>873</v>
      </c>
      <c r="AV251" s="12" t="s">
        <v>873</v>
      </c>
      <c r="AW251" s="12" t="s">
        <v>828</v>
      </c>
      <c r="AX251" s="12" t="s">
        <v>865</v>
      </c>
      <c r="AY251" s="161" t="s">
        <v>928</v>
      </c>
    </row>
    <row r="252" spans="2:51" s="12" customFormat="1">
      <c r="B252" s="160"/>
      <c r="D252" s="153" t="s">
        <v>941</v>
      </c>
      <c r="E252" s="161" t="s">
        <v>795</v>
      </c>
      <c r="F252" s="162" t="s">
        <v>1157</v>
      </c>
      <c r="H252" s="163">
        <v>1.784</v>
      </c>
      <c r="L252" s="160"/>
      <c r="M252" s="164"/>
      <c r="N252" s="165"/>
      <c r="O252" s="165"/>
      <c r="P252" s="165"/>
      <c r="Q252" s="165"/>
      <c r="R252" s="165"/>
      <c r="S252" s="165"/>
      <c r="T252" s="166"/>
      <c r="AT252" s="161" t="s">
        <v>941</v>
      </c>
      <c r="AU252" s="161" t="s">
        <v>873</v>
      </c>
      <c r="AV252" s="12" t="s">
        <v>873</v>
      </c>
      <c r="AW252" s="12" t="s">
        <v>828</v>
      </c>
      <c r="AX252" s="12" t="s">
        <v>865</v>
      </c>
      <c r="AY252" s="161" t="s">
        <v>928</v>
      </c>
    </row>
    <row r="253" spans="2:51" s="12" customFormat="1">
      <c r="B253" s="160"/>
      <c r="D253" s="153" t="s">
        <v>941</v>
      </c>
      <c r="E253" s="161" t="s">
        <v>795</v>
      </c>
      <c r="F253" s="162" t="s">
        <v>1158</v>
      </c>
      <c r="H253" s="163">
        <v>-1.948</v>
      </c>
      <c r="L253" s="160"/>
      <c r="M253" s="164"/>
      <c r="N253" s="165"/>
      <c r="O253" s="165"/>
      <c r="P253" s="165"/>
      <c r="Q253" s="165"/>
      <c r="R253" s="165"/>
      <c r="S253" s="165"/>
      <c r="T253" s="166"/>
      <c r="AT253" s="161" t="s">
        <v>941</v>
      </c>
      <c r="AU253" s="161" t="s">
        <v>873</v>
      </c>
      <c r="AV253" s="12" t="s">
        <v>873</v>
      </c>
      <c r="AW253" s="12" t="s">
        <v>828</v>
      </c>
      <c r="AX253" s="12" t="s">
        <v>865</v>
      </c>
      <c r="AY253" s="161" t="s">
        <v>928</v>
      </c>
    </row>
    <row r="254" spans="2:51" s="11" customFormat="1">
      <c r="B254" s="152"/>
      <c r="D254" s="153" t="s">
        <v>941</v>
      </c>
      <c r="E254" s="154" t="s">
        <v>795</v>
      </c>
      <c r="F254" s="155" t="s">
        <v>1159</v>
      </c>
      <c r="H254" s="156" t="s">
        <v>795</v>
      </c>
      <c r="L254" s="152"/>
      <c r="M254" s="157"/>
      <c r="N254" s="158"/>
      <c r="O254" s="158"/>
      <c r="P254" s="158"/>
      <c r="Q254" s="158"/>
      <c r="R254" s="158"/>
      <c r="S254" s="158"/>
      <c r="T254" s="159"/>
      <c r="AT254" s="156" t="s">
        <v>941</v>
      </c>
      <c r="AU254" s="156" t="s">
        <v>873</v>
      </c>
      <c r="AV254" s="11" t="s">
        <v>814</v>
      </c>
      <c r="AW254" s="11" t="s">
        <v>828</v>
      </c>
      <c r="AX254" s="11" t="s">
        <v>865</v>
      </c>
      <c r="AY254" s="156" t="s">
        <v>928</v>
      </c>
    </row>
    <row r="255" spans="2:51" s="12" customFormat="1">
      <c r="B255" s="160"/>
      <c r="D255" s="153" t="s">
        <v>941</v>
      </c>
      <c r="E255" s="161" t="s">
        <v>795</v>
      </c>
      <c r="F255" s="162" t="s">
        <v>1160</v>
      </c>
      <c r="H255" s="163">
        <v>39.42</v>
      </c>
      <c r="L255" s="160"/>
      <c r="M255" s="164"/>
      <c r="N255" s="165"/>
      <c r="O255" s="165"/>
      <c r="P255" s="165"/>
      <c r="Q255" s="165"/>
      <c r="R255" s="165"/>
      <c r="S255" s="165"/>
      <c r="T255" s="166"/>
      <c r="AT255" s="161" t="s">
        <v>941</v>
      </c>
      <c r="AU255" s="161" t="s">
        <v>873</v>
      </c>
      <c r="AV255" s="12" t="s">
        <v>873</v>
      </c>
      <c r="AW255" s="12" t="s">
        <v>828</v>
      </c>
      <c r="AX255" s="12" t="s">
        <v>865</v>
      </c>
      <c r="AY255" s="161" t="s">
        <v>928</v>
      </c>
    </row>
    <row r="256" spans="2:51" s="12" customFormat="1">
      <c r="B256" s="160"/>
      <c r="D256" s="153" t="s">
        <v>941</v>
      </c>
      <c r="E256" s="161" t="s">
        <v>795</v>
      </c>
      <c r="F256" s="162" t="s">
        <v>1161</v>
      </c>
      <c r="H256" s="163">
        <v>1.82</v>
      </c>
      <c r="L256" s="160"/>
      <c r="M256" s="164"/>
      <c r="N256" s="165"/>
      <c r="O256" s="165"/>
      <c r="P256" s="165"/>
      <c r="Q256" s="165"/>
      <c r="R256" s="165"/>
      <c r="S256" s="165"/>
      <c r="T256" s="166"/>
      <c r="AT256" s="161" t="s">
        <v>941</v>
      </c>
      <c r="AU256" s="161" t="s">
        <v>873</v>
      </c>
      <c r="AV256" s="12" t="s">
        <v>873</v>
      </c>
      <c r="AW256" s="12" t="s">
        <v>828</v>
      </c>
      <c r="AX256" s="12" t="s">
        <v>865</v>
      </c>
      <c r="AY256" s="161" t="s">
        <v>928</v>
      </c>
    </row>
    <row r="257" spans="2:65" s="12" customFormat="1">
      <c r="B257" s="160"/>
      <c r="D257" s="153" t="s">
        <v>941</v>
      </c>
      <c r="E257" s="161" t="s">
        <v>795</v>
      </c>
      <c r="F257" s="162" t="s">
        <v>1158</v>
      </c>
      <c r="H257" s="163">
        <v>-1.948</v>
      </c>
      <c r="L257" s="160"/>
      <c r="M257" s="164"/>
      <c r="N257" s="165"/>
      <c r="O257" s="165"/>
      <c r="P257" s="165"/>
      <c r="Q257" s="165"/>
      <c r="R257" s="165"/>
      <c r="S257" s="165"/>
      <c r="T257" s="166"/>
      <c r="AT257" s="161" t="s">
        <v>941</v>
      </c>
      <c r="AU257" s="161" t="s">
        <v>873</v>
      </c>
      <c r="AV257" s="12" t="s">
        <v>873</v>
      </c>
      <c r="AW257" s="12" t="s">
        <v>828</v>
      </c>
      <c r="AX257" s="12" t="s">
        <v>865</v>
      </c>
      <c r="AY257" s="161" t="s">
        <v>928</v>
      </c>
    </row>
    <row r="258" spans="2:65" s="11" customFormat="1">
      <c r="B258" s="152"/>
      <c r="D258" s="153" t="s">
        <v>941</v>
      </c>
      <c r="E258" s="154" t="s">
        <v>795</v>
      </c>
      <c r="F258" s="155" t="s">
        <v>1162</v>
      </c>
      <c r="H258" s="156" t="s">
        <v>795</v>
      </c>
      <c r="L258" s="152"/>
      <c r="M258" s="157"/>
      <c r="N258" s="158"/>
      <c r="O258" s="158"/>
      <c r="P258" s="158"/>
      <c r="Q258" s="158"/>
      <c r="R258" s="158"/>
      <c r="S258" s="158"/>
      <c r="T258" s="159"/>
      <c r="AT258" s="156" t="s">
        <v>941</v>
      </c>
      <c r="AU258" s="156" t="s">
        <v>873</v>
      </c>
      <c r="AV258" s="11" t="s">
        <v>814</v>
      </c>
      <c r="AW258" s="11" t="s">
        <v>828</v>
      </c>
      <c r="AX258" s="11" t="s">
        <v>865</v>
      </c>
      <c r="AY258" s="156" t="s">
        <v>928</v>
      </c>
    </row>
    <row r="259" spans="2:65" s="12" customFormat="1">
      <c r="B259" s="160"/>
      <c r="D259" s="153" t="s">
        <v>941</v>
      </c>
      <c r="E259" s="161" t="s">
        <v>795</v>
      </c>
      <c r="F259" s="162" t="s">
        <v>1163</v>
      </c>
      <c r="H259" s="163">
        <v>38.777000000000001</v>
      </c>
      <c r="L259" s="160"/>
      <c r="M259" s="164"/>
      <c r="N259" s="165"/>
      <c r="O259" s="165"/>
      <c r="P259" s="165"/>
      <c r="Q259" s="165"/>
      <c r="R259" s="165"/>
      <c r="S259" s="165"/>
      <c r="T259" s="166"/>
      <c r="AT259" s="161" t="s">
        <v>941</v>
      </c>
      <c r="AU259" s="161" t="s">
        <v>873</v>
      </c>
      <c r="AV259" s="12" t="s">
        <v>873</v>
      </c>
      <c r="AW259" s="12" t="s">
        <v>828</v>
      </c>
      <c r="AX259" s="12" t="s">
        <v>865</v>
      </c>
      <c r="AY259" s="161" t="s">
        <v>928</v>
      </c>
    </row>
    <row r="260" spans="2:65" s="12" customFormat="1">
      <c r="B260" s="160"/>
      <c r="D260" s="153" t="s">
        <v>941</v>
      </c>
      <c r="E260" s="161" t="s">
        <v>795</v>
      </c>
      <c r="F260" s="162" t="s">
        <v>1164</v>
      </c>
      <c r="H260" s="163">
        <v>0.27</v>
      </c>
      <c r="L260" s="160"/>
      <c r="M260" s="164"/>
      <c r="N260" s="165"/>
      <c r="O260" s="165"/>
      <c r="P260" s="165"/>
      <c r="Q260" s="165"/>
      <c r="R260" s="165"/>
      <c r="S260" s="165"/>
      <c r="T260" s="166"/>
      <c r="AT260" s="161" t="s">
        <v>941</v>
      </c>
      <c r="AU260" s="161" t="s">
        <v>873</v>
      </c>
      <c r="AV260" s="12" t="s">
        <v>873</v>
      </c>
      <c r="AW260" s="12" t="s">
        <v>828</v>
      </c>
      <c r="AX260" s="12" t="s">
        <v>865</v>
      </c>
      <c r="AY260" s="161" t="s">
        <v>928</v>
      </c>
    </row>
    <row r="261" spans="2:65" s="12" customFormat="1">
      <c r="B261" s="160"/>
      <c r="D261" s="153" t="s">
        <v>941</v>
      </c>
      <c r="E261" s="161" t="s">
        <v>795</v>
      </c>
      <c r="F261" s="162" t="s">
        <v>1165</v>
      </c>
      <c r="H261" s="163">
        <v>-6.2679999999999998</v>
      </c>
      <c r="L261" s="160"/>
      <c r="M261" s="164"/>
      <c r="N261" s="165"/>
      <c r="O261" s="165"/>
      <c r="P261" s="165"/>
      <c r="Q261" s="165"/>
      <c r="R261" s="165"/>
      <c r="S261" s="165"/>
      <c r="T261" s="166"/>
      <c r="AT261" s="161" t="s">
        <v>941</v>
      </c>
      <c r="AU261" s="161" t="s">
        <v>873</v>
      </c>
      <c r="AV261" s="12" t="s">
        <v>873</v>
      </c>
      <c r="AW261" s="12" t="s">
        <v>828</v>
      </c>
      <c r="AX261" s="12" t="s">
        <v>865</v>
      </c>
      <c r="AY261" s="161" t="s">
        <v>928</v>
      </c>
    </row>
    <row r="262" spans="2:65" s="11" customFormat="1">
      <c r="B262" s="152"/>
      <c r="D262" s="153" t="s">
        <v>941</v>
      </c>
      <c r="E262" s="154" t="s">
        <v>795</v>
      </c>
      <c r="F262" s="155" t="s">
        <v>1166</v>
      </c>
      <c r="H262" s="156" t="s">
        <v>795</v>
      </c>
      <c r="L262" s="152"/>
      <c r="M262" s="157"/>
      <c r="N262" s="158"/>
      <c r="O262" s="158"/>
      <c r="P262" s="158"/>
      <c r="Q262" s="158"/>
      <c r="R262" s="158"/>
      <c r="S262" s="158"/>
      <c r="T262" s="159"/>
      <c r="AT262" s="156" t="s">
        <v>941</v>
      </c>
      <c r="AU262" s="156" t="s">
        <v>873</v>
      </c>
      <c r="AV262" s="11" t="s">
        <v>814</v>
      </c>
      <c r="AW262" s="11" t="s">
        <v>828</v>
      </c>
      <c r="AX262" s="11" t="s">
        <v>865</v>
      </c>
      <c r="AY262" s="156" t="s">
        <v>928</v>
      </c>
    </row>
    <row r="263" spans="2:65" s="12" customFormat="1">
      <c r="B263" s="160"/>
      <c r="D263" s="153" t="s">
        <v>941</v>
      </c>
      <c r="E263" s="161" t="s">
        <v>795</v>
      </c>
      <c r="F263" s="162" t="s">
        <v>1167</v>
      </c>
      <c r="H263" s="163">
        <v>10.26</v>
      </c>
      <c r="L263" s="160"/>
      <c r="M263" s="164"/>
      <c r="N263" s="165"/>
      <c r="O263" s="165"/>
      <c r="P263" s="165"/>
      <c r="Q263" s="165"/>
      <c r="R263" s="165"/>
      <c r="S263" s="165"/>
      <c r="T263" s="166"/>
      <c r="AT263" s="161" t="s">
        <v>941</v>
      </c>
      <c r="AU263" s="161" t="s">
        <v>873</v>
      </c>
      <c r="AV263" s="12" t="s">
        <v>873</v>
      </c>
      <c r="AW263" s="12" t="s">
        <v>828</v>
      </c>
      <c r="AX263" s="12" t="s">
        <v>865</v>
      </c>
      <c r="AY263" s="161" t="s">
        <v>928</v>
      </c>
    </row>
    <row r="264" spans="2:65" s="11" customFormat="1">
      <c r="B264" s="152"/>
      <c r="D264" s="153" t="s">
        <v>941</v>
      </c>
      <c r="E264" s="154" t="s">
        <v>795</v>
      </c>
      <c r="F264" s="155" t="s">
        <v>1168</v>
      </c>
      <c r="H264" s="156" t="s">
        <v>795</v>
      </c>
      <c r="L264" s="152"/>
      <c r="M264" s="157"/>
      <c r="N264" s="158"/>
      <c r="O264" s="158"/>
      <c r="P264" s="158"/>
      <c r="Q264" s="158"/>
      <c r="R264" s="158"/>
      <c r="S264" s="158"/>
      <c r="T264" s="159"/>
      <c r="AT264" s="156" t="s">
        <v>941</v>
      </c>
      <c r="AU264" s="156" t="s">
        <v>873</v>
      </c>
      <c r="AV264" s="11" t="s">
        <v>814</v>
      </c>
      <c r="AW264" s="11" t="s">
        <v>828</v>
      </c>
      <c r="AX264" s="11" t="s">
        <v>865</v>
      </c>
      <c r="AY264" s="156" t="s">
        <v>928</v>
      </c>
    </row>
    <row r="265" spans="2:65" s="12" customFormat="1">
      <c r="B265" s="160"/>
      <c r="D265" s="153" t="s">
        <v>941</v>
      </c>
      <c r="E265" s="161" t="s">
        <v>795</v>
      </c>
      <c r="F265" s="162" t="s">
        <v>1169</v>
      </c>
      <c r="H265" s="163">
        <v>15.66</v>
      </c>
      <c r="L265" s="160"/>
      <c r="M265" s="164"/>
      <c r="N265" s="165"/>
      <c r="O265" s="165"/>
      <c r="P265" s="165"/>
      <c r="Q265" s="165"/>
      <c r="R265" s="165"/>
      <c r="S265" s="165"/>
      <c r="T265" s="166"/>
      <c r="AT265" s="161" t="s">
        <v>941</v>
      </c>
      <c r="AU265" s="161" t="s">
        <v>873</v>
      </c>
      <c r="AV265" s="12" t="s">
        <v>873</v>
      </c>
      <c r="AW265" s="12" t="s">
        <v>828</v>
      </c>
      <c r="AX265" s="12" t="s">
        <v>865</v>
      </c>
      <c r="AY265" s="161" t="s">
        <v>928</v>
      </c>
    </row>
    <row r="266" spans="2:65" s="12" customFormat="1">
      <c r="B266" s="160"/>
      <c r="D266" s="153" t="s">
        <v>941</v>
      </c>
      <c r="E266" s="161" t="s">
        <v>795</v>
      </c>
      <c r="F266" s="162" t="s">
        <v>1170</v>
      </c>
      <c r="H266" s="163">
        <v>0.81</v>
      </c>
      <c r="L266" s="160"/>
      <c r="M266" s="164"/>
      <c r="N266" s="165"/>
      <c r="O266" s="165"/>
      <c r="P266" s="165"/>
      <c r="Q266" s="165"/>
      <c r="R266" s="165"/>
      <c r="S266" s="165"/>
      <c r="T266" s="166"/>
      <c r="AT266" s="161" t="s">
        <v>941</v>
      </c>
      <c r="AU266" s="161" t="s">
        <v>873</v>
      </c>
      <c r="AV266" s="12" t="s">
        <v>873</v>
      </c>
      <c r="AW266" s="12" t="s">
        <v>828</v>
      </c>
      <c r="AX266" s="12" t="s">
        <v>865</v>
      </c>
      <c r="AY266" s="161" t="s">
        <v>928</v>
      </c>
    </row>
    <row r="267" spans="2:65" s="12" customFormat="1">
      <c r="B267" s="160"/>
      <c r="D267" s="153" t="s">
        <v>941</v>
      </c>
      <c r="E267" s="161" t="s">
        <v>795</v>
      </c>
      <c r="F267" s="162" t="s">
        <v>1171</v>
      </c>
      <c r="H267" s="163">
        <v>-2.2949999999999999</v>
      </c>
      <c r="L267" s="160"/>
      <c r="M267" s="164"/>
      <c r="N267" s="165"/>
      <c r="O267" s="165"/>
      <c r="P267" s="165"/>
      <c r="Q267" s="165"/>
      <c r="R267" s="165"/>
      <c r="S267" s="165"/>
      <c r="T267" s="166"/>
      <c r="AT267" s="161" t="s">
        <v>941</v>
      </c>
      <c r="AU267" s="161" t="s">
        <v>873</v>
      </c>
      <c r="AV267" s="12" t="s">
        <v>873</v>
      </c>
      <c r="AW267" s="12" t="s">
        <v>828</v>
      </c>
      <c r="AX267" s="12" t="s">
        <v>865</v>
      </c>
      <c r="AY267" s="161" t="s">
        <v>928</v>
      </c>
    </row>
    <row r="268" spans="2:65" s="13" customFormat="1">
      <c r="B268" s="167"/>
      <c r="D268" s="168" t="s">
        <v>941</v>
      </c>
      <c r="E268" s="169" t="s">
        <v>795</v>
      </c>
      <c r="F268" s="170" t="s">
        <v>948</v>
      </c>
      <c r="H268" s="171">
        <v>182.446</v>
      </c>
      <c r="L268" s="167"/>
      <c r="M268" s="172"/>
      <c r="N268" s="173"/>
      <c r="O268" s="173"/>
      <c r="P268" s="173"/>
      <c r="Q268" s="173"/>
      <c r="R268" s="173"/>
      <c r="S268" s="173"/>
      <c r="T268" s="174"/>
      <c r="AT268" s="175" t="s">
        <v>941</v>
      </c>
      <c r="AU268" s="175" t="s">
        <v>873</v>
      </c>
      <c r="AV268" s="13" t="s">
        <v>934</v>
      </c>
      <c r="AW268" s="13" t="s">
        <v>828</v>
      </c>
      <c r="AX268" s="13" t="s">
        <v>814</v>
      </c>
      <c r="AY268" s="175" t="s">
        <v>928</v>
      </c>
    </row>
    <row r="269" spans="2:65" s="1" customFormat="1" ht="31.5" customHeight="1">
      <c r="B269" s="140"/>
      <c r="C269" s="141" t="s">
        <v>1172</v>
      </c>
      <c r="D269" s="141" t="s">
        <v>930</v>
      </c>
      <c r="E269" s="142" t="s">
        <v>1173</v>
      </c>
      <c r="F269" s="143" t="s">
        <v>1174</v>
      </c>
      <c r="G269" s="144" t="s">
        <v>998</v>
      </c>
      <c r="H269" s="145">
        <v>213.22900000000001</v>
      </c>
      <c r="I269" s="146"/>
      <c r="J269" s="146">
        <f>ROUND(I269*H269,2)</f>
        <v>0</v>
      </c>
      <c r="K269" s="143" t="s">
        <v>939</v>
      </c>
      <c r="L269" s="32"/>
      <c r="M269" s="147" t="s">
        <v>795</v>
      </c>
      <c r="N269" s="148" t="s">
        <v>836</v>
      </c>
      <c r="O269" s="149">
        <v>0.104</v>
      </c>
      <c r="P269" s="149">
        <f>O269*H269</f>
        <v>22.175816000000001</v>
      </c>
      <c r="Q269" s="149">
        <v>2.5999999999999998E-4</v>
      </c>
      <c r="R269" s="149">
        <f>Q269*H269</f>
        <v>5.5439539999999995E-2</v>
      </c>
      <c r="S269" s="149">
        <v>0</v>
      </c>
      <c r="T269" s="150">
        <f>S269*H269</f>
        <v>0</v>
      </c>
      <c r="AR269" s="18" t="s">
        <v>934</v>
      </c>
      <c r="AT269" s="18" t="s">
        <v>930</v>
      </c>
      <c r="AU269" s="18" t="s">
        <v>873</v>
      </c>
      <c r="AY269" s="18" t="s">
        <v>928</v>
      </c>
      <c r="BE269" s="151">
        <f>IF(N269="základní",J269,0)</f>
        <v>0</v>
      </c>
      <c r="BF269" s="151">
        <f>IF(N269="snížená",J269,0)</f>
        <v>0</v>
      </c>
      <c r="BG269" s="151">
        <f>IF(N269="zákl. přenesená",J269,0)</f>
        <v>0</v>
      </c>
      <c r="BH269" s="151">
        <f>IF(N269="sníž. přenesená",J269,0)</f>
        <v>0</v>
      </c>
      <c r="BI269" s="151">
        <f>IF(N269="nulová",J269,0)</f>
        <v>0</v>
      </c>
      <c r="BJ269" s="18" t="s">
        <v>814</v>
      </c>
      <c r="BK269" s="151">
        <f>ROUND(I269*H269,2)</f>
        <v>0</v>
      </c>
      <c r="BL269" s="18" t="s">
        <v>934</v>
      </c>
      <c r="BM269" s="18" t="s">
        <v>1175</v>
      </c>
    </row>
    <row r="270" spans="2:65" s="11" customFormat="1">
      <c r="B270" s="152"/>
      <c r="D270" s="153" t="s">
        <v>941</v>
      </c>
      <c r="E270" s="154" t="s">
        <v>795</v>
      </c>
      <c r="F270" s="155" t="s">
        <v>1061</v>
      </c>
      <c r="H270" s="156" t="s">
        <v>795</v>
      </c>
      <c r="L270" s="152"/>
      <c r="M270" s="157"/>
      <c r="N270" s="158"/>
      <c r="O270" s="158"/>
      <c r="P270" s="158"/>
      <c r="Q270" s="158"/>
      <c r="R270" s="158"/>
      <c r="S270" s="158"/>
      <c r="T270" s="159"/>
      <c r="AT270" s="156" t="s">
        <v>941</v>
      </c>
      <c r="AU270" s="156" t="s">
        <v>873</v>
      </c>
      <c r="AV270" s="11" t="s">
        <v>814</v>
      </c>
      <c r="AW270" s="11" t="s">
        <v>828</v>
      </c>
      <c r="AX270" s="11" t="s">
        <v>865</v>
      </c>
      <c r="AY270" s="156" t="s">
        <v>928</v>
      </c>
    </row>
    <row r="271" spans="2:65" s="12" customFormat="1">
      <c r="B271" s="160"/>
      <c r="D271" s="153" t="s">
        <v>941</v>
      </c>
      <c r="E271" s="161" t="s">
        <v>795</v>
      </c>
      <c r="F271" s="162" t="s">
        <v>1176</v>
      </c>
      <c r="H271" s="163">
        <v>182.446</v>
      </c>
      <c r="L271" s="160"/>
      <c r="M271" s="164"/>
      <c r="N271" s="165"/>
      <c r="O271" s="165"/>
      <c r="P271" s="165"/>
      <c r="Q271" s="165"/>
      <c r="R271" s="165"/>
      <c r="S271" s="165"/>
      <c r="T271" s="166"/>
      <c r="AT271" s="161" t="s">
        <v>941</v>
      </c>
      <c r="AU271" s="161" t="s">
        <v>873</v>
      </c>
      <c r="AV271" s="12" t="s">
        <v>873</v>
      </c>
      <c r="AW271" s="12" t="s">
        <v>828</v>
      </c>
      <c r="AX271" s="12" t="s">
        <v>865</v>
      </c>
      <c r="AY271" s="161" t="s">
        <v>928</v>
      </c>
    </row>
    <row r="272" spans="2:65" s="12" customFormat="1">
      <c r="B272" s="160"/>
      <c r="D272" s="153" t="s">
        <v>941</v>
      </c>
      <c r="E272" s="161" t="s">
        <v>795</v>
      </c>
      <c r="F272" s="162" t="s">
        <v>1177</v>
      </c>
      <c r="H272" s="163">
        <v>30.783000000000001</v>
      </c>
      <c r="L272" s="160"/>
      <c r="M272" s="164"/>
      <c r="N272" s="165"/>
      <c r="O272" s="165"/>
      <c r="P272" s="165"/>
      <c r="Q272" s="165"/>
      <c r="R272" s="165"/>
      <c r="S272" s="165"/>
      <c r="T272" s="166"/>
      <c r="AT272" s="161" t="s">
        <v>941</v>
      </c>
      <c r="AU272" s="161" t="s">
        <v>873</v>
      </c>
      <c r="AV272" s="12" t="s">
        <v>873</v>
      </c>
      <c r="AW272" s="12" t="s">
        <v>828</v>
      </c>
      <c r="AX272" s="12" t="s">
        <v>865</v>
      </c>
      <c r="AY272" s="161" t="s">
        <v>928</v>
      </c>
    </row>
    <row r="273" spans="2:65" s="13" customFormat="1">
      <c r="B273" s="167"/>
      <c r="D273" s="168" t="s">
        <v>941</v>
      </c>
      <c r="E273" s="169" t="s">
        <v>795</v>
      </c>
      <c r="F273" s="170" t="s">
        <v>948</v>
      </c>
      <c r="H273" s="171">
        <v>213.22900000000001</v>
      </c>
      <c r="L273" s="167"/>
      <c r="M273" s="172"/>
      <c r="N273" s="173"/>
      <c r="O273" s="173"/>
      <c r="P273" s="173"/>
      <c r="Q273" s="173"/>
      <c r="R273" s="173"/>
      <c r="S273" s="173"/>
      <c r="T273" s="174"/>
      <c r="AT273" s="175" t="s">
        <v>941</v>
      </c>
      <c r="AU273" s="175" t="s">
        <v>873</v>
      </c>
      <c r="AV273" s="13" t="s">
        <v>934</v>
      </c>
      <c r="AW273" s="13" t="s">
        <v>828</v>
      </c>
      <c r="AX273" s="13" t="s">
        <v>814</v>
      </c>
      <c r="AY273" s="175" t="s">
        <v>928</v>
      </c>
    </row>
    <row r="274" spans="2:65" s="1" customFormat="1" ht="31.5" customHeight="1">
      <c r="B274" s="140"/>
      <c r="C274" s="141" t="s">
        <v>1178</v>
      </c>
      <c r="D274" s="141" t="s">
        <v>930</v>
      </c>
      <c r="E274" s="142" t="s">
        <v>1179</v>
      </c>
      <c r="F274" s="143" t="s">
        <v>1180</v>
      </c>
      <c r="G274" s="144" t="s">
        <v>998</v>
      </c>
      <c r="H274" s="145">
        <v>30.783000000000001</v>
      </c>
      <c r="I274" s="146"/>
      <c r="J274" s="146">
        <f>ROUND(I274*H274,2)</f>
        <v>0</v>
      </c>
      <c r="K274" s="143" t="s">
        <v>939</v>
      </c>
      <c r="L274" s="32"/>
      <c r="M274" s="147" t="s">
        <v>795</v>
      </c>
      <c r="N274" s="148" t="s">
        <v>836</v>
      </c>
      <c r="O274" s="149">
        <v>0.36</v>
      </c>
      <c r="P274" s="149">
        <f>O274*H274</f>
        <v>11.08188</v>
      </c>
      <c r="Q274" s="149">
        <v>4.8900000000000002E-3</v>
      </c>
      <c r="R274" s="149">
        <f>Q274*H274</f>
        <v>0.15052887000000001</v>
      </c>
      <c r="S274" s="149">
        <v>0</v>
      </c>
      <c r="T274" s="150">
        <f>S274*H274</f>
        <v>0</v>
      </c>
      <c r="AR274" s="18" t="s">
        <v>934</v>
      </c>
      <c r="AT274" s="18" t="s">
        <v>930</v>
      </c>
      <c r="AU274" s="18" t="s">
        <v>873</v>
      </c>
      <c r="AY274" s="18" t="s">
        <v>928</v>
      </c>
      <c r="BE274" s="151">
        <f>IF(N274="základní",J274,0)</f>
        <v>0</v>
      </c>
      <c r="BF274" s="151">
        <f>IF(N274="snížená",J274,0)</f>
        <v>0</v>
      </c>
      <c r="BG274" s="151">
        <f>IF(N274="zákl. přenesená",J274,0)</f>
        <v>0</v>
      </c>
      <c r="BH274" s="151">
        <f>IF(N274="sníž. přenesená",J274,0)</f>
        <v>0</v>
      </c>
      <c r="BI274" s="151">
        <f>IF(N274="nulová",J274,0)</f>
        <v>0</v>
      </c>
      <c r="BJ274" s="18" t="s">
        <v>814</v>
      </c>
      <c r="BK274" s="151">
        <f>ROUND(I274*H274,2)</f>
        <v>0</v>
      </c>
      <c r="BL274" s="18" t="s">
        <v>934</v>
      </c>
      <c r="BM274" s="18" t="s">
        <v>1181</v>
      </c>
    </row>
    <row r="275" spans="2:65" s="11" customFormat="1">
      <c r="B275" s="152"/>
      <c r="D275" s="153" t="s">
        <v>941</v>
      </c>
      <c r="E275" s="154" t="s">
        <v>795</v>
      </c>
      <c r="F275" s="155" t="s">
        <v>1061</v>
      </c>
      <c r="H275" s="156" t="s">
        <v>795</v>
      </c>
      <c r="L275" s="152"/>
      <c r="M275" s="157"/>
      <c r="N275" s="158"/>
      <c r="O275" s="158"/>
      <c r="P275" s="158"/>
      <c r="Q275" s="158"/>
      <c r="R275" s="158"/>
      <c r="S275" s="158"/>
      <c r="T275" s="159"/>
      <c r="AT275" s="156" t="s">
        <v>941</v>
      </c>
      <c r="AU275" s="156" t="s">
        <v>873</v>
      </c>
      <c r="AV275" s="11" t="s">
        <v>814</v>
      </c>
      <c r="AW275" s="11" t="s">
        <v>828</v>
      </c>
      <c r="AX275" s="11" t="s">
        <v>865</v>
      </c>
      <c r="AY275" s="156" t="s">
        <v>928</v>
      </c>
    </row>
    <row r="276" spans="2:65" s="11" customFormat="1">
      <c r="B276" s="152"/>
      <c r="D276" s="153" t="s">
        <v>941</v>
      </c>
      <c r="E276" s="154" t="s">
        <v>795</v>
      </c>
      <c r="F276" s="155" t="s">
        <v>1182</v>
      </c>
      <c r="H276" s="156" t="s">
        <v>795</v>
      </c>
      <c r="L276" s="152"/>
      <c r="M276" s="157"/>
      <c r="N276" s="158"/>
      <c r="O276" s="158"/>
      <c r="P276" s="158"/>
      <c r="Q276" s="158"/>
      <c r="R276" s="158"/>
      <c r="S276" s="158"/>
      <c r="T276" s="159"/>
      <c r="AT276" s="156" t="s">
        <v>941</v>
      </c>
      <c r="AU276" s="156" t="s">
        <v>873</v>
      </c>
      <c r="AV276" s="11" t="s">
        <v>814</v>
      </c>
      <c r="AW276" s="11" t="s">
        <v>828</v>
      </c>
      <c r="AX276" s="11" t="s">
        <v>865</v>
      </c>
      <c r="AY276" s="156" t="s">
        <v>928</v>
      </c>
    </row>
    <row r="277" spans="2:65" s="11" customFormat="1">
      <c r="B277" s="152"/>
      <c r="D277" s="153" t="s">
        <v>941</v>
      </c>
      <c r="E277" s="154" t="s">
        <v>795</v>
      </c>
      <c r="F277" s="155" t="s">
        <v>1183</v>
      </c>
      <c r="H277" s="156" t="s">
        <v>795</v>
      </c>
      <c r="L277" s="152"/>
      <c r="M277" s="157"/>
      <c r="N277" s="158"/>
      <c r="O277" s="158"/>
      <c r="P277" s="158"/>
      <c r="Q277" s="158"/>
      <c r="R277" s="158"/>
      <c r="S277" s="158"/>
      <c r="T277" s="159"/>
      <c r="AT277" s="156" t="s">
        <v>941</v>
      </c>
      <c r="AU277" s="156" t="s">
        <v>873</v>
      </c>
      <c r="AV277" s="11" t="s">
        <v>814</v>
      </c>
      <c r="AW277" s="11" t="s">
        <v>828</v>
      </c>
      <c r="AX277" s="11" t="s">
        <v>865</v>
      </c>
      <c r="AY277" s="156" t="s">
        <v>928</v>
      </c>
    </row>
    <row r="278" spans="2:65" s="12" customFormat="1">
      <c r="B278" s="160"/>
      <c r="D278" s="153" t="s">
        <v>941</v>
      </c>
      <c r="E278" s="161" t="s">
        <v>795</v>
      </c>
      <c r="F278" s="162" t="s">
        <v>1184</v>
      </c>
      <c r="H278" s="163">
        <v>34.015000000000001</v>
      </c>
      <c r="L278" s="160"/>
      <c r="M278" s="164"/>
      <c r="N278" s="165"/>
      <c r="O278" s="165"/>
      <c r="P278" s="165"/>
      <c r="Q278" s="165"/>
      <c r="R278" s="165"/>
      <c r="S278" s="165"/>
      <c r="T278" s="166"/>
      <c r="AT278" s="161" t="s">
        <v>941</v>
      </c>
      <c r="AU278" s="161" t="s">
        <v>873</v>
      </c>
      <c r="AV278" s="12" t="s">
        <v>873</v>
      </c>
      <c r="AW278" s="12" t="s">
        <v>828</v>
      </c>
      <c r="AX278" s="12" t="s">
        <v>865</v>
      </c>
      <c r="AY278" s="161" t="s">
        <v>928</v>
      </c>
    </row>
    <row r="279" spans="2:65" s="12" customFormat="1">
      <c r="B279" s="160"/>
      <c r="D279" s="153" t="s">
        <v>941</v>
      </c>
      <c r="E279" s="161" t="s">
        <v>795</v>
      </c>
      <c r="F279" s="162" t="s">
        <v>1185</v>
      </c>
      <c r="H279" s="163">
        <v>-3.2320000000000002</v>
      </c>
      <c r="L279" s="160"/>
      <c r="M279" s="164"/>
      <c r="N279" s="165"/>
      <c r="O279" s="165"/>
      <c r="P279" s="165"/>
      <c r="Q279" s="165"/>
      <c r="R279" s="165"/>
      <c r="S279" s="165"/>
      <c r="T279" s="166"/>
      <c r="AT279" s="161" t="s">
        <v>941</v>
      </c>
      <c r="AU279" s="161" t="s">
        <v>873</v>
      </c>
      <c r="AV279" s="12" t="s">
        <v>873</v>
      </c>
      <c r="AW279" s="12" t="s">
        <v>828</v>
      </c>
      <c r="AX279" s="12" t="s">
        <v>865</v>
      </c>
      <c r="AY279" s="161" t="s">
        <v>928</v>
      </c>
    </row>
    <row r="280" spans="2:65" s="13" customFormat="1">
      <c r="B280" s="167"/>
      <c r="D280" s="168" t="s">
        <v>941</v>
      </c>
      <c r="E280" s="169" t="s">
        <v>795</v>
      </c>
      <c r="F280" s="170" t="s">
        <v>948</v>
      </c>
      <c r="H280" s="171">
        <v>30.783000000000001</v>
      </c>
      <c r="L280" s="167"/>
      <c r="M280" s="172"/>
      <c r="N280" s="173"/>
      <c r="O280" s="173"/>
      <c r="P280" s="173"/>
      <c r="Q280" s="173"/>
      <c r="R280" s="173"/>
      <c r="S280" s="173"/>
      <c r="T280" s="174"/>
      <c r="AT280" s="175" t="s">
        <v>941</v>
      </c>
      <c r="AU280" s="175" t="s">
        <v>873</v>
      </c>
      <c r="AV280" s="13" t="s">
        <v>934</v>
      </c>
      <c r="AW280" s="13" t="s">
        <v>828</v>
      </c>
      <c r="AX280" s="13" t="s">
        <v>814</v>
      </c>
      <c r="AY280" s="175" t="s">
        <v>928</v>
      </c>
    </row>
    <row r="281" spans="2:65" s="1" customFormat="1" ht="22.5" customHeight="1">
      <c r="B281" s="140"/>
      <c r="C281" s="141" t="s">
        <v>1186</v>
      </c>
      <c r="D281" s="141" t="s">
        <v>930</v>
      </c>
      <c r="E281" s="142" t="s">
        <v>1187</v>
      </c>
      <c r="F281" s="143" t="s">
        <v>1188</v>
      </c>
      <c r="G281" s="144" t="s">
        <v>998</v>
      </c>
      <c r="H281" s="145">
        <v>30.783000000000001</v>
      </c>
      <c r="I281" s="146"/>
      <c r="J281" s="146">
        <f>ROUND(I281*H281,2)</f>
        <v>0</v>
      </c>
      <c r="K281" s="143" t="s">
        <v>939</v>
      </c>
      <c r="L281" s="32"/>
      <c r="M281" s="147" t="s">
        <v>795</v>
      </c>
      <c r="N281" s="148" t="s">
        <v>836</v>
      </c>
      <c r="O281" s="149">
        <v>0.27200000000000002</v>
      </c>
      <c r="P281" s="149">
        <f>O281*H281</f>
        <v>8.3729760000000013</v>
      </c>
      <c r="Q281" s="149">
        <v>3.0000000000000001E-3</v>
      </c>
      <c r="R281" s="149">
        <f>Q281*H281</f>
        <v>9.2349000000000001E-2</v>
      </c>
      <c r="S281" s="149">
        <v>0</v>
      </c>
      <c r="T281" s="150">
        <f>S281*H281</f>
        <v>0</v>
      </c>
      <c r="AR281" s="18" t="s">
        <v>934</v>
      </c>
      <c r="AT281" s="18" t="s">
        <v>930</v>
      </c>
      <c r="AU281" s="18" t="s">
        <v>873</v>
      </c>
      <c r="AY281" s="18" t="s">
        <v>928</v>
      </c>
      <c r="BE281" s="151">
        <f>IF(N281="základní",J281,0)</f>
        <v>0</v>
      </c>
      <c r="BF281" s="151">
        <f>IF(N281="snížená",J281,0)</f>
        <v>0</v>
      </c>
      <c r="BG281" s="151">
        <f>IF(N281="zákl. přenesená",J281,0)</f>
        <v>0</v>
      </c>
      <c r="BH281" s="151">
        <f>IF(N281="sníž. přenesená",J281,0)</f>
        <v>0</v>
      </c>
      <c r="BI281" s="151">
        <f>IF(N281="nulová",J281,0)</f>
        <v>0</v>
      </c>
      <c r="BJ281" s="18" t="s">
        <v>814</v>
      </c>
      <c r="BK281" s="151">
        <f>ROUND(I281*H281,2)</f>
        <v>0</v>
      </c>
      <c r="BL281" s="18" t="s">
        <v>934</v>
      </c>
      <c r="BM281" s="18" t="s">
        <v>1189</v>
      </c>
    </row>
    <row r="282" spans="2:65" s="12" customFormat="1">
      <c r="B282" s="160"/>
      <c r="D282" s="168" t="s">
        <v>941</v>
      </c>
      <c r="E282" s="176" t="s">
        <v>795</v>
      </c>
      <c r="F282" s="177" t="s">
        <v>1190</v>
      </c>
      <c r="H282" s="178">
        <v>30.783000000000001</v>
      </c>
      <c r="L282" s="160"/>
      <c r="M282" s="164"/>
      <c r="N282" s="165"/>
      <c r="O282" s="165"/>
      <c r="P282" s="165"/>
      <c r="Q282" s="165"/>
      <c r="R282" s="165"/>
      <c r="S282" s="165"/>
      <c r="T282" s="166"/>
      <c r="AT282" s="161" t="s">
        <v>941</v>
      </c>
      <c r="AU282" s="161" t="s">
        <v>873</v>
      </c>
      <c r="AV282" s="12" t="s">
        <v>873</v>
      </c>
      <c r="AW282" s="12" t="s">
        <v>828</v>
      </c>
      <c r="AX282" s="12" t="s">
        <v>814</v>
      </c>
      <c r="AY282" s="161" t="s">
        <v>928</v>
      </c>
    </row>
    <row r="283" spans="2:65" s="1" customFormat="1" ht="31.5" customHeight="1">
      <c r="B283" s="140"/>
      <c r="C283" s="141" t="s">
        <v>1191</v>
      </c>
      <c r="D283" s="141" t="s">
        <v>930</v>
      </c>
      <c r="E283" s="142" t="s">
        <v>1192</v>
      </c>
      <c r="F283" s="143" t="s">
        <v>1193</v>
      </c>
      <c r="G283" s="144" t="s">
        <v>998</v>
      </c>
      <c r="H283" s="145">
        <v>182.446</v>
      </c>
      <c r="I283" s="146"/>
      <c r="J283" s="146">
        <f>ROUND(I283*H283,2)</f>
        <v>0</v>
      </c>
      <c r="K283" s="143" t="s">
        <v>939</v>
      </c>
      <c r="L283" s="32"/>
      <c r="M283" s="147" t="s">
        <v>795</v>
      </c>
      <c r="N283" s="148" t="s">
        <v>836</v>
      </c>
      <c r="O283" s="149">
        <v>0.47</v>
      </c>
      <c r="P283" s="149">
        <f>O283*H283</f>
        <v>85.749619999999993</v>
      </c>
      <c r="Q283" s="149">
        <v>1.8380000000000001E-2</v>
      </c>
      <c r="R283" s="149">
        <f>Q283*H283</f>
        <v>3.3533574800000001</v>
      </c>
      <c r="S283" s="149">
        <v>0</v>
      </c>
      <c r="T283" s="150">
        <f>S283*H283</f>
        <v>0</v>
      </c>
      <c r="AR283" s="18" t="s">
        <v>934</v>
      </c>
      <c r="AT283" s="18" t="s">
        <v>930</v>
      </c>
      <c r="AU283" s="18" t="s">
        <v>873</v>
      </c>
      <c r="AY283" s="18" t="s">
        <v>928</v>
      </c>
      <c r="BE283" s="151">
        <f>IF(N283="základní",J283,0)</f>
        <v>0</v>
      </c>
      <c r="BF283" s="151">
        <f>IF(N283="snížená",J283,0)</f>
        <v>0</v>
      </c>
      <c r="BG283" s="151">
        <f>IF(N283="zákl. přenesená",J283,0)</f>
        <v>0</v>
      </c>
      <c r="BH283" s="151">
        <f>IF(N283="sníž. přenesená",J283,0)</f>
        <v>0</v>
      </c>
      <c r="BI283" s="151">
        <f>IF(N283="nulová",J283,0)</f>
        <v>0</v>
      </c>
      <c r="BJ283" s="18" t="s">
        <v>814</v>
      </c>
      <c r="BK283" s="151">
        <f>ROUND(I283*H283,2)</f>
        <v>0</v>
      </c>
      <c r="BL283" s="18" t="s">
        <v>934</v>
      </c>
      <c r="BM283" s="18" t="s">
        <v>1194</v>
      </c>
    </row>
    <row r="284" spans="2:65" s="12" customFormat="1">
      <c r="B284" s="160"/>
      <c r="D284" s="168" t="s">
        <v>941</v>
      </c>
      <c r="E284" s="176" t="s">
        <v>795</v>
      </c>
      <c r="F284" s="177" t="s">
        <v>1195</v>
      </c>
      <c r="H284" s="178">
        <v>182.446</v>
      </c>
      <c r="L284" s="160"/>
      <c r="M284" s="164"/>
      <c r="N284" s="165"/>
      <c r="O284" s="165"/>
      <c r="P284" s="165"/>
      <c r="Q284" s="165"/>
      <c r="R284" s="165"/>
      <c r="S284" s="165"/>
      <c r="T284" s="166"/>
      <c r="AT284" s="161" t="s">
        <v>941</v>
      </c>
      <c r="AU284" s="161" t="s">
        <v>873</v>
      </c>
      <c r="AV284" s="12" t="s">
        <v>873</v>
      </c>
      <c r="AW284" s="12" t="s">
        <v>828</v>
      </c>
      <c r="AX284" s="12" t="s">
        <v>814</v>
      </c>
      <c r="AY284" s="161" t="s">
        <v>928</v>
      </c>
    </row>
    <row r="285" spans="2:65" s="1" customFormat="1" ht="22.5" customHeight="1">
      <c r="B285" s="140"/>
      <c r="C285" s="141" t="s">
        <v>1196</v>
      </c>
      <c r="D285" s="141" t="s">
        <v>930</v>
      </c>
      <c r="E285" s="142" t="s">
        <v>1197</v>
      </c>
      <c r="F285" s="143" t="s">
        <v>1198</v>
      </c>
      <c r="G285" s="144" t="s">
        <v>998</v>
      </c>
      <c r="H285" s="145">
        <v>3.03</v>
      </c>
      <c r="I285" s="146"/>
      <c r="J285" s="146">
        <f>ROUND(I285*H285,2)</f>
        <v>0</v>
      </c>
      <c r="K285" s="143" t="s">
        <v>939</v>
      </c>
      <c r="L285" s="32"/>
      <c r="M285" s="147" t="s">
        <v>795</v>
      </c>
      <c r="N285" s="148" t="s">
        <v>836</v>
      </c>
      <c r="O285" s="149">
        <v>1.218</v>
      </c>
      <c r="P285" s="149">
        <f>O285*H285</f>
        <v>3.6905399999999995</v>
      </c>
      <c r="Q285" s="149">
        <v>3.0450000000000001E-2</v>
      </c>
      <c r="R285" s="149">
        <f>Q285*H285</f>
        <v>9.2263499999999998E-2</v>
      </c>
      <c r="S285" s="149">
        <v>0</v>
      </c>
      <c r="T285" s="150">
        <f>S285*H285</f>
        <v>0</v>
      </c>
      <c r="AR285" s="18" t="s">
        <v>934</v>
      </c>
      <c r="AT285" s="18" t="s">
        <v>930</v>
      </c>
      <c r="AU285" s="18" t="s">
        <v>873</v>
      </c>
      <c r="AY285" s="18" t="s">
        <v>928</v>
      </c>
      <c r="BE285" s="151">
        <f>IF(N285="základní",J285,0)</f>
        <v>0</v>
      </c>
      <c r="BF285" s="151">
        <f>IF(N285="snížená",J285,0)</f>
        <v>0</v>
      </c>
      <c r="BG285" s="151">
        <f>IF(N285="zákl. přenesená",J285,0)</f>
        <v>0</v>
      </c>
      <c r="BH285" s="151">
        <f>IF(N285="sníž. přenesená",J285,0)</f>
        <v>0</v>
      </c>
      <c r="BI285" s="151">
        <f>IF(N285="nulová",J285,0)</f>
        <v>0</v>
      </c>
      <c r="BJ285" s="18" t="s">
        <v>814</v>
      </c>
      <c r="BK285" s="151">
        <f>ROUND(I285*H285,2)</f>
        <v>0</v>
      </c>
      <c r="BL285" s="18" t="s">
        <v>934</v>
      </c>
      <c r="BM285" s="18" t="s">
        <v>1199</v>
      </c>
    </row>
    <row r="286" spans="2:65" s="11" customFormat="1">
      <c r="B286" s="152"/>
      <c r="D286" s="153" t="s">
        <v>941</v>
      </c>
      <c r="E286" s="154" t="s">
        <v>795</v>
      </c>
      <c r="F286" s="155" t="s">
        <v>974</v>
      </c>
      <c r="H286" s="156" t="s">
        <v>795</v>
      </c>
      <c r="L286" s="152"/>
      <c r="M286" s="157"/>
      <c r="N286" s="158"/>
      <c r="O286" s="158"/>
      <c r="P286" s="158"/>
      <c r="Q286" s="158"/>
      <c r="R286" s="158"/>
      <c r="S286" s="158"/>
      <c r="T286" s="159"/>
      <c r="AT286" s="156" t="s">
        <v>941</v>
      </c>
      <c r="AU286" s="156" t="s">
        <v>873</v>
      </c>
      <c r="AV286" s="11" t="s">
        <v>814</v>
      </c>
      <c r="AW286" s="11" t="s">
        <v>828</v>
      </c>
      <c r="AX286" s="11" t="s">
        <v>865</v>
      </c>
      <c r="AY286" s="156" t="s">
        <v>928</v>
      </c>
    </row>
    <row r="287" spans="2:65" s="11" customFormat="1">
      <c r="B287" s="152"/>
      <c r="D287" s="153" t="s">
        <v>941</v>
      </c>
      <c r="E287" s="154" t="s">
        <v>795</v>
      </c>
      <c r="F287" s="155" t="s">
        <v>1200</v>
      </c>
      <c r="H287" s="156" t="s">
        <v>795</v>
      </c>
      <c r="L287" s="152"/>
      <c r="M287" s="157"/>
      <c r="N287" s="158"/>
      <c r="O287" s="158"/>
      <c r="P287" s="158"/>
      <c r="Q287" s="158"/>
      <c r="R287" s="158"/>
      <c r="S287" s="158"/>
      <c r="T287" s="159"/>
      <c r="AT287" s="156" t="s">
        <v>941</v>
      </c>
      <c r="AU287" s="156" t="s">
        <v>873</v>
      </c>
      <c r="AV287" s="11" t="s">
        <v>814</v>
      </c>
      <c r="AW287" s="11" t="s">
        <v>828</v>
      </c>
      <c r="AX287" s="11" t="s">
        <v>865</v>
      </c>
      <c r="AY287" s="156" t="s">
        <v>928</v>
      </c>
    </row>
    <row r="288" spans="2:65" s="12" customFormat="1">
      <c r="B288" s="160"/>
      <c r="D288" s="168" t="s">
        <v>941</v>
      </c>
      <c r="E288" s="176" t="s">
        <v>795</v>
      </c>
      <c r="F288" s="177" t="s">
        <v>1201</v>
      </c>
      <c r="H288" s="178">
        <v>3.03</v>
      </c>
      <c r="L288" s="160"/>
      <c r="M288" s="164"/>
      <c r="N288" s="165"/>
      <c r="O288" s="165"/>
      <c r="P288" s="165"/>
      <c r="Q288" s="165"/>
      <c r="R288" s="165"/>
      <c r="S288" s="165"/>
      <c r="T288" s="166"/>
      <c r="AT288" s="161" t="s">
        <v>941</v>
      </c>
      <c r="AU288" s="161" t="s">
        <v>873</v>
      </c>
      <c r="AV288" s="12" t="s">
        <v>873</v>
      </c>
      <c r="AW288" s="12" t="s">
        <v>828</v>
      </c>
      <c r="AX288" s="12" t="s">
        <v>814</v>
      </c>
      <c r="AY288" s="161" t="s">
        <v>928</v>
      </c>
    </row>
    <row r="289" spans="2:65" s="1" customFormat="1" ht="31.5" customHeight="1">
      <c r="B289" s="140"/>
      <c r="C289" s="141" t="s">
        <v>1202</v>
      </c>
      <c r="D289" s="141" t="s">
        <v>930</v>
      </c>
      <c r="E289" s="142" t="s">
        <v>1203</v>
      </c>
      <c r="F289" s="143" t="s">
        <v>1204</v>
      </c>
      <c r="G289" s="144" t="s">
        <v>998</v>
      </c>
      <c r="H289" s="145">
        <v>62.7</v>
      </c>
      <c r="I289" s="146"/>
      <c r="J289" s="146">
        <f>ROUND(I289*H289,2)</f>
        <v>0</v>
      </c>
      <c r="K289" s="143" t="s">
        <v>939</v>
      </c>
      <c r="L289" s="32"/>
      <c r="M289" s="147" t="s">
        <v>795</v>
      </c>
      <c r="N289" s="148" t="s">
        <v>836</v>
      </c>
      <c r="O289" s="149">
        <v>9.5000000000000001E-2</v>
      </c>
      <c r="P289" s="149">
        <f>O289*H289</f>
        <v>5.9565000000000001</v>
      </c>
      <c r="Q289" s="149">
        <v>2.5999999999999998E-4</v>
      </c>
      <c r="R289" s="149">
        <f>Q289*H289</f>
        <v>1.6302000000000001E-2</v>
      </c>
      <c r="S289" s="149">
        <v>0</v>
      </c>
      <c r="T289" s="150">
        <f>S289*H289</f>
        <v>0</v>
      </c>
      <c r="AR289" s="18" t="s">
        <v>934</v>
      </c>
      <c r="AT289" s="18" t="s">
        <v>930</v>
      </c>
      <c r="AU289" s="18" t="s">
        <v>873</v>
      </c>
      <c r="AY289" s="18" t="s">
        <v>928</v>
      </c>
      <c r="BE289" s="151">
        <f>IF(N289="základní",J289,0)</f>
        <v>0</v>
      </c>
      <c r="BF289" s="151">
        <f>IF(N289="snížená",J289,0)</f>
        <v>0</v>
      </c>
      <c r="BG289" s="151">
        <f>IF(N289="zákl. přenesená",J289,0)</f>
        <v>0</v>
      </c>
      <c r="BH289" s="151">
        <f>IF(N289="sníž. přenesená",J289,0)</f>
        <v>0</v>
      </c>
      <c r="BI289" s="151">
        <f>IF(N289="nulová",J289,0)</f>
        <v>0</v>
      </c>
      <c r="BJ289" s="18" t="s">
        <v>814</v>
      </c>
      <c r="BK289" s="151">
        <f>ROUND(I289*H289,2)</f>
        <v>0</v>
      </c>
      <c r="BL289" s="18" t="s">
        <v>934</v>
      </c>
      <c r="BM289" s="18" t="s">
        <v>1205</v>
      </c>
    </row>
    <row r="290" spans="2:65" s="11" customFormat="1">
      <c r="B290" s="152"/>
      <c r="D290" s="153" t="s">
        <v>941</v>
      </c>
      <c r="E290" s="154" t="s">
        <v>795</v>
      </c>
      <c r="F290" s="155" t="s">
        <v>1206</v>
      </c>
      <c r="H290" s="156" t="s">
        <v>795</v>
      </c>
      <c r="L290" s="152"/>
      <c r="M290" s="157"/>
      <c r="N290" s="158"/>
      <c r="O290" s="158"/>
      <c r="P290" s="158"/>
      <c r="Q290" s="158"/>
      <c r="R290" s="158"/>
      <c r="S290" s="158"/>
      <c r="T290" s="159"/>
      <c r="AT290" s="156" t="s">
        <v>941</v>
      </c>
      <c r="AU290" s="156" t="s">
        <v>873</v>
      </c>
      <c r="AV290" s="11" t="s">
        <v>814</v>
      </c>
      <c r="AW290" s="11" t="s">
        <v>828</v>
      </c>
      <c r="AX290" s="11" t="s">
        <v>865</v>
      </c>
      <c r="AY290" s="156" t="s">
        <v>928</v>
      </c>
    </row>
    <row r="291" spans="2:65" s="11" customFormat="1">
      <c r="B291" s="152"/>
      <c r="D291" s="153" t="s">
        <v>941</v>
      </c>
      <c r="E291" s="154" t="s">
        <v>795</v>
      </c>
      <c r="F291" s="155" t="s">
        <v>1207</v>
      </c>
      <c r="H291" s="156" t="s">
        <v>795</v>
      </c>
      <c r="L291" s="152"/>
      <c r="M291" s="157"/>
      <c r="N291" s="158"/>
      <c r="O291" s="158"/>
      <c r="P291" s="158"/>
      <c r="Q291" s="158"/>
      <c r="R291" s="158"/>
      <c r="S291" s="158"/>
      <c r="T291" s="159"/>
      <c r="AT291" s="156" t="s">
        <v>941</v>
      </c>
      <c r="AU291" s="156" t="s">
        <v>873</v>
      </c>
      <c r="AV291" s="11" t="s">
        <v>814</v>
      </c>
      <c r="AW291" s="11" t="s">
        <v>828</v>
      </c>
      <c r="AX291" s="11" t="s">
        <v>865</v>
      </c>
      <c r="AY291" s="156" t="s">
        <v>928</v>
      </c>
    </row>
    <row r="292" spans="2:65" s="12" customFormat="1">
      <c r="B292" s="160"/>
      <c r="D292" s="168" t="s">
        <v>941</v>
      </c>
      <c r="E292" s="176" t="s">
        <v>795</v>
      </c>
      <c r="F292" s="177" t="s">
        <v>1208</v>
      </c>
      <c r="H292" s="178">
        <v>62.7</v>
      </c>
      <c r="L292" s="160"/>
      <c r="M292" s="164"/>
      <c r="N292" s="165"/>
      <c r="O292" s="165"/>
      <c r="P292" s="165"/>
      <c r="Q292" s="165"/>
      <c r="R292" s="165"/>
      <c r="S292" s="165"/>
      <c r="T292" s="166"/>
      <c r="AT292" s="161" t="s">
        <v>941</v>
      </c>
      <c r="AU292" s="161" t="s">
        <v>873</v>
      </c>
      <c r="AV292" s="12" t="s">
        <v>873</v>
      </c>
      <c r="AW292" s="12" t="s">
        <v>828</v>
      </c>
      <c r="AX292" s="12" t="s">
        <v>814</v>
      </c>
      <c r="AY292" s="161" t="s">
        <v>928</v>
      </c>
    </row>
    <row r="293" spans="2:65" s="1" customFormat="1" ht="31.5" customHeight="1">
      <c r="B293" s="140"/>
      <c r="C293" s="141" t="s">
        <v>1209</v>
      </c>
      <c r="D293" s="141" t="s">
        <v>930</v>
      </c>
      <c r="E293" s="142" t="s">
        <v>1210</v>
      </c>
      <c r="F293" s="143" t="s">
        <v>1211</v>
      </c>
      <c r="G293" s="144" t="s">
        <v>998</v>
      </c>
      <c r="H293" s="145">
        <v>62.7</v>
      </c>
      <c r="I293" s="146"/>
      <c r="J293" s="146">
        <f>ROUND(I293*H293,2)</f>
        <v>0</v>
      </c>
      <c r="K293" s="143" t="s">
        <v>939</v>
      </c>
      <c r="L293" s="32"/>
      <c r="M293" s="147" t="s">
        <v>795</v>
      </c>
      <c r="N293" s="148" t="s">
        <v>836</v>
      </c>
      <c r="O293" s="149">
        <v>1.37</v>
      </c>
      <c r="P293" s="149">
        <f>O293*H293</f>
        <v>85.899000000000015</v>
      </c>
      <c r="Q293" s="149">
        <v>9.3699999999999999E-3</v>
      </c>
      <c r="R293" s="149">
        <f>Q293*H293</f>
        <v>0.58749899999999999</v>
      </c>
      <c r="S293" s="149">
        <v>0</v>
      </c>
      <c r="T293" s="150">
        <f>S293*H293</f>
        <v>0</v>
      </c>
      <c r="AR293" s="18" t="s">
        <v>934</v>
      </c>
      <c r="AT293" s="18" t="s">
        <v>930</v>
      </c>
      <c r="AU293" s="18" t="s">
        <v>873</v>
      </c>
      <c r="AY293" s="18" t="s">
        <v>928</v>
      </c>
      <c r="BE293" s="151">
        <f>IF(N293="základní",J293,0)</f>
        <v>0</v>
      </c>
      <c r="BF293" s="151">
        <f>IF(N293="snížená",J293,0)</f>
        <v>0</v>
      </c>
      <c r="BG293" s="151">
        <f>IF(N293="zákl. přenesená",J293,0)</f>
        <v>0</v>
      </c>
      <c r="BH293" s="151">
        <f>IF(N293="sníž. přenesená",J293,0)</f>
        <v>0</v>
      </c>
      <c r="BI293" s="151">
        <f>IF(N293="nulová",J293,0)</f>
        <v>0</v>
      </c>
      <c r="BJ293" s="18" t="s">
        <v>814</v>
      </c>
      <c r="BK293" s="151">
        <f>ROUND(I293*H293,2)</f>
        <v>0</v>
      </c>
      <c r="BL293" s="18" t="s">
        <v>934</v>
      </c>
      <c r="BM293" s="18" t="s">
        <v>1212</v>
      </c>
    </row>
    <row r="294" spans="2:65" s="11" customFormat="1">
      <c r="B294" s="152"/>
      <c r="D294" s="153" t="s">
        <v>941</v>
      </c>
      <c r="E294" s="154" t="s">
        <v>795</v>
      </c>
      <c r="F294" s="155" t="s">
        <v>1206</v>
      </c>
      <c r="H294" s="156" t="s">
        <v>795</v>
      </c>
      <c r="L294" s="152"/>
      <c r="M294" s="157"/>
      <c r="N294" s="158"/>
      <c r="O294" s="158"/>
      <c r="P294" s="158"/>
      <c r="Q294" s="158"/>
      <c r="R294" s="158"/>
      <c r="S294" s="158"/>
      <c r="T294" s="159"/>
      <c r="AT294" s="156" t="s">
        <v>941</v>
      </c>
      <c r="AU294" s="156" t="s">
        <v>873</v>
      </c>
      <c r="AV294" s="11" t="s">
        <v>814</v>
      </c>
      <c r="AW294" s="11" t="s">
        <v>828</v>
      </c>
      <c r="AX294" s="11" t="s">
        <v>865</v>
      </c>
      <c r="AY294" s="156" t="s">
        <v>928</v>
      </c>
    </row>
    <row r="295" spans="2:65" s="11" customFormat="1">
      <c r="B295" s="152"/>
      <c r="D295" s="153" t="s">
        <v>941</v>
      </c>
      <c r="E295" s="154" t="s">
        <v>795</v>
      </c>
      <c r="F295" s="155" t="s">
        <v>1213</v>
      </c>
      <c r="H295" s="156" t="s">
        <v>795</v>
      </c>
      <c r="L295" s="152"/>
      <c r="M295" s="157"/>
      <c r="N295" s="158"/>
      <c r="O295" s="158"/>
      <c r="P295" s="158"/>
      <c r="Q295" s="158"/>
      <c r="R295" s="158"/>
      <c r="S295" s="158"/>
      <c r="T295" s="159"/>
      <c r="AT295" s="156" t="s">
        <v>941</v>
      </c>
      <c r="AU295" s="156" t="s">
        <v>873</v>
      </c>
      <c r="AV295" s="11" t="s">
        <v>814</v>
      </c>
      <c r="AW295" s="11" t="s">
        <v>828</v>
      </c>
      <c r="AX295" s="11" t="s">
        <v>865</v>
      </c>
      <c r="AY295" s="156" t="s">
        <v>928</v>
      </c>
    </row>
    <row r="296" spans="2:65" s="12" customFormat="1">
      <c r="B296" s="160"/>
      <c r="D296" s="168" t="s">
        <v>941</v>
      </c>
      <c r="E296" s="176" t="s">
        <v>795</v>
      </c>
      <c r="F296" s="177" t="s">
        <v>1208</v>
      </c>
      <c r="H296" s="178">
        <v>62.7</v>
      </c>
      <c r="L296" s="160"/>
      <c r="M296" s="164"/>
      <c r="N296" s="165"/>
      <c r="O296" s="165"/>
      <c r="P296" s="165"/>
      <c r="Q296" s="165"/>
      <c r="R296" s="165"/>
      <c r="S296" s="165"/>
      <c r="T296" s="166"/>
      <c r="AT296" s="161" t="s">
        <v>941</v>
      </c>
      <c r="AU296" s="161" t="s">
        <v>873</v>
      </c>
      <c r="AV296" s="12" t="s">
        <v>873</v>
      </c>
      <c r="AW296" s="12" t="s">
        <v>828</v>
      </c>
      <c r="AX296" s="12" t="s">
        <v>814</v>
      </c>
      <c r="AY296" s="161" t="s">
        <v>928</v>
      </c>
    </row>
    <row r="297" spans="2:65" s="1" customFormat="1" ht="44.25" customHeight="1">
      <c r="B297" s="140"/>
      <c r="C297" s="179" t="s">
        <v>1214</v>
      </c>
      <c r="D297" s="179" t="s">
        <v>978</v>
      </c>
      <c r="E297" s="180" t="s">
        <v>1215</v>
      </c>
      <c r="F297" s="181" t="s">
        <v>1216</v>
      </c>
      <c r="G297" s="182" t="s">
        <v>998</v>
      </c>
      <c r="H297" s="183">
        <v>63.954000000000001</v>
      </c>
      <c r="I297" s="184"/>
      <c r="J297" s="184">
        <f>ROUND(I297*H297,2)</f>
        <v>0</v>
      </c>
      <c r="K297" s="181" t="s">
        <v>939</v>
      </c>
      <c r="L297" s="185"/>
      <c r="M297" s="186" t="s">
        <v>795</v>
      </c>
      <c r="N297" s="187" t="s">
        <v>836</v>
      </c>
      <c r="O297" s="149">
        <v>0</v>
      </c>
      <c r="P297" s="149">
        <f>O297*H297</f>
        <v>0</v>
      </c>
      <c r="Q297" s="149">
        <v>7.4999999999999997E-3</v>
      </c>
      <c r="R297" s="149">
        <f>Q297*H297</f>
        <v>0.479655</v>
      </c>
      <c r="S297" s="149">
        <v>0</v>
      </c>
      <c r="T297" s="150">
        <f>S297*H297</f>
        <v>0</v>
      </c>
      <c r="AR297" s="18" t="s">
        <v>970</v>
      </c>
      <c r="AT297" s="18" t="s">
        <v>978</v>
      </c>
      <c r="AU297" s="18" t="s">
        <v>873</v>
      </c>
      <c r="AY297" s="18" t="s">
        <v>928</v>
      </c>
      <c r="BE297" s="151">
        <f>IF(N297="základní",J297,0)</f>
        <v>0</v>
      </c>
      <c r="BF297" s="151">
        <f>IF(N297="snížená",J297,0)</f>
        <v>0</v>
      </c>
      <c r="BG297" s="151">
        <f>IF(N297="zákl. přenesená",J297,0)</f>
        <v>0</v>
      </c>
      <c r="BH297" s="151">
        <f>IF(N297="sníž. přenesená",J297,0)</f>
        <v>0</v>
      </c>
      <c r="BI297" s="151">
        <f>IF(N297="nulová",J297,0)</f>
        <v>0</v>
      </c>
      <c r="BJ297" s="18" t="s">
        <v>814</v>
      </c>
      <c r="BK297" s="151">
        <f>ROUND(I297*H297,2)</f>
        <v>0</v>
      </c>
      <c r="BL297" s="18" t="s">
        <v>934</v>
      </c>
      <c r="BM297" s="18" t="s">
        <v>1217</v>
      </c>
    </row>
    <row r="298" spans="2:65" s="12" customFormat="1">
      <c r="B298" s="160"/>
      <c r="D298" s="168" t="s">
        <v>941</v>
      </c>
      <c r="F298" s="177" t="s">
        <v>1218</v>
      </c>
      <c r="H298" s="178">
        <v>63.954000000000001</v>
      </c>
      <c r="L298" s="160"/>
      <c r="M298" s="164"/>
      <c r="N298" s="165"/>
      <c r="O298" s="165"/>
      <c r="P298" s="165"/>
      <c r="Q298" s="165"/>
      <c r="R298" s="165"/>
      <c r="S298" s="165"/>
      <c r="T298" s="166"/>
      <c r="AT298" s="161" t="s">
        <v>941</v>
      </c>
      <c r="AU298" s="161" t="s">
        <v>873</v>
      </c>
      <c r="AV298" s="12" t="s">
        <v>873</v>
      </c>
      <c r="AW298" s="12" t="s">
        <v>796</v>
      </c>
      <c r="AX298" s="12" t="s">
        <v>814</v>
      </c>
      <c r="AY298" s="161" t="s">
        <v>928</v>
      </c>
    </row>
    <row r="299" spans="2:65" s="1" customFormat="1" ht="31.5" customHeight="1">
      <c r="B299" s="140"/>
      <c r="C299" s="141" t="s">
        <v>1219</v>
      </c>
      <c r="D299" s="141" t="s">
        <v>930</v>
      </c>
      <c r="E299" s="142" t="s">
        <v>1220</v>
      </c>
      <c r="F299" s="143" t="s">
        <v>1221</v>
      </c>
      <c r="G299" s="144" t="s">
        <v>998</v>
      </c>
      <c r="H299" s="145">
        <v>77.599999999999994</v>
      </c>
      <c r="I299" s="146"/>
      <c r="J299" s="146">
        <f>ROUND(I299*H299,2)</f>
        <v>0</v>
      </c>
      <c r="K299" s="143" t="s">
        <v>939</v>
      </c>
      <c r="L299" s="32"/>
      <c r="M299" s="147" t="s">
        <v>795</v>
      </c>
      <c r="N299" s="148" t="s">
        <v>836</v>
      </c>
      <c r="O299" s="149">
        <v>0.24</v>
      </c>
      <c r="P299" s="149">
        <f>O299*H299</f>
        <v>18.623999999999999</v>
      </c>
      <c r="Q299" s="149">
        <v>1.146E-2</v>
      </c>
      <c r="R299" s="149">
        <f>Q299*H299</f>
        <v>0.88929599999999986</v>
      </c>
      <c r="S299" s="149">
        <v>0</v>
      </c>
      <c r="T299" s="150">
        <f>S299*H299</f>
        <v>0</v>
      </c>
      <c r="AR299" s="18" t="s">
        <v>934</v>
      </c>
      <c r="AT299" s="18" t="s">
        <v>930</v>
      </c>
      <c r="AU299" s="18" t="s">
        <v>873</v>
      </c>
      <c r="AY299" s="18" t="s">
        <v>928</v>
      </c>
      <c r="BE299" s="151">
        <f>IF(N299="základní",J299,0)</f>
        <v>0</v>
      </c>
      <c r="BF299" s="151">
        <f>IF(N299="snížená",J299,0)</f>
        <v>0</v>
      </c>
      <c r="BG299" s="151">
        <f>IF(N299="zákl. přenesená",J299,0)</f>
        <v>0</v>
      </c>
      <c r="BH299" s="151">
        <f>IF(N299="sníž. přenesená",J299,0)</f>
        <v>0</v>
      </c>
      <c r="BI299" s="151">
        <f>IF(N299="nulová",J299,0)</f>
        <v>0</v>
      </c>
      <c r="BJ299" s="18" t="s">
        <v>814</v>
      </c>
      <c r="BK299" s="151">
        <f>ROUND(I299*H299,2)</f>
        <v>0</v>
      </c>
      <c r="BL299" s="18" t="s">
        <v>934</v>
      </c>
      <c r="BM299" s="18" t="s">
        <v>1222</v>
      </c>
    </row>
    <row r="300" spans="2:65" s="11" customFormat="1">
      <c r="B300" s="152"/>
      <c r="D300" s="153" t="s">
        <v>941</v>
      </c>
      <c r="E300" s="154" t="s">
        <v>795</v>
      </c>
      <c r="F300" s="155" t="s">
        <v>1223</v>
      </c>
      <c r="H300" s="156" t="s">
        <v>795</v>
      </c>
      <c r="L300" s="152"/>
      <c r="M300" s="157"/>
      <c r="N300" s="158"/>
      <c r="O300" s="158"/>
      <c r="P300" s="158"/>
      <c r="Q300" s="158"/>
      <c r="R300" s="158"/>
      <c r="S300" s="158"/>
      <c r="T300" s="159"/>
      <c r="AT300" s="156" t="s">
        <v>941</v>
      </c>
      <c r="AU300" s="156" t="s">
        <v>873</v>
      </c>
      <c r="AV300" s="11" t="s">
        <v>814</v>
      </c>
      <c r="AW300" s="11" t="s">
        <v>828</v>
      </c>
      <c r="AX300" s="11" t="s">
        <v>865</v>
      </c>
      <c r="AY300" s="156" t="s">
        <v>928</v>
      </c>
    </row>
    <row r="301" spans="2:65" s="11" customFormat="1">
      <c r="B301" s="152"/>
      <c r="D301" s="153" t="s">
        <v>941</v>
      </c>
      <c r="E301" s="154" t="s">
        <v>795</v>
      </c>
      <c r="F301" s="155" t="s">
        <v>1028</v>
      </c>
      <c r="H301" s="156" t="s">
        <v>795</v>
      </c>
      <c r="L301" s="152"/>
      <c r="M301" s="157"/>
      <c r="N301" s="158"/>
      <c r="O301" s="158"/>
      <c r="P301" s="158"/>
      <c r="Q301" s="158"/>
      <c r="R301" s="158"/>
      <c r="S301" s="158"/>
      <c r="T301" s="159"/>
      <c r="AT301" s="156" t="s">
        <v>941</v>
      </c>
      <c r="AU301" s="156" t="s">
        <v>873</v>
      </c>
      <c r="AV301" s="11" t="s">
        <v>814</v>
      </c>
      <c r="AW301" s="11" t="s">
        <v>828</v>
      </c>
      <c r="AX301" s="11" t="s">
        <v>865</v>
      </c>
      <c r="AY301" s="156" t="s">
        <v>928</v>
      </c>
    </row>
    <row r="302" spans="2:65" s="12" customFormat="1">
      <c r="B302" s="160"/>
      <c r="D302" s="168" t="s">
        <v>941</v>
      </c>
      <c r="E302" s="176" t="s">
        <v>795</v>
      </c>
      <c r="F302" s="177" t="s">
        <v>1224</v>
      </c>
      <c r="H302" s="178">
        <v>77.599999999999994</v>
      </c>
      <c r="L302" s="160"/>
      <c r="M302" s="164"/>
      <c r="N302" s="165"/>
      <c r="O302" s="165"/>
      <c r="P302" s="165"/>
      <c r="Q302" s="165"/>
      <c r="R302" s="165"/>
      <c r="S302" s="165"/>
      <c r="T302" s="166"/>
      <c r="AT302" s="161" t="s">
        <v>941</v>
      </c>
      <c r="AU302" s="161" t="s">
        <v>873</v>
      </c>
      <c r="AV302" s="12" t="s">
        <v>873</v>
      </c>
      <c r="AW302" s="12" t="s">
        <v>828</v>
      </c>
      <c r="AX302" s="12" t="s">
        <v>814</v>
      </c>
      <c r="AY302" s="161" t="s">
        <v>928</v>
      </c>
    </row>
    <row r="303" spans="2:65" s="1" customFormat="1" ht="31.5" customHeight="1">
      <c r="B303" s="140"/>
      <c r="C303" s="141" t="s">
        <v>1225</v>
      </c>
      <c r="D303" s="141" t="s">
        <v>930</v>
      </c>
      <c r="E303" s="142" t="s">
        <v>1226</v>
      </c>
      <c r="F303" s="143" t="s">
        <v>1227</v>
      </c>
      <c r="G303" s="144" t="s">
        <v>998</v>
      </c>
      <c r="H303" s="145">
        <v>62.7</v>
      </c>
      <c r="I303" s="146"/>
      <c r="J303" s="146">
        <f>ROUND(I303*H303,2)</f>
        <v>0</v>
      </c>
      <c r="K303" s="143" t="s">
        <v>939</v>
      </c>
      <c r="L303" s="32"/>
      <c r="M303" s="147" t="s">
        <v>795</v>
      </c>
      <c r="N303" s="148" t="s">
        <v>836</v>
      </c>
      <c r="O303" s="149">
        <v>0.28499999999999998</v>
      </c>
      <c r="P303" s="149">
        <f>O303*H303</f>
        <v>17.869499999999999</v>
      </c>
      <c r="Q303" s="149">
        <v>2.6800000000000001E-3</v>
      </c>
      <c r="R303" s="149">
        <f>Q303*H303</f>
        <v>0.16803600000000002</v>
      </c>
      <c r="S303" s="149">
        <v>0</v>
      </c>
      <c r="T303" s="150">
        <f>S303*H303</f>
        <v>0</v>
      </c>
      <c r="AR303" s="18" t="s">
        <v>934</v>
      </c>
      <c r="AT303" s="18" t="s">
        <v>930</v>
      </c>
      <c r="AU303" s="18" t="s">
        <v>873</v>
      </c>
      <c r="AY303" s="18" t="s">
        <v>928</v>
      </c>
      <c r="BE303" s="151">
        <f>IF(N303="základní",J303,0)</f>
        <v>0</v>
      </c>
      <c r="BF303" s="151">
        <f>IF(N303="snížená",J303,0)</f>
        <v>0</v>
      </c>
      <c r="BG303" s="151">
        <f>IF(N303="zákl. přenesená",J303,0)</f>
        <v>0</v>
      </c>
      <c r="BH303" s="151">
        <f>IF(N303="sníž. přenesená",J303,0)</f>
        <v>0</v>
      </c>
      <c r="BI303" s="151">
        <f>IF(N303="nulová",J303,0)</f>
        <v>0</v>
      </c>
      <c r="BJ303" s="18" t="s">
        <v>814</v>
      </c>
      <c r="BK303" s="151">
        <f>ROUND(I303*H303,2)</f>
        <v>0</v>
      </c>
      <c r="BL303" s="18" t="s">
        <v>934</v>
      </c>
      <c r="BM303" s="18" t="s">
        <v>1228</v>
      </c>
    </row>
    <row r="304" spans="2:65" s="11" customFormat="1">
      <c r="B304" s="152"/>
      <c r="D304" s="153" t="s">
        <v>941</v>
      </c>
      <c r="E304" s="154" t="s">
        <v>795</v>
      </c>
      <c r="F304" s="155" t="s">
        <v>1206</v>
      </c>
      <c r="H304" s="156" t="s">
        <v>795</v>
      </c>
      <c r="L304" s="152"/>
      <c r="M304" s="157"/>
      <c r="N304" s="158"/>
      <c r="O304" s="158"/>
      <c r="P304" s="158"/>
      <c r="Q304" s="158"/>
      <c r="R304" s="158"/>
      <c r="S304" s="158"/>
      <c r="T304" s="159"/>
      <c r="AT304" s="156" t="s">
        <v>941</v>
      </c>
      <c r="AU304" s="156" t="s">
        <v>873</v>
      </c>
      <c r="AV304" s="11" t="s">
        <v>814</v>
      </c>
      <c r="AW304" s="11" t="s">
        <v>828</v>
      </c>
      <c r="AX304" s="11" t="s">
        <v>865</v>
      </c>
      <c r="AY304" s="156" t="s">
        <v>928</v>
      </c>
    </row>
    <row r="305" spans="2:65" s="11" customFormat="1">
      <c r="B305" s="152"/>
      <c r="D305" s="153" t="s">
        <v>941</v>
      </c>
      <c r="E305" s="154" t="s">
        <v>795</v>
      </c>
      <c r="F305" s="155" t="s">
        <v>1213</v>
      </c>
      <c r="H305" s="156" t="s">
        <v>795</v>
      </c>
      <c r="L305" s="152"/>
      <c r="M305" s="157"/>
      <c r="N305" s="158"/>
      <c r="O305" s="158"/>
      <c r="P305" s="158"/>
      <c r="Q305" s="158"/>
      <c r="R305" s="158"/>
      <c r="S305" s="158"/>
      <c r="T305" s="159"/>
      <c r="AT305" s="156" t="s">
        <v>941</v>
      </c>
      <c r="AU305" s="156" t="s">
        <v>873</v>
      </c>
      <c r="AV305" s="11" t="s">
        <v>814</v>
      </c>
      <c r="AW305" s="11" t="s">
        <v>828</v>
      </c>
      <c r="AX305" s="11" t="s">
        <v>865</v>
      </c>
      <c r="AY305" s="156" t="s">
        <v>928</v>
      </c>
    </row>
    <row r="306" spans="2:65" s="12" customFormat="1">
      <c r="B306" s="160"/>
      <c r="D306" s="168" t="s">
        <v>941</v>
      </c>
      <c r="E306" s="176" t="s">
        <v>795</v>
      </c>
      <c r="F306" s="177" t="s">
        <v>1208</v>
      </c>
      <c r="H306" s="178">
        <v>62.7</v>
      </c>
      <c r="L306" s="160"/>
      <c r="M306" s="164"/>
      <c r="N306" s="165"/>
      <c r="O306" s="165"/>
      <c r="P306" s="165"/>
      <c r="Q306" s="165"/>
      <c r="R306" s="165"/>
      <c r="S306" s="165"/>
      <c r="T306" s="166"/>
      <c r="AT306" s="161" t="s">
        <v>941</v>
      </c>
      <c r="AU306" s="161" t="s">
        <v>873</v>
      </c>
      <c r="AV306" s="12" t="s">
        <v>873</v>
      </c>
      <c r="AW306" s="12" t="s">
        <v>828</v>
      </c>
      <c r="AX306" s="12" t="s">
        <v>814</v>
      </c>
      <c r="AY306" s="161" t="s">
        <v>928</v>
      </c>
    </row>
    <row r="307" spans="2:65" s="1" customFormat="1" ht="31.5" customHeight="1">
      <c r="B307" s="140"/>
      <c r="C307" s="141" t="s">
        <v>1229</v>
      </c>
      <c r="D307" s="141" t="s">
        <v>930</v>
      </c>
      <c r="E307" s="142" t="s">
        <v>1230</v>
      </c>
      <c r="F307" s="143" t="s">
        <v>1231</v>
      </c>
      <c r="G307" s="144" t="s">
        <v>998</v>
      </c>
      <c r="H307" s="145">
        <v>192.577</v>
      </c>
      <c r="I307" s="146"/>
      <c r="J307" s="146">
        <f>ROUND(I307*H307,2)</f>
        <v>0</v>
      </c>
      <c r="K307" s="143" t="s">
        <v>939</v>
      </c>
      <c r="L307" s="32"/>
      <c r="M307" s="147" t="s">
        <v>795</v>
      </c>
      <c r="N307" s="148" t="s">
        <v>836</v>
      </c>
      <c r="O307" s="149">
        <v>7.3999999999999996E-2</v>
      </c>
      <c r="P307" s="149">
        <f>O307*H307</f>
        <v>14.250698</v>
      </c>
      <c r="Q307" s="149">
        <v>2.5999999999999998E-4</v>
      </c>
      <c r="R307" s="149">
        <f>Q307*H307</f>
        <v>5.0070019999999993E-2</v>
      </c>
      <c r="S307" s="149">
        <v>0</v>
      </c>
      <c r="T307" s="150">
        <f>S307*H307</f>
        <v>0</v>
      </c>
      <c r="AR307" s="18" t="s">
        <v>934</v>
      </c>
      <c r="AT307" s="18" t="s">
        <v>930</v>
      </c>
      <c r="AU307" s="18" t="s">
        <v>873</v>
      </c>
      <c r="AY307" s="18" t="s">
        <v>928</v>
      </c>
      <c r="BE307" s="151">
        <f>IF(N307="základní",J307,0)</f>
        <v>0</v>
      </c>
      <c r="BF307" s="151">
        <f>IF(N307="snížená",J307,0)</f>
        <v>0</v>
      </c>
      <c r="BG307" s="151">
        <f>IF(N307="zákl. přenesená",J307,0)</f>
        <v>0</v>
      </c>
      <c r="BH307" s="151">
        <f>IF(N307="sníž. přenesená",J307,0)</f>
        <v>0</v>
      </c>
      <c r="BI307" s="151">
        <f>IF(N307="nulová",J307,0)</f>
        <v>0</v>
      </c>
      <c r="BJ307" s="18" t="s">
        <v>814</v>
      </c>
      <c r="BK307" s="151">
        <f>ROUND(I307*H307,2)</f>
        <v>0</v>
      </c>
      <c r="BL307" s="18" t="s">
        <v>934</v>
      </c>
      <c r="BM307" s="18" t="s">
        <v>1232</v>
      </c>
    </row>
    <row r="308" spans="2:65" s="11" customFormat="1">
      <c r="B308" s="152"/>
      <c r="D308" s="153" t="s">
        <v>941</v>
      </c>
      <c r="E308" s="154" t="s">
        <v>795</v>
      </c>
      <c r="F308" s="155" t="s">
        <v>1233</v>
      </c>
      <c r="H308" s="156" t="s">
        <v>795</v>
      </c>
      <c r="L308" s="152"/>
      <c r="M308" s="157"/>
      <c r="N308" s="158"/>
      <c r="O308" s="158"/>
      <c r="P308" s="158"/>
      <c r="Q308" s="158"/>
      <c r="R308" s="158"/>
      <c r="S308" s="158"/>
      <c r="T308" s="159"/>
      <c r="AT308" s="156" t="s">
        <v>941</v>
      </c>
      <c r="AU308" s="156" t="s">
        <v>873</v>
      </c>
      <c r="AV308" s="11" t="s">
        <v>814</v>
      </c>
      <c r="AW308" s="11" t="s">
        <v>828</v>
      </c>
      <c r="AX308" s="11" t="s">
        <v>865</v>
      </c>
      <c r="AY308" s="156" t="s">
        <v>928</v>
      </c>
    </row>
    <row r="309" spans="2:65" s="11" customFormat="1">
      <c r="B309" s="152"/>
      <c r="D309" s="153" t="s">
        <v>941</v>
      </c>
      <c r="E309" s="154" t="s">
        <v>795</v>
      </c>
      <c r="F309" s="155" t="s">
        <v>1234</v>
      </c>
      <c r="H309" s="156" t="s">
        <v>795</v>
      </c>
      <c r="L309" s="152"/>
      <c r="M309" s="157"/>
      <c r="N309" s="158"/>
      <c r="O309" s="158"/>
      <c r="P309" s="158"/>
      <c r="Q309" s="158"/>
      <c r="R309" s="158"/>
      <c r="S309" s="158"/>
      <c r="T309" s="159"/>
      <c r="AT309" s="156" t="s">
        <v>941</v>
      </c>
      <c r="AU309" s="156" t="s">
        <v>873</v>
      </c>
      <c r="AV309" s="11" t="s">
        <v>814</v>
      </c>
      <c r="AW309" s="11" t="s">
        <v>828</v>
      </c>
      <c r="AX309" s="11" t="s">
        <v>865</v>
      </c>
      <c r="AY309" s="156" t="s">
        <v>928</v>
      </c>
    </row>
    <row r="310" spans="2:65" s="12" customFormat="1">
      <c r="B310" s="160"/>
      <c r="D310" s="153" t="s">
        <v>941</v>
      </c>
      <c r="E310" s="161" t="s">
        <v>795</v>
      </c>
      <c r="F310" s="162" t="s">
        <v>1235</v>
      </c>
      <c r="H310" s="163">
        <v>109.36</v>
      </c>
      <c r="L310" s="160"/>
      <c r="M310" s="164"/>
      <c r="N310" s="165"/>
      <c r="O310" s="165"/>
      <c r="P310" s="165"/>
      <c r="Q310" s="165"/>
      <c r="R310" s="165"/>
      <c r="S310" s="165"/>
      <c r="T310" s="166"/>
      <c r="AT310" s="161" t="s">
        <v>941</v>
      </c>
      <c r="AU310" s="161" t="s">
        <v>873</v>
      </c>
      <c r="AV310" s="12" t="s">
        <v>873</v>
      </c>
      <c r="AW310" s="12" t="s">
        <v>828</v>
      </c>
      <c r="AX310" s="12" t="s">
        <v>865</v>
      </c>
      <c r="AY310" s="161" t="s">
        <v>928</v>
      </c>
    </row>
    <row r="311" spans="2:65" s="11" customFormat="1">
      <c r="B311" s="152"/>
      <c r="D311" s="153" t="s">
        <v>941</v>
      </c>
      <c r="E311" s="154" t="s">
        <v>795</v>
      </c>
      <c r="F311" s="155" t="s">
        <v>1236</v>
      </c>
      <c r="H311" s="156" t="s">
        <v>795</v>
      </c>
      <c r="L311" s="152"/>
      <c r="M311" s="157"/>
      <c r="N311" s="158"/>
      <c r="O311" s="158"/>
      <c r="P311" s="158"/>
      <c r="Q311" s="158"/>
      <c r="R311" s="158"/>
      <c r="S311" s="158"/>
      <c r="T311" s="159"/>
      <c r="AT311" s="156" t="s">
        <v>941</v>
      </c>
      <c r="AU311" s="156" t="s">
        <v>873</v>
      </c>
      <c r="AV311" s="11" t="s">
        <v>814</v>
      </c>
      <c r="AW311" s="11" t="s">
        <v>828</v>
      </c>
      <c r="AX311" s="11" t="s">
        <v>865</v>
      </c>
      <c r="AY311" s="156" t="s">
        <v>928</v>
      </c>
    </row>
    <row r="312" spans="2:65" s="12" customFormat="1">
      <c r="B312" s="160"/>
      <c r="D312" s="153" t="s">
        <v>941</v>
      </c>
      <c r="E312" s="161" t="s">
        <v>795</v>
      </c>
      <c r="F312" s="162" t="s">
        <v>1237</v>
      </c>
      <c r="H312" s="163">
        <v>83.216999999999999</v>
      </c>
      <c r="L312" s="160"/>
      <c r="M312" s="164"/>
      <c r="N312" s="165"/>
      <c r="O312" s="165"/>
      <c r="P312" s="165"/>
      <c r="Q312" s="165"/>
      <c r="R312" s="165"/>
      <c r="S312" s="165"/>
      <c r="T312" s="166"/>
      <c r="AT312" s="161" t="s">
        <v>941</v>
      </c>
      <c r="AU312" s="161" t="s">
        <v>873</v>
      </c>
      <c r="AV312" s="12" t="s">
        <v>873</v>
      </c>
      <c r="AW312" s="12" t="s">
        <v>828</v>
      </c>
      <c r="AX312" s="12" t="s">
        <v>865</v>
      </c>
      <c r="AY312" s="161" t="s">
        <v>928</v>
      </c>
    </row>
    <row r="313" spans="2:65" s="13" customFormat="1">
      <c r="B313" s="167"/>
      <c r="D313" s="168" t="s">
        <v>941</v>
      </c>
      <c r="E313" s="169" t="s">
        <v>795</v>
      </c>
      <c r="F313" s="170" t="s">
        <v>948</v>
      </c>
      <c r="H313" s="171">
        <v>192.577</v>
      </c>
      <c r="L313" s="167"/>
      <c r="M313" s="172"/>
      <c r="N313" s="173"/>
      <c r="O313" s="173"/>
      <c r="P313" s="173"/>
      <c r="Q313" s="173"/>
      <c r="R313" s="173"/>
      <c r="S313" s="173"/>
      <c r="T313" s="174"/>
      <c r="AT313" s="175" t="s">
        <v>941</v>
      </c>
      <c r="AU313" s="175" t="s">
        <v>873</v>
      </c>
      <c r="AV313" s="13" t="s">
        <v>934</v>
      </c>
      <c r="AW313" s="13" t="s">
        <v>828</v>
      </c>
      <c r="AX313" s="13" t="s">
        <v>814</v>
      </c>
      <c r="AY313" s="175" t="s">
        <v>928</v>
      </c>
    </row>
    <row r="314" spans="2:65" s="1" customFormat="1" ht="31.5" customHeight="1">
      <c r="B314" s="140"/>
      <c r="C314" s="141" t="s">
        <v>1238</v>
      </c>
      <c r="D314" s="141" t="s">
        <v>930</v>
      </c>
      <c r="E314" s="142" t="s">
        <v>1239</v>
      </c>
      <c r="F314" s="143" t="s">
        <v>1240</v>
      </c>
      <c r="G314" s="144" t="s">
        <v>998</v>
      </c>
      <c r="H314" s="145">
        <v>109.36</v>
      </c>
      <c r="I314" s="146"/>
      <c r="J314" s="146">
        <f>ROUND(I314*H314,2)</f>
        <v>0</v>
      </c>
      <c r="K314" s="143" t="s">
        <v>939</v>
      </c>
      <c r="L314" s="32"/>
      <c r="M314" s="147" t="s">
        <v>795</v>
      </c>
      <c r="N314" s="148" t="s">
        <v>836</v>
      </c>
      <c r="O314" s="149">
        <v>0.33</v>
      </c>
      <c r="P314" s="149">
        <f>O314*H314</f>
        <v>36.088799999999999</v>
      </c>
      <c r="Q314" s="149">
        <v>4.8900000000000002E-3</v>
      </c>
      <c r="R314" s="149">
        <f>Q314*H314</f>
        <v>0.53477039999999998</v>
      </c>
      <c r="S314" s="149">
        <v>0</v>
      </c>
      <c r="T314" s="150">
        <f>S314*H314</f>
        <v>0</v>
      </c>
      <c r="AR314" s="18" t="s">
        <v>934</v>
      </c>
      <c r="AT314" s="18" t="s">
        <v>930</v>
      </c>
      <c r="AU314" s="18" t="s">
        <v>873</v>
      </c>
      <c r="AY314" s="18" t="s">
        <v>928</v>
      </c>
      <c r="BE314" s="151">
        <f>IF(N314="základní",J314,0)</f>
        <v>0</v>
      </c>
      <c r="BF314" s="151">
        <f>IF(N314="snížená",J314,0)</f>
        <v>0</v>
      </c>
      <c r="BG314" s="151">
        <f>IF(N314="zákl. přenesená",J314,0)</f>
        <v>0</v>
      </c>
      <c r="BH314" s="151">
        <f>IF(N314="sníž. přenesená",J314,0)</f>
        <v>0</v>
      </c>
      <c r="BI314" s="151">
        <f>IF(N314="nulová",J314,0)</f>
        <v>0</v>
      </c>
      <c r="BJ314" s="18" t="s">
        <v>814</v>
      </c>
      <c r="BK314" s="151">
        <f>ROUND(I314*H314,2)</f>
        <v>0</v>
      </c>
      <c r="BL314" s="18" t="s">
        <v>934</v>
      </c>
      <c r="BM314" s="18" t="s">
        <v>1241</v>
      </c>
    </row>
    <row r="315" spans="2:65" s="11" customFormat="1">
      <c r="B315" s="152"/>
      <c r="D315" s="153" t="s">
        <v>941</v>
      </c>
      <c r="E315" s="154" t="s">
        <v>795</v>
      </c>
      <c r="F315" s="155" t="s">
        <v>1242</v>
      </c>
      <c r="H315" s="156" t="s">
        <v>795</v>
      </c>
      <c r="L315" s="152"/>
      <c r="M315" s="157"/>
      <c r="N315" s="158"/>
      <c r="O315" s="158"/>
      <c r="P315" s="158"/>
      <c r="Q315" s="158"/>
      <c r="R315" s="158"/>
      <c r="S315" s="158"/>
      <c r="T315" s="159"/>
      <c r="AT315" s="156" t="s">
        <v>941</v>
      </c>
      <c r="AU315" s="156" t="s">
        <v>873</v>
      </c>
      <c r="AV315" s="11" t="s">
        <v>814</v>
      </c>
      <c r="AW315" s="11" t="s">
        <v>828</v>
      </c>
      <c r="AX315" s="11" t="s">
        <v>865</v>
      </c>
      <c r="AY315" s="156" t="s">
        <v>928</v>
      </c>
    </row>
    <row r="316" spans="2:65" s="12" customFormat="1">
      <c r="B316" s="160"/>
      <c r="D316" s="153" t="s">
        <v>941</v>
      </c>
      <c r="E316" s="161" t="s">
        <v>795</v>
      </c>
      <c r="F316" s="162" t="s">
        <v>1243</v>
      </c>
      <c r="H316" s="163">
        <v>61.29</v>
      </c>
      <c r="L316" s="160"/>
      <c r="M316" s="164"/>
      <c r="N316" s="165"/>
      <c r="O316" s="165"/>
      <c r="P316" s="165"/>
      <c r="Q316" s="165"/>
      <c r="R316" s="165"/>
      <c r="S316" s="165"/>
      <c r="T316" s="166"/>
      <c r="AT316" s="161" t="s">
        <v>941</v>
      </c>
      <c r="AU316" s="161" t="s">
        <v>873</v>
      </c>
      <c r="AV316" s="12" t="s">
        <v>873</v>
      </c>
      <c r="AW316" s="12" t="s">
        <v>828</v>
      </c>
      <c r="AX316" s="12" t="s">
        <v>865</v>
      </c>
      <c r="AY316" s="161" t="s">
        <v>928</v>
      </c>
    </row>
    <row r="317" spans="2:65" s="12" customFormat="1">
      <c r="B317" s="160"/>
      <c r="D317" s="153" t="s">
        <v>941</v>
      </c>
      <c r="E317" s="161" t="s">
        <v>795</v>
      </c>
      <c r="F317" s="162" t="s">
        <v>1244</v>
      </c>
      <c r="H317" s="163">
        <v>48.07</v>
      </c>
      <c r="L317" s="160"/>
      <c r="M317" s="164"/>
      <c r="N317" s="165"/>
      <c r="O317" s="165"/>
      <c r="P317" s="165"/>
      <c r="Q317" s="165"/>
      <c r="R317" s="165"/>
      <c r="S317" s="165"/>
      <c r="T317" s="166"/>
      <c r="AT317" s="161" t="s">
        <v>941</v>
      </c>
      <c r="AU317" s="161" t="s">
        <v>873</v>
      </c>
      <c r="AV317" s="12" t="s">
        <v>873</v>
      </c>
      <c r="AW317" s="12" t="s">
        <v>828</v>
      </c>
      <c r="AX317" s="12" t="s">
        <v>865</v>
      </c>
      <c r="AY317" s="161" t="s">
        <v>928</v>
      </c>
    </row>
    <row r="318" spans="2:65" s="13" customFormat="1">
      <c r="B318" s="167"/>
      <c r="D318" s="168" t="s">
        <v>941</v>
      </c>
      <c r="E318" s="169" t="s">
        <v>795</v>
      </c>
      <c r="F318" s="170" t="s">
        <v>948</v>
      </c>
      <c r="H318" s="171">
        <v>109.36</v>
      </c>
      <c r="L318" s="167"/>
      <c r="M318" s="172"/>
      <c r="N318" s="173"/>
      <c r="O318" s="173"/>
      <c r="P318" s="173"/>
      <c r="Q318" s="173"/>
      <c r="R318" s="173"/>
      <c r="S318" s="173"/>
      <c r="T318" s="174"/>
      <c r="AT318" s="175" t="s">
        <v>941</v>
      </c>
      <c r="AU318" s="175" t="s">
        <v>873</v>
      </c>
      <c r="AV318" s="13" t="s">
        <v>934</v>
      </c>
      <c r="AW318" s="13" t="s">
        <v>828</v>
      </c>
      <c r="AX318" s="13" t="s">
        <v>814</v>
      </c>
      <c r="AY318" s="175" t="s">
        <v>928</v>
      </c>
    </row>
    <row r="319" spans="2:65" s="1" customFormat="1" ht="31.5" customHeight="1">
      <c r="B319" s="140"/>
      <c r="C319" s="141" t="s">
        <v>1245</v>
      </c>
      <c r="D319" s="141" t="s">
        <v>930</v>
      </c>
      <c r="E319" s="142" t="s">
        <v>1246</v>
      </c>
      <c r="F319" s="143" t="s">
        <v>1247</v>
      </c>
      <c r="G319" s="144" t="s">
        <v>998</v>
      </c>
      <c r="H319" s="145">
        <v>34.750999999999998</v>
      </c>
      <c r="I319" s="146"/>
      <c r="J319" s="146">
        <f>ROUND(I319*H319,2)</f>
        <v>0</v>
      </c>
      <c r="K319" s="143" t="s">
        <v>939</v>
      </c>
      <c r="L319" s="32"/>
      <c r="M319" s="147" t="s">
        <v>795</v>
      </c>
      <c r="N319" s="148" t="s">
        <v>836</v>
      </c>
      <c r="O319" s="149">
        <v>1.04</v>
      </c>
      <c r="P319" s="149">
        <f>O319*H319</f>
        <v>36.141039999999997</v>
      </c>
      <c r="Q319" s="149">
        <v>8.3199999999999993E-3</v>
      </c>
      <c r="R319" s="149">
        <f>Q319*H319</f>
        <v>0.28912831999999994</v>
      </c>
      <c r="S319" s="149">
        <v>0</v>
      </c>
      <c r="T319" s="150">
        <f>S319*H319</f>
        <v>0</v>
      </c>
      <c r="AR319" s="18" t="s">
        <v>934</v>
      </c>
      <c r="AT319" s="18" t="s">
        <v>930</v>
      </c>
      <c r="AU319" s="18" t="s">
        <v>873</v>
      </c>
      <c r="AY319" s="18" t="s">
        <v>928</v>
      </c>
      <c r="BE319" s="151">
        <f>IF(N319="základní",J319,0)</f>
        <v>0</v>
      </c>
      <c r="BF319" s="151">
        <f>IF(N319="snížená",J319,0)</f>
        <v>0</v>
      </c>
      <c r="BG319" s="151">
        <f>IF(N319="zákl. přenesená",J319,0)</f>
        <v>0</v>
      </c>
      <c r="BH319" s="151">
        <f>IF(N319="sníž. přenesená",J319,0)</f>
        <v>0</v>
      </c>
      <c r="BI319" s="151">
        <f>IF(N319="nulová",J319,0)</f>
        <v>0</v>
      </c>
      <c r="BJ319" s="18" t="s">
        <v>814</v>
      </c>
      <c r="BK319" s="151">
        <f>ROUND(I319*H319,2)</f>
        <v>0</v>
      </c>
      <c r="BL319" s="18" t="s">
        <v>934</v>
      </c>
      <c r="BM319" s="18" t="s">
        <v>1248</v>
      </c>
    </row>
    <row r="320" spans="2:65" s="11" customFormat="1">
      <c r="B320" s="152"/>
      <c r="D320" s="153" t="s">
        <v>941</v>
      </c>
      <c r="E320" s="154" t="s">
        <v>795</v>
      </c>
      <c r="F320" s="155" t="s">
        <v>1233</v>
      </c>
      <c r="H320" s="156" t="s">
        <v>795</v>
      </c>
      <c r="L320" s="152"/>
      <c r="M320" s="157"/>
      <c r="N320" s="158"/>
      <c r="O320" s="158"/>
      <c r="P320" s="158"/>
      <c r="Q320" s="158"/>
      <c r="R320" s="158"/>
      <c r="S320" s="158"/>
      <c r="T320" s="159"/>
      <c r="AT320" s="156" t="s">
        <v>941</v>
      </c>
      <c r="AU320" s="156" t="s">
        <v>873</v>
      </c>
      <c r="AV320" s="11" t="s">
        <v>814</v>
      </c>
      <c r="AW320" s="11" t="s">
        <v>828</v>
      </c>
      <c r="AX320" s="11" t="s">
        <v>865</v>
      </c>
      <c r="AY320" s="156" t="s">
        <v>928</v>
      </c>
    </row>
    <row r="321" spans="2:65" s="11" customFormat="1">
      <c r="B321" s="152"/>
      <c r="D321" s="153" t="s">
        <v>941</v>
      </c>
      <c r="E321" s="154" t="s">
        <v>795</v>
      </c>
      <c r="F321" s="155" t="s">
        <v>1249</v>
      </c>
      <c r="H321" s="156" t="s">
        <v>795</v>
      </c>
      <c r="L321" s="152"/>
      <c r="M321" s="157"/>
      <c r="N321" s="158"/>
      <c r="O321" s="158"/>
      <c r="P321" s="158"/>
      <c r="Q321" s="158"/>
      <c r="R321" s="158"/>
      <c r="S321" s="158"/>
      <c r="T321" s="159"/>
      <c r="AT321" s="156" t="s">
        <v>941</v>
      </c>
      <c r="AU321" s="156" t="s">
        <v>873</v>
      </c>
      <c r="AV321" s="11" t="s">
        <v>814</v>
      </c>
      <c r="AW321" s="11" t="s">
        <v>828</v>
      </c>
      <c r="AX321" s="11" t="s">
        <v>865</v>
      </c>
      <c r="AY321" s="156" t="s">
        <v>928</v>
      </c>
    </row>
    <row r="322" spans="2:65" s="12" customFormat="1">
      <c r="B322" s="160"/>
      <c r="D322" s="153" t="s">
        <v>941</v>
      </c>
      <c r="E322" s="161" t="s">
        <v>795</v>
      </c>
      <c r="F322" s="162" t="s">
        <v>1250</v>
      </c>
      <c r="H322" s="163">
        <v>40.863999999999997</v>
      </c>
      <c r="L322" s="160"/>
      <c r="M322" s="164"/>
      <c r="N322" s="165"/>
      <c r="O322" s="165"/>
      <c r="P322" s="165"/>
      <c r="Q322" s="165"/>
      <c r="R322" s="165"/>
      <c r="S322" s="165"/>
      <c r="T322" s="166"/>
      <c r="AT322" s="161" t="s">
        <v>941</v>
      </c>
      <c r="AU322" s="161" t="s">
        <v>873</v>
      </c>
      <c r="AV322" s="12" t="s">
        <v>873</v>
      </c>
      <c r="AW322" s="12" t="s">
        <v>828</v>
      </c>
      <c r="AX322" s="12" t="s">
        <v>865</v>
      </c>
      <c r="AY322" s="161" t="s">
        <v>928</v>
      </c>
    </row>
    <row r="323" spans="2:65" s="11" customFormat="1">
      <c r="B323" s="152"/>
      <c r="D323" s="153" t="s">
        <v>941</v>
      </c>
      <c r="E323" s="154" t="s">
        <v>795</v>
      </c>
      <c r="F323" s="155" t="s">
        <v>1065</v>
      </c>
      <c r="H323" s="156" t="s">
        <v>795</v>
      </c>
      <c r="L323" s="152"/>
      <c r="M323" s="157"/>
      <c r="N323" s="158"/>
      <c r="O323" s="158"/>
      <c r="P323" s="158"/>
      <c r="Q323" s="158"/>
      <c r="R323" s="158"/>
      <c r="S323" s="158"/>
      <c r="T323" s="159"/>
      <c r="AT323" s="156" t="s">
        <v>941</v>
      </c>
      <c r="AU323" s="156" t="s">
        <v>873</v>
      </c>
      <c r="AV323" s="11" t="s">
        <v>814</v>
      </c>
      <c r="AW323" s="11" t="s">
        <v>828</v>
      </c>
      <c r="AX323" s="11" t="s">
        <v>865</v>
      </c>
      <c r="AY323" s="156" t="s">
        <v>928</v>
      </c>
    </row>
    <row r="324" spans="2:65" s="12" customFormat="1">
      <c r="B324" s="160"/>
      <c r="D324" s="153" t="s">
        <v>941</v>
      </c>
      <c r="E324" s="161" t="s">
        <v>795</v>
      </c>
      <c r="F324" s="162" t="s">
        <v>1251</v>
      </c>
      <c r="H324" s="163">
        <v>-10.478</v>
      </c>
      <c r="L324" s="160"/>
      <c r="M324" s="164"/>
      <c r="N324" s="165"/>
      <c r="O324" s="165"/>
      <c r="P324" s="165"/>
      <c r="Q324" s="165"/>
      <c r="R324" s="165"/>
      <c r="S324" s="165"/>
      <c r="T324" s="166"/>
      <c r="AT324" s="161" t="s">
        <v>941</v>
      </c>
      <c r="AU324" s="161" t="s">
        <v>873</v>
      </c>
      <c r="AV324" s="12" t="s">
        <v>873</v>
      </c>
      <c r="AW324" s="12" t="s">
        <v>828</v>
      </c>
      <c r="AX324" s="12" t="s">
        <v>865</v>
      </c>
      <c r="AY324" s="161" t="s">
        <v>928</v>
      </c>
    </row>
    <row r="325" spans="2:65" s="14" customFormat="1">
      <c r="B325" s="191"/>
      <c r="D325" s="153" t="s">
        <v>941</v>
      </c>
      <c r="E325" s="192" t="s">
        <v>795</v>
      </c>
      <c r="F325" s="193" t="s">
        <v>1095</v>
      </c>
      <c r="H325" s="194">
        <v>30.385999999999999</v>
      </c>
      <c r="L325" s="191"/>
      <c r="M325" s="195"/>
      <c r="N325" s="196"/>
      <c r="O325" s="196"/>
      <c r="P325" s="196"/>
      <c r="Q325" s="196"/>
      <c r="R325" s="196"/>
      <c r="S325" s="196"/>
      <c r="T325" s="197"/>
      <c r="AT325" s="192" t="s">
        <v>941</v>
      </c>
      <c r="AU325" s="192" t="s">
        <v>873</v>
      </c>
      <c r="AV325" s="14" t="s">
        <v>949</v>
      </c>
      <c r="AW325" s="14" t="s">
        <v>828</v>
      </c>
      <c r="AX325" s="14" t="s">
        <v>865</v>
      </c>
      <c r="AY325" s="192" t="s">
        <v>928</v>
      </c>
    </row>
    <row r="326" spans="2:65" s="11" customFormat="1">
      <c r="B326" s="152"/>
      <c r="D326" s="153" t="s">
        <v>941</v>
      </c>
      <c r="E326" s="154" t="s">
        <v>795</v>
      </c>
      <c r="F326" s="155" t="s">
        <v>1252</v>
      </c>
      <c r="H326" s="156" t="s">
        <v>795</v>
      </c>
      <c r="L326" s="152"/>
      <c r="M326" s="157"/>
      <c r="N326" s="158"/>
      <c r="O326" s="158"/>
      <c r="P326" s="158"/>
      <c r="Q326" s="158"/>
      <c r="R326" s="158"/>
      <c r="S326" s="158"/>
      <c r="T326" s="159"/>
      <c r="AT326" s="156" t="s">
        <v>941</v>
      </c>
      <c r="AU326" s="156" t="s">
        <v>873</v>
      </c>
      <c r="AV326" s="11" t="s">
        <v>814</v>
      </c>
      <c r="AW326" s="11" t="s">
        <v>828</v>
      </c>
      <c r="AX326" s="11" t="s">
        <v>865</v>
      </c>
      <c r="AY326" s="156" t="s">
        <v>928</v>
      </c>
    </row>
    <row r="327" spans="2:65" s="12" customFormat="1">
      <c r="B327" s="160"/>
      <c r="D327" s="153" t="s">
        <v>941</v>
      </c>
      <c r="E327" s="161" t="s">
        <v>795</v>
      </c>
      <c r="F327" s="162" t="s">
        <v>1253</v>
      </c>
      <c r="H327" s="163">
        <v>4.8079999999999998</v>
      </c>
      <c r="L327" s="160"/>
      <c r="M327" s="164"/>
      <c r="N327" s="165"/>
      <c r="O327" s="165"/>
      <c r="P327" s="165"/>
      <c r="Q327" s="165"/>
      <c r="R327" s="165"/>
      <c r="S327" s="165"/>
      <c r="T327" s="166"/>
      <c r="AT327" s="161" t="s">
        <v>941</v>
      </c>
      <c r="AU327" s="161" t="s">
        <v>873</v>
      </c>
      <c r="AV327" s="12" t="s">
        <v>873</v>
      </c>
      <c r="AW327" s="12" t="s">
        <v>828</v>
      </c>
      <c r="AX327" s="12" t="s">
        <v>865</v>
      </c>
      <c r="AY327" s="161" t="s">
        <v>928</v>
      </c>
    </row>
    <row r="328" spans="2:65" s="11" customFormat="1">
      <c r="B328" s="152"/>
      <c r="D328" s="153" t="s">
        <v>941</v>
      </c>
      <c r="E328" s="154" t="s">
        <v>795</v>
      </c>
      <c r="F328" s="155" t="s">
        <v>1065</v>
      </c>
      <c r="H328" s="156" t="s">
        <v>795</v>
      </c>
      <c r="L328" s="152"/>
      <c r="M328" s="157"/>
      <c r="N328" s="158"/>
      <c r="O328" s="158"/>
      <c r="P328" s="158"/>
      <c r="Q328" s="158"/>
      <c r="R328" s="158"/>
      <c r="S328" s="158"/>
      <c r="T328" s="159"/>
      <c r="AT328" s="156" t="s">
        <v>941</v>
      </c>
      <c r="AU328" s="156" t="s">
        <v>873</v>
      </c>
      <c r="AV328" s="11" t="s">
        <v>814</v>
      </c>
      <c r="AW328" s="11" t="s">
        <v>828</v>
      </c>
      <c r="AX328" s="11" t="s">
        <v>865</v>
      </c>
      <c r="AY328" s="156" t="s">
        <v>928</v>
      </c>
    </row>
    <row r="329" spans="2:65" s="12" customFormat="1">
      <c r="B329" s="160"/>
      <c r="D329" s="153" t="s">
        <v>941</v>
      </c>
      <c r="E329" s="161" t="s">
        <v>795</v>
      </c>
      <c r="F329" s="162" t="s">
        <v>1254</v>
      </c>
      <c r="H329" s="163">
        <v>-0.443</v>
      </c>
      <c r="L329" s="160"/>
      <c r="M329" s="164"/>
      <c r="N329" s="165"/>
      <c r="O329" s="165"/>
      <c r="P329" s="165"/>
      <c r="Q329" s="165"/>
      <c r="R329" s="165"/>
      <c r="S329" s="165"/>
      <c r="T329" s="166"/>
      <c r="AT329" s="161" t="s">
        <v>941</v>
      </c>
      <c r="AU329" s="161" t="s">
        <v>873</v>
      </c>
      <c r="AV329" s="12" t="s">
        <v>873</v>
      </c>
      <c r="AW329" s="12" t="s">
        <v>828</v>
      </c>
      <c r="AX329" s="12" t="s">
        <v>865</v>
      </c>
      <c r="AY329" s="161" t="s">
        <v>928</v>
      </c>
    </row>
    <row r="330" spans="2:65" s="14" customFormat="1">
      <c r="B330" s="191"/>
      <c r="D330" s="153" t="s">
        <v>941</v>
      </c>
      <c r="E330" s="192" t="s">
        <v>795</v>
      </c>
      <c r="F330" s="193" t="s">
        <v>1095</v>
      </c>
      <c r="H330" s="194">
        <v>4.3650000000000002</v>
      </c>
      <c r="L330" s="191"/>
      <c r="M330" s="195"/>
      <c r="N330" s="196"/>
      <c r="O330" s="196"/>
      <c r="P330" s="196"/>
      <c r="Q330" s="196"/>
      <c r="R330" s="196"/>
      <c r="S330" s="196"/>
      <c r="T330" s="197"/>
      <c r="AT330" s="192" t="s">
        <v>941</v>
      </c>
      <c r="AU330" s="192" t="s">
        <v>873</v>
      </c>
      <c r="AV330" s="14" t="s">
        <v>949</v>
      </c>
      <c r="AW330" s="14" t="s">
        <v>828</v>
      </c>
      <c r="AX330" s="14" t="s">
        <v>865</v>
      </c>
      <c r="AY330" s="192" t="s">
        <v>928</v>
      </c>
    </row>
    <row r="331" spans="2:65" s="13" customFormat="1">
      <c r="B331" s="167"/>
      <c r="D331" s="168" t="s">
        <v>941</v>
      </c>
      <c r="E331" s="169" t="s">
        <v>795</v>
      </c>
      <c r="F331" s="170" t="s">
        <v>948</v>
      </c>
      <c r="H331" s="171">
        <v>34.750999999999998</v>
      </c>
      <c r="L331" s="167"/>
      <c r="M331" s="172"/>
      <c r="N331" s="173"/>
      <c r="O331" s="173"/>
      <c r="P331" s="173"/>
      <c r="Q331" s="173"/>
      <c r="R331" s="173"/>
      <c r="S331" s="173"/>
      <c r="T331" s="174"/>
      <c r="AT331" s="175" t="s">
        <v>941</v>
      </c>
      <c r="AU331" s="175" t="s">
        <v>873</v>
      </c>
      <c r="AV331" s="13" t="s">
        <v>934</v>
      </c>
      <c r="AW331" s="13" t="s">
        <v>828</v>
      </c>
      <c r="AX331" s="13" t="s">
        <v>814</v>
      </c>
      <c r="AY331" s="175" t="s">
        <v>928</v>
      </c>
    </row>
    <row r="332" spans="2:65" s="1" customFormat="1" ht="44.25" customHeight="1">
      <c r="B332" s="140"/>
      <c r="C332" s="179" t="s">
        <v>1255</v>
      </c>
      <c r="D332" s="179" t="s">
        <v>978</v>
      </c>
      <c r="E332" s="180" t="s">
        <v>1256</v>
      </c>
      <c r="F332" s="181" t="s">
        <v>1257</v>
      </c>
      <c r="G332" s="182" t="s">
        <v>998</v>
      </c>
      <c r="H332" s="183">
        <v>30.994</v>
      </c>
      <c r="I332" s="184"/>
      <c r="J332" s="184">
        <f>ROUND(I332*H332,2)</f>
        <v>0</v>
      </c>
      <c r="K332" s="181" t="s">
        <v>939</v>
      </c>
      <c r="L332" s="185"/>
      <c r="M332" s="186" t="s">
        <v>795</v>
      </c>
      <c r="N332" s="187" t="s">
        <v>836</v>
      </c>
      <c r="O332" s="149">
        <v>0</v>
      </c>
      <c r="P332" s="149">
        <f>O332*H332</f>
        <v>0</v>
      </c>
      <c r="Q332" s="149">
        <v>1.6999999999999999E-3</v>
      </c>
      <c r="R332" s="149">
        <f>Q332*H332</f>
        <v>5.2689799999999995E-2</v>
      </c>
      <c r="S332" s="149">
        <v>0</v>
      </c>
      <c r="T332" s="150">
        <f>S332*H332</f>
        <v>0</v>
      </c>
      <c r="AR332" s="18" t="s">
        <v>970</v>
      </c>
      <c r="AT332" s="18" t="s">
        <v>978</v>
      </c>
      <c r="AU332" s="18" t="s">
        <v>873</v>
      </c>
      <c r="AY332" s="18" t="s">
        <v>928</v>
      </c>
      <c r="BE332" s="151">
        <f>IF(N332="základní",J332,0)</f>
        <v>0</v>
      </c>
      <c r="BF332" s="151">
        <f>IF(N332="snížená",J332,0)</f>
        <v>0</v>
      </c>
      <c r="BG332" s="151">
        <f>IF(N332="zákl. přenesená",J332,0)</f>
        <v>0</v>
      </c>
      <c r="BH332" s="151">
        <f>IF(N332="sníž. přenesená",J332,0)</f>
        <v>0</v>
      </c>
      <c r="BI332" s="151">
        <f>IF(N332="nulová",J332,0)</f>
        <v>0</v>
      </c>
      <c r="BJ332" s="18" t="s">
        <v>814</v>
      </c>
      <c r="BK332" s="151">
        <f>ROUND(I332*H332,2)</f>
        <v>0</v>
      </c>
      <c r="BL332" s="18" t="s">
        <v>934</v>
      </c>
      <c r="BM332" s="18" t="s">
        <v>1258</v>
      </c>
    </row>
    <row r="333" spans="2:65" s="12" customFormat="1">
      <c r="B333" s="160"/>
      <c r="D333" s="153" t="s">
        <v>941</v>
      </c>
      <c r="E333" s="161" t="s">
        <v>795</v>
      </c>
      <c r="F333" s="162" t="s">
        <v>1259</v>
      </c>
      <c r="H333" s="163">
        <v>30.385999999999999</v>
      </c>
      <c r="L333" s="160"/>
      <c r="M333" s="164"/>
      <c r="N333" s="165"/>
      <c r="O333" s="165"/>
      <c r="P333" s="165"/>
      <c r="Q333" s="165"/>
      <c r="R333" s="165"/>
      <c r="S333" s="165"/>
      <c r="T333" s="166"/>
      <c r="AT333" s="161" t="s">
        <v>941</v>
      </c>
      <c r="AU333" s="161" t="s">
        <v>873</v>
      </c>
      <c r="AV333" s="12" t="s">
        <v>873</v>
      </c>
      <c r="AW333" s="12" t="s">
        <v>828</v>
      </c>
      <c r="AX333" s="12" t="s">
        <v>814</v>
      </c>
      <c r="AY333" s="161" t="s">
        <v>928</v>
      </c>
    </row>
    <row r="334" spans="2:65" s="12" customFormat="1">
      <c r="B334" s="160"/>
      <c r="D334" s="168" t="s">
        <v>941</v>
      </c>
      <c r="F334" s="177" t="s">
        <v>1260</v>
      </c>
      <c r="H334" s="178">
        <v>30.994</v>
      </c>
      <c r="L334" s="160"/>
      <c r="M334" s="164"/>
      <c r="N334" s="165"/>
      <c r="O334" s="165"/>
      <c r="P334" s="165"/>
      <c r="Q334" s="165"/>
      <c r="R334" s="165"/>
      <c r="S334" s="165"/>
      <c r="T334" s="166"/>
      <c r="AT334" s="161" t="s">
        <v>941</v>
      </c>
      <c r="AU334" s="161" t="s">
        <v>873</v>
      </c>
      <c r="AV334" s="12" t="s">
        <v>873</v>
      </c>
      <c r="AW334" s="12" t="s">
        <v>796</v>
      </c>
      <c r="AX334" s="12" t="s">
        <v>814</v>
      </c>
      <c r="AY334" s="161" t="s">
        <v>928</v>
      </c>
    </row>
    <row r="335" spans="2:65" s="1" customFormat="1" ht="44.25" customHeight="1">
      <c r="B335" s="140"/>
      <c r="C335" s="179" t="s">
        <v>1261</v>
      </c>
      <c r="D335" s="179" t="s">
        <v>978</v>
      </c>
      <c r="E335" s="180" t="s">
        <v>1262</v>
      </c>
      <c r="F335" s="181" t="s">
        <v>1263</v>
      </c>
      <c r="G335" s="182" t="s">
        <v>998</v>
      </c>
      <c r="H335" s="183">
        <v>4.452</v>
      </c>
      <c r="I335" s="184"/>
      <c r="J335" s="184">
        <f>ROUND(I335*H335,2)</f>
        <v>0</v>
      </c>
      <c r="K335" s="181" t="s">
        <v>939</v>
      </c>
      <c r="L335" s="185"/>
      <c r="M335" s="186" t="s">
        <v>795</v>
      </c>
      <c r="N335" s="187" t="s">
        <v>836</v>
      </c>
      <c r="O335" s="149">
        <v>0</v>
      </c>
      <c r="P335" s="149">
        <f>O335*H335</f>
        <v>0</v>
      </c>
      <c r="Q335" s="149">
        <v>3.0000000000000001E-3</v>
      </c>
      <c r="R335" s="149">
        <f>Q335*H335</f>
        <v>1.3356E-2</v>
      </c>
      <c r="S335" s="149">
        <v>0</v>
      </c>
      <c r="T335" s="150">
        <f>S335*H335</f>
        <v>0</v>
      </c>
      <c r="AR335" s="18" t="s">
        <v>970</v>
      </c>
      <c r="AT335" s="18" t="s">
        <v>978</v>
      </c>
      <c r="AU335" s="18" t="s">
        <v>873</v>
      </c>
      <c r="AY335" s="18" t="s">
        <v>928</v>
      </c>
      <c r="BE335" s="151">
        <f>IF(N335="základní",J335,0)</f>
        <v>0</v>
      </c>
      <c r="BF335" s="151">
        <f>IF(N335="snížená",J335,0)</f>
        <v>0</v>
      </c>
      <c r="BG335" s="151">
        <f>IF(N335="zákl. přenesená",J335,0)</f>
        <v>0</v>
      </c>
      <c r="BH335" s="151">
        <f>IF(N335="sníž. přenesená",J335,0)</f>
        <v>0</v>
      </c>
      <c r="BI335" s="151">
        <f>IF(N335="nulová",J335,0)</f>
        <v>0</v>
      </c>
      <c r="BJ335" s="18" t="s">
        <v>814</v>
      </c>
      <c r="BK335" s="151">
        <f>ROUND(I335*H335,2)</f>
        <v>0</v>
      </c>
      <c r="BL335" s="18" t="s">
        <v>934</v>
      </c>
      <c r="BM335" s="18" t="s">
        <v>1264</v>
      </c>
    </row>
    <row r="336" spans="2:65" s="12" customFormat="1">
      <c r="B336" s="160"/>
      <c r="D336" s="153" t="s">
        <v>941</v>
      </c>
      <c r="E336" s="161" t="s">
        <v>795</v>
      </c>
      <c r="F336" s="162" t="s">
        <v>1265</v>
      </c>
      <c r="H336" s="163">
        <v>4.3650000000000002</v>
      </c>
      <c r="L336" s="160"/>
      <c r="M336" s="164"/>
      <c r="N336" s="165"/>
      <c r="O336" s="165"/>
      <c r="P336" s="165"/>
      <c r="Q336" s="165"/>
      <c r="R336" s="165"/>
      <c r="S336" s="165"/>
      <c r="T336" s="166"/>
      <c r="AT336" s="161" t="s">
        <v>941</v>
      </c>
      <c r="AU336" s="161" t="s">
        <v>873</v>
      </c>
      <c r="AV336" s="12" t="s">
        <v>873</v>
      </c>
      <c r="AW336" s="12" t="s">
        <v>828</v>
      </c>
      <c r="AX336" s="12" t="s">
        <v>814</v>
      </c>
      <c r="AY336" s="161" t="s">
        <v>928</v>
      </c>
    </row>
    <row r="337" spans="2:65" s="12" customFormat="1">
      <c r="B337" s="160"/>
      <c r="D337" s="168" t="s">
        <v>941</v>
      </c>
      <c r="F337" s="177" t="s">
        <v>1266</v>
      </c>
      <c r="H337" s="178">
        <v>4.452</v>
      </c>
      <c r="L337" s="160"/>
      <c r="M337" s="164"/>
      <c r="N337" s="165"/>
      <c r="O337" s="165"/>
      <c r="P337" s="165"/>
      <c r="Q337" s="165"/>
      <c r="R337" s="165"/>
      <c r="S337" s="165"/>
      <c r="T337" s="166"/>
      <c r="AT337" s="161" t="s">
        <v>941</v>
      </c>
      <c r="AU337" s="161" t="s">
        <v>873</v>
      </c>
      <c r="AV337" s="12" t="s">
        <v>873</v>
      </c>
      <c r="AW337" s="12" t="s">
        <v>796</v>
      </c>
      <c r="AX337" s="12" t="s">
        <v>814</v>
      </c>
      <c r="AY337" s="161" t="s">
        <v>928</v>
      </c>
    </row>
    <row r="338" spans="2:65" s="1" customFormat="1" ht="31.5" customHeight="1">
      <c r="B338" s="140"/>
      <c r="C338" s="141" t="s">
        <v>1267</v>
      </c>
      <c r="D338" s="141" t="s">
        <v>930</v>
      </c>
      <c r="E338" s="142" t="s">
        <v>1268</v>
      </c>
      <c r="F338" s="143" t="s">
        <v>1269</v>
      </c>
      <c r="G338" s="144" t="s">
        <v>1049</v>
      </c>
      <c r="H338" s="145">
        <v>75.290000000000006</v>
      </c>
      <c r="I338" s="146"/>
      <c r="J338" s="146">
        <f>ROUND(I338*H338,2)</f>
        <v>0</v>
      </c>
      <c r="K338" s="143" t="s">
        <v>939</v>
      </c>
      <c r="L338" s="32"/>
      <c r="M338" s="147" t="s">
        <v>795</v>
      </c>
      <c r="N338" s="148" t="s">
        <v>836</v>
      </c>
      <c r="O338" s="149">
        <v>0.3</v>
      </c>
      <c r="P338" s="149">
        <f>O338*H338</f>
        <v>22.587</v>
      </c>
      <c r="Q338" s="149">
        <v>1.6800000000000001E-3</v>
      </c>
      <c r="R338" s="149">
        <f>Q338*H338</f>
        <v>0.12648720000000002</v>
      </c>
      <c r="S338" s="149">
        <v>0</v>
      </c>
      <c r="T338" s="150">
        <f>S338*H338</f>
        <v>0</v>
      </c>
      <c r="AR338" s="18" t="s">
        <v>934</v>
      </c>
      <c r="AT338" s="18" t="s">
        <v>930</v>
      </c>
      <c r="AU338" s="18" t="s">
        <v>873</v>
      </c>
      <c r="AY338" s="18" t="s">
        <v>928</v>
      </c>
      <c r="BE338" s="151">
        <f>IF(N338="základní",J338,0)</f>
        <v>0</v>
      </c>
      <c r="BF338" s="151">
        <f>IF(N338="snížená",J338,0)</f>
        <v>0</v>
      </c>
      <c r="BG338" s="151">
        <f>IF(N338="zákl. přenesená",J338,0)</f>
        <v>0</v>
      </c>
      <c r="BH338" s="151">
        <f>IF(N338="sníž. přenesená",J338,0)</f>
        <v>0</v>
      </c>
      <c r="BI338" s="151">
        <f>IF(N338="nulová",J338,0)</f>
        <v>0</v>
      </c>
      <c r="BJ338" s="18" t="s">
        <v>814</v>
      </c>
      <c r="BK338" s="151">
        <f>ROUND(I338*H338,2)</f>
        <v>0</v>
      </c>
      <c r="BL338" s="18" t="s">
        <v>934</v>
      </c>
      <c r="BM338" s="18" t="s">
        <v>1270</v>
      </c>
    </row>
    <row r="339" spans="2:65" s="11" customFormat="1">
      <c r="B339" s="152"/>
      <c r="D339" s="153" t="s">
        <v>941</v>
      </c>
      <c r="E339" s="154" t="s">
        <v>795</v>
      </c>
      <c r="F339" s="155" t="s">
        <v>1233</v>
      </c>
      <c r="H339" s="156" t="s">
        <v>795</v>
      </c>
      <c r="L339" s="152"/>
      <c r="M339" s="157"/>
      <c r="N339" s="158"/>
      <c r="O339" s="158"/>
      <c r="P339" s="158"/>
      <c r="Q339" s="158"/>
      <c r="R339" s="158"/>
      <c r="S339" s="158"/>
      <c r="T339" s="159"/>
      <c r="AT339" s="156" t="s">
        <v>941</v>
      </c>
      <c r="AU339" s="156" t="s">
        <v>873</v>
      </c>
      <c r="AV339" s="11" t="s">
        <v>814</v>
      </c>
      <c r="AW339" s="11" t="s">
        <v>828</v>
      </c>
      <c r="AX339" s="11" t="s">
        <v>865</v>
      </c>
      <c r="AY339" s="156" t="s">
        <v>928</v>
      </c>
    </row>
    <row r="340" spans="2:65" s="12" customFormat="1">
      <c r="B340" s="160"/>
      <c r="D340" s="153" t="s">
        <v>941</v>
      </c>
      <c r="E340" s="161" t="s">
        <v>795</v>
      </c>
      <c r="F340" s="162" t="s">
        <v>1271</v>
      </c>
      <c r="H340" s="163">
        <v>19.079999999999998</v>
      </c>
      <c r="L340" s="160"/>
      <c r="M340" s="164"/>
      <c r="N340" s="165"/>
      <c r="O340" s="165"/>
      <c r="P340" s="165"/>
      <c r="Q340" s="165"/>
      <c r="R340" s="165"/>
      <c r="S340" s="165"/>
      <c r="T340" s="166"/>
      <c r="AT340" s="161" t="s">
        <v>941</v>
      </c>
      <c r="AU340" s="161" t="s">
        <v>873</v>
      </c>
      <c r="AV340" s="12" t="s">
        <v>873</v>
      </c>
      <c r="AW340" s="12" t="s">
        <v>828</v>
      </c>
      <c r="AX340" s="12" t="s">
        <v>865</v>
      </c>
      <c r="AY340" s="161" t="s">
        <v>928</v>
      </c>
    </row>
    <row r="341" spans="2:65" s="12" customFormat="1">
      <c r="B341" s="160"/>
      <c r="D341" s="153" t="s">
        <v>941</v>
      </c>
      <c r="E341" s="161" t="s">
        <v>795</v>
      </c>
      <c r="F341" s="162" t="s">
        <v>1272</v>
      </c>
      <c r="H341" s="163">
        <v>19.32</v>
      </c>
      <c r="L341" s="160"/>
      <c r="M341" s="164"/>
      <c r="N341" s="165"/>
      <c r="O341" s="165"/>
      <c r="P341" s="165"/>
      <c r="Q341" s="165"/>
      <c r="R341" s="165"/>
      <c r="S341" s="165"/>
      <c r="T341" s="166"/>
      <c r="AT341" s="161" t="s">
        <v>941</v>
      </c>
      <c r="AU341" s="161" t="s">
        <v>873</v>
      </c>
      <c r="AV341" s="12" t="s">
        <v>873</v>
      </c>
      <c r="AW341" s="12" t="s">
        <v>828</v>
      </c>
      <c r="AX341" s="12" t="s">
        <v>865</v>
      </c>
      <c r="AY341" s="161" t="s">
        <v>928</v>
      </c>
    </row>
    <row r="342" spans="2:65" s="12" customFormat="1">
      <c r="B342" s="160"/>
      <c r="D342" s="153" t="s">
        <v>941</v>
      </c>
      <c r="E342" s="161" t="s">
        <v>795</v>
      </c>
      <c r="F342" s="162" t="s">
        <v>1273</v>
      </c>
      <c r="H342" s="163">
        <v>6.6</v>
      </c>
      <c r="L342" s="160"/>
      <c r="M342" s="164"/>
      <c r="N342" s="165"/>
      <c r="O342" s="165"/>
      <c r="P342" s="165"/>
      <c r="Q342" s="165"/>
      <c r="R342" s="165"/>
      <c r="S342" s="165"/>
      <c r="T342" s="166"/>
      <c r="AT342" s="161" t="s">
        <v>941</v>
      </c>
      <c r="AU342" s="161" t="s">
        <v>873</v>
      </c>
      <c r="AV342" s="12" t="s">
        <v>873</v>
      </c>
      <c r="AW342" s="12" t="s">
        <v>828</v>
      </c>
      <c r="AX342" s="12" t="s">
        <v>865</v>
      </c>
      <c r="AY342" s="161" t="s">
        <v>928</v>
      </c>
    </row>
    <row r="343" spans="2:65" s="12" customFormat="1">
      <c r="B343" s="160"/>
      <c r="D343" s="153" t="s">
        <v>941</v>
      </c>
      <c r="E343" s="161" t="s">
        <v>795</v>
      </c>
      <c r="F343" s="162" t="s">
        <v>1274</v>
      </c>
      <c r="H343" s="163">
        <v>5.4</v>
      </c>
      <c r="L343" s="160"/>
      <c r="M343" s="164"/>
      <c r="N343" s="165"/>
      <c r="O343" s="165"/>
      <c r="P343" s="165"/>
      <c r="Q343" s="165"/>
      <c r="R343" s="165"/>
      <c r="S343" s="165"/>
      <c r="T343" s="166"/>
      <c r="AT343" s="161" t="s">
        <v>941</v>
      </c>
      <c r="AU343" s="161" t="s">
        <v>873</v>
      </c>
      <c r="AV343" s="12" t="s">
        <v>873</v>
      </c>
      <c r="AW343" s="12" t="s">
        <v>828</v>
      </c>
      <c r="AX343" s="12" t="s">
        <v>865</v>
      </c>
      <c r="AY343" s="161" t="s">
        <v>928</v>
      </c>
    </row>
    <row r="344" spans="2:65" s="12" customFormat="1">
      <c r="B344" s="160"/>
      <c r="D344" s="153" t="s">
        <v>941</v>
      </c>
      <c r="E344" s="161" t="s">
        <v>795</v>
      </c>
      <c r="F344" s="162" t="s">
        <v>1275</v>
      </c>
      <c r="H344" s="163">
        <v>15.15</v>
      </c>
      <c r="L344" s="160"/>
      <c r="M344" s="164"/>
      <c r="N344" s="165"/>
      <c r="O344" s="165"/>
      <c r="P344" s="165"/>
      <c r="Q344" s="165"/>
      <c r="R344" s="165"/>
      <c r="S344" s="165"/>
      <c r="T344" s="166"/>
      <c r="AT344" s="161" t="s">
        <v>941</v>
      </c>
      <c r="AU344" s="161" t="s">
        <v>873</v>
      </c>
      <c r="AV344" s="12" t="s">
        <v>873</v>
      </c>
      <c r="AW344" s="12" t="s">
        <v>828</v>
      </c>
      <c r="AX344" s="12" t="s">
        <v>865</v>
      </c>
      <c r="AY344" s="161" t="s">
        <v>928</v>
      </c>
    </row>
    <row r="345" spans="2:65" s="12" customFormat="1">
      <c r="B345" s="160"/>
      <c r="D345" s="153" t="s">
        <v>941</v>
      </c>
      <c r="E345" s="161" t="s">
        <v>795</v>
      </c>
      <c r="F345" s="162" t="s">
        <v>1276</v>
      </c>
      <c r="H345" s="163">
        <v>5.15</v>
      </c>
      <c r="L345" s="160"/>
      <c r="M345" s="164"/>
      <c r="N345" s="165"/>
      <c r="O345" s="165"/>
      <c r="P345" s="165"/>
      <c r="Q345" s="165"/>
      <c r="R345" s="165"/>
      <c r="S345" s="165"/>
      <c r="T345" s="166"/>
      <c r="AT345" s="161" t="s">
        <v>941</v>
      </c>
      <c r="AU345" s="161" t="s">
        <v>873</v>
      </c>
      <c r="AV345" s="12" t="s">
        <v>873</v>
      </c>
      <c r="AW345" s="12" t="s">
        <v>828</v>
      </c>
      <c r="AX345" s="12" t="s">
        <v>865</v>
      </c>
      <c r="AY345" s="161" t="s">
        <v>928</v>
      </c>
    </row>
    <row r="346" spans="2:65" s="12" customFormat="1">
      <c r="B346" s="160"/>
      <c r="D346" s="153" t="s">
        <v>941</v>
      </c>
      <c r="E346" s="161" t="s">
        <v>795</v>
      </c>
      <c r="F346" s="162" t="s">
        <v>1277</v>
      </c>
      <c r="H346" s="163">
        <v>4.59</v>
      </c>
      <c r="L346" s="160"/>
      <c r="M346" s="164"/>
      <c r="N346" s="165"/>
      <c r="O346" s="165"/>
      <c r="P346" s="165"/>
      <c r="Q346" s="165"/>
      <c r="R346" s="165"/>
      <c r="S346" s="165"/>
      <c r="T346" s="166"/>
      <c r="AT346" s="161" t="s">
        <v>941</v>
      </c>
      <c r="AU346" s="161" t="s">
        <v>873</v>
      </c>
      <c r="AV346" s="12" t="s">
        <v>873</v>
      </c>
      <c r="AW346" s="12" t="s">
        <v>828</v>
      </c>
      <c r="AX346" s="12" t="s">
        <v>865</v>
      </c>
      <c r="AY346" s="161" t="s">
        <v>928</v>
      </c>
    </row>
    <row r="347" spans="2:65" s="13" customFormat="1">
      <c r="B347" s="167"/>
      <c r="D347" s="168" t="s">
        <v>941</v>
      </c>
      <c r="E347" s="169" t="s">
        <v>795</v>
      </c>
      <c r="F347" s="170" t="s">
        <v>948</v>
      </c>
      <c r="H347" s="171">
        <v>75.290000000000006</v>
      </c>
      <c r="L347" s="167"/>
      <c r="M347" s="172"/>
      <c r="N347" s="173"/>
      <c r="O347" s="173"/>
      <c r="P347" s="173"/>
      <c r="Q347" s="173"/>
      <c r="R347" s="173"/>
      <c r="S347" s="173"/>
      <c r="T347" s="174"/>
      <c r="AT347" s="175" t="s">
        <v>941</v>
      </c>
      <c r="AU347" s="175" t="s">
        <v>873</v>
      </c>
      <c r="AV347" s="13" t="s">
        <v>934</v>
      </c>
      <c r="AW347" s="13" t="s">
        <v>828</v>
      </c>
      <c r="AX347" s="13" t="s">
        <v>814</v>
      </c>
      <c r="AY347" s="175" t="s">
        <v>928</v>
      </c>
    </row>
    <row r="348" spans="2:65" s="1" customFormat="1" ht="44.25" customHeight="1">
      <c r="B348" s="140"/>
      <c r="C348" s="179" t="s">
        <v>1278</v>
      </c>
      <c r="D348" s="179" t="s">
        <v>978</v>
      </c>
      <c r="E348" s="180" t="s">
        <v>1279</v>
      </c>
      <c r="F348" s="181" t="s">
        <v>1280</v>
      </c>
      <c r="G348" s="182" t="s">
        <v>998</v>
      </c>
      <c r="H348" s="183">
        <v>15.058</v>
      </c>
      <c r="I348" s="184"/>
      <c r="J348" s="184">
        <f>ROUND(I348*H348,2)</f>
        <v>0</v>
      </c>
      <c r="K348" s="181" t="s">
        <v>939</v>
      </c>
      <c r="L348" s="185"/>
      <c r="M348" s="186" t="s">
        <v>795</v>
      </c>
      <c r="N348" s="187" t="s">
        <v>836</v>
      </c>
      <c r="O348" s="149">
        <v>0</v>
      </c>
      <c r="P348" s="149">
        <f>O348*H348</f>
        <v>0</v>
      </c>
      <c r="Q348" s="149">
        <v>5.1000000000000004E-4</v>
      </c>
      <c r="R348" s="149">
        <f>Q348*H348</f>
        <v>7.6795800000000001E-3</v>
      </c>
      <c r="S348" s="149">
        <v>0</v>
      </c>
      <c r="T348" s="150">
        <f>S348*H348</f>
        <v>0</v>
      </c>
      <c r="AR348" s="18" t="s">
        <v>970</v>
      </c>
      <c r="AT348" s="18" t="s">
        <v>978</v>
      </c>
      <c r="AU348" s="18" t="s">
        <v>873</v>
      </c>
      <c r="AY348" s="18" t="s">
        <v>928</v>
      </c>
      <c r="BE348" s="151">
        <f>IF(N348="základní",J348,0)</f>
        <v>0</v>
      </c>
      <c r="BF348" s="151">
        <f>IF(N348="snížená",J348,0)</f>
        <v>0</v>
      </c>
      <c r="BG348" s="151">
        <f>IF(N348="zákl. přenesená",J348,0)</f>
        <v>0</v>
      </c>
      <c r="BH348" s="151">
        <f>IF(N348="sníž. přenesená",J348,0)</f>
        <v>0</v>
      </c>
      <c r="BI348" s="151">
        <f>IF(N348="nulová",J348,0)</f>
        <v>0</v>
      </c>
      <c r="BJ348" s="18" t="s">
        <v>814</v>
      </c>
      <c r="BK348" s="151">
        <f>ROUND(I348*H348,2)</f>
        <v>0</v>
      </c>
      <c r="BL348" s="18" t="s">
        <v>934</v>
      </c>
      <c r="BM348" s="18" t="s">
        <v>1281</v>
      </c>
    </row>
    <row r="349" spans="2:65" s="12" customFormat="1">
      <c r="B349" s="160"/>
      <c r="D349" s="168" t="s">
        <v>941</v>
      </c>
      <c r="E349" s="176" t="s">
        <v>795</v>
      </c>
      <c r="F349" s="177" t="s">
        <v>1282</v>
      </c>
      <c r="H349" s="178">
        <v>15.058</v>
      </c>
      <c r="L349" s="160"/>
      <c r="M349" s="164"/>
      <c r="N349" s="165"/>
      <c r="O349" s="165"/>
      <c r="P349" s="165"/>
      <c r="Q349" s="165"/>
      <c r="R349" s="165"/>
      <c r="S349" s="165"/>
      <c r="T349" s="166"/>
      <c r="AT349" s="161" t="s">
        <v>941</v>
      </c>
      <c r="AU349" s="161" t="s">
        <v>873</v>
      </c>
      <c r="AV349" s="12" t="s">
        <v>873</v>
      </c>
      <c r="AW349" s="12" t="s">
        <v>828</v>
      </c>
      <c r="AX349" s="12" t="s">
        <v>814</v>
      </c>
      <c r="AY349" s="161" t="s">
        <v>928</v>
      </c>
    </row>
    <row r="350" spans="2:65" s="1" customFormat="1" ht="31.5" customHeight="1">
      <c r="B350" s="140"/>
      <c r="C350" s="141" t="s">
        <v>1283</v>
      </c>
      <c r="D350" s="141" t="s">
        <v>930</v>
      </c>
      <c r="E350" s="142" t="s">
        <v>1284</v>
      </c>
      <c r="F350" s="143" t="s">
        <v>1285</v>
      </c>
      <c r="G350" s="144" t="s">
        <v>998</v>
      </c>
      <c r="H350" s="145">
        <v>33.408000000000001</v>
      </c>
      <c r="I350" s="146"/>
      <c r="J350" s="146">
        <f>ROUND(I350*H350,2)</f>
        <v>0</v>
      </c>
      <c r="K350" s="143" t="s">
        <v>939</v>
      </c>
      <c r="L350" s="32"/>
      <c r="M350" s="147" t="s">
        <v>795</v>
      </c>
      <c r="N350" s="148" t="s">
        <v>836</v>
      </c>
      <c r="O350" s="149">
        <v>1.06</v>
      </c>
      <c r="P350" s="149">
        <f>O350*H350</f>
        <v>35.412480000000002</v>
      </c>
      <c r="Q350" s="149">
        <v>9.3799999999999994E-3</v>
      </c>
      <c r="R350" s="149">
        <f>Q350*H350</f>
        <v>0.31336703999999999</v>
      </c>
      <c r="S350" s="149">
        <v>0</v>
      </c>
      <c r="T350" s="150">
        <f>S350*H350</f>
        <v>0</v>
      </c>
      <c r="AR350" s="18" t="s">
        <v>934</v>
      </c>
      <c r="AT350" s="18" t="s">
        <v>930</v>
      </c>
      <c r="AU350" s="18" t="s">
        <v>873</v>
      </c>
      <c r="AY350" s="18" t="s">
        <v>928</v>
      </c>
      <c r="BE350" s="151">
        <f>IF(N350="základní",J350,0)</f>
        <v>0</v>
      </c>
      <c r="BF350" s="151">
        <f>IF(N350="snížená",J350,0)</f>
        <v>0</v>
      </c>
      <c r="BG350" s="151">
        <f>IF(N350="zákl. přenesená",J350,0)</f>
        <v>0</v>
      </c>
      <c r="BH350" s="151">
        <f>IF(N350="sníž. přenesená",J350,0)</f>
        <v>0</v>
      </c>
      <c r="BI350" s="151">
        <f>IF(N350="nulová",J350,0)</f>
        <v>0</v>
      </c>
      <c r="BJ350" s="18" t="s">
        <v>814</v>
      </c>
      <c r="BK350" s="151">
        <f>ROUND(I350*H350,2)</f>
        <v>0</v>
      </c>
      <c r="BL350" s="18" t="s">
        <v>934</v>
      </c>
      <c r="BM350" s="18" t="s">
        <v>1286</v>
      </c>
    </row>
    <row r="351" spans="2:65" s="11" customFormat="1">
      <c r="B351" s="152"/>
      <c r="D351" s="153" t="s">
        <v>941</v>
      </c>
      <c r="E351" s="154" t="s">
        <v>795</v>
      </c>
      <c r="F351" s="155" t="s">
        <v>1233</v>
      </c>
      <c r="H351" s="156" t="s">
        <v>795</v>
      </c>
      <c r="L351" s="152"/>
      <c r="M351" s="157"/>
      <c r="N351" s="158"/>
      <c r="O351" s="158"/>
      <c r="P351" s="158"/>
      <c r="Q351" s="158"/>
      <c r="R351" s="158"/>
      <c r="S351" s="158"/>
      <c r="T351" s="159"/>
      <c r="AT351" s="156" t="s">
        <v>941</v>
      </c>
      <c r="AU351" s="156" t="s">
        <v>873</v>
      </c>
      <c r="AV351" s="11" t="s">
        <v>814</v>
      </c>
      <c r="AW351" s="11" t="s">
        <v>828</v>
      </c>
      <c r="AX351" s="11" t="s">
        <v>865</v>
      </c>
      <c r="AY351" s="156" t="s">
        <v>928</v>
      </c>
    </row>
    <row r="352" spans="2:65" s="11" customFormat="1">
      <c r="B352" s="152"/>
      <c r="D352" s="153" t="s">
        <v>941</v>
      </c>
      <c r="E352" s="154" t="s">
        <v>795</v>
      </c>
      <c r="F352" s="155" t="s">
        <v>1287</v>
      </c>
      <c r="H352" s="156" t="s">
        <v>795</v>
      </c>
      <c r="L352" s="152"/>
      <c r="M352" s="157"/>
      <c r="N352" s="158"/>
      <c r="O352" s="158"/>
      <c r="P352" s="158"/>
      <c r="Q352" s="158"/>
      <c r="R352" s="158"/>
      <c r="S352" s="158"/>
      <c r="T352" s="159"/>
      <c r="AT352" s="156" t="s">
        <v>941</v>
      </c>
      <c r="AU352" s="156" t="s">
        <v>873</v>
      </c>
      <c r="AV352" s="11" t="s">
        <v>814</v>
      </c>
      <c r="AW352" s="11" t="s">
        <v>828</v>
      </c>
      <c r="AX352" s="11" t="s">
        <v>865</v>
      </c>
      <c r="AY352" s="156" t="s">
        <v>928</v>
      </c>
    </row>
    <row r="353" spans="2:65" s="12" customFormat="1">
      <c r="B353" s="160"/>
      <c r="D353" s="168" t="s">
        <v>941</v>
      </c>
      <c r="E353" s="176" t="s">
        <v>795</v>
      </c>
      <c r="F353" s="177" t="s">
        <v>1064</v>
      </c>
      <c r="H353" s="178">
        <v>33.408000000000001</v>
      </c>
      <c r="L353" s="160"/>
      <c r="M353" s="164"/>
      <c r="N353" s="165"/>
      <c r="O353" s="165"/>
      <c r="P353" s="165"/>
      <c r="Q353" s="165"/>
      <c r="R353" s="165"/>
      <c r="S353" s="165"/>
      <c r="T353" s="166"/>
      <c r="AT353" s="161" t="s">
        <v>941</v>
      </c>
      <c r="AU353" s="161" t="s">
        <v>873</v>
      </c>
      <c r="AV353" s="12" t="s">
        <v>873</v>
      </c>
      <c r="AW353" s="12" t="s">
        <v>828</v>
      </c>
      <c r="AX353" s="12" t="s">
        <v>814</v>
      </c>
      <c r="AY353" s="161" t="s">
        <v>928</v>
      </c>
    </row>
    <row r="354" spans="2:65" s="1" customFormat="1" ht="44.25" customHeight="1">
      <c r="B354" s="140"/>
      <c r="C354" s="179" t="s">
        <v>1288</v>
      </c>
      <c r="D354" s="179" t="s">
        <v>978</v>
      </c>
      <c r="E354" s="180" t="s">
        <v>1289</v>
      </c>
      <c r="F354" s="181" t="s">
        <v>1290</v>
      </c>
      <c r="G354" s="182" t="s">
        <v>998</v>
      </c>
      <c r="H354" s="183">
        <v>34.076000000000001</v>
      </c>
      <c r="I354" s="184"/>
      <c r="J354" s="184">
        <f>ROUND(I354*H354,2)</f>
        <v>0</v>
      </c>
      <c r="K354" s="181" t="s">
        <v>939</v>
      </c>
      <c r="L354" s="185"/>
      <c r="M354" s="186" t="s">
        <v>795</v>
      </c>
      <c r="N354" s="187" t="s">
        <v>836</v>
      </c>
      <c r="O354" s="149">
        <v>0</v>
      </c>
      <c r="P354" s="149">
        <f>O354*H354</f>
        <v>0</v>
      </c>
      <c r="Q354" s="149">
        <v>0.01</v>
      </c>
      <c r="R354" s="149">
        <f>Q354*H354</f>
        <v>0.34076000000000001</v>
      </c>
      <c r="S354" s="149">
        <v>0</v>
      </c>
      <c r="T354" s="150">
        <f>S354*H354</f>
        <v>0</v>
      </c>
      <c r="AR354" s="18" t="s">
        <v>970</v>
      </c>
      <c r="AT354" s="18" t="s">
        <v>978</v>
      </c>
      <c r="AU354" s="18" t="s">
        <v>873</v>
      </c>
      <c r="AY354" s="18" t="s">
        <v>928</v>
      </c>
      <c r="BE354" s="151">
        <f>IF(N354="základní",J354,0)</f>
        <v>0</v>
      </c>
      <c r="BF354" s="151">
        <f>IF(N354="snížená",J354,0)</f>
        <v>0</v>
      </c>
      <c r="BG354" s="151">
        <f>IF(N354="zákl. přenesená",J354,0)</f>
        <v>0</v>
      </c>
      <c r="BH354" s="151">
        <f>IF(N354="sníž. přenesená",J354,0)</f>
        <v>0</v>
      </c>
      <c r="BI354" s="151">
        <f>IF(N354="nulová",J354,0)</f>
        <v>0</v>
      </c>
      <c r="BJ354" s="18" t="s">
        <v>814</v>
      </c>
      <c r="BK354" s="151">
        <f>ROUND(I354*H354,2)</f>
        <v>0</v>
      </c>
      <c r="BL354" s="18" t="s">
        <v>934</v>
      </c>
      <c r="BM354" s="18" t="s">
        <v>1291</v>
      </c>
    </row>
    <row r="355" spans="2:65" s="12" customFormat="1">
      <c r="B355" s="160"/>
      <c r="D355" s="168" t="s">
        <v>941</v>
      </c>
      <c r="F355" s="177" t="s">
        <v>1292</v>
      </c>
      <c r="H355" s="178">
        <v>34.076000000000001</v>
      </c>
      <c r="L355" s="160"/>
      <c r="M355" s="164"/>
      <c r="N355" s="165"/>
      <c r="O355" s="165"/>
      <c r="P355" s="165"/>
      <c r="Q355" s="165"/>
      <c r="R355" s="165"/>
      <c r="S355" s="165"/>
      <c r="T355" s="166"/>
      <c r="AT355" s="161" t="s">
        <v>941</v>
      </c>
      <c r="AU355" s="161" t="s">
        <v>873</v>
      </c>
      <c r="AV355" s="12" t="s">
        <v>873</v>
      </c>
      <c r="AW355" s="12" t="s">
        <v>796</v>
      </c>
      <c r="AX355" s="12" t="s">
        <v>814</v>
      </c>
      <c r="AY355" s="161" t="s">
        <v>928</v>
      </c>
    </row>
    <row r="356" spans="2:65" s="1" customFormat="1" ht="31.5" customHeight="1">
      <c r="B356" s="140"/>
      <c r="C356" s="141" t="s">
        <v>1293</v>
      </c>
      <c r="D356" s="141" t="s">
        <v>930</v>
      </c>
      <c r="E356" s="142" t="s">
        <v>1294</v>
      </c>
      <c r="F356" s="143" t="s">
        <v>1295</v>
      </c>
      <c r="G356" s="144" t="s">
        <v>1049</v>
      </c>
      <c r="H356" s="145">
        <v>297.63400000000001</v>
      </c>
      <c r="I356" s="146"/>
      <c r="J356" s="146">
        <f>ROUND(I356*H356,2)</f>
        <v>0</v>
      </c>
      <c r="K356" s="143" t="s">
        <v>939</v>
      </c>
      <c r="L356" s="32"/>
      <c r="M356" s="147" t="s">
        <v>795</v>
      </c>
      <c r="N356" s="148" t="s">
        <v>836</v>
      </c>
      <c r="O356" s="149">
        <v>0.14000000000000001</v>
      </c>
      <c r="P356" s="149">
        <f>O356*H356</f>
        <v>41.668760000000006</v>
      </c>
      <c r="Q356" s="149">
        <v>2.5000000000000001E-4</v>
      </c>
      <c r="R356" s="149">
        <f>Q356*H356</f>
        <v>7.4408500000000002E-2</v>
      </c>
      <c r="S356" s="149">
        <v>0</v>
      </c>
      <c r="T356" s="150">
        <f>S356*H356</f>
        <v>0</v>
      </c>
      <c r="AR356" s="18" t="s">
        <v>934</v>
      </c>
      <c r="AT356" s="18" t="s">
        <v>930</v>
      </c>
      <c r="AU356" s="18" t="s">
        <v>873</v>
      </c>
      <c r="AY356" s="18" t="s">
        <v>928</v>
      </c>
      <c r="BE356" s="151">
        <f>IF(N356="základní",J356,0)</f>
        <v>0</v>
      </c>
      <c r="BF356" s="151">
        <f>IF(N356="snížená",J356,0)</f>
        <v>0</v>
      </c>
      <c r="BG356" s="151">
        <f>IF(N356="zákl. přenesená",J356,0)</f>
        <v>0</v>
      </c>
      <c r="BH356" s="151">
        <f>IF(N356="sníž. přenesená",J356,0)</f>
        <v>0</v>
      </c>
      <c r="BI356" s="151">
        <f>IF(N356="nulová",J356,0)</f>
        <v>0</v>
      </c>
      <c r="BJ356" s="18" t="s">
        <v>814</v>
      </c>
      <c r="BK356" s="151">
        <f>ROUND(I356*H356,2)</f>
        <v>0</v>
      </c>
      <c r="BL356" s="18" t="s">
        <v>934</v>
      </c>
      <c r="BM356" s="18" t="s">
        <v>1296</v>
      </c>
    </row>
    <row r="357" spans="2:65" s="12" customFormat="1">
      <c r="B357" s="160"/>
      <c r="D357" s="153" t="s">
        <v>941</v>
      </c>
      <c r="E357" s="161" t="s">
        <v>795</v>
      </c>
      <c r="F357" s="162" t="s">
        <v>1297</v>
      </c>
      <c r="H357" s="163">
        <v>75.290000000000006</v>
      </c>
      <c r="L357" s="160"/>
      <c r="M357" s="164"/>
      <c r="N357" s="165"/>
      <c r="O357" s="165"/>
      <c r="P357" s="165"/>
      <c r="Q357" s="165"/>
      <c r="R357" s="165"/>
      <c r="S357" s="165"/>
      <c r="T357" s="166"/>
      <c r="AT357" s="161" t="s">
        <v>941</v>
      </c>
      <c r="AU357" s="161" t="s">
        <v>873</v>
      </c>
      <c r="AV357" s="12" t="s">
        <v>873</v>
      </c>
      <c r="AW357" s="12" t="s">
        <v>828</v>
      </c>
      <c r="AX357" s="12" t="s">
        <v>865</v>
      </c>
      <c r="AY357" s="161" t="s">
        <v>928</v>
      </c>
    </row>
    <row r="358" spans="2:65" s="12" customFormat="1">
      <c r="B358" s="160"/>
      <c r="D358" s="153" t="s">
        <v>941</v>
      </c>
      <c r="E358" s="161" t="s">
        <v>795</v>
      </c>
      <c r="F358" s="162" t="s">
        <v>1298</v>
      </c>
      <c r="H358" s="163">
        <v>117.79</v>
      </c>
      <c r="L358" s="160"/>
      <c r="M358" s="164"/>
      <c r="N358" s="165"/>
      <c r="O358" s="165"/>
      <c r="P358" s="165"/>
      <c r="Q358" s="165"/>
      <c r="R358" s="165"/>
      <c r="S358" s="165"/>
      <c r="T358" s="166"/>
      <c r="AT358" s="161" t="s">
        <v>941</v>
      </c>
      <c r="AU358" s="161" t="s">
        <v>873</v>
      </c>
      <c r="AV358" s="12" t="s">
        <v>873</v>
      </c>
      <c r="AW358" s="12" t="s">
        <v>828</v>
      </c>
      <c r="AX358" s="12" t="s">
        <v>865</v>
      </c>
      <c r="AY358" s="161" t="s">
        <v>928</v>
      </c>
    </row>
    <row r="359" spans="2:65" s="12" customFormat="1">
      <c r="B359" s="160"/>
      <c r="D359" s="153" t="s">
        <v>941</v>
      </c>
      <c r="E359" s="161" t="s">
        <v>795</v>
      </c>
      <c r="F359" s="162" t="s">
        <v>1299</v>
      </c>
      <c r="H359" s="163">
        <v>16.2</v>
      </c>
      <c r="L359" s="160"/>
      <c r="M359" s="164"/>
      <c r="N359" s="165"/>
      <c r="O359" s="165"/>
      <c r="P359" s="165"/>
      <c r="Q359" s="165"/>
      <c r="R359" s="165"/>
      <c r="S359" s="165"/>
      <c r="T359" s="166"/>
      <c r="AT359" s="161" t="s">
        <v>941</v>
      </c>
      <c r="AU359" s="161" t="s">
        <v>873</v>
      </c>
      <c r="AV359" s="12" t="s">
        <v>873</v>
      </c>
      <c r="AW359" s="12" t="s">
        <v>828</v>
      </c>
      <c r="AX359" s="12" t="s">
        <v>865</v>
      </c>
      <c r="AY359" s="161" t="s">
        <v>928</v>
      </c>
    </row>
    <row r="360" spans="2:65" s="12" customFormat="1">
      <c r="B360" s="160"/>
      <c r="D360" s="153" t="s">
        <v>941</v>
      </c>
      <c r="E360" s="161" t="s">
        <v>795</v>
      </c>
      <c r="F360" s="162" t="s">
        <v>1300</v>
      </c>
      <c r="H360" s="163">
        <v>70.353999999999999</v>
      </c>
      <c r="L360" s="160"/>
      <c r="M360" s="164"/>
      <c r="N360" s="165"/>
      <c r="O360" s="165"/>
      <c r="P360" s="165"/>
      <c r="Q360" s="165"/>
      <c r="R360" s="165"/>
      <c r="S360" s="165"/>
      <c r="T360" s="166"/>
      <c r="AT360" s="161" t="s">
        <v>941</v>
      </c>
      <c r="AU360" s="161" t="s">
        <v>873</v>
      </c>
      <c r="AV360" s="12" t="s">
        <v>873</v>
      </c>
      <c r="AW360" s="12" t="s">
        <v>828</v>
      </c>
      <c r="AX360" s="12" t="s">
        <v>865</v>
      </c>
      <c r="AY360" s="161" t="s">
        <v>928</v>
      </c>
    </row>
    <row r="361" spans="2:65" s="12" customFormat="1">
      <c r="B361" s="160"/>
      <c r="D361" s="153" t="s">
        <v>941</v>
      </c>
      <c r="E361" s="161" t="s">
        <v>795</v>
      </c>
      <c r="F361" s="162" t="s">
        <v>1301</v>
      </c>
      <c r="H361" s="163">
        <v>18</v>
      </c>
      <c r="L361" s="160"/>
      <c r="M361" s="164"/>
      <c r="N361" s="165"/>
      <c r="O361" s="165"/>
      <c r="P361" s="165"/>
      <c r="Q361" s="165"/>
      <c r="R361" s="165"/>
      <c r="S361" s="165"/>
      <c r="T361" s="166"/>
      <c r="AT361" s="161" t="s">
        <v>941</v>
      </c>
      <c r="AU361" s="161" t="s">
        <v>873</v>
      </c>
      <c r="AV361" s="12" t="s">
        <v>873</v>
      </c>
      <c r="AW361" s="12" t="s">
        <v>828</v>
      </c>
      <c r="AX361" s="12" t="s">
        <v>865</v>
      </c>
      <c r="AY361" s="161" t="s">
        <v>928</v>
      </c>
    </row>
    <row r="362" spans="2:65" s="13" customFormat="1">
      <c r="B362" s="167"/>
      <c r="D362" s="168" t="s">
        <v>941</v>
      </c>
      <c r="E362" s="169" t="s">
        <v>795</v>
      </c>
      <c r="F362" s="170" t="s">
        <v>948</v>
      </c>
      <c r="H362" s="171">
        <v>297.63400000000001</v>
      </c>
      <c r="L362" s="167"/>
      <c r="M362" s="172"/>
      <c r="N362" s="173"/>
      <c r="O362" s="173"/>
      <c r="P362" s="173"/>
      <c r="Q362" s="173"/>
      <c r="R362" s="173"/>
      <c r="S362" s="173"/>
      <c r="T362" s="174"/>
      <c r="AT362" s="175" t="s">
        <v>941</v>
      </c>
      <c r="AU362" s="175" t="s">
        <v>873</v>
      </c>
      <c r="AV362" s="13" t="s">
        <v>934</v>
      </c>
      <c r="AW362" s="13" t="s">
        <v>828</v>
      </c>
      <c r="AX362" s="13" t="s">
        <v>814</v>
      </c>
      <c r="AY362" s="175" t="s">
        <v>928</v>
      </c>
    </row>
    <row r="363" spans="2:65" s="1" customFormat="1" ht="31.5" customHeight="1">
      <c r="B363" s="140"/>
      <c r="C363" s="179" t="s">
        <v>1302</v>
      </c>
      <c r="D363" s="179" t="s">
        <v>978</v>
      </c>
      <c r="E363" s="180" t="s">
        <v>1303</v>
      </c>
      <c r="F363" s="181" t="s">
        <v>1304</v>
      </c>
      <c r="G363" s="182" t="s">
        <v>1049</v>
      </c>
      <c r="H363" s="183">
        <v>79.055000000000007</v>
      </c>
      <c r="I363" s="184"/>
      <c r="J363" s="184">
        <f>ROUND(I363*H363,2)</f>
        <v>0</v>
      </c>
      <c r="K363" s="181" t="s">
        <v>939</v>
      </c>
      <c r="L363" s="185"/>
      <c r="M363" s="186" t="s">
        <v>795</v>
      </c>
      <c r="N363" s="187" t="s">
        <v>836</v>
      </c>
      <c r="O363" s="149">
        <v>0</v>
      </c>
      <c r="P363" s="149">
        <f>O363*H363</f>
        <v>0</v>
      </c>
      <c r="Q363" s="149">
        <v>3.0000000000000001E-5</v>
      </c>
      <c r="R363" s="149">
        <f>Q363*H363</f>
        <v>2.3716500000000003E-3</v>
      </c>
      <c r="S363" s="149">
        <v>0</v>
      </c>
      <c r="T363" s="150">
        <f>S363*H363</f>
        <v>0</v>
      </c>
      <c r="AR363" s="18" t="s">
        <v>970</v>
      </c>
      <c r="AT363" s="18" t="s">
        <v>978</v>
      </c>
      <c r="AU363" s="18" t="s">
        <v>873</v>
      </c>
      <c r="AY363" s="18" t="s">
        <v>928</v>
      </c>
      <c r="BE363" s="151">
        <f>IF(N363="základní",J363,0)</f>
        <v>0</v>
      </c>
      <c r="BF363" s="151">
        <f>IF(N363="snížená",J363,0)</f>
        <v>0</v>
      </c>
      <c r="BG363" s="151">
        <f>IF(N363="zákl. přenesená",J363,0)</f>
        <v>0</v>
      </c>
      <c r="BH363" s="151">
        <f>IF(N363="sníž. přenesená",J363,0)</f>
        <v>0</v>
      </c>
      <c r="BI363" s="151">
        <f>IF(N363="nulová",J363,0)</f>
        <v>0</v>
      </c>
      <c r="BJ363" s="18" t="s">
        <v>814</v>
      </c>
      <c r="BK363" s="151">
        <f>ROUND(I363*H363,2)</f>
        <v>0</v>
      </c>
      <c r="BL363" s="18" t="s">
        <v>934</v>
      </c>
      <c r="BM363" s="18" t="s">
        <v>1305</v>
      </c>
    </row>
    <row r="364" spans="2:65" s="12" customFormat="1">
      <c r="B364" s="160"/>
      <c r="D364" s="153" t="s">
        <v>941</v>
      </c>
      <c r="E364" s="161" t="s">
        <v>795</v>
      </c>
      <c r="F364" s="162" t="s">
        <v>1271</v>
      </c>
      <c r="H364" s="163">
        <v>19.079999999999998</v>
      </c>
      <c r="L364" s="160"/>
      <c r="M364" s="164"/>
      <c r="N364" s="165"/>
      <c r="O364" s="165"/>
      <c r="P364" s="165"/>
      <c r="Q364" s="165"/>
      <c r="R364" s="165"/>
      <c r="S364" s="165"/>
      <c r="T364" s="166"/>
      <c r="AT364" s="161" t="s">
        <v>941</v>
      </c>
      <c r="AU364" s="161" t="s">
        <v>873</v>
      </c>
      <c r="AV364" s="12" t="s">
        <v>873</v>
      </c>
      <c r="AW364" s="12" t="s">
        <v>828</v>
      </c>
      <c r="AX364" s="12" t="s">
        <v>865</v>
      </c>
      <c r="AY364" s="161" t="s">
        <v>928</v>
      </c>
    </row>
    <row r="365" spans="2:65" s="12" customFormat="1">
      <c r="B365" s="160"/>
      <c r="D365" s="153" t="s">
        <v>941</v>
      </c>
      <c r="E365" s="161" t="s">
        <v>795</v>
      </c>
      <c r="F365" s="162" t="s">
        <v>1272</v>
      </c>
      <c r="H365" s="163">
        <v>19.32</v>
      </c>
      <c r="L365" s="160"/>
      <c r="M365" s="164"/>
      <c r="N365" s="165"/>
      <c r="O365" s="165"/>
      <c r="P365" s="165"/>
      <c r="Q365" s="165"/>
      <c r="R365" s="165"/>
      <c r="S365" s="165"/>
      <c r="T365" s="166"/>
      <c r="AT365" s="161" t="s">
        <v>941</v>
      </c>
      <c r="AU365" s="161" t="s">
        <v>873</v>
      </c>
      <c r="AV365" s="12" t="s">
        <v>873</v>
      </c>
      <c r="AW365" s="12" t="s">
        <v>828</v>
      </c>
      <c r="AX365" s="12" t="s">
        <v>865</v>
      </c>
      <c r="AY365" s="161" t="s">
        <v>928</v>
      </c>
    </row>
    <row r="366" spans="2:65" s="12" customFormat="1">
      <c r="B366" s="160"/>
      <c r="D366" s="153" t="s">
        <v>941</v>
      </c>
      <c r="E366" s="161" t="s">
        <v>795</v>
      </c>
      <c r="F366" s="162" t="s">
        <v>1273</v>
      </c>
      <c r="H366" s="163">
        <v>6.6</v>
      </c>
      <c r="L366" s="160"/>
      <c r="M366" s="164"/>
      <c r="N366" s="165"/>
      <c r="O366" s="165"/>
      <c r="P366" s="165"/>
      <c r="Q366" s="165"/>
      <c r="R366" s="165"/>
      <c r="S366" s="165"/>
      <c r="T366" s="166"/>
      <c r="AT366" s="161" t="s">
        <v>941</v>
      </c>
      <c r="AU366" s="161" t="s">
        <v>873</v>
      </c>
      <c r="AV366" s="12" t="s">
        <v>873</v>
      </c>
      <c r="AW366" s="12" t="s">
        <v>828</v>
      </c>
      <c r="AX366" s="12" t="s">
        <v>865</v>
      </c>
      <c r="AY366" s="161" t="s">
        <v>928</v>
      </c>
    </row>
    <row r="367" spans="2:65" s="12" customFormat="1">
      <c r="B367" s="160"/>
      <c r="D367" s="153" t="s">
        <v>941</v>
      </c>
      <c r="E367" s="161" t="s">
        <v>795</v>
      </c>
      <c r="F367" s="162" t="s">
        <v>1274</v>
      </c>
      <c r="H367" s="163">
        <v>5.4</v>
      </c>
      <c r="L367" s="160"/>
      <c r="M367" s="164"/>
      <c r="N367" s="165"/>
      <c r="O367" s="165"/>
      <c r="P367" s="165"/>
      <c r="Q367" s="165"/>
      <c r="R367" s="165"/>
      <c r="S367" s="165"/>
      <c r="T367" s="166"/>
      <c r="AT367" s="161" t="s">
        <v>941</v>
      </c>
      <c r="AU367" s="161" t="s">
        <v>873</v>
      </c>
      <c r="AV367" s="12" t="s">
        <v>873</v>
      </c>
      <c r="AW367" s="12" t="s">
        <v>828</v>
      </c>
      <c r="AX367" s="12" t="s">
        <v>865</v>
      </c>
      <c r="AY367" s="161" t="s">
        <v>928</v>
      </c>
    </row>
    <row r="368" spans="2:65" s="12" customFormat="1">
      <c r="B368" s="160"/>
      <c r="D368" s="153" t="s">
        <v>941</v>
      </c>
      <c r="E368" s="161" t="s">
        <v>795</v>
      </c>
      <c r="F368" s="162" t="s">
        <v>1275</v>
      </c>
      <c r="H368" s="163">
        <v>15.15</v>
      </c>
      <c r="L368" s="160"/>
      <c r="M368" s="164"/>
      <c r="N368" s="165"/>
      <c r="O368" s="165"/>
      <c r="P368" s="165"/>
      <c r="Q368" s="165"/>
      <c r="R368" s="165"/>
      <c r="S368" s="165"/>
      <c r="T368" s="166"/>
      <c r="AT368" s="161" t="s">
        <v>941</v>
      </c>
      <c r="AU368" s="161" t="s">
        <v>873</v>
      </c>
      <c r="AV368" s="12" t="s">
        <v>873</v>
      </c>
      <c r="AW368" s="12" t="s">
        <v>828</v>
      </c>
      <c r="AX368" s="12" t="s">
        <v>865</v>
      </c>
      <c r="AY368" s="161" t="s">
        <v>928</v>
      </c>
    </row>
    <row r="369" spans="2:65" s="12" customFormat="1">
      <c r="B369" s="160"/>
      <c r="D369" s="153" t="s">
        <v>941</v>
      </c>
      <c r="E369" s="161" t="s">
        <v>795</v>
      </c>
      <c r="F369" s="162" t="s">
        <v>1276</v>
      </c>
      <c r="H369" s="163">
        <v>5.15</v>
      </c>
      <c r="L369" s="160"/>
      <c r="M369" s="164"/>
      <c r="N369" s="165"/>
      <c r="O369" s="165"/>
      <c r="P369" s="165"/>
      <c r="Q369" s="165"/>
      <c r="R369" s="165"/>
      <c r="S369" s="165"/>
      <c r="T369" s="166"/>
      <c r="AT369" s="161" t="s">
        <v>941</v>
      </c>
      <c r="AU369" s="161" t="s">
        <v>873</v>
      </c>
      <c r="AV369" s="12" t="s">
        <v>873</v>
      </c>
      <c r="AW369" s="12" t="s">
        <v>828</v>
      </c>
      <c r="AX369" s="12" t="s">
        <v>865</v>
      </c>
      <c r="AY369" s="161" t="s">
        <v>928</v>
      </c>
    </row>
    <row r="370" spans="2:65" s="12" customFormat="1">
      <c r="B370" s="160"/>
      <c r="D370" s="153" t="s">
        <v>941</v>
      </c>
      <c r="E370" s="161" t="s">
        <v>795</v>
      </c>
      <c r="F370" s="162" t="s">
        <v>1277</v>
      </c>
      <c r="H370" s="163">
        <v>4.59</v>
      </c>
      <c r="L370" s="160"/>
      <c r="M370" s="164"/>
      <c r="N370" s="165"/>
      <c r="O370" s="165"/>
      <c r="P370" s="165"/>
      <c r="Q370" s="165"/>
      <c r="R370" s="165"/>
      <c r="S370" s="165"/>
      <c r="T370" s="166"/>
      <c r="AT370" s="161" t="s">
        <v>941</v>
      </c>
      <c r="AU370" s="161" t="s">
        <v>873</v>
      </c>
      <c r="AV370" s="12" t="s">
        <v>873</v>
      </c>
      <c r="AW370" s="12" t="s">
        <v>828</v>
      </c>
      <c r="AX370" s="12" t="s">
        <v>865</v>
      </c>
      <c r="AY370" s="161" t="s">
        <v>928</v>
      </c>
    </row>
    <row r="371" spans="2:65" s="13" customFormat="1">
      <c r="B371" s="167"/>
      <c r="D371" s="153" t="s">
        <v>941</v>
      </c>
      <c r="E371" s="188" t="s">
        <v>795</v>
      </c>
      <c r="F371" s="189" t="s">
        <v>948</v>
      </c>
      <c r="H371" s="190">
        <v>75.290000000000006</v>
      </c>
      <c r="L371" s="167"/>
      <c r="M371" s="172"/>
      <c r="N371" s="173"/>
      <c r="O371" s="173"/>
      <c r="P371" s="173"/>
      <c r="Q371" s="173"/>
      <c r="R371" s="173"/>
      <c r="S371" s="173"/>
      <c r="T371" s="174"/>
      <c r="AT371" s="175" t="s">
        <v>941</v>
      </c>
      <c r="AU371" s="175" t="s">
        <v>873</v>
      </c>
      <c r="AV371" s="13" t="s">
        <v>934</v>
      </c>
      <c r="AW371" s="13" t="s">
        <v>828</v>
      </c>
      <c r="AX371" s="13" t="s">
        <v>814</v>
      </c>
      <c r="AY371" s="175" t="s">
        <v>928</v>
      </c>
    </row>
    <row r="372" spans="2:65" s="12" customFormat="1">
      <c r="B372" s="160"/>
      <c r="D372" s="168" t="s">
        <v>941</v>
      </c>
      <c r="F372" s="177" t="s">
        <v>1306</v>
      </c>
      <c r="H372" s="178">
        <v>79.055000000000007</v>
      </c>
      <c r="L372" s="160"/>
      <c r="M372" s="164"/>
      <c r="N372" s="165"/>
      <c r="O372" s="165"/>
      <c r="P372" s="165"/>
      <c r="Q372" s="165"/>
      <c r="R372" s="165"/>
      <c r="S372" s="165"/>
      <c r="T372" s="166"/>
      <c r="AT372" s="161" t="s">
        <v>941</v>
      </c>
      <c r="AU372" s="161" t="s">
        <v>873</v>
      </c>
      <c r="AV372" s="12" t="s">
        <v>873</v>
      </c>
      <c r="AW372" s="12" t="s">
        <v>796</v>
      </c>
      <c r="AX372" s="12" t="s">
        <v>814</v>
      </c>
      <c r="AY372" s="161" t="s">
        <v>928</v>
      </c>
    </row>
    <row r="373" spans="2:65" s="1" customFormat="1" ht="31.5" customHeight="1">
      <c r="B373" s="140"/>
      <c r="C373" s="179" t="s">
        <v>1307</v>
      </c>
      <c r="D373" s="179" t="s">
        <v>978</v>
      </c>
      <c r="E373" s="180" t="s">
        <v>1308</v>
      </c>
      <c r="F373" s="181" t="s">
        <v>1309</v>
      </c>
      <c r="G373" s="182" t="s">
        <v>1049</v>
      </c>
      <c r="H373" s="183">
        <v>123.68</v>
      </c>
      <c r="I373" s="184"/>
      <c r="J373" s="184">
        <f>ROUND(I373*H373,2)</f>
        <v>0</v>
      </c>
      <c r="K373" s="181" t="s">
        <v>939</v>
      </c>
      <c r="L373" s="185"/>
      <c r="M373" s="186" t="s">
        <v>795</v>
      </c>
      <c r="N373" s="187" t="s">
        <v>836</v>
      </c>
      <c r="O373" s="149">
        <v>0</v>
      </c>
      <c r="P373" s="149">
        <f>O373*H373</f>
        <v>0</v>
      </c>
      <c r="Q373" s="149">
        <v>3.0000000000000001E-5</v>
      </c>
      <c r="R373" s="149">
        <f>Q373*H373</f>
        <v>3.7104000000000004E-3</v>
      </c>
      <c r="S373" s="149">
        <v>0</v>
      </c>
      <c r="T373" s="150">
        <f>S373*H373</f>
        <v>0</v>
      </c>
      <c r="AR373" s="18" t="s">
        <v>970</v>
      </c>
      <c r="AT373" s="18" t="s">
        <v>978</v>
      </c>
      <c r="AU373" s="18" t="s">
        <v>873</v>
      </c>
      <c r="AY373" s="18" t="s">
        <v>928</v>
      </c>
      <c r="BE373" s="151">
        <f>IF(N373="základní",J373,0)</f>
        <v>0</v>
      </c>
      <c r="BF373" s="151">
        <f>IF(N373="snížená",J373,0)</f>
        <v>0</v>
      </c>
      <c r="BG373" s="151">
        <f>IF(N373="zákl. přenesená",J373,0)</f>
        <v>0</v>
      </c>
      <c r="BH373" s="151">
        <f>IF(N373="sníž. přenesená",J373,0)</f>
        <v>0</v>
      </c>
      <c r="BI373" s="151">
        <f>IF(N373="nulová",J373,0)</f>
        <v>0</v>
      </c>
      <c r="BJ373" s="18" t="s">
        <v>814</v>
      </c>
      <c r="BK373" s="151">
        <f>ROUND(I373*H373,2)</f>
        <v>0</v>
      </c>
      <c r="BL373" s="18" t="s">
        <v>934</v>
      </c>
      <c r="BM373" s="18" t="s">
        <v>1310</v>
      </c>
    </row>
    <row r="374" spans="2:65" s="11" customFormat="1">
      <c r="B374" s="152"/>
      <c r="D374" s="153" t="s">
        <v>941</v>
      </c>
      <c r="E374" s="154" t="s">
        <v>795</v>
      </c>
      <c r="F374" s="155" t="s">
        <v>1311</v>
      </c>
      <c r="H374" s="156" t="s">
        <v>795</v>
      </c>
      <c r="L374" s="152"/>
      <c r="M374" s="157"/>
      <c r="N374" s="158"/>
      <c r="O374" s="158"/>
      <c r="P374" s="158"/>
      <c r="Q374" s="158"/>
      <c r="R374" s="158"/>
      <c r="S374" s="158"/>
      <c r="T374" s="159"/>
      <c r="AT374" s="156" t="s">
        <v>941</v>
      </c>
      <c r="AU374" s="156" t="s">
        <v>873</v>
      </c>
      <c r="AV374" s="11" t="s">
        <v>814</v>
      </c>
      <c r="AW374" s="11" t="s">
        <v>828</v>
      </c>
      <c r="AX374" s="11" t="s">
        <v>865</v>
      </c>
      <c r="AY374" s="156" t="s">
        <v>928</v>
      </c>
    </row>
    <row r="375" spans="2:65" s="12" customFormat="1">
      <c r="B375" s="160"/>
      <c r="D375" s="153" t="s">
        <v>941</v>
      </c>
      <c r="E375" s="161" t="s">
        <v>795</v>
      </c>
      <c r="F375" s="162" t="s">
        <v>1312</v>
      </c>
      <c r="H375" s="163">
        <v>75.290000000000006</v>
      </c>
      <c r="L375" s="160"/>
      <c r="M375" s="164"/>
      <c r="N375" s="165"/>
      <c r="O375" s="165"/>
      <c r="P375" s="165"/>
      <c r="Q375" s="165"/>
      <c r="R375" s="165"/>
      <c r="S375" s="165"/>
      <c r="T375" s="166"/>
      <c r="AT375" s="161" t="s">
        <v>941</v>
      </c>
      <c r="AU375" s="161" t="s">
        <v>873</v>
      </c>
      <c r="AV375" s="12" t="s">
        <v>873</v>
      </c>
      <c r="AW375" s="12" t="s">
        <v>828</v>
      </c>
      <c r="AX375" s="12" t="s">
        <v>865</v>
      </c>
      <c r="AY375" s="161" t="s">
        <v>928</v>
      </c>
    </row>
    <row r="376" spans="2:65" s="11" customFormat="1">
      <c r="B376" s="152"/>
      <c r="D376" s="153" t="s">
        <v>941</v>
      </c>
      <c r="E376" s="154" t="s">
        <v>795</v>
      </c>
      <c r="F376" s="155" t="s">
        <v>1313</v>
      </c>
      <c r="H376" s="156" t="s">
        <v>795</v>
      </c>
      <c r="L376" s="152"/>
      <c r="M376" s="157"/>
      <c r="N376" s="158"/>
      <c r="O376" s="158"/>
      <c r="P376" s="158"/>
      <c r="Q376" s="158"/>
      <c r="R376" s="158"/>
      <c r="S376" s="158"/>
      <c r="T376" s="159"/>
      <c r="AT376" s="156" t="s">
        <v>941</v>
      </c>
      <c r="AU376" s="156" t="s">
        <v>873</v>
      </c>
      <c r="AV376" s="11" t="s">
        <v>814</v>
      </c>
      <c r="AW376" s="11" t="s">
        <v>828</v>
      </c>
      <c r="AX376" s="11" t="s">
        <v>865</v>
      </c>
      <c r="AY376" s="156" t="s">
        <v>928</v>
      </c>
    </row>
    <row r="377" spans="2:65" s="12" customFormat="1">
      <c r="B377" s="160"/>
      <c r="D377" s="153" t="s">
        <v>941</v>
      </c>
      <c r="E377" s="161" t="s">
        <v>795</v>
      </c>
      <c r="F377" s="162" t="s">
        <v>1314</v>
      </c>
      <c r="H377" s="163">
        <v>42.5</v>
      </c>
      <c r="L377" s="160"/>
      <c r="M377" s="164"/>
      <c r="N377" s="165"/>
      <c r="O377" s="165"/>
      <c r="P377" s="165"/>
      <c r="Q377" s="165"/>
      <c r="R377" s="165"/>
      <c r="S377" s="165"/>
      <c r="T377" s="166"/>
      <c r="AT377" s="161" t="s">
        <v>941</v>
      </c>
      <c r="AU377" s="161" t="s">
        <v>873</v>
      </c>
      <c r="AV377" s="12" t="s">
        <v>873</v>
      </c>
      <c r="AW377" s="12" t="s">
        <v>828</v>
      </c>
      <c r="AX377" s="12" t="s">
        <v>865</v>
      </c>
      <c r="AY377" s="161" t="s">
        <v>928</v>
      </c>
    </row>
    <row r="378" spans="2:65" s="13" customFormat="1">
      <c r="B378" s="167"/>
      <c r="D378" s="153" t="s">
        <v>941</v>
      </c>
      <c r="E378" s="188" t="s">
        <v>795</v>
      </c>
      <c r="F378" s="189" t="s">
        <v>948</v>
      </c>
      <c r="H378" s="190">
        <v>117.79</v>
      </c>
      <c r="L378" s="167"/>
      <c r="M378" s="172"/>
      <c r="N378" s="173"/>
      <c r="O378" s="173"/>
      <c r="P378" s="173"/>
      <c r="Q378" s="173"/>
      <c r="R378" s="173"/>
      <c r="S378" s="173"/>
      <c r="T378" s="174"/>
      <c r="AT378" s="175" t="s">
        <v>941</v>
      </c>
      <c r="AU378" s="175" t="s">
        <v>873</v>
      </c>
      <c r="AV378" s="13" t="s">
        <v>934</v>
      </c>
      <c r="AW378" s="13" t="s">
        <v>828</v>
      </c>
      <c r="AX378" s="13" t="s">
        <v>814</v>
      </c>
      <c r="AY378" s="175" t="s">
        <v>928</v>
      </c>
    </row>
    <row r="379" spans="2:65" s="12" customFormat="1">
      <c r="B379" s="160"/>
      <c r="D379" s="168" t="s">
        <v>941</v>
      </c>
      <c r="F379" s="177" t="s">
        <v>1315</v>
      </c>
      <c r="H379" s="178">
        <v>123.68</v>
      </c>
      <c r="L379" s="160"/>
      <c r="M379" s="164"/>
      <c r="N379" s="165"/>
      <c r="O379" s="165"/>
      <c r="P379" s="165"/>
      <c r="Q379" s="165"/>
      <c r="R379" s="165"/>
      <c r="S379" s="165"/>
      <c r="T379" s="166"/>
      <c r="AT379" s="161" t="s">
        <v>941</v>
      </c>
      <c r="AU379" s="161" t="s">
        <v>873</v>
      </c>
      <c r="AV379" s="12" t="s">
        <v>873</v>
      </c>
      <c r="AW379" s="12" t="s">
        <v>796</v>
      </c>
      <c r="AX379" s="12" t="s">
        <v>814</v>
      </c>
      <c r="AY379" s="161" t="s">
        <v>928</v>
      </c>
    </row>
    <row r="380" spans="2:65" s="1" customFormat="1" ht="31.5" customHeight="1">
      <c r="B380" s="140"/>
      <c r="C380" s="179" t="s">
        <v>1316</v>
      </c>
      <c r="D380" s="179" t="s">
        <v>978</v>
      </c>
      <c r="E380" s="180" t="s">
        <v>1317</v>
      </c>
      <c r="F380" s="181" t="s">
        <v>1318</v>
      </c>
      <c r="G380" s="182" t="s">
        <v>1049</v>
      </c>
      <c r="H380" s="183">
        <v>17.010000000000002</v>
      </c>
      <c r="I380" s="184"/>
      <c r="J380" s="184">
        <f>ROUND(I380*H380,2)</f>
        <v>0</v>
      </c>
      <c r="K380" s="181" t="s">
        <v>939</v>
      </c>
      <c r="L380" s="185"/>
      <c r="M380" s="186" t="s">
        <v>795</v>
      </c>
      <c r="N380" s="187" t="s">
        <v>836</v>
      </c>
      <c r="O380" s="149">
        <v>0</v>
      </c>
      <c r="P380" s="149">
        <f>O380*H380</f>
        <v>0</v>
      </c>
      <c r="Q380" s="149">
        <v>2.0000000000000001E-4</v>
      </c>
      <c r="R380" s="149">
        <f>Q380*H380</f>
        <v>3.4020000000000005E-3</v>
      </c>
      <c r="S380" s="149">
        <v>0</v>
      </c>
      <c r="T380" s="150">
        <f>S380*H380</f>
        <v>0</v>
      </c>
      <c r="AR380" s="18" t="s">
        <v>970</v>
      </c>
      <c r="AT380" s="18" t="s">
        <v>978</v>
      </c>
      <c r="AU380" s="18" t="s">
        <v>873</v>
      </c>
      <c r="AY380" s="18" t="s">
        <v>928</v>
      </c>
      <c r="BE380" s="151">
        <f>IF(N380="základní",J380,0)</f>
        <v>0</v>
      </c>
      <c r="BF380" s="151">
        <f>IF(N380="snížená",J380,0)</f>
        <v>0</v>
      </c>
      <c r="BG380" s="151">
        <f>IF(N380="zákl. přenesená",J380,0)</f>
        <v>0</v>
      </c>
      <c r="BH380" s="151">
        <f>IF(N380="sníž. přenesená",J380,0)</f>
        <v>0</v>
      </c>
      <c r="BI380" s="151">
        <f>IF(N380="nulová",J380,0)</f>
        <v>0</v>
      </c>
      <c r="BJ380" s="18" t="s">
        <v>814</v>
      </c>
      <c r="BK380" s="151">
        <f>ROUND(I380*H380,2)</f>
        <v>0</v>
      </c>
      <c r="BL380" s="18" t="s">
        <v>934</v>
      </c>
      <c r="BM380" s="18" t="s">
        <v>1319</v>
      </c>
    </row>
    <row r="381" spans="2:65" s="12" customFormat="1">
      <c r="B381" s="160"/>
      <c r="D381" s="153" t="s">
        <v>941</v>
      </c>
      <c r="E381" s="161" t="s">
        <v>795</v>
      </c>
      <c r="F381" s="162" t="s">
        <v>1320</v>
      </c>
      <c r="H381" s="163">
        <v>16.2</v>
      </c>
      <c r="L381" s="160"/>
      <c r="M381" s="164"/>
      <c r="N381" s="165"/>
      <c r="O381" s="165"/>
      <c r="P381" s="165"/>
      <c r="Q381" s="165"/>
      <c r="R381" s="165"/>
      <c r="S381" s="165"/>
      <c r="T381" s="166"/>
      <c r="AT381" s="161" t="s">
        <v>941</v>
      </c>
      <c r="AU381" s="161" t="s">
        <v>873</v>
      </c>
      <c r="AV381" s="12" t="s">
        <v>873</v>
      </c>
      <c r="AW381" s="12" t="s">
        <v>828</v>
      </c>
      <c r="AX381" s="12" t="s">
        <v>814</v>
      </c>
      <c r="AY381" s="161" t="s">
        <v>928</v>
      </c>
    </row>
    <row r="382" spans="2:65" s="12" customFormat="1">
      <c r="B382" s="160"/>
      <c r="D382" s="168" t="s">
        <v>941</v>
      </c>
      <c r="F382" s="177" t="s">
        <v>1321</v>
      </c>
      <c r="H382" s="178">
        <v>17.010000000000002</v>
      </c>
      <c r="L382" s="160"/>
      <c r="M382" s="164"/>
      <c r="N382" s="165"/>
      <c r="O382" s="165"/>
      <c r="P382" s="165"/>
      <c r="Q382" s="165"/>
      <c r="R382" s="165"/>
      <c r="S382" s="165"/>
      <c r="T382" s="166"/>
      <c r="AT382" s="161" t="s">
        <v>941</v>
      </c>
      <c r="AU382" s="161" t="s">
        <v>873</v>
      </c>
      <c r="AV382" s="12" t="s">
        <v>873</v>
      </c>
      <c r="AW382" s="12" t="s">
        <v>796</v>
      </c>
      <c r="AX382" s="12" t="s">
        <v>814</v>
      </c>
      <c r="AY382" s="161" t="s">
        <v>928</v>
      </c>
    </row>
    <row r="383" spans="2:65" s="1" customFormat="1" ht="31.5" customHeight="1">
      <c r="B383" s="140"/>
      <c r="C383" s="179" t="s">
        <v>1322</v>
      </c>
      <c r="D383" s="179" t="s">
        <v>978</v>
      </c>
      <c r="E383" s="180" t="s">
        <v>1323</v>
      </c>
      <c r="F383" s="181" t="s">
        <v>1324</v>
      </c>
      <c r="G383" s="182" t="s">
        <v>1049</v>
      </c>
      <c r="H383" s="183">
        <v>73.872</v>
      </c>
      <c r="I383" s="184"/>
      <c r="J383" s="184">
        <f>ROUND(I383*H383,2)</f>
        <v>0</v>
      </c>
      <c r="K383" s="181" t="s">
        <v>939</v>
      </c>
      <c r="L383" s="185"/>
      <c r="M383" s="186" t="s">
        <v>795</v>
      </c>
      <c r="N383" s="187" t="s">
        <v>836</v>
      </c>
      <c r="O383" s="149">
        <v>0</v>
      </c>
      <c r="P383" s="149">
        <f>O383*H383</f>
        <v>0</v>
      </c>
      <c r="Q383" s="149">
        <v>2.9999999999999997E-4</v>
      </c>
      <c r="R383" s="149">
        <f>Q383*H383</f>
        <v>2.2161599999999997E-2</v>
      </c>
      <c r="S383" s="149">
        <v>0</v>
      </c>
      <c r="T383" s="150">
        <f>S383*H383</f>
        <v>0</v>
      </c>
      <c r="AR383" s="18" t="s">
        <v>970</v>
      </c>
      <c r="AT383" s="18" t="s">
        <v>978</v>
      </c>
      <c r="AU383" s="18" t="s">
        <v>873</v>
      </c>
      <c r="AY383" s="18" t="s">
        <v>928</v>
      </c>
      <c r="BE383" s="151">
        <f>IF(N383="základní",J383,0)</f>
        <v>0</v>
      </c>
      <c r="BF383" s="151">
        <f>IF(N383="snížená",J383,0)</f>
        <v>0</v>
      </c>
      <c r="BG383" s="151">
        <f>IF(N383="zákl. přenesená",J383,0)</f>
        <v>0</v>
      </c>
      <c r="BH383" s="151">
        <f>IF(N383="sníž. přenesená",J383,0)</f>
        <v>0</v>
      </c>
      <c r="BI383" s="151">
        <f>IF(N383="nulová",J383,0)</f>
        <v>0</v>
      </c>
      <c r="BJ383" s="18" t="s">
        <v>814</v>
      </c>
      <c r="BK383" s="151">
        <f>ROUND(I383*H383,2)</f>
        <v>0</v>
      </c>
      <c r="BL383" s="18" t="s">
        <v>934</v>
      </c>
      <c r="BM383" s="18" t="s">
        <v>1325</v>
      </c>
    </row>
    <row r="384" spans="2:65" s="11" customFormat="1">
      <c r="B384" s="152"/>
      <c r="D384" s="153" t="s">
        <v>941</v>
      </c>
      <c r="E384" s="154" t="s">
        <v>795</v>
      </c>
      <c r="F384" s="155" t="s">
        <v>1326</v>
      </c>
      <c r="H384" s="156" t="s">
        <v>795</v>
      </c>
      <c r="L384" s="152"/>
      <c r="M384" s="157"/>
      <c r="N384" s="158"/>
      <c r="O384" s="158"/>
      <c r="P384" s="158"/>
      <c r="Q384" s="158"/>
      <c r="R384" s="158"/>
      <c r="S384" s="158"/>
      <c r="T384" s="159"/>
      <c r="AT384" s="156" t="s">
        <v>941</v>
      </c>
      <c r="AU384" s="156" t="s">
        <v>873</v>
      </c>
      <c r="AV384" s="11" t="s">
        <v>814</v>
      </c>
      <c r="AW384" s="11" t="s">
        <v>828</v>
      </c>
      <c r="AX384" s="11" t="s">
        <v>865</v>
      </c>
      <c r="AY384" s="156" t="s">
        <v>928</v>
      </c>
    </row>
    <row r="385" spans="2:65" s="12" customFormat="1">
      <c r="B385" s="160"/>
      <c r="D385" s="153" t="s">
        <v>941</v>
      </c>
      <c r="E385" s="161" t="s">
        <v>795</v>
      </c>
      <c r="F385" s="162" t="s">
        <v>1327</v>
      </c>
      <c r="H385" s="163">
        <v>20.95</v>
      </c>
      <c r="L385" s="160"/>
      <c r="M385" s="164"/>
      <c r="N385" s="165"/>
      <c r="O385" s="165"/>
      <c r="P385" s="165"/>
      <c r="Q385" s="165"/>
      <c r="R385" s="165"/>
      <c r="S385" s="165"/>
      <c r="T385" s="166"/>
      <c r="AT385" s="161" t="s">
        <v>941</v>
      </c>
      <c r="AU385" s="161" t="s">
        <v>873</v>
      </c>
      <c r="AV385" s="12" t="s">
        <v>873</v>
      </c>
      <c r="AW385" s="12" t="s">
        <v>828</v>
      </c>
      <c r="AX385" s="12" t="s">
        <v>865</v>
      </c>
      <c r="AY385" s="161" t="s">
        <v>928</v>
      </c>
    </row>
    <row r="386" spans="2:65" s="11" customFormat="1">
      <c r="B386" s="152"/>
      <c r="D386" s="153" t="s">
        <v>941</v>
      </c>
      <c r="E386" s="154" t="s">
        <v>795</v>
      </c>
      <c r="F386" s="155" t="s">
        <v>1328</v>
      </c>
      <c r="H386" s="156" t="s">
        <v>795</v>
      </c>
      <c r="L386" s="152"/>
      <c r="M386" s="157"/>
      <c r="N386" s="158"/>
      <c r="O386" s="158"/>
      <c r="P386" s="158"/>
      <c r="Q386" s="158"/>
      <c r="R386" s="158"/>
      <c r="S386" s="158"/>
      <c r="T386" s="159"/>
      <c r="AT386" s="156" t="s">
        <v>941</v>
      </c>
      <c r="AU386" s="156" t="s">
        <v>873</v>
      </c>
      <c r="AV386" s="11" t="s">
        <v>814</v>
      </c>
      <c r="AW386" s="11" t="s">
        <v>828</v>
      </c>
      <c r="AX386" s="11" t="s">
        <v>865</v>
      </c>
      <c r="AY386" s="156" t="s">
        <v>928</v>
      </c>
    </row>
    <row r="387" spans="2:65" s="12" customFormat="1">
      <c r="B387" s="160"/>
      <c r="D387" s="153" t="s">
        <v>941</v>
      </c>
      <c r="E387" s="161" t="s">
        <v>795</v>
      </c>
      <c r="F387" s="162" t="s">
        <v>1329</v>
      </c>
      <c r="H387" s="163">
        <v>49.404000000000003</v>
      </c>
      <c r="L387" s="160"/>
      <c r="M387" s="164"/>
      <c r="N387" s="165"/>
      <c r="O387" s="165"/>
      <c r="P387" s="165"/>
      <c r="Q387" s="165"/>
      <c r="R387" s="165"/>
      <c r="S387" s="165"/>
      <c r="T387" s="166"/>
      <c r="AT387" s="161" t="s">
        <v>941</v>
      </c>
      <c r="AU387" s="161" t="s">
        <v>873</v>
      </c>
      <c r="AV387" s="12" t="s">
        <v>873</v>
      </c>
      <c r="AW387" s="12" t="s">
        <v>828</v>
      </c>
      <c r="AX387" s="12" t="s">
        <v>865</v>
      </c>
      <c r="AY387" s="161" t="s">
        <v>928</v>
      </c>
    </row>
    <row r="388" spans="2:65" s="13" customFormat="1">
      <c r="B388" s="167"/>
      <c r="D388" s="153" t="s">
        <v>941</v>
      </c>
      <c r="E388" s="188" t="s">
        <v>795</v>
      </c>
      <c r="F388" s="189" t="s">
        <v>948</v>
      </c>
      <c r="H388" s="190">
        <v>70.353999999999999</v>
      </c>
      <c r="L388" s="167"/>
      <c r="M388" s="172"/>
      <c r="N388" s="173"/>
      <c r="O388" s="173"/>
      <c r="P388" s="173"/>
      <c r="Q388" s="173"/>
      <c r="R388" s="173"/>
      <c r="S388" s="173"/>
      <c r="T388" s="174"/>
      <c r="AT388" s="175" t="s">
        <v>941</v>
      </c>
      <c r="AU388" s="175" t="s">
        <v>873</v>
      </c>
      <c r="AV388" s="13" t="s">
        <v>934</v>
      </c>
      <c r="AW388" s="13" t="s">
        <v>828</v>
      </c>
      <c r="AX388" s="13" t="s">
        <v>814</v>
      </c>
      <c r="AY388" s="175" t="s">
        <v>928</v>
      </c>
    </row>
    <row r="389" spans="2:65" s="12" customFormat="1">
      <c r="B389" s="160"/>
      <c r="D389" s="168" t="s">
        <v>941</v>
      </c>
      <c r="F389" s="177" t="s">
        <v>1330</v>
      </c>
      <c r="H389" s="178">
        <v>73.872</v>
      </c>
      <c r="L389" s="160"/>
      <c r="M389" s="164"/>
      <c r="N389" s="165"/>
      <c r="O389" s="165"/>
      <c r="P389" s="165"/>
      <c r="Q389" s="165"/>
      <c r="R389" s="165"/>
      <c r="S389" s="165"/>
      <c r="T389" s="166"/>
      <c r="AT389" s="161" t="s">
        <v>941</v>
      </c>
      <c r="AU389" s="161" t="s">
        <v>873</v>
      </c>
      <c r="AV389" s="12" t="s">
        <v>873</v>
      </c>
      <c r="AW389" s="12" t="s">
        <v>796</v>
      </c>
      <c r="AX389" s="12" t="s">
        <v>814</v>
      </c>
      <c r="AY389" s="161" t="s">
        <v>928</v>
      </c>
    </row>
    <row r="390" spans="2:65" s="1" customFormat="1" ht="31.5" customHeight="1">
      <c r="B390" s="140"/>
      <c r="C390" s="179" t="s">
        <v>1331</v>
      </c>
      <c r="D390" s="179" t="s">
        <v>978</v>
      </c>
      <c r="E390" s="180" t="s">
        <v>1332</v>
      </c>
      <c r="F390" s="181" t="s">
        <v>1333</v>
      </c>
      <c r="G390" s="182" t="s">
        <v>1049</v>
      </c>
      <c r="H390" s="183">
        <v>18</v>
      </c>
      <c r="I390" s="184"/>
      <c r="J390" s="184">
        <f>ROUND(I390*H390,2)</f>
        <v>0</v>
      </c>
      <c r="K390" s="181" t="s">
        <v>939</v>
      </c>
      <c r="L390" s="185"/>
      <c r="M390" s="186" t="s">
        <v>795</v>
      </c>
      <c r="N390" s="187" t="s">
        <v>836</v>
      </c>
      <c r="O390" s="149">
        <v>0</v>
      </c>
      <c r="P390" s="149">
        <f>O390*H390</f>
        <v>0</v>
      </c>
      <c r="Q390" s="149">
        <v>5.0000000000000001E-4</v>
      </c>
      <c r="R390" s="149">
        <f>Q390*H390</f>
        <v>9.0000000000000011E-3</v>
      </c>
      <c r="S390" s="149">
        <v>0</v>
      </c>
      <c r="T390" s="150">
        <f>S390*H390</f>
        <v>0</v>
      </c>
      <c r="AR390" s="18" t="s">
        <v>970</v>
      </c>
      <c r="AT390" s="18" t="s">
        <v>978</v>
      </c>
      <c r="AU390" s="18" t="s">
        <v>873</v>
      </c>
      <c r="AY390" s="18" t="s">
        <v>928</v>
      </c>
      <c r="BE390" s="151">
        <f>IF(N390="základní",J390,0)</f>
        <v>0</v>
      </c>
      <c r="BF390" s="151">
        <f>IF(N390="snížená",J390,0)</f>
        <v>0</v>
      </c>
      <c r="BG390" s="151">
        <f>IF(N390="zákl. přenesená",J390,0)</f>
        <v>0</v>
      </c>
      <c r="BH390" s="151">
        <f>IF(N390="sníž. přenesená",J390,0)</f>
        <v>0</v>
      </c>
      <c r="BI390" s="151">
        <f>IF(N390="nulová",J390,0)</f>
        <v>0</v>
      </c>
      <c r="BJ390" s="18" t="s">
        <v>814</v>
      </c>
      <c r="BK390" s="151">
        <f>ROUND(I390*H390,2)</f>
        <v>0</v>
      </c>
      <c r="BL390" s="18" t="s">
        <v>934</v>
      </c>
      <c r="BM390" s="18" t="s">
        <v>1334</v>
      </c>
    </row>
    <row r="391" spans="2:65" s="12" customFormat="1">
      <c r="B391" s="160"/>
      <c r="D391" s="168" t="s">
        <v>941</v>
      </c>
      <c r="E391" s="176" t="s">
        <v>795</v>
      </c>
      <c r="F391" s="177" t="s">
        <v>1335</v>
      </c>
      <c r="H391" s="178">
        <v>18</v>
      </c>
      <c r="L391" s="160"/>
      <c r="M391" s="164"/>
      <c r="N391" s="165"/>
      <c r="O391" s="165"/>
      <c r="P391" s="165"/>
      <c r="Q391" s="165"/>
      <c r="R391" s="165"/>
      <c r="S391" s="165"/>
      <c r="T391" s="166"/>
      <c r="AT391" s="161" t="s">
        <v>941</v>
      </c>
      <c r="AU391" s="161" t="s">
        <v>873</v>
      </c>
      <c r="AV391" s="12" t="s">
        <v>873</v>
      </c>
      <c r="AW391" s="12" t="s">
        <v>828</v>
      </c>
      <c r="AX391" s="12" t="s">
        <v>814</v>
      </c>
      <c r="AY391" s="161" t="s">
        <v>928</v>
      </c>
    </row>
    <row r="392" spans="2:65" s="1" customFormat="1" ht="31.5" customHeight="1">
      <c r="B392" s="140"/>
      <c r="C392" s="141" t="s">
        <v>1336</v>
      </c>
      <c r="D392" s="141" t="s">
        <v>930</v>
      </c>
      <c r="E392" s="142" t="s">
        <v>1337</v>
      </c>
      <c r="F392" s="143" t="s">
        <v>1338</v>
      </c>
      <c r="G392" s="144" t="s">
        <v>998</v>
      </c>
      <c r="H392" s="145">
        <v>109.36</v>
      </c>
      <c r="I392" s="146"/>
      <c r="J392" s="146">
        <f>ROUND(I392*H392,2)</f>
        <v>0</v>
      </c>
      <c r="K392" s="143" t="s">
        <v>939</v>
      </c>
      <c r="L392" s="32"/>
      <c r="M392" s="147" t="s">
        <v>795</v>
      </c>
      <c r="N392" s="148" t="s">
        <v>836</v>
      </c>
      <c r="O392" s="149">
        <v>0.19900000000000001</v>
      </c>
      <c r="P392" s="149">
        <f>O392*H392</f>
        <v>21.762640000000001</v>
      </c>
      <c r="Q392" s="149">
        <v>1.146E-2</v>
      </c>
      <c r="R392" s="149">
        <f>Q392*H392</f>
        <v>1.2532656</v>
      </c>
      <c r="S392" s="149">
        <v>0</v>
      </c>
      <c r="T392" s="150">
        <f>S392*H392</f>
        <v>0</v>
      </c>
      <c r="AR392" s="18" t="s">
        <v>934</v>
      </c>
      <c r="AT392" s="18" t="s">
        <v>930</v>
      </c>
      <c r="AU392" s="18" t="s">
        <v>873</v>
      </c>
      <c r="AY392" s="18" t="s">
        <v>928</v>
      </c>
      <c r="BE392" s="151">
        <f>IF(N392="základní",J392,0)</f>
        <v>0</v>
      </c>
      <c r="BF392" s="151">
        <f>IF(N392="snížená",J392,0)</f>
        <v>0</v>
      </c>
      <c r="BG392" s="151">
        <f>IF(N392="zákl. přenesená",J392,0)</f>
        <v>0</v>
      </c>
      <c r="BH392" s="151">
        <f>IF(N392="sníž. přenesená",J392,0)</f>
        <v>0</v>
      </c>
      <c r="BI392" s="151">
        <f>IF(N392="nulová",J392,0)</f>
        <v>0</v>
      </c>
      <c r="BJ392" s="18" t="s">
        <v>814</v>
      </c>
      <c r="BK392" s="151">
        <f>ROUND(I392*H392,2)</f>
        <v>0</v>
      </c>
      <c r="BL392" s="18" t="s">
        <v>934</v>
      </c>
      <c r="BM392" s="18" t="s">
        <v>1339</v>
      </c>
    </row>
    <row r="393" spans="2:65" s="11" customFormat="1">
      <c r="B393" s="152"/>
      <c r="D393" s="153" t="s">
        <v>941</v>
      </c>
      <c r="E393" s="154" t="s">
        <v>795</v>
      </c>
      <c r="F393" s="155" t="s">
        <v>1223</v>
      </c>
      <c r="H393" s="156" t="s">
        <v>795</v>
      </c>
      <c r="L393" s="152"/>
      <c r="M393" s="157"/>
      <c r="N393" s="158"/>
      <c r="O393" s="158"/>
      <c r="P393" s="158"/>
      <c r="Q393" s="158"/>
      <c r="R393" s="158"/>
      <c r="S393" s="158"/>
      <c r="T393" s="159"/>
      <c r="AT393" s="156" t="s">
        <v>941</v>
      </c>
      <c r="AU393" s="156" t="s">
        <v>873</v>
      </c>
      <c r="AV393" s="11" t="s">
        <v>814</v>
      </c>
      <c r="AW393" s="11" t="s">
        <v>828</v>
      </c>
      <c r="AX393" s="11" t="s">
        <v>865</v>
      </c>
      <c r="AY393" s="156" t="s">
        <v>928</v>
      </c>
    </row>
    <row r="394" spans="2:65" s="11" customFormat="1">
      <c r="B394" s="152"/>
      <c r="D394" s="153" t="s">
        <v>941</v>
      </c>
      <c r="E394" s="154" t="s">
        <v>795</v>
      </c>
      <c r="F394" s="155" t="s">
        <v>1028</v>
      </c>
      <c r="H394" s="156" t="s">
        <v>795</v>
      </c>
      <c r="L394" s="152"/>
      <c r="M394" s="157"/>
      <c r="N394" s="158"/>
      <c r="O394" s="158"/>
      <c r="P394" s="158"/>
      <c r="Q394" s="158"/>
      <c r="R394" s="158"/>
      <c r="S394" s="158"/>
      <c r="T394" s="159"/>
      <c r="AT394" s="156" t="s">
        <v>941</v>
      </c>
      <c r="AU394" s="156" t="s">
        <v>873</v>
      </c>
      <c r="AV394" s="11" t="s">
        <v>814</v>
      </c>
      <c r="AW394" s="11" t="s">
        <v>828</v>
      </c>
      <c r="AX394" s="11" t="s">
        <v>865</v>
      </c>
      <c r="AY394" s="156" t="s">
        <v>928</v>
      </c>
    </row>
    <row r="395" spans="2:65" s="12" customFormat="1">
      <c r="B395" s="160"/>
      <c r="D395" s="153" t="s">
        <v>941</v>
      </c>
      <c r="E395" s="161" t="s">
        <v>795</v>
      </c>
      <c r="F395" s="162" t="s">
        <v>1340</v>
      </c>
      <c r="H395" s="163">
        <v>61.29</v>
      </c>
      <c r="L395" s="160"/>
      <c r="M395" s="164"/>
      <c r="N395" s="165"/>
      <c r="O395" s="165"/>
      <c r="P395" s="165"/>
      <c r="Q395" s="165"/>
      <c r="R395" s="165"/>
      <c r="S395" s="165"/>
      <c r="T395" s="166"/>
      <c r="AT395" s="161" t="s">
        <v>941</v>
      </c>
      <c r="AU395" s="161" t="s">
        <v>873</v>
      </c>
      <c r="AV395" s="12" t="s">
        <v>873</v>
      </c>
      <c r="AW395" s="12" t="s">
        <v>828</v>
      </c>
      <c r="AX395" s="12" t="s">
        <v>865</v>
      </c>
      <c r="AY395" s="161" t="s">
        <v>928</v>
      </c>
    </row>
    <row r="396" spans="2:65" s="12" customFormat="1">
      <c r="B396" s="160"/>
      <c r="D396" s="153" t="s">
        <v>941</v>
      </c>
      <c r="E396" s="161" t="s">
        <v>795</v>
      </c>
      <c r="F396" s="162" t="s">
        <v>1244</v>
      </c>
      <c r="H396" s="163">
        <v>48.07</v>
      </c>
      <c r="L396" s="160"/>
      <c r="M396" s="164"/>
      <c r="N396" s="165"/>
      <c r="O396" s="165"/>
      <c r="P396" s="165"/>
      <c r="Q396" s="165"/>
      <c r="R396" s="165"/>
      <c r="S396" s="165"/>
      <c r="T396" s="166"/>
      <c r="AT396" s="161" t="s">
        <v>941</v>
      </c>
      <c r="AU396" s="161" t="s">
        <v>873</v>
      </c>
      <c r="AV396" s="12" t="s">
        <v>873</v>
      </c>
      <c r="AW396" s="12" t="s">
        <v>828</v>
      </c>
      <c r="AX396" s="12" t="s">
        <v>865</v>
      </c>
      <c r="AY396" s="161" t="s">
        <v>928</v>
      </c>
    </row>
    <row r="397" spans="2:65" s="13" customFormat="1">
      <c r="B397" s="167"/>
      <c r="D397" s="168" t="s">
        <v>941</v>
      </c>
      <c r="E397" s="169" t="s">
        <v>795</v>
      </c>
      <c r="F397" s="170" t="s">
        <v>948</v>
      </c>
      <c r="H397" s="171">
        <v>109.36</v>
      </c>
      <c r="L397" s="167"/>
      <c r="M397" s="172"/>
      <c r="N397" s="173"/>
      <c r="O397" s="173"/>
      <c r="P397" s="173"/>
      <c r="Q397" s="173"/>
      <c r="R397" s="173"/>
      <c r="S397" s="173"/>
      <c r="T397" s="174"/>
      <c r="AT397" s="175" t="s">
        <v>941</v>
      </c>
      <c r="AU397" s="175" t="s">
        <v>873</v>
      </c>
      <c r="AV397" s="13" t="s">
        <v>934</v>
      </c>
      <c r="AW397" s="13" t="s">
        <v>828</v>
      </c>
      <c r="AX397" s="13" t="s">
        <v>814</v>
      </c>
      <c r="AY397" s="175" t="s">
        <v>928</v>
      </c>
    </row>
    <row r="398" spans="2:65" s="1" customFormat="1" ht="22.5" customHeight="1">
      <c r="B398" s="140"/>
      <c r="C398" s="141" t="s">
        <v>1341</v>
      </c>
      <c r="D398" s="141" t="s">
        <v>930</v>
      </c>
      <c r="E398" s="142" t="s">
        <v>1342</v>
      </c>
      <c r="F398" s="143" t="s">
        <v>1343</v>
      </c>
      <c r="G398" s="144" t="s">
        <v>933</v>
      </c>
      <c r="H398" s="145">
        <v>1</v>
      </c>
      <c r="I398" s="146"/>
      <c r="J398" s="146">
        <f>ROUND(I398*H398,2)</f>
        <v>0</v>
      </c>
      <c r="K398" s="143" t="s">
        <v>795</v>
      </c>
      <c r="L398" s="32"/>
      <c r="M398" s="147" t="s">
        <v>795</v>
      </c>
      <c r="N398" s="148" t="s">
        <v>836</v>
      </c>
      <c r="O398" s="149">
        <v>0</v>
      </c>
      <c r="P398" s="149">
        <f>O398*H398</f>
        <v>0</v>
      </c>
      <c r="Q398" s="149">
        <v>0</v>
      </c>
      <c r="R398" s="149">
        <f>Q398*H398</f>
        <v>0</v>
      </c>
      <c r="S398" s="149">
        <v>0</v>
      </c>
      <c r="T398" s="150">
        <f>S398*H398</f>
        <v>0</v>
      </c>
      <c r="AR398" s="18" t="s">
        <v>934</v>
      </c>
      <c r="AT398" s="18" t="s">
        <v>930</v>
      </c>
      <c r="AU398" s="18" t="s">
        <v>873</v>
      </c>
      <c r="AY398" s="18" t="s">
        <v>928</v>
      </c>
      <c r="BE398" s="151">
        <f>IF(N398="základní",J398,0)</f>
        <v>0</v>
      </c>
      <c r="BF398" s="151">
        <f>IF(N398="snížená",J398,0)</f>
        <v>0</v>
      </c>
      <c r="BG398" s="151">
        <f>IF(N398="zákl. přenesená",J398,0)</f>
        <v>0</v>
      </c>
      <c r="BH398" s="151">
        <f>IF(N398="sníž. přenesená",J398,0)</f>
        <v>0</v>
      </c>
      <c r="BI398" s="151">
        <f>IF(N398="nulová",J398,0)</f>
        <v>0</v>
      </c>
      <c r="BJ398" s="18" t="s">
        <v>814</v>
      </c>
      <c r="BK398" s="151">
        <f>ROUND(I398*H398,2)</f>
        <v>0</v>
      </c>
      <c r="BL398" s="18" t="s">
        <v>934</v>
      </c>
      <c r="BM398" s="18" t="s">
        <v>1344</v>
      </c>
    </row>
    <row r="399" spans="2:65" s="11" customFormat="1">
      <c r="B399" s="152"/>
      <c r="D399" s="153" t="s">
        <v>941</v>
      </c>
      <c r="E399" s="154" t="s">
        <v>795</v>
      </c>
      <c r="F399" s="155" t="s">
        <v>1345</v>
      </c>
      <c r="H399" s="156" t="s">
        <v>795</v>
      </c>
      <c r="L399" s="152"/>
      <c r="M399" s="157"/>
      <c r="N399" s="158"/>
      <c r="O399" s="158"/>
      <c r="P399" s="158"/>
      <c r="Q399" s="158"/>
      <c r="R399" s="158"/>
      <c r="S399" s="158"/>
      <c r="T399" s="159"/>
      <c r="AT399" s="156" t="s">
        <v>941</v>
      </c>
      <c r="AU399" s="156" t="s">
        <v>873</v>
      </c>
      <c r="AV399" s="11" t="s">
        <v>814</v>
      </c>
      <c r="AW399" s="11" t="s">
        <v>828</v>
      </c>
      <c r="AX399" s="11" t="s">
        <v>865</v>
      </c>
      <c r="AY399" s="156" t="s">
        <v>928</v>
      </c>
    </row>
    <row r="400" spans="2:65" s="11" customFormat="1">
      <c r="B400" s="152"/>
      <c r="D400" s="153" t="s">
        <v>941</v>
      </c>
      <c r="E400" s="154" t="s">
        <v>795</v>
      </c>
      <c r="F400" s="155" t="s">
        <v>1346</v>
      </c>
      <c r="H400" s="156" t="s">
        <v>795</v>
      </c>
      <c r="L400" s="152"/>
      <c r="M400" s="157"/>
      <c r="N400" s="158"/>
      <c r="O400" s="158"/>
      <c r="P400" s="158"/>
      <c r="Q400" s="158"/>
      <c r="R400" s="158"/>
      <c r="S400" s="158"/>
      <c r="T400" s="159"/>
      <c r="AT400" s="156" t="s">
        <v>941</v>
      </c>
      <c r="AU400" s="156" t="s">
        <v>873</v>
      </c>
      <c r="AV400" s="11" t="s">
        <v>814</v>
      </c>
      <c r="AW400" s="11" t="s">
        <v>828</v>
      </c>
      <c r="AX400" s="11" t="s">
        <v>865</v>
      </c>
      <c r="AY400" s="156" t="s">
        <v>928</v>
      </c>
    </row>
    <row r="401" spans="2:65" s="12" customFormat="1">
      <c r="B401" s="160"/>
      <c r="D401" s="168" t="s">
        <v>941</v>
      </c>
      <c r="E401" s="176" t="s">
        <v>795</v>
      </c>
      <c r="F401" s="177" t="s">
        <v>814</v>
      </c>
      <c r="H401" s="178">
        <v>1</v>
      </c>
      <c r="L401" s="160"/>
      <c r="M401" s="164"/>
      <c r="N401" s="165"/>
      <c r="O401" s="165"/>
      <c r="P401" s="165"/>
      <c r="Q401" s="165"/>
      <c r="R401" s="165"/>
      <c r="S401" s="165"/>
      <c r="T401" s="166"/>
      <c r="AT401" s="161" t="s">
        <v>941</v>
      </c>
      <c r="AU401" s="161" t="s">
        <v>873</v>
      </c>
      <c r="AV401" s="12" t="s">
        <v>873</v>
      </c>
      <c r="AW401" s="12" t="s">
        <v>828</v>
      </c>
      <c r="AX401" s="12" t="s">
        <v>814</v>
      </c>
      <c r="AY401" s="161" t="s">
        <v>928</v>
      </c>
    </row>
    <row r="402" spans="2:65" s="1" customFormat="1" ht="31.5" customHeight="1">
      <c r="B402" s="140"/>
      <c r="C402" s="141" t="s">
        <v>1347</v>
      </c>
      <c r="D402" s="141" t="s">
        <v>930</v>
      </c>
      <c r="E402" s="142" t="s">
        <v>1348</v>
      </c>
      <c r="F402" s="143" t="s">
        <v>1349</v>
      </c>
      <c r="G402" s="144" t="s">
        <v>998</v>
      </c>
      <c r="H402" s="145">
        <v>164.066</v>
      </c>
      <c r="I402" s="146"/>
      <c r="J402" s="146">
        <f>ROUND(I402*H402,2)</f>
        <v>0</v>
      </c>
      <c r="K402" s="143" t="s">
        <v>939</v>
      </c>
      <c r="L402" s="32"/>
      <c r="M402" s="147" t="s">
        <v>795</v>
      </c>
      <c r="N402" s="148" t="s">
        <v>836</v>
      </c>
      <c r="O402" s="149">
        <v>0.245</v>
      </c>
      <c r="P402" s="149">
        <f>O402*H402</f>
        <v>40.196170000000002</v>
      </c>
      <c r="Q402" s="149">
        <v>2.6800000000000001E-3</v>
      </c>
      <c r="R402" s="149">
        <f>Q402*H402</f>
        <v>0.43969688000000001</v>
      </c>
      <c r="S402" s="149">
        <v>0</v>
      </c>
      <c r="T402" s="150">
        <f>S402*H402</f>
        <v>0</v>
      </c>
      <c r="AR402" s="18" t="s">
        <v>934</v>
      </c>
      <c r="AT402" s="18" t="s">
        <v>930</v>
      </c>
      <c r="AU402" s="18" t="s">
        <v>873</v>
      </c>
      <c r="AY402" s="18" t="s">
        <v>928</v>
      </c>
      <c r="BE402" s="151">
        <f>IF(N402="základní",J402,0)</f>
        <v>0</v>
      </c>
      <c r="BF402" s="151">
        <f>IF(N402="snížená",J402,0)</f>
        <v>0</v>
      </c>
      <c r="BG402" s="151">
        <f>IF(N402="zákl. přenesená",J402,0)</f>
        <v>0</v>
      </c>
      <c r="BH402" s="151">
        <f>IF(N402="sníž. přenesená",J402,0)</f>
        <v>0</v>
      </c>
      <c r="BI402" s="151">
        <f>IF(N402="nulová",J402,0)</f>
        <v>0</v>
      </c>
      <c r="BJ402" s="18" t="s">
        <v>814</v>
      </c>
      <c r="BK402" s="151">
        <f>ROUND(I402*H402,2)</f>
        <v>0</v>
      </c>
      <c r="BL402" s="18" t="s">
        <v>934</v>
      </c>
      <c r="BM402" s="18" t="s">
        <v>1350</v>
      </c>
    </row>
    <row r="403" spans="2:65" s="11" customFormat="1">
      <c r="B403" s="152"/>
      <c r="D403" s="153" t="s">
        <v>941</v>
      </c>
      <c r="E403" s="154" t="s">
        <v>795</v>
      </c>
      <c r="F403" s="155" t="s">
        <v>1061</v>
      </c>
      <c r="H403" s="156" t="s">
        <v>795</v>
      </c>
      <c r="L403" s="152"/>
      <c r="M403" s="157"/>
      <c r="N403" s="158"/>
      <c r="O403" s="158"/>
      <c r="P403" s="158"/>
      <c r="Q403" s="158"/>
      <c r="R403" s="158"/>
      <c r="S403" s="158"/>
      <c r="T403" s="159"/>
      <c r="AT403" s="156" t="s">
        <v>941</v>
      </c>
      <c r="AU403" s="156" t="s">
        <v>873</v>
      </c>
      <c r="AV403" s="11" t="s">
        <v>814</v>
      </c>
      <c r="AW403" s="11" t="s">
        <v>828</v>
      </c>
      <c r="AX403" s="11" t="s">
        <v>865</v>
      </c>
      <c r="AY403" s="156" t="s">
        <v>928</v>
      </c>
    </row>
    <row r="404" spans="2:65" s="11" customFormat="1">
      <c r="B404" s="152"/>
      <c r="D404" s="153" t="s">
        <v>941</v>
      </c>
      <c r="E404" s="154" t="s">
        <v>795</v>
      </c>
      <c r="F404" s="155" t="s">
        <v>1351</v>
      </c>
      <c r="H404" s="156" t="s">
        <v>795</v>
      </c>
      <c r="L404" s="152"/>
      <c r="M404" s="157"/>
      <c r="N404" s="158"/>
      <c r="O404" s="158"/>
      <c r="P404" s="158"/>
      <c r="Q404" s="158"/>
      <c r="R404" s="158"/>
      <c r="S404" s="158"/>
      <c r="T404" s="159"/>
      <c r="AT404" s="156" t="s">
        <v>941</v>
      </c>
      <c r="AU404" s="156" t="s">
        <v>873</v>
      </c>
      <c r="AV404" s="11" t="s">
        <v>814</v>
      </c>
      <c r="AW404" s="11" t="s">
        <v>828</v>
      </c>
      <c r="AX404" s="11" t="s">
        <v>865</v>
      </c>
      <c r="AY404" s="156" t="s">
        <v>928</v>
      </c>
    </row>
    <row r="405" spans="2:65" s="12" customFormat="1">
      <c r="B405" s="160"/>
      <c r="D405" s="153" t="s">
        <v>941</v>
      </c>
      <c r="E405" s="161" t="s">
        <v>795</v>
      </c>
      <c r="F405" s="162" t="s">
        <v>1237</v>
      </c>
      <c r="H405" s="163">
        <v>83.216999999999999</v>
      </c>
      <c r="L405" s="160"/>
      <c r="M405" s="164"/>
      <c r="N405" s="165"/>
      <c r="O405" s="165"/>
      <c r="P405" s="165"/>
      <c r="Q405" s="165"/>
      <c r="R405" s="165"/>
      <c r="S405" s="165"/>
      <c r="T405" s="166"/>
      <c r="AT405" s="161" t="s">
        <v>941</v>
      </c>
      <c r="AU405" s="161" t="s">
        <v>873</v>
      </c>
      <c r="AV405" s="12" t="s">
        <v>873</v>
      </c>
      <c r="AW405" s="12" t="s">
        <v>828</v>
      </c>
      <c r="AX405" s="12" t="s">
        <v>865</v>
      </c>
      <c r="AY405" s="161" t="s">
        <v>928</v>
      </c>
    </row>
    <row r="406" spans="2:65" s="11" customFormat="1">
      <c r="B406" s="152"/>
      <c r="D406" s="153" t="s">
        <v>941</v>
      </c>
      <c r="E406" s="154" t="s">
        <v>795</v>
      </c>
      <c r="F406" s="155" t="s">
        <v>1352</v>
      </c>
      <c r="H406" s="156" t="s">
        <v>795</v>
      </c>
      <c r="L406" s="152"/>
      <c r="M406" s="157"/>
      <c r="N406" s="158"/>
      <c r="O406" s="158"/>
      <c r="P406" s="158"/>
      <c r="Q406" s="158"/>
      <c r="R406" s="158"/>
      <c r="S406" s="158"/>
      <c r="T406" s="159"/>
      <c r="AT406" s="156" t="s">
        <v>941</v>
      </c>
      <c r="AU406" s="156" t="s">
        <v>873</v>
      </c>
      <c r="AV406" s="11" t="s">
        <v>814</v>
      </c>
      <c r="AW406" s="11" t="s">
        <v>828</v>
      </c>
      <c r="AX406" s="11" t="s">
        <v>865</v>
      </c>
      <c r="AY406" s="156" t="s">
        <v>928</v>
      </c>
    </row>
    <row r="407" spans="2:65" s="12" customFormat="1">
      <c r="B407" s="160"/>
      <c r="D407" s="153" t="s">
        <v>941</v>
      </c>
      <c r="E407" s="161" t="s">
        <v>795</v>
      </c>
      <c r="F407" s="162" t="s">
        <v>1353</v>
      </c>
      <c r="H407" s="163">
        <v>40.28</v>
      </c>
      <c r="L407" s="160"/>
      <c r="M407" s="164"/>
      <c r="N407" s="165"/>
      <c r="O407" s="165"/>
      <c r="P407" s="165"/>
      <c r="Q407" s="165"/>
      <c r="R407" s="165"/>
      <c r="S407" s="165"/>
      <c r="T407" s="166"/>
      <c r="AT407" s="161" t="s">
        <v>941</v>
      </c>
      <c r="AU407" s="161" t="s">
        <v>873</v>
      </c>
      <c r="AV407" s="12" t="s">
        <v>873</v>
      </c>
      <c r="AW407" s="12" t="s">
        <v>828</v>
      </c>
      <c r="AX407" s="12" t="s">
        <v>865</v>
      </c>
      <c r="AY407" s="161" t="s">
        <v>928</v>
      </c>
    </row>
    <row r="408" spans="2:65" s="12" customFormat="1">
      <c r="B408" s="160"/>
      <c r="D408" s="153" t="s">
        <v>941</v>
      </c>
      <c r="E408" s="161" t="s">
        <v>795</v>
      </c>
      <c r="F408" s="162" t="s">
        <v>1354</v>
      </c>
      <c r="H408" s="163">
        <v>-3.895</v>
      </c>
      <c r="L408" s="160"/>
      <c r="M408" s="164"/>
      <c r="N408" s="165"/>
      <c r="O408" s="165"/>
      <c r="P408" s="165"/>
      <c r="Q408" s="165"/>
      <c r="R408" s="165"/>
      <c r="S408" s="165"/>
      <c r="T408" s="166"/>
      <c r="AT408" s="161" t="s">
        <v>941</v>
      </c>
      <c r="AU408" s="161" t="s">
        <v>873</v>
      </c>
      <c r="AV408" s="12" t="s">
        <v>873</v>
      </c>
      <c r="AW408" s="12" t="s">
        <v>828</v>
      </c>
      <c r="AX408" s="12" t="s">
        <v>865</v>
      </c>
      <c r="AY408" s="161" t="s">
        <v>928</v>
      </c>
    </row>
    <row r="409" spans="2:65" s="11" customFormat="1">
      <c r="B409" s="152"/>
      <c r="D409" s="153" t="s">
        <v>941</v>
      </c>
      <c r="E409" s="154" t="s">
        <v>795</v>
      </c>
      <c r="F409" s="155" t="s">
        <v>1328</v>
      </c>
      <c r="H409" s="156" t="s">
        <v>795</v>
      </c>
      <c r="L409" s="152"/>
      <c r="M409" s="157"/>
      <c r="N409" s="158"/>
      <c r="O409" s="158"/>
      <c r="P409" s="158"/>
      <c r="Q409" s="158"/>
      <c r="R409" s="158"/>
      <c r="S409" s="158"/>
      <c r="T409" s="159"/>
      <c r="AT409" s="156" t="s">
        <v>941</v>
      </c>
      <c r="AU409" s="156" t="s">
        <v>873</v>
      </c>
      <c r="AV409" s="11" t="s">
        <v>814</v>
      </c>
      <c r="AW409" s="11" t="s">
        <v>828</v>
      </c>
      <c r="AX409" s="11" t="s">
        <v>865</v>
      </c>
      <c r="AY409" s="156" t="s">
        <v>928</v>
      </c>
    </row>
    <row r="410" spans="2:65" s="12" customFormat="1">
      <c r="B410" s="160"/>
      <c r="D410" s="153" t="s">
        <v>941</v>
      </c>
      <c r="E410" s="161" t="s">
        <v>795</v>
      </c>
      <c r="F410" s="162" t="s">
        <v>1355</v>
      </c>
      <c r="H410" s="163">
        <v>44.463999999999999</v>
      </c>
      <c r="L410" s="160"/>
      <c r="M410" s="164"/>
      <c r="N410" s="165"/>
      <c r="O410" s="165"/>
      <c r="P410" s="165"/>
      <c r="Q410" s="165"/>
      <c r="R410" s="165"/>
      <c r="S410" s="165"/>
      <c r="T410" s="166"/>
      <c r="AT410" s="161" t="s">
        <v>941</v>
      </c>
      <c r="AU410" s="161" t="s">
        <v>873</v>
      </c>
      <c r="AV410" s="12" t="s">
        <v>873</v>
      </c>
      <c r="AW410" s="12" t="s">
        <v>828</v>
      </c>
      <c r="AX410" s="12" t="s">
        <v>865</v>
      </c>
      <c r="AY410" s="161" t="s">
        <v>928</v>
      </c>
    </row>
    <row r="411" spans="2:65" s="13" customFormat="1">
      <c r="B411" s="167"/>
      <c r="D411" s="168" t="s">
        <v>941</v>
      </c>
      <c r="E411" s="169" t="s">
        <v>795</v>
      </c>
      <c r="F411" s="170" t="s">
        <v>948</v>
      </c>
      <c r="H411" s="171">
        <v>164.066</v>
      </c>
      <c r="L411" s="167"/>
      <c r="M411" s="172"/>
      <c r="N411" s="173"/>
      <c r="O411" s="173"/>
      <c r="P411" s="173"/>
      <c r="Q411" s="173"/>
      <c r="R411" s="173"/>
      <c r="S411" s="173"/>
      <c r="T411" s="174"/>
      <c r="AT411" s="175" t="s">
        <v>941</v>
      </c>
      <c r="AU411" s="175" t="s">
        <v>873</v>
      </c>
      <c r="AV411" s="13" t="s">
        <v>934</v>
      </c>
      <c r="AW411" s="13" t="s">
        <v>828</v>
      </c>
      <c r="AX411" s="13" t="s">
        <v>814</v>
      </c>
      <c r="AY411" s="175" t="s">
        <v>928</v>
      </c>
    </row>
    <row r="412" spans="2:65" s="1" customFormat="1" ht="22.5" customHeight="1">
      <c r="B412" s="140"/>
      <c r="C412" s="141" t="s">
        <v>1356</v>
      </c>
      <c r="D412" s="141" t="s">
        <v>930</v>
      </c>
      <c r="E412" s="142" t="s">
        <v>1357</v>
      </c>
      <c r="F412" s="143" t="s">
        <v>1358</v>
      </c>
      <c r="G412" s="144" t="s">
        <v>998</v>
      </c>
      <c r="H412" s="145">
        <v>164.066</v>
      </c>
      <c r="I412" s="146"/>
      <c r="J412" s="146">
        <f>ROUND(I412*H412,2)</f>
        <v>0</v>
      </c>
      <c r="K412" s="143" t="s">
        <v>795</v>
      </c>
      <c r="L412" s="32"/>
      <c r="M412" s="147" t="s">
        <v>795</v>
      </c>
      <c r="N412" s="148" t="s">
        <v>836</v>
      </c>
      <c r="O412" s="149">
        <v>0</v>
      </c>
      <c r="P412" s="149">
        <f>O412*H412</f>
        <v>0</v>
      </c>
      <c r="Q412" s="149">
        <v>0</v>
      </c>
      <c r="R412" s="149">
        <f>Q412*H412</f>
        <v>0</v>
      </c>
      <c r="S412" s="149">
        <v>0</v>
      </c>
      <c r="T412" s="150">
        <f>S412*H412</f>
        <v>0</v>
      </c>
      <c r="AR412" s="18" t="s">
        <v>934</v>
      </c>
      <c r="AT412" s="18" t="s">
        <v>930</v>
      </c>
      <c r="AU412" s="18" t="s">
        <v>873</v>
      </c>
      <c r="AY412" s="18" t="s">
        <v>928</v>
      </c>
      <c r="BE412" s="151">
        <f>IF(N412="základní",J412,0)</f>
        <v>0</v>
      </c>
      <c r="BF412" s="151">
        <f>IF(N412="snížená",J412,0)</f>
        <v>0</v>
      </c>
      <c r="BG412" s="151">
        <f>IF(N412="zákl. přenesená",J412,0)</f>
        <v>0</v>
      </c>
      <c r="BH412" s="151">
        <f>IF(N412="sníž. přenesená",J412,0)</f>
        <v>0</v>
      </c>
      <c r="BI412" s="151">
        <f>IF(N412="nulová",J412,0)</f>
        <v>0</v>
      </c>
      <c r="BJ412" s="18" t="s">
        <v>814</v>
      </c>
      <c r="BK412" s="151">
        <f>ROUND(I412*H412,2)</f>
        <v>0</v>
      </c>
      <c r="BL412" s="18" t="s">
        <v>934</v>
      </c>
      <c r="BM412" s="18" t="s">
        <v>1359</v>
      </c>
    </row>
    <row r="413" spans="2:65" s="1" customFormat="1" ht="31.5" customHeight="1">
      <c r="B413" s="140"/>
      <c r="C413" s="141" t="s">
        <v>1360</v>
      </c>
      <c r="D413" s="141" t="s">
        <v>930</v>
      </c>
      <c r="E413" s="142" t="s">
        <v>1361</v>
      </c>
      <c r="F413" s="143" t="s">
        <v>1362</v>
      </c>
      <c r="G413" s="144" t="s">
        <v>998</v>
      </c>
      <c r="H413" s="145">
        <v>20.821000000000002</v>
      </c>
      <c r="I413" s="146"/>
      <c r="J413" s="146">
        <f>ROUND(I413*H413,2)</f>
        <v>0</v>
      </c>
      <c r="K413" s="143" t="s">
        <v>939</v>
      </c>
      <c r="L413" s="32"/>
      <c r="M413" s="147" t="s">
        <v>795</v>
      </c>
      <c r="N413" s="148" t="s">
        <v>836</v>
      </c>
      <c r="O413" s="149">
        <v>0.06</v>
      </c>
      <c r="P413" s="149">
        <f>O413*H413</f>
        <v>1.24926</v>
      </c>
      <c r="Q413" s="149">
        <v>1.2E-4</v>
      </c>
      <c r="R413" s="149">
        <f>Q413*H413</f>
        <v>2.4985200000000002E-3</v>
      </c>
      <c r="S413" s="149">
        <v>0</v>
      </c>
      <c r="T413" s="150">
        <f>S413*H413</f>
        <v>0</v>
      </c>
      <c r="AR413" s="18" t="s">
        <v>934</v>
      </c>
      <c r="AT413" s="18" t="s">
        <v>930</v>
      </c>
      <c r="AU413" s="18" t="s">
        <v>873</v>
      </c>
      <c r="AY413" s="18" t="s">
        <v>928</v>
      </c>
      <c r="BE413" s="151">
        <f>IF(N413="základní",J413,0)</f>
        <v>0</v>
      </c>
      <c r="BF413" s="151">
        <f>IF(N413="snížená",J413,0)</f>
        <v>0</v>
      </c>
      <c r="BG413" s="151">
        <f>IF(N413="zákl. přenesená",J413,0)</f>
        <v>0</v>
      </c>
      <c r="BH413" s="151">
        <f>IF(N413="sníž. přenesená",J413,0)</f>
        <v>0</v>
      </c>
      <c r="BI413" s="151">
        <f>IF(N413="nulová",J413,0)</f>
        <v>0</v>
      </c>
      <c r="BJ413" s="18" t="s">
        <v>814</v>
      </c>
      <c r="BK413" s="151">
        <f>ROUND(I413*H413,2)</f>
        <v>0</v>
      </c>
      <c r="BL413" s="18" t="s">
        <v>934</v>
      </c>
      <c r="BM413" s="18" t="s">
        <v>1363</v>
      </c>
    </row>
    <row r="414" spans="2:65" s="11" customFormat="1">
      <c r="B414" s="152"/>
      <c r="D414" s="153" t="s">
        <v>941</v>
      </c>
      <c r="E414" s="154" t="s">
        <v>795</v>
      </c>
      <c r="F414" s="155" t="s">
        <v>1364</v>
      </c>
      <c r="H414" s="156" t="s">
        <v>795</v>
      </c>
      <c r="L414" s="152"/>
      <c r="M414" s="157"/>
      <c r="N414" s="158"/>
      <c r="O414" s="158"/>
      <c r="P414" s="158"/>
      <c r="Q414" s="158"/>
      <c r="R414" s="158"/>
      <c r="S414" s="158"/>
      <c r="T414" s="159"/>
      <c r="AT414" s="156" t="s">
        <v>941</v>
      </c>
      <c r="AU414" s="156" t="s">
        <v>873</v>
      </c>
      <c r="AV414" s="11" t="s">
        <v>814</v>
      </c>
      <c r="AW414" s="11" t="s">
        <v>828</v>
      </c>
      <c r="AX414" s="11" t="s">
        <v>865</v>
      </c>
      <c r="AY414" s="156" t="s">
        <v>928</v>
      </c>
    </row>
    <row r="415" spans="2:65" s="12" customFormat="1">
      <c r="B415" s="160"/>
      <c r="D415" s="153" t="s">
        <v>941</v>
      </c>
      <c r="E415" s="161" t="s">
        <v>795</v>
      </c>
      <c r="F415" s="162" t="s">
        <v>1365</v>
      </c>
      <c r="H415" s="163">
        <v>3.0779999999999998</v>
      </c>
      <c r="L415" s="160"/>
      <c r="M415" s="164"/>
      <c r="N415" s="165"/>
      <c r="O415" s="165"/>
      <c r="P415" s="165"/>
      <c r="Q415" s="165"/>
      <c r="R415" s="165"/>
      <c r="S415" s="165"/>
      <c r="T415" s="166"/>
      <c r="AT415" s="161" t="s">
        <v>941</v>
      </c>
      <c r="AU415" s="161" t="s">
        <v>873</v>
      </c>
      <c r="AV415" s="12" t="s">
        <v>873</v>
      </c>
      <c r="AW415" s="12" t="s">
        <v>828</v>
      </c>
      <c r="AX415" s="12" t="s">
        <v>865</v>
      </c>
      <c r="AY415" s="161" t="s">
        <v>928</v>
      </c>
    </row>
    <row r="416" spans="2:65" s="12" customFormat="1">
      <c r="B416" s="160"/>
      <c r="D416" s="153" t="s">
        <v>941</v>
      </c>
      <c r="E416" s="161" t="s">
        <v>795</v>
      </c>
      <c r="F416" s="162" t="s">
        <v>1366</v>
      </c>
      <c r="H416" s="163">
        <v>3.1320000000000001</v>
      </c>
      <c r="L416" s="160"/>
      <c r="M416" s="164"/>
      <c r="N416" s="165"/>
      <c r="O416" s="165"/>
      <c r="P416" s="165"/>
      <c r="Q416" s="165"/>
      <c r="R416" s="165"/>
      <c r="S416" s="165"/>
      <c r="T416" s="166"/>
      <c r="AT416" s="161" t="s">
        <v>941</v>
      </c>
      <c r="AU416" s="161" t="s">
        <v>873</v>
      </c>
      <c r="AV416" s="12" t="s">
        <v>873</v>
      </c>
      <c r="AW416" s="12" t="s">
        <v>828</v>
      </c>
      <c r="AX416" s="12" t="s">
        <v>865</v>
      </c>
      <c r="AY416" s="161" t="s">
        <v>928</v>
      </c>
    </row>
    <row r="417" spans="2:65" s="12" customFormat="1">
      <c r="B417" s="160"/>
      <c r="D417" s="153" t="s">
        <v>941</v>
      </c>
      <c r="E417" s="161" t="s">
        <v>795</v>
      </c>
      <c r="F417" s="162" t="s">
        <v>1367</v>
      </c>
      <c r="H417" s="163">
        <v>2.7</v>
      </c>
      <c r="L417" s="160"/>
      <c r="M417" s="164"/>
      <c r="N417" s="165"/>
      <c r="O417" s="165"/>
      <c r="P417" s="165"/>
      <c r="Q417" s="165"/>
      <c r="R417" s="165"/>
      <c r="S417" s="165"/>
      <c r="T417" s="166"/>
      <c r="AT417" s="161" t="s">
        <v>941</v>
      </c>
      <c r="AU417" s="161" t="s">
        <v>873</v>
      </c>
      <c r="AV417" s="12" t="s">
        <v>873</v>
      </c>
      <c r="AW417" s="12" t="s">
        <v>828</v>
      </c>
      <c r="AX417" s="12" t="s">
        <v>865</v>
      </c>
      <c r="AY417" s="161" t="s">
        <v>928</v>
      </c>
    </row>
    <row r="418" spans="2:65" s="12" customFormat="1">
      <c r="B418" s="160"/>
      <c r="D418" s="153" t="s">
        <v>941</v>
      </c>
      <c r="E418" s="161" t="s">
        <v>795</v>
      </c>
      <c r="F418" s="162" t="s">
        <v>1368</v>
      </c>
      <c r="H418" s="163">
        <v>1.62</v>
      </c>
      <c r="L418" s="160"/>
      <c r="M418" s="164"/>
      <c r="N418" s="165"/>
      <c r="O418" s="165"/>
      <c r="P418" s="165"/>
      <c r="Q418" s="165"/>
      <c r="R418" s="165"/>
      <c r="S418" s="165"/>
      <c r="T418" s="166"/>
      <c r="AT418" s="161" t="s">
        <v>941</v>
      </c>
      <c r="AU418" s="161" t="s">
        <v>873</v>
      </c>
      <c r="AV418" s="12" t="s">
        <v>873</v>
      </c>
      <c r="AW418" s="12" t="s">
        <v>828</v>
      </c>
      <c r="AX418" s="12" t="s">
        <v>865</v>
      </c>
      <c r="AY418" s="161" t="s">
        <v>928</v>
      </c>
    </row>
    <row r="419" spans="2:65" s="12" customFormat="1">
      <c r="B419" s="160"/>
      <c r="D419" s="153" t="s">
        <v>941</v>
      </c>
      <c r="E419" s="161" t="s">
        <v>795</v>
      </c>
      <c r="F419" s="162" t="s">
        <v>1369</v>
      </c>
      <c r="H419" s="163">
        <v>5.843</v>
      </c>
      <c r="L419" s="160"/>
      <c r="M419" s="164"/>
      <c r="N419" s="165"/>
      <c r="O419" s="165"/>
      <c r="P419" s="165"/>
      <c r="Q419" s="165"/>
      <c r="R419" s="165"/>
      <c r="S419" s="165"/>
      <c r="T419" s="166"/>
      <c r="AT419" s="161" t="s">
        <v>941</v>
      </c>
      <c r="AU419" s="161" t="s">
        <v>873</v>
      </c>
      <c r="AV419" s="12" t="s">
        <v>873</v>
      </c>
      <c r="AW419" s="12" t="s">
        <v>828</v>
      </c>
      <c r="AX419" s="12" t="s">
        <v>865</v>
      </c>
      <c r="AY419" s="161" t="s">
        <v>928</v>
      </c>
    </row>
    <row r="420" spans="2:65" s="12" customFormat="1">
      <c r="B420" s="160"/>
      <c r="D420" s="153" t="s">
        <v>941</v>
      </c>
      <c r="E420" s="161" t="s">
        <v>795</v>
      </c>
      <c r="F420" s="162" t="s">
        <v>1370</v>
      </c>
      <c r="H420" s="163">
        <v>2.153</v>
      </c>
      <c r="L420" s="160"/>
      <c r="M420" s="164"/>
      <c r="N420" s="165"/>
      <c r="O420" s="165"/>
      <c r="P420" s="165"/>
      <c r="Q420" s="165"/>
      <c r="R420" s="165"/>
      <c r="S420" s="165"/>
      <c r="T420" s="166"/>
      <c r="AT420" s="161" t="s">
        <v>941</v>
      </c>
      <c r="AU420" s="161" t="s">
        <v>873</v>
      </c>
      <c r="AV420" s="12" t="s">
        <v>873</v>
      </c>
      <c r="AW420" s="12" t="s">
        <v>828</v>
      </c>
      <c r="AX420" s="12" t="s">
        <v>865</v>
      </c>
      <c r="AY420" s="161" t="s">
        <v>928</v>
      </c>
    </row>
    <row r="421" spans="2:65" s="12" customFormat="1">
      <c r="B421" s="160"/>
      <c r="D421" s="153" t="s">
        <v>941</v>
      </c>
      <c r="E421" s="161" t="s">
        <v>795</v>
      </c>
      <c r="F421" s="162" t="s">
        <v>1371</v>
      </c>
      <c r="H421" s="163">
        <v>2.2949999999999999</v>
      </c>
      <c r="L421" s="160"/>
      <c r="M421" s="164"/>
      <c r="N421" s="165"/>
      <c r="O421" s="165"/>
      <c r="P421" s="165"/>
      <c r="Q421" s="165"/>
      <c r="R421" s="165"/>
      <c r="S421" s="165"/>
      <c r="T421" s="166"/>
      <c r="AT421" s="161" t="s">
        <v>941</v>
      </c>
      <c r="AU421" s="161" t="s">
        <v>873</v>
      </c>
      <c r="AV421" s="12" t="s">
        <v>873</v>
      </c>
      <c r="AW421" s="12" t="s">
        <v>828</v>
      </c>
      <c r="AX421" s="12" t="s">
        <v>865</v>
      </c>
      <c r="AY421" s="161" t="s">
        <v>928</v>
      </c>
    </row>
    <row r="422" spans="2:65" s="13" customFormat="1">
      <c r="B422" s="167"/>
      <c r="D422" s="168" t="s">
        <v>941</v>
      </c>
      <c r="E422" s="169" t="s">
        <v>795</v>
      </c>
      <c r="F422" s="170" t="s">
        <v>948</v>
      </c>
      <c r="H422" s="171">
        <v>20.821000000000002</v>
      </c>
      <c r="L422" s="167"/>
      <c r="M422" s="172"/>
      <c r="N422" s="173"/>
      <c r="O422" s="173"/>
      <c r="P422" s="173"/>
      <c r="Q422" s="173"/>
      <c r="R422" s="173"/>
      <c r="S422" s="173"/>
      <c r="T422" s="174"/>
      <c r="AT422" s="175" t="s">
        <v>941</v>
      </c>
      <c r="AU422" s="175" t="s">
        <v>873</v>
      </c>
      <c r="AV422" s="13" t="s">
        <v>934</v>
      </c>
      <c r="AW422" s="13" t="s">
        <v>828</v>
      </c>
      <c r="AX422" s="13" t="s">
        <v>814</v>
      </c>
      <c r="AY422" s="175" t="s">
        <v>928</v>
      </c>
    </row>
    <row r="423" spans="2:65" s="1" customFormat="1" ht="22.5" customHeight="1">
      <c r="B423" s="140"/>
      <c r="C423" s="141" t="s">
        <v>1372</v>
      </c>
      <c r="D423" s="141" t="s">
        <v>930</v>
      </c>
      <c r="E423" s="142" t="s">
        <v>1373</v>
      </c>
      <c r="F423" s="143" t="s">
        <v>1374</v>
      </c>
      <c r="G423" s="144" t="s">
        <v>998</v>
      </c>
      <c r="H423" s="145">
        <v>186.96</v>
      </c>
      <c r="I423" s="146"/>
      <c r="J423" s="146">
        <f>ROUND(I423*H423,2)</f>
        <v>0</v>
      </c>
      <c r="K423" s="143" t="s">
        <v>939</v>
      </c>
      <c r="L423" s="32"/>
      <c r="M423" s="147" t="s">
        <v>795</v>
      </c>
      <c r="N423" s="148" t="s">
        <v>836</v>
      </c>
      <c r="O423" s="149">
        <v>0.14000000000000001</v>
      </c>
      <c r="P423" s="149">
        <f>O423*H423</f>
        <v>26.174400000000002</v>
      </c>
      <c r="Q423" s="149">
        <v>0</v>
      </c>
      <c r="R423" s="149">
        <f>Q423*H423</f>
        <v>0</v>
      </c>
      <c r="S423" s="149">
        <v>0</v>
      </c>
      <c r="T423" s="150">
        <f>S423*H423</f>
        <v>0</v>
      </c>
      <c r="AR423" s="18" t="s">
        <v>934</v>
      </c>
      <c r="AT423" s="18" t="s">
        <v>930</v>
      </c>
      <c r="AU423" s="18" t="s">
        <v>873</v>
      </c>
      <c r="AY423" s="18" t="s">
        <v>928</v>
      </c>
      <c r="BE423" s="151">
        <f>IF(N423="základní",J423,0)</f>
        <v>0</v>
      </c>
      <c r="BF423" s="151">
        <f>IF(N423="snížená",J423,0)</f>
        <v>0</v>
      </c>
      <c r="BG423" s="151">
        <f>IF(N423="zákl. přenesená",J423,0)</f>
        <v>0</v>
      </c>
      <c r="BH423" s="151">
        <f>IF(N423="sníž. přenesená",J423,0)</f>
        <v>0</v>
      </c>
      <c r="BI423" s="151">
        <f>IF(N423="nulová",J423,0)</f>
        <v>0</v>
      </c>
      <c r="BJ423" s="18" t="s">
        <v>814</v>
      </c>
      <c r="BK423" s="151">
        <f>ROUND(I423*H423,2)</f>
        <v>0</v>
      </c>
      <c r="BL423" s="18" t="s">
        <v>934</v>
      </c>
      <c r="BM423" s="18" t="s">
        <v>1375</v>
      </c>
    </row>
    <row r="424" spans="2:65" s="11" customFormat="1">
      <c r="B424" s="152"/>
      <c r="D424" s="153" t="s">
        <v>941</v>
      </c>
      <c r="E424" s="154" t="s">
        <v>795</v>
      </c>
      <c r="F424" s="155" t="s">
        <v>1223</v>
      </c>
      <c r="H424" s="156" t="s">
        <v>795</v>
      </c>
      <c r="L424" s="152"/>
      <c r="M424" s="157"/>
      <c r="N424" s="158"/>
      <c r="O424" s="158"/>
      <c r="P424" s="158"/>
      <c r="Q424" s="158"/>
      <c r="R424" s="158"/>
      <c r="S424" s="158"/>
      <c r="T424" s="159"/>
      <c r="AT424" s="156" t="s">
        <v>941</v>
      </c>
      <c r="AU424" s="156" t="s">
        <v>873</v>
      </c>
      <c r="AV424" s="11" t="s">
        <v>814</v>
      </c>
      <c r="AW424" s="11" t="s">
        <v>828</v>
      </c>
      <c r="AX424" s="11" t="s">
        <v>865</v>
      </c>
      <c r="AY424" s="156" t="s">
        <v>928</v>
      </c>
    </row>
    <row r="425" spans="2:65" s="11" customFormat="1">
      <c r="B425" s="152"/>
      <c r="D425" s="153" t="s">
        <v>941</v>
      </c>
      <c r="E425" s="154" t="s">
        <v>795</v>
      </c>
      <c r="F425" s="155" t="s">
        <v>1376</v>
      </c>
      <c r="H425" s="156" t="s">
        <v>795</v>
      </c>
      <c r="L425" s="152"/>
      <c r="M425" s="157"/>
      <c r="N425" s="158"/>
      <c r="O425" s="158"/>
      <c r="P425" s="158"/>
      <c r="Q425" s="158"/>
      <c r="R425" s="158"/>
      <c r="S425" s="158"/>
      <c r="T425" s="159"/>
      <c r="AT425" s="156" t="s">
        <v>941</v>
      </c>
      <c r="AU425" s="156" t="s">
        <v>873</v>
      </c>
      <c r="AV425" s="11" t="s">
        <v>814</v>
      </c>
      <c r="AW425" s="11" t="s">
        <v>828</v>
      </c>
      <c r="AX425" s="11" t="s">
        <v>865</v>
      </c>
      <c r="AY425" s="156" t="s">
        <v>928</v>
      </c>
    </row>
    <row r="426" spans="2:65" s="12" customFormat="1">
      <c r="B426" s="160"/>
      <c r="D426" s="153" t="s">
        <v>941</v>
      </c>
      <c r="E426" s="161" t="s">
        <v>795</v>
      </c>
      <c r="F426" s="162" t="s">
        <v>1340</v>
      </c>
      <c r="H426" s="163">
        <v>61.29</v>
      </c>
      <c r="L426" s="160"/>
      <c r="M426" s="164"/>
      <c r="N426" s="165"/>
      <c r="O426" s="165"/>
      <c r="P426" s="165"/>
      <c r="Q426" s="165"/>
      <c r="R426" s="165"/>
      <c r="S426" s="165"/>
      <c r="T426" s="166"/>
      <c r="AT426" s="161" t="s">
        <v>941</v>
      </c>
      <c r="AU426" s="161" t="s">
        <v>873</v>
      </c>
      <c r="AV426" s="12" t="s">
        <v>873</v>
      </c>
      <c r="AW426" s="12" t="s">
        <v>828</v>
      </c>
      <c r="AX426" s="12" t="s">
        <v>865</v>
      </c>
      <c r="AY426" s="161" t="s">
        <v>928</v>
      </c>
    </row>
    <row r="427" spans="2:65" s="12" customFormat="1">
      <c r="B427" s="160"/>
      <c r="D427" s="153" t="s">
        <v>941</v>
      </c>
      <c r="E427" s="161" t="s">
        <v>795</v>
      </c>
      <c r="F427" s="162" t="s">
        <v>1244</v>
      </c>
      <c r="H427" s="163">
        <v>48.07</v>
      </c>
      <c r="L427" s="160"/>
      <c r="M427" s="164"/>
      <c r="N427" s="165"/>
      <c r="O427" s="165"/>
      <c r="P427" s="165"/>
      <c r="Q427" s="165"/>
      <c r="R427" s="165"/>
      <c r="S427" s="165"/>
      <c r="T427" s="166"/>
      <c r="AT427" s="161" t="s">
        <v>941</v>
      </c>
      <c r="AU427" s="161" t="s">
        <v>873</v>
      </c>
      <c r="AV427" s="12" t="s">
        <v>873</v>
      </c>
      <c r="AW427" s="12" t="s">
        <v>828</v>
      </c>
      <c r="AX427" s="12" t="s">
        <v>865</v>
      </c>
      <c r="AY427" s="161" t="s">
        <v>928</v>
      </c>
    </row>
    <row r="428" spans="2:65" s="12" customFormat="1">
      <c r="B428" s="160"/>
      <c r="D428" s="153" t="s">
        <v>941</v>
      </c>
      <c r="E428" s="161" t="s">
        <v>795</v>
      </c>
      <c r="F428" s="162" t="s">
        <v>1224</v>
      </c>
      <c r="H428" s="163">
        <v>77.599999999999994</v>
      </c>
      <c r="L428" s="160"/>
      <c r="M428" s="164"/>
      <c r="N428" s="165"/>
      <c r="O428" s="165"/>
      <c r="P428" s="165"/>
      <c r="Q428" s="165"/>
      <c r="R428" s="165"/>
      <c r="S428" s="165"/>
      <c r="T428" s="166"/>
      <c r="AT428" s="161" t="s">
        <v>941</v>
      </c>
      <c r="AU428" s="161" t="s">
        <v>873</v>
      </c>
      <c r="AV428" s="12" t="s">
        <v>873</v>
      </c>
      <c r="AW428" s="12" t="s">
        <v>828</v>
      </c>
      <c r="AX428" s="12" t="s">
        <v>865</v>
      </c>
      <c r="AY428" s="161" t="s">
        <v>928</v>
      </c>
    </row>
    <row r="429" spans="2:65" s="13" customFormat="1">
      <c r="B429" s="167"/>
      <c r="D429" s="168" t="s">
        <v>941</v>
      </c>
      <c r="E429" s="169" t="s">
        <v>795</v>
      </c>
      <c r="F429" s="170" t="s">
        <v>948</v>
      </c>
      <c r="H429" s="171">
        <v>186.96</v>
      </c>
      <c r="L429" s="167"/>
      <c r="M429" s="172"/>
      <c r="N429" s="173"/>
      <c r="O429" s="173"/>
      <c r="P429" s="173"/>
      <c r="Q429" s="173"/>
      <c r="R429" s="173"/>
      <c r="S429" s="173"/>
      <c r="T429" s="174"/>
      <c r="AT429" s="175" t="s">
        <v>941</v>
      </c>
      <c r="AU429" s="175" t="s">
        <v>873</v>
      </c>
      <c r="AV429" s="13" t="s">
        <v>934</v>
      </c>
      <c r="AW429" s="13" t="s">
        <v>828</v>
      </c>
      <c r="AX429" s="13" t="s">
        <v>814</v>
      </c>
      <c r="AY429" s="175" t="s">
        <v>928</v>
      </c>
    </row>
    <row r="430" spans="2:65" s="1" customFormat="1" ht="31.5" customHeight="1">
      <c r="B430" s="140"/>
      <c r="C430" s="141" t="s">
        <v>1377</v>
      </c>
      <c r="D430" s="141" t="s">
        <v>930</v>
      </c>
      <c r="E430" s="142" t="s">
        <v>1378</v>
      </c>
      <c r="F430" s="143" t="s">
        <v>1379</v>
      </c>
      <c r="G430" s="144" t="s">
        <v>998</v>
      </c>
      <c r="H430" s="145">
        <v>149.04</v>
      </c>
      <c r="I430" s="146"/>
      <c r="J430" s="146">
        <f>ROUND(I430*H430,2)</f>
        <v>0</v>
      </c>
      <c r="K430" s="143" t="s">
        <v>939</v>
      </c>
      <c r="L430" s="32"/>
      <c r="M430" s="147" t="s">
        <v>795</v>
      </c>
      <c r="N430" s="148" t="s">
        <v>836</v>
      </c>
      <c r="O430" s="149">
        <v>0.25</v>
      </c>
      <c r="P430" s="149">
        <f>O430*H430</f>
        <v>37.26</v>
      </c>
      <c r="Q430" s="149">
        <v>0</v>
      </c>
      <c r="R430" s="149">
        <f>Q430*H430</f>
        <v>0</v>
      </c>
      <c r="S430" s="149">
        <v>0</v>
      </c>
      <c r="T430" s="150">
        <f>S430*H430</f>
        <v>0</v>
      </c>
      <c r="AR430" s="18" t="s">
        <v>934</v>
      </c>
      <c r="AT430" s="18" t="s">
        <v>930</v>
      </c>
      <c r="AU430" s="18" t="s">
        <v>873</v>
      </c>
      <c r="AY430" s="18" t="s">
        <v>928</v>
      </c>
      <c r="BE430" s="151">
        <f>IF(N430="základní",J430,0)</f>
        <v>0</v>
      </c>
      <c r="BF430" s="151">
        <f>IF(N430="snížená",J430,0)</f>
        <v>0</v>
      </c>
      <c r="BG430" s="151">
        <f>IF(N430="zákl. přenesená",J430,0)</f>
        <v>0</v>
      </c>
      <c r="BH430" s="151">
        <f>IF(N430="sníž. přenesená",J430,0)</f>
        <v>0</v>
      </c>
      <c r="BI430" s="151">
        <f>IF(N430="nulová",J430,0)</f>
        <v>0</v>
      </c>
      <c r="BJ430" s="18" t="s">
        <v>814</v>
      </c>
      <c r="BK430" s="151">
        <f>ROUND(I430*H430,2)</f>
        <v>0</v>
      </c>
      <c r="BL430" s="18" t="s">
        <v>934</v>
      </c>
      <c r="BM430" s="18" t="s">
        <v>1380</v>
      </c>
    </row>
    <row r="431" spans="2:65" s="11" customFormat="1">
      <c r="B431" s="152"/>
      <c r="D431" s="153" t="s">
        <v>941</v>
      </c>
      <c r="E431" s="154" t="s">
        <v>795</v>
      </c>
      <c r="F431" s="155" t="s">
        <v>1061</v>
      </c>
      <c r="H431" s="156" t="s">
        <v>795</v>
      </c>
      <c r="L431" s="152"/>
      <c r="M431" s="157"/>
      <c r="N431" s="158"/>
      <c r="O431" s="158"/>
      <c r="P431" s="158"/>
      <c r="Q431" s="158"/>
      <c r="R431" s="158"/>
      <c r="S431" s="158"/>
      <c r="T431" s="159"/>
      <c r="AT431" s="156" t="s">
        <v>941</v>
      </c>
      <c r="AU431" s="156" t="s">
        <v>873</v>
      </c>
      <c r="AV431" s="11" t="s">
        <v>814</v>
      </c>
      <c r="AW431" s="11" t="s">
        <v>828</v>
      </c>
      <c r="AX431" s="11" t="s">
        <v>865</v>
      </c>
      <c r="AY431" s="156" t="s">
        <v>928</v>
      </c>
    </row>
    <row r="432" spans="2:65" s="11" customFormat="1">
      <c r="B432" s="152"/>
      <c r="D432" s="153" t="s">
        <v>941</v>
      </c>
      <c r="E432" s="154" t="s">
        <v>795</v>
      </c>
      <c r="F432" s="155" t="s">
        <v>1381</v>
      </c>
      <c r="H432" s="156" t="s">
        <v>795</v>
      </c>
      <c r="L432" s="152"/>
      <c r="M432" s="157"/>
      <c r="N432" s="158"/>
      <c r="O432" s="158"/>
      <c r="P432" s="158"/>
      <c r="Q432" s="158"/>
      <c r="R432" s="158"/>
      <c r="S432" s="158"/>
      <c r="T432" s="159"/>
      <c r="AT432" s="156" t="s">
        <v>941</v>
      </c>
      <c r="AU432" s="156" t="s">
        <v>873</v>
      </c>
      <c r="AV432" s="11" t="s">
        <v>814</v>
      </c>
      <c r="AW432" s="11" t="s">
        <v>828</v>
      </c>
      <c r="AX432" s="11" t="s">
        <v>865</v>
      </c>
      <c r="AY432" s="156" t="s">
        <v>928</v>
      </c>
    </row>
    <row r="433" spans="2:65" s="12" customFormat="1">
      <c r="B433" s="160"/>
      <c r="D433" s="153" t="s">
        <v>941</v>
      </c>
      <c r="E433" s="161" t="s">
        <v>795</v>
      </c>
      <c r="F433" s="162" t="s">
        <v>1382</v>
      </c>
      <c r="H433" s="163">
        <v>58.32</v>
      </c>
      <c r="L433" s="160"/>
      <c r="M433" s="164"/>
      <c r="N433" s="165"/>
      <c r="O433" s="165"/>
      <c r="P433" s="165"/>
      <c r="Q433" s="165"/>
      <c r="R433" s="165"/>
      <c r="S433" s="165"/>
      <c r="T433" s="166"/>
      <c r="AT433" s="161" t="s">
        <v>941</v>
      </c>
      <c r="AU433" s="161" t="s">
        <v>873</v>
      </c>
      <c r="AV433" s="12" t="s">
        <v>873</v>
      </c>
      <c r="AW433" s="12" t="s">
        <v>828</v>
      </c>
      <c r="AX433" s="12" t="s">
        <v>865</v>
      </c>
      <c r="AY433" s="161" t="s">
        <v>928</v>
      </c>
    </row>
    <row r="434" spans="2:65" s="11" customFormat="1">
      <c r="B434" s="152"/>
      <c r="D434" s="153" t="s">
        <v>941</v>
      </c>
      <c r="E434" s="154" t="s">
        <v>795</v>
      </c>
      <c r="F434" s="155" t="s">
        <v>1383</v>
      </c>
      <c r="H434" s="156" t="s">
        <v>795</v>
      </c>
      <c r="L434" s="152"/>
      <c r="M434" s="157"/>
      <c r="N434" s="158"/>
      <c r="O434" s="158"/>
      <c r="P434" s="158"/>
      <c r="Q434" s="158"/>
      <c r="R434" s="158"/>
      <c r="S434" s="158"/>
      <c r="T434" s="159"/>
      <c r="AT434" s="156" t="s">
        <v>941</v>
      </c>
      <c r="AU434" s="156" t="s">
        <v>873</v>
      </c>
      <c r="AV434" s="11" t="s">
        <v>814</v>
      </c>
      <c r="AW434" s="11" t="s">
        <v>828</v>
      </c>
      <c r="AX434" s="11" t="s">
        <v>865</v>
      </c>
      <c r="AY434" s="156" t="s">
        <v>928</v>
      </c>
    </row>
    <row r="435" spans="2:65" s="12" customFormat="1">
      <c r="B435" s="160"/>
      <c r="D435" s="153" t="s">
        <v>941</v>
      </c>
      <c r="E435" s="161" t="s">
        <v>795</v>
      </c>
      <c r="F435" s="162" t="s">
        <v>1384</v>
      </c>
      <c r="H435" s="163">
        <v>90.72</v>
      </c>
      <c r="L435" s="160"/>
      <c r="M435" s="164"/>
      <c r="N435" s="165"/>
      <c r="O435" s="165"/>
      <c r="P435" s="165"/>
      <c r="Q435" s="165"/>
      <c r="R435" s="165"/>
      <c r="S435" s="165"/>
      <c r="T435" s="166"/>
      <c r="AT435" s="161" t="s">
        <v>941</v>
      </c>
      <c r="AU435" s="161" t="s">
        <v>873</v>
      </c>
      <c r="AV435" s="12" t="s">
        <v>873</v>
      </c>
      <c r="AW435" s="12" t="s">
        <v>828</v>
      </c>
      <c r="AX435" s="12" t="s">
        <v>865</v>
      </c>
      <c r="AY435" s="161" t="s">
        <v>928</v>
      </c>
    </row>
    <row r="436" spans="2:65" s="13" customFormat="1">
      <c r="B436" s="167"/>
      <c r="D436" s="168" t="s">
        <v>941</v>
      </c>
      <c r="E436" s="169" t="s">
        <v>795</v>
      </c>
      <c r="F436" s="170" t="s">
        <v>948</v>
      </c>
      <c r="H436" s="171">
        <v>149.04</v>
      </c>
      <c r="L436" s="167"/>
      <c r="M436" s="172"/>
      <c r="N436" s="173"/>
      <c r="O436" s="173"/>
      <c r="P436" s="173"/>
      <c r="Q436" s="173"/>
      <c r="R436" s="173"/>
      <c r="S436" s="173"/>
      <c r="T436" s="174"/>
      <c r="AT436" s="175" t="s">
        <v>941</v>
      </c>
      <c r="AU436" s="175" t="s">
        <v>873</v>
      </c>
      <c r="AV436" s="13" t="s">
        <v>934</v>
      </c>
      <c r="AW436" s="13" t="s">
        <v>828</v>
      </c>
      <c r="AX436" s="13" t="s">
        <v>814</v>
      </c>
      <c r="AY436" s="175" t="s">
        <v>928</v>
      </c>
    </row>
    <row r="437" spans="2:65" s="1" customFormat="1" ht="22.5" customHeight="1">
      <c r="B437" s="140"/>
      <c r="C437" s="141" t="s">
        <v>1385</v>
      </c>
      <c r="D437" s="141" t="s">
        <v>930</v>
      </c>
      <c r="E437" s="142" t="s">
        <v>1386</v>
      </c>
      <c r="F437" s="143" t="s">
        <v>1387</v>
      </c>
      <c r="G437" s="144" t="s">
        <v>967</v>
      </c>
      <c r="H437" s="145">
        <v>0.22900000000000001</v>
      </c>
      <c r="I437" s="146"/>
      <c r="J437" s="146">
        <f>ROUND(I437*H437,2)</f>
        <v>0</v>
      </c>
      <c r="K437" s="143" t="s">
        <v>939</v>
      </c>
      <c r="L437" s="32"/>
      <c r="M437" s="147" t="s">
        <v>795</v>
      </c>
      <c r="N437" s="148" t="s">
        <v>836</v>
      </c>
      <c r="O437" s="149">
        <v>15.231</v>
      </c>
      <c r="P437" s="149">
        <f>O437*H437</f>
        <v>3.4878990000000001</v>
      </c>
      <c r="Q437" s="149">
        <v>1.0530600000000001</v>
      </c>
      <c r="R437" s="149">
        <f>Q437*H437</f>
        <v>0.24115074000000003</v>
      </c>
      <c r="S437" s="149">
        <v>0</v>
      </c>
      <c r="T437" s="150">
        <f>S437*H437</f>
        <v>0</v>
      </c>
      <c r="AR437" s="18" t="s">
        <v>934</v>
      </c>
      <c r="AT437" s="18" t="s">
        <v>930</v>
      </c>
      <c r="AU437" s="18" t="s">
        <v>873</v>
      </c>
      <c r="AY437" s="18" t="s">
        <v>928</v>
      </c>
      <c r="BE437" s="151">
        <f>IF(N437="základní",J437,0)</f>
        <v>0</v>
      </c>
      <c r="BF437" s="151">
        <f>IF(N437="snížená",J437,0)</f>
        <v>0</v>
      </c>
      <c r="BG437" s="151">
        <f>IF(N437="zákl. přenesená",J437,0)</f>
        <v>0</v>
      </c>
      <c r="BH437" s="151">
        <f>IF(N437="sníž. přenesená",J437,0)</f>
        <v>0</v>
      </c>
      <c r="BI437" s="151">
        <f>IF(N437="nulová",J437,0)</f>
        <v>0</v>
      </c>
      <c r="BJ437" s="18" t="s">
        <v>814</v>
      </c>
      <c r="BK437" s="151">
        <f>ROUND(I437*H437,2)</f>
        <v>0</v>
      </c>
      <c r="BL437" s="18" t="s">
        <v>934</v>
      </c>
      <c r="BM437" s="18" t="s">
        <v>1388</v>
      </c>
    </row>
    <row r="438" spans="2:65" s="11" customFormat="1">
      <c r="B438" s="152"/>
      <c r="D438" s="153" t="s">
        <v>941</v>
      </c>
      <c r="E438" s="154" t="s">
        <v>795</v>
      </c>
      <c r="F438" s="155" t="s">
        <v>1061</v>
      </c>
      <c r="H438" s="156" t="s">
        <v>795</v>
      </c>
      <c r="L438" s="152"/>
      <c r="M438" s="157"/>
      <c r="N438" s="158"/>
      <c r="O438" s="158"/>
      <c r="P438" s="158"/>
      <c r="Q438" s="158"/>
      <c r="R438" s="158"/>
      <c r="S438" s="158"/>
      <c r="T438" s="159"/>
      <c r="AT438" s="156" t="s">
        <v>941</v>
      </c>
      <c r="AU438" s="156" t="s">
        <v>873</v>
      </c>
      <c r="AV438" s="11" t="s">
        <v>814</v>
      </c>
      <c r="AW438" s="11" t="s">
        <v>828</v>
      </c>
      <c r="AX438" s="11" t="s">
        <v>865</v>
      </c>
      <c r="AY438" s="156" t="s">
        <v>928</v>
      </c>
    </row>
    <row r="439" spans="2:65" s="11" customFormat="1">
      <c r="B439" s="152"/>
      <c r="D439" s="153" t="s">
        <v>941</v>
      </c>
      <c r="E439" s="154" t="s">
        <v>795</v>
      </c>
      <c r="F439" s="155" t="s">
        <v>1389</v>
      </c>
      <c r="H439" s="156" t="s">
        <v>795</v>
      </c>
      <c r="L439" s="152"/>
      <c r="M439" s="157"/>
      <c r="N439" s="158"/>
      <c r="O439" s="158"/>
      <c r="P439" s="158"/>
      <c r="Q439" s="158"/>
      <c r="R439" s="158"/>
      <c r="S439" s="158"/>
      <c r="T439" s="159"/>
      <c r="AT439" s="156" t="s">
        <v>941</v>
      </c>
      <c r="AU439" s="156" t="s">
        <v>873</v>
      </c>
      <c r="AV439" s="11" t="s">
        <v>814</v>
      </c>
      <c r="AW439" s="11" t="s">
        <v>828</v>
      </c>
      <c r="AX439" s="11" t="s">
        <v>865</v>
      </c>
      <c r="AY439" s="156" t="s">
        <v>928</v>
      </c>
    </row>
    <row r="440" spans="2:65" s="12" customFormat="1">
      <c r="B440" s="160"/>
      <c r="D440" s="153" t="s">
        <v>941</v>
      </c>
      <c r="E440" s="161" t="s">
        <v>795</v>
      </c>
      <c r="F440" s="162" t="s">
        <v>1390</v>
      </c>
      <c r="H440" s="163">
        <v>0.191</v>
      </c>
      <c r="L440" s="160"/>
      <c r="M440" s="164"/>
      <c r="N440" s="165"/>
      <c r="O440" s="165"/>
      <c r="P440" s="165"/>
      <c r="Q440" s="165"/>
      <c r="R440" s="165"/>
      <c r="S440" s="165"/>
      <c r="T440" s="166"/>
      <c r="AT440" s="161" t="s">
        <v>941</v>
      </c>
      <c r="AU440" s="161" t="s">
        <v>873</v>
      </c>
      <c r="AV440" s="12" t="s">
        <v>873</v>
      </c>
      <c r="AW440" s="12" t="s">
        <v>828</v>
      </c>
      <c r="AX440" s="12" t="s">
        <v>865</v>
      </c>
      <c r="AY440" s="161" t="s">
        <v>928</v>
      </c>
    </row>
    <row r="441" spans="2:65" s="12" customFormat="1">
      <c r="B441" s="160"/>
      <c r="D441" s="153" t="s">
        <v>941</v>
      </c>
      <c r="E441" s="161" t="s">
        <v>795</v>
      </c>
      <c r="F441" s="162" t="s">
        <v>1391</v>
      </c>
      <c r="H441" s="163">
        <v>3.7999999999999999E-2</v>
      </c>
      <c r="L441" s="160"/>
      <c r="M441" s="164"/>
      <c r="N441" s="165"/>
      <c r="O441" s="165"/>
      <c r="P441" s="165"/>
      <c r="Q441" s="165"/>
      <c r="R441" s="165"/>
      <c r="S441" s="165"/>
      <c r="T441" s="166"/>
      <c r="AT441" s="161" t="s">
        <v>941</v>
      </c>
      <c r="AU441" s="161" t="s">
        <v>873</v>
      </c>
      <c r="AV441" s="12" t="s">
        <v>873</v>
      </c>
      <c r="AW441" s="12" t="s">
        <v>828</v>
      </c>
      <c r="AX441" s="12" t="s">
        <v>865</v>
      </c>
      <c r="AY441" s="161" t="s">
        <v>928</v>
      </c>
    </row>
    <row r="442" spans="2:65" s="13" customFormat="1">
      <c r="B442" s="167"/>
      <c r="D442" s="168" t="s">
        <v>941</v>
      </c>
      <c r="E442" s="169" t="s">
        <v>795</v>
      </c>
      <c r="F442" s="170" t="s">
        <v>948</v>
      </c>
      <c r="H442" s="171">
        <v>0.22900000000000001</v>
      </c>
      <c r="L442" s="167"/>
      <c r="M442" s="172"/>
      <c r="N442" s="173"/>
      <c r="O442" s="173"/>
      <c r="P442" s="173"/>
      <c r="Q442" s="173"/>
      <c r="R442" s="173"/>
      <c r="S442" s="173"/>
      <c r="T442" s="174"/>
      <c r="AT442" s="175" t="s">
        <v>941</v>
      </c>
      <c r="AU442" s="175" t="s">
        <v>873</v>
      </c>
      <c r="AV442" s="13" t="s">
        <v>934</v>
      </c>
      <c r="AW442" s="13" t="s">
        <v>828</v>
      </c>
      <c r="AX442" s="13" t="s">
        <v>814</v>
      </c>
      <c r="AY442" s="175" t="s">
        <v>928</v>
      </c>
    </row>
    <row r="443" spans="2:65" s="1" customFormat="1" ht="31.5" customHeight="1">
      <c r="B443" s="140"/>
      <c r="C443" s="141" t="s">
        <v>1392</v>
      </c>
      <c r="D443" s="141" t="s">
        <v>930</v>
      </c>
      <c r="E443" s="142" t="s">
        <v>1393</v>
      </c>
      <c r="F443" s="143" t="s">
        <v>1394</v>
      </c>
      <c r="G443" s="144" t="s">
        <v>998</v>
      </c>
      <c r="H443" s="145">
        <v>31.51</v>
      </c>
      <c r="I443" s="146"/>
      <c r="J443" s="146">
        <f>ROUND(I443*H443,2)</f>
        <v>0</v>
      </c>
      <c r="K443" s="143" t="s">
        <v>939</v>
      </c>
      <c r="L443" s="32"/>
      <c r="M443" s="147" t="s">
        <v>795</v>
      </c>
      <c r="N443" s="148" t="s">
        <v>836</v>
      </c>
      <c r="O443" s="149">
        <v>0.379</v>
      </c>
      <c r="P443" s="149">
        <f>O443*H443</f>
        <v>11.94229</v>
      </c>
      <c r="Q443" s="149">
        <v>6.3E-2</v>
      </c>
      <c r="R443" s="149">
        <f>Q443*H443</f>
        <v>1.9851300000000001</v>
      </c>
      <c r="S443" s="149">
        <v>0</v>
      </c>
      <c r="T443" s="150">
        <f>S443*H443</f>
        <v>0</v>
      </c>
      <c r="AR443" s="18" t="s">
        <v>934</v>
      </c>
      <c r="AT443" s="18" t="s">
        <v>930</v>
      </c>
      <c r="AU443" s="18" t="s">
        <v>873</v>
      </c>
      <c r="AY443" s="18" t="s">
        <v>928</v>
      </c>
      <c r="BE443" s="151">
        <f>IF(N443="základní",J443,0)</f>
        <v>0</v>
      </c>
      <c r="BF443" s="151">
        <f>IF(N443="snížená",J443,0)</f>
        <v>0</v>
      </c>
      <c r="BG443" s="151">
        <f>IF(N443="zákl. přenesená",J443,0)</f>
        <v>0</v>
      </c>
      <c r="BH443" s="151">
        <f>IF(N443="sníž. přenesená",J443,0)</f>
        <v>0</v>
      </c>
      <c r="BI443" s="151">
        <f>IF(N443="nulová",J443,0)</f>
        <v>0</v>
      </c>
      <c r="BJ443" s="18" t="s">
        <v>814</v>
      </c>
      <c r="BK443" s="151">
        <f>ROUND(I443*H443,2)</f>
        <v>0</v>
      </c>
      <c r="BL443" s="18" t="s">
        <v>934</v>
      </c>
      <c r="BM443" s="18" t="s">
        <v>1395</v>
      </c>
    </row>
    <row r="444" spans="2:65" s="11" customFormat="1">
      <c r="B444" s="152"/>
      <c r="D444" s="153" t="s">
        <v>941</v>
      </c>
      <c r="E444" s="154" t="s">
        <v>795</v>
      </c>
      <c r="F444" s="155" t="s">
        <v>974</v>
      </c>
      <c r="H444" s="156" t="s">
        <v>795</v>
      </c>
      <c r="L444" s="152"/>
      <c r="M444" s="157"/>
      <c r="N444" s="158"/>
      <c r="O444" s="158"/>
      <c r="P444" s="158"/>
      <c r="Q444" s="158"/>
      <c r="R444" s="158"/>
      <c r="S444" s="158"/>
      <c r="T444" s="159"/>
      <c r="AT444" s="156" t="s">
        <v>941</v>
      </c>
      <c r="AU444" s="156" t="s">
        <v>873</v>
      </c>
      <c r="AV444" s="11" t="s">
        <v>814</v>
      </c>
      <c r="AW444" s="11" t="s">
        <v>828</v>
      </c>
      <c r="AX444" s="11" t="s">
        <v>865</v>
      </c>
      <c r="AY444" s="156" t="s">
        <v>928</v>
      </c>
    </row>
    <row r="445" spans="2:65" s="11" customFormat="1">
      <c r="B445" s="152"/>
      <c r="D445" s="153" t="s">
        <v>941</v>
      </c>
      <c r="E445" s="154" t="s">
        <v>795</v>
      </c>
      <c r="F445" s="155" t="s">
        <v>1396</v>
      </c>
      <c r="H445" s="156" t="s">
        <v>795</v>
      </c>
      <c r="L445" s="152"/>
      <c r="M445" s="157"/>
      <c r="N445" s="158"/>
      <c r="O445" s="158"/>
      <c r="P445" s="158"/>
      <c r="Q445" s="158"/>
      <c r="R445" s="158"/>
      <c r="S445" s="158"/>
      <c r="T445" s="159"/>
      <c r="AT445" s="156" t="s">
        <v>941</v>
      </c>
      <c r="AU445" s="156" t="s">
        <v>873</v>
      </c>
      <c r="AV445" s="11" t="s">
        <v>814</v>
      </c>
      <c r="AW445" s="11" t="s">
        <v>828</v>
      </c>
      <c r="AX445" s="11" t="s">
        <v>865</v>
      </c>
      <c r="AY445" s="156" t="s">
        <v>928</v>
      </c>
    </row>
    <row r="446" spans="2:65" s="11" customFormat="1">
      <c r="B446" s="152"/>
      <c r="D446" s="153" t="s">
        <v>941</v>
      </c>
      <c r="E446" s="154" t="s">
        <v>795</v>
      </c>
      <c r="F446" s="155" t="s">
        <v>1397</v>
      </c>
      <c r="H446" s="156" t="s">
        <v>795</v>
      </c>
      <c r="L446" s="152"/>
      <c r="M446" s="157"/>
      <c r="N446" s="158"/>
      <c r="O446" s="158"/>
      <c r="P446" s="158"/>
      <c r="Q446" s="158"/>
      <c r="R446" s="158"/>
      <c r="S446" s="158"/>
      <c r="T446" s="159"/>
      <c r="AT446" s="156" t="s">
        <v>941</v>
      </c>
      <c r="AU446" s="156" t="s">
        <v>873</v>
      </c>
      <c r="AV446" s="11" t="s">
        <v>814</v>
      </c>
      <c r="AW446" s="11" t="s">
        <v>828</v>
      </c>
      <c r="AX446" s="11" t="s">
        <v>865</v>
      </c>
      <c r="AY446" s="156" t="s">
        <v>928</v>
      </c>
    </row>
    <row r="447" spans="2:65" s="12" customFormat="1">
      <c r="B447" s="160"/>
      <c r="D447" s="168" t="s">
        <v>941</v>
      </c>
      <c r="E447" s="176" t="s">
        <v>795</v>
      </c>
      <c r="F447" s="177" t="s">
        <v>1398</v>
      </c>
      <c r="H447" s="178">
        <v>31.51</v>
      </c>
      <c r="L447" s="160"/>
      <c r="M447" s="164"/>
      <c r="N447" s="165"/>
      <c r="O447" s="165"/>
      <c r="P447" s="165"/>
      <c r="Q447" s="165"/>
      <c r="R447" s="165"/>
      <c r="S447" s="165"/>
      <c r="T447" s="166"/>
      <c r="AT447" s="161" t="s">
        <v>941</v>
      </c>
      <c r="AU447" s="161" t="s">
        <v>873</v>
      </c>
      <c r="AV447" s="12" t="s">
        <v>873</v>
      </c>
      <c r="AW447" s="12" t="s">
        <v>828</v>
      </c>
      <c r="AX447" s="12" t="s">
        <v>814</v>
      </c>
      <c r="AY447" s="161" t="s">
        <v>928</v>
      </c>
    </row>
    <row r="448" spans="2:65" s="1" customFormat="1" ht="31.5" customHeight="1">
      <c r="B448" s="140"/>
      <c r="C448" s="141" t="s">
        <v>1399</v>
      </c>
      <c r="D448" s="141" t="s">
        <v>930</v>
      </c>
      <c r="E448" s="142" t="s">
        <v>1400</v>
      </c>
      <c r="F448" s="143" t="s">
        <v>1401</v>
      </c>
      <c r="G448" s="144" t="s">
        <v>998</v>
      </c>
      <c r="H448" s="145">
        <v>62.9</v>
      </c>
      <c r="I448" s="146"/>
      <c r="J448" s="146">
        <f>ROUND(I448*H448,2)</f>
        <v>0</v>
      </c>
      <c r="K448" s="143" t="s">
        <v>939</v>
      </c>
      <c r="L448" s="32"/>
      <c r="M448" s="147" t="s">
        <v>795</v>
      </c>
      <c r="N448" s="148" t="s">
        <v>836</v>
      </c>
      <c r="O448" s="149">
        <v>0.51700000000000002</v>
      </c>
      <c r="P448" s="149">
        <f>O448*H448</f>
        <v>32.519300000000001</v>
      </c>
      <c r="Q448" s="149">
        <v>0.105</v>
      </c>
      <c r="R448" s="149">
        <f>Q448*H448</f>
        <v>6.6044999999999998</v>
      </c>
      <c r="S448" s="149">
        <v>0</v>
      </c>
      <c r="T448" s="150">
        <f>S448*H448</f>
        <v>0</v>
      </c>
      <c r="AR448" s="18" t="s">
        <v>934</v>
      </c>
      <c r="AT448" s="18" t="s">
        <v>930</v>
      </c>
      <c r="AU448" s="18" t="s">
        <v>873</v>
      </c>
      <c r="AY448" s="18" t="s">
        <v>928</v>
      </c>
      <c r="BE448" s="151">
        <f>IF(N448="základní",J448,0)</f>
        <v>0</v>
      </c>
      <c r="BF448" s="151">
        <f>IF(N448="snížená",J448,0)</f>
        <v>0</v>
      </c>
      <c r="BG448" s="151">
        <f>IF(N448="zákl. přenesená",J448,0)</f>
        <v>0</v>
      </c>
      <c r="BH448" s="151">
        <f>IF(N448="sníž. přenesená",J448,0)</f>
        <v>0</v>
      </c>
      <c r="BI448" s="151">
        <f>IF(N448="nulová",J448,0)</f>
        <v>0</v>
      </c>
      <c r="BJ448" s="18" t="s">
        <v>814</v>
      </c>
      <c r="BK448" s="151">
        <f>ROUND(I448*H448,2)</f>
        <v>0</v>
      </c>
      <c r="BL448" s="18" t="s">
        <v>934</v>
      </c>
      <c r="BM448" s="18" t="s">
        <v>1402</v>
      </c>
    </row>
    <row r="449" spans="2:65" s="11" customFormat="1">
      <c r="B449" s="152"/>
      <c r="D449" s="153" t="s">
        <v>941</v>
      </c>
      <c r="E449" s="154" t="s">
        <v>795</v>
      </c>
      <c r="F449" s="155" t="s">
        <v>1061</v>
      </c>
      <c r="H449" s="156" t="s">
        <v>795</v>
      </c>
      <c r="L449" s="152"/>
      <c r="M449" s="157"/>
      <c r="N449" s="158"/>
      <c r="O449" s="158"/>
      <c r="P449" s="158"/>
      <c r="Q449" s="158"/>
      <c r="R449" s="158"/>
      <c r="S449" s="158"/>
      <c r="T449" s="159"/>
      <c r="AT449" s="156" t="s">
        <v>941</v>
      </c>
      <c r="AU449" s="156" t="s">
        <v>873</v>
      </c>
      <c r="AV449" s="11" t="s">
        <v>814</v>
      </c>
      <c r="AW449" s="11" t="s">
        <v>828</v>
      </c>
      <c r="AX449" s="11" t="s">
        <v>865</v>
      </c>
      <c r="AY449" s="156" t="s">
        <v>928</v>
      </c>
    </row>
    <row r="450" spans="2:65" s="12" customFormat="1">
      <c r="B450" s="160"/>
      <c r="D450" s="168" t="s">
        <v>941</v>
      </c>
      <c r="E450" s="176" t="s">
        <v>795</v>
      </c>
      <c r="F450" s="177" t="s">
        <v>1403</v>
      </c>
      <c r="H450" s="178">
        <v>62.9</v>
      </c>
      <c r="L450" s="160"/>
      <c r="M450" s="164"/>
      <c r="N450" s="165"/>
      <c r="O450" s="165"/>
      <c r="P450" s="165"/>
      <c r="Q450" s="165"/>
      <c r="R450" s="165"/>
      <c r="S450" s="165"/>
      <c r="T450" s="166"/>
      <c r="AT450" s="161" t="s">
        <v>941</v>
      </c>
      <c r="AU450" s="161" t="s">
        <v>873</v>
      </c>
      <c r="AV450" s="12" t="s">
        <v>873</v>
      </c>
      <c r="AW450" s="12" t="s">
        <v>828</v>
      </c>
      <c r="AX450" s="12" t="s">
        <v>814</v>
      </c>
      <c r="AY450" s="161" t="s">
        <v>928</v>
      </c>
    </row>
    <row r="451" spans="2:65" s="1" customFormat="1" ht="22.5" customHeight="1">
      <c r="B451" s="140"/>
      <c r="C451" s="141" t="s">
        <v>1404</v>
      </c>
      <c r="D451" s="141" t="s">
        <v>930</v>
      </c>
      <c r="E451" s="142" t="s">
        <v>1405</v>
      </c>
      <c r="F451" s="143" t="s">
        <v>1406</v>
      </c>
      <c r="G451" s="144" t="s">
        <v>998</v>
      </c>
      <c r="H451" s="145">
        <v>27.99</v>
      </c>
      <c r="I451" s="146"/>
      <c r="J451" s="146">
        <f>ROUND(I451*H451,2)</f>
        <v>0</v>
      </c>
      <c r="K451" s="143" t="s">
        <v>939</v>
      </c>
      <c r="L451" s="32"/>
      <c r="M451" s="147" t="s">
        <v>795</v>
      </c>
      <c r="N451" s="148" t="s">
        <v>836</v>
      </c>
      <c r="O451" s="149">
        <v>0.33</v>
      </c>
      <c r="P451" s="149">
        <f>O451*H451</f>
        <v>9.2367000000000008</v>
      </c>
      <c r="Q451" s="149">
        <v>5.0999999999999997E-2</v>
      </c>
      <c r="R451" s="149">
        <f>Q451*H451</f>
        <v>1.4274899999999999</v>
      </c>
      <c r="S451" s="149">
        <v>0</v>
      </c>
      <c r="T451" s="150">
        <f>S451*H451</f>
        <v>0</v>
      </c>
      <c r="AR451" s="18" t="s">
        <v>934</v>
      </c>
      <c r="AT451" s="18" t="s">
        <v>930</v>
      </c>
      <c r="AU451" s="18" t="s">
        <v>873</v>
      </c>
      <c r="AY451" s="18" t="s">
        <v>928</v>
      </c>
      <c r="BE451" s="151">
        <f>IF(N451="základní",J451,0)</f>
        <v>0</v>
      </c>
      <c r="BF451" s="151">
        <f>IF(N451="snížená",J451,0)</f>
        <v>0</v>
      </c>
      <c r="BG451" s="151">
        <f>IF(N451="zákl. přenesená",J451,0)</f>
        <v>0</v>
      </c>
      <c r="BH451" s="151">
        <f>IF(N451="sníž. přenesená",J451,0)</f>
        <v>0</v>
      </c>
      <c r="BI451" s="151">
        <f>IF(N451="nulová",J451,0)</f>
        <v>0</v>
      </c>
      <c r="BJ451" s="18" t="s">
        <v>814</v>
      </c>
      <c r="BK451" s="151">
        <f>ROUND(I451*H451,2)</f>
        <v>0</v>
      </c>
      <c r="BL451" s="18" t="s">
        <v>934</v>
      </c>
      <c r="BM451" s="18" t="s">
        <v>1407</v>
      </c>
    </row>
    <row r="452" spans="2:65" s="11" customFormat="1">
      <c r="B452" s="152"/>
      <c r="D452" s="153" t="s">
        <v>941</v>
      </c>
      <c r="E452" s="154" t="s">
        <v>795</v>
      </c>
      <c r="F452" s="155" t="s">
        <v>974</v>
      </c>
      <c r="H452" s="156" t="s">
        <v>795</v>
      </c>
      <c r="L452" s="152"/>
      <c r="M452" s="157"/>
      <c r="N452" s="158"/>
      <c r="O452" s="158"/>
      <c r="P452" s="158"/>
      <c r="Q452" s="158"/>
      <c r="R452" s="158"/>
      <c r="S452" s="158"/>
      <c r="T452" s="159"/>
      <c r="AT452" s="156" t="s">
        <v>941</v>
      </c>
      <c r="AU452" s="156" t="s">
        <v>873</v>
      </c>
      <c r="AV452" s="11" t="s">
        <v>814</v>
      </c>
      <c r="AW452" s="11" t="s">
        <v>828</v>
      </c>
      <c r="AX452" s="11" t="s">
        <v>865</v>
      </c>
      <c r="AY452" s="156" t="s">
        <v>928</v>
      </c>
    </row>
    <row r="453" spans="2:65" s="11" customFormat="1">
      <c r="B453" s="152"/>
      <c r="D453" s="153" t="s">
        <v>941</v>
      </c>
      <c r="E453" s="154" t="s">
        <v>795</v>
      </c>
      <c r="F453" s="155" t="s">
        <v>1408</v>
      </c>
      <c r="H453" s="156" t="s">
        <v>795</v>
      </c>
      <c r="L453" s="152"/>
      <c r="M453" s="157"/>
      <c r="N453" s="158"/>
      <c r="O453" s="158"/>
      <c r="P453" s="158"/>
      <c r="Q453" s="158"/>
      <c r="R453" s="158"/>
      <c r="S453" s="158"/>
      <c r="T453" s="159"/>
      <c r="AT453" s="156" t="s">
        <v>941</v>
      </c>
      <c r="AU453" s="156" t="s">
        <v>873</v>
      </c>
      <c r="AV453" s="11" t="s">
        <v>814</v>
      </c>
      <c r="AW453" s="11" t="s">
        <v>828</v>
      </c>
      <c r="AX453" s="11" t="s">
        <v>865</v>
      </c>
      <c r="AY453" s="156" t="s">
        <v>928</v>
      </c>
    </row>
    <row r="454" spans="2:65" s="11" customFormat="1">
      <c r="B454" s="152"/>
      <c r="D454" s="153" t="s">
        <v>941</v>
      </c>
      <c r="E454" s="154" t="s">
        <v>795</v>
      </c>
      <c r="F454" s="155" t="s">
        <v>1409</v>
      </c>
      <c r="H454" s="156" t="s">
        <v>795</v>
      </c>
      <c r="L454" s="152"/>
      <c r="M454" s="157"/>
      <c r="N454" s="158"/>
      <c r="O454" s="158"/>
      <c r="P454" s="158"/>
      <c r="Q454" s="158"/>
      <c r="R454" s="158"/>
      <c r="S454" s="158"/>
      <c r="T454" s="159"/>
      <c r="AT454" s="156" t="s">
        <v>941</v>
      </c>
      <c r="AU454" s="156" t="s">
        <v>873</v>
      </c>
      <c r="AV454" s="11" t="s">
        <v>814</v>
      </c>
      <c r="AW454" s="11" t="s">
        <v>828</v>
      </c>
      <c r="AX454" s="11" t="s">
        <v>865</v>
      </c>
      <c r="AY454" s="156" t="s">
        <v>928</v>
      </c>
    </row>
    <row r="455" spans="2:65" s="12" customFormat="1">
      <c r="B455" s="160"/>
      <c r="D455" s="168" t="s">
        <v>941</v>
      </c>
      <c r="E455" s="176" t="s">
        <v>795</v>
      </c>
      <c r="F455" s="177" t="s">
        <v>1410</v>
      </c>
      <c r="H455" s="178">
        <v>27.99</v>
      </c>
      <c r="L455" s="160"/>
      <c r="M455" s="164"/>
      <c r="N455" s="165"/>
      <c r="O455" s="165"/>
      <c r="P455" s="165"/>
      <c r="Q455" s="165"/>
      <c r="R455" s="165"/>
      <c r="S455" s="165"/>
      <c r="T455" s="166"/>
      <c r="AT455" s="161" t="s">
        <v>941</v>
      </c>
      <c r="AU455" s="161" t="s">
        <v>873</v>
      </c>
      <c r="AV455" s="12" t="s">
        <v>873</v>
      </c>
      <c r="AW455" s="12" t="s">
        <v>828</v>
      </c>
      <c r="AX455" s="12" t="s">
        <v>814</v>
      </c>
      <c r="AY455" s="161" t="s">
        <v>928</v>
      </c>
    </row>
    <row r="456" spans="2:65" s="1" customFormat="1" ht="31.5" customHeight="1">
      <c r="B456" s="140"/>
      <c r="C456" s="141" t="s">
        <v>1411</v>
      </c>
      <c r="D456" s="141" t="s">
        <v>930</v>
      </c>
      <c r="E456" s="142" t="s">
        <v>1412</v>
      </c>
      <c r="F456" s="143" t="s">
        <v>1413</v>
      </c>
      <c r="G456" s="144" t="s">
        <v>1014</v>
      </c>
      <c r="H456" s="145">
        <v>2</v>
      </c>
      <c r="I456" s="146"/>
      <c r="J456" s="146">
        <f>ROUND(I456*H456,2)</f>
        <v>0</v>
      </c>
      <c r="K456" s="143" t="s">
        <v>939</v>
      </c>
      <c r="L456" s="32"/>
      <c r="M456" s="147" t="s">
        <v>795</v>
      </c>
      <c r="N456" s="148" t="s">
        <v>836</v>
      </c>
      <c r="O456" s="149">
        <v>0.84</v>
      </c>
      <c r="P456" s="149">
        <f>O456*H456</f>
        <v>1.68</v>
      </c>
      <c r="Q456" s="149">
        <v>4.8000000000000001E-4</v>
      </c>
      <c r="R456" s="149">
        <f>Q456*H456</f>
        <v>9.6000000000000002E-4</v>
      </c>
      <c r="S456" s="149">
        <v>0</v>
      </c>
      <c r="T456" s="150">
        <f>S456*H456</f>
        <v>0</v>
      </c>
      <c r="AR456" s="18" t="s">
        <v>934</v>
      </c>
      <c r="AT456" s="18" t="s">
        <v>930</v>
      </c>
      <c r="AU456" s="18" t="s">
        <v>873</v>
      </c>
      <c r="AY456" s="18" t="s">
        <v>928</v>
      </c>
      <c r="BE456" s="151">
        <f>IF(N456="základní",J456,0)</f>
        <v>0</v>
      </c>
      <c r="BF456" s="151">
        <f>IF(N456="snížená",J456,0)</f>
        <v>0</v>
      </c>
      <c r="BG456" s="151">
        <f>IF(N456="zákl. přenesená",J456,0)</f>
        <v>0</v>
      </c>
      <c r="BH456" s="151">
        <f>IF(N456="sníž. přenesená",J456,0)</f>
        <v>0</v>
      </c>
      <c r="BI456" s="151">
        <f>IF(N456="nulová",J456,0)</f>
        <v>0</v>
      </c>
      <c r="BJ456" s="18" t="s">
        <v>814</v>
      </c>
      <c r="BK456" s="151">
        <f>ROUND(I456*H456,2)</f>
        <v>0</v>
      </c>
      <c r="BL456" s="18" t="s">
        <v>934</v>
      </c>
      <c r="BM456" s="18" t="s">
        <v>1414</v>
      </c>
    </row>
    <row r="457" spans="2:65" s="11" customFormat="1">
      <c r="B457" s="152"/>
      <c r="D457" s="153" t="s">
        <v>941</v>
      </c>
      <c r="E457" s="154" t="s">
        <v>795</v>
      </c>
      <c r="F457" s="155" t="s">
        <v>1364</v>
      </c>
      <c r="H457" s="156" t="s">
        <v>795</v>
      </c>
      <c r="L457" s="152"/>
      <c r="M457" s="157"/>
      <c r="N457" s="158"/>
      <c r="O457" s="158"/>
      <c r="P457" s="158"/>
      <c r="Q457" s="158"/>
      <c r="R457" s="158"/>
      <c r="S457" s="158"/>
      <c r="T457" s="159"/>
      <c r="AT457" s="156" t="s">
        <v>941</v>
      </c>
      <c r="AU457" s="156" t="s">
        <v>873</v>
      </c>
      <c r="AV457" s="11" t="s">
        <v>814</v>
      </c>
      <c r="AW457" s="11" t="s">
        <v>828</v>
      </c>
      <c r="AX457" s="11" t="s">
        <v>865</v>
      </c>
      <c r="AY457" s="156" t="s">
        <v>928</v>
      </c>
    </row>
    <row r="458" spans="2:65" s="12" customFormat="1">
      <c r="B458" s="160"/>
      <c r="D458" s="168" t="s">
        <v>941</v>
      </c>
      <c r="E458" s="176" t="s">
        <v>795</v>
      </c>
      <c r="F458" s="177" t="s">
        <v>1415</v>
      </c>
      <c r="H458" s="178">
        <v>2</v>
      </c>
      <c r="L458" s="160"/>
      <c r="M458" s="164"/>
      <c r="N458" s="165"/>
      <c r="O458" s="165"/>
      <c r="P458" s="165"/>
      <c r="Q458" s="165"/>
      <c r="R458" s="165"/>
      <c r="S458" s="165"/>
      <c r="T458" s="166"/>
      <c r="AT458" s="161" t="s">
        <v>941</v>
      </c>
      <c r="AU458" s="161" t="s">
        <v>873</v>
      </c>
      <c r="AV458" s="12" t="s">
        <v>873</v>
      </c>
      <c r="AW458" s="12" t="s">
        <v>828</v>
      </c>
      <c r="AX458" s="12" t="s">
        <v>814</v>
      </c>
      <c r="AY458" s="161" t="s">
        <v>928</v>
      </c>
    </row>
    <row r="459" spans="2:65" s="1" customFormat="1" ht="31.5" customHeight="1">
      <c r="B459" s="140"/>
      <c r="C459" s="179" t="s">
        <v>1416</v>
      </c>
      <c r="D459" s="179" t="s">
        <v>978</v>
      </c>
      <c r="E459" s="180" t="s">
        <v>1417</v>
      </c>
      <c r="F459" s="181" t="s">
        <v>1418</v>
      </c>
      <c r="G459" s="182" t="s">
        <v>1014</v>
      </c>
      <c r="H459" s="183">
        <v>1</v>
      </c>
      <c r="I459" s="184"/>
      <c r="J459" s="184">
        <f>ROUND(I459*H459,2)</f>
        <v>0</v>
      </c>
      <c r="K459" s="181" t="s">
        <v>939</v>
      </c>
      <c r="L459" s="185"/>
      <c r="M459" s="186" t="s">
        <v>795</v>
      </c>
      <c r="N459" s="187" t="s">
        <v>836</v>
      </c>
      <c r="O459" s="149">
        <v>0</v>
      </c>
      <c r="P459" s="149">
        <f>O459*H459</f>
        <v>0</v>
      </c>
      <c r="Q459" s="149">
        <v>1.7649999999999999E-2</v>
      </c>
      <c r="R459" s="149">
        <f>Q459*H459</f>
        <v>1.7649999999999999E-2</v>
      </c>
      <c r="S459" s="149">
        <v>0</v>
      </c>
      <c r="T459" s="150">
        <f>S459*H459</f>
        <v>0</v>
      </c>
      <c r="AR459" s="18" t="s">
        <v>970</v>
      </c>
      <c r="AT459" s="18" t="s">
        <v>978</v>
      </c>
      <c r="AU459" s="18" t="s">
        <v>873</v>
      </c>
      <c r="AY459" s="18" t="s">
        <v>928</v>
      </c>
      <c r="BE459" s="151">
        <f>IF(N459="základní",J459,0)</f>
        <v>0</v>
      </c>
      <c r="BF459" s="151">
        <f>IF(N459="snížená",J459,0)</f>
        <v>0</v>
      </c>
      <c r="BG459" s="151">
        <f>IF(N459="zákl. přenesená",J459,0)</f>
        <v>0</v>
      </c>
      <c r="BH459" s="151">
        <f>IF(N459="sníž. přenesená",J459,0)</f>
        <v>0</v>
      </c>
      <c r="BI459" s="151">
        <f>IF(N459="nulová",J459,0)</f>
        <v>0</v>
      </c>
      <c r="BJ459" s="18" t="s">
        <v>814</v>
      </c>
      <c r="BK459" s="151">
        <f>ROUND(I459*H459,2)</f>
        <v>0</v>
      </c>
      <c r="BL459" s="18" t="s">
        <v>934</v>
      </c>
      <c r="BM459" s="18" t="s">
        <v>1419</v>
      </c>
    </row>
    <row r="460" spans="2:65" s="1" customFormat="1" ht="31.5" customHeight="1">
      <c r="B460" s="140"/>
      <c r="C460" s="179" t="s">
        <v>1420</v>
      </c>
      <c r="D460" s="179" t="s">
        <v>978</v>
      </c>
      <c r="E460" s="180" t="s">
        <v>1421</v>
      </c>
      <c r="F460" s="181" t="s">
        <v>1422</v>
      </c>
      <c r="G460" s="182" t="s">
        <v>1014</v>
      </c>
      <c r="H460" s="183">
        <v>1</v>
      </c>
      <c r="I460" s="184"/>
      <c r="J460" s="184">
        <f>ROUND(I460*H460,2)</f>
        <v>0</v>
      </c>
      <c r="K460" s="181" t="s">
        <v>939</v>
      </c>
      <c r="L460" s="185"/>
      <c r="M460" s="186" t="s">
        <v>795</v>
      </c>
      <c r="N460" s="187" t="s">
        <v>836</v>
      </c>
      <c r="O460" s="149">
        <v>0</v>
      </c>
      <c r="P460" s="149">
        <f>O460*H460</f>
        <v>0</v>
      </c>
      <c r="Q460" s="149">
        <v>1.8020000000000001E-2</v>
      </c>
      <c r="R460" s="149">
        <f>Q460*H460</f>
        <v>1.8020000000000001E-2</v>
      </c>
      <c r="S460" s="149">
        <v>0</v>
      </c>
      <c r="T460" s="150">
        <f>S460*H460</f>
        <v>0</v>
      </c>
      <c r="AR460" s="18" t="s">
        <v>970</v>
      </c>
      <c r="AT460" s="18" t="s">
        <v>978</v>
      </c>
      <c r="AU460" s="18" t="s">
        <v>873</v>
      </c>
      <c r="AY460" s="18" t="s">
        <v>928</v>
      </c>
      <c r="BE460" s="151">
        <f>IF(N460="základní",J460,0)</f>
        <v>0</v>
      </c>
      <c r="BF460" s="151">
        <f>IF(N460="snížená",J460,0)</f>
        <v>0</v>
      </c>
      <c r="BG460" s="151">
        <f>IF(N460="zákl. přenesená",J460,0)</f>
        <v>0</v>
      </c>
      <c r="BH460" s="151">
        <f>IF(N460="sníž. přenesená",J460,0)</f>
        <v>0</v>
      </c>
      <c r="BI460" s="151">
        <f>IF(N460="nulová",J460,0)</f>
        <v>0</v>
      </c>
      <c r="BJ460" s="18" t="s">
        <v>814</v>
      </c>
      <c r="BK460" s="151">
        <f>ROUND(I460*H460,2)</f>
        <v>0</v>
      </c>
      <c r="BL460" s="18" t="s">
        <v>934</v>
      </c>
      <c r="BM460" s="18" t="s">
        <v>1423</v>
      </c>
    </row>
    <row r="461" spans="2:65" s="1" customFormat="1" ht="22.5" customHeight="1">
      <c r="B461" s="140"/>
      <c r="C461" s="141" t="s">
        <v>1424</v>
      </c>
      <c r="D461" s="141" t="s">
        <v>930</v>
      </c>
      <c r="E461" s="142" t="s">
        <v>1425</v>
      </c>
      <c r="F461" s="143" t="s">
        <v>1426</v>
      </c>
      <c r="G461" s="144" t="s">
        <v>1427</v>
      </c>
      <c r="H461" s="145">
        <v>2</v>
      </c>
      <c r="I461" s="146"/>
      <c r="J461" s="146">
        <f>ROUND(I461*H461,2)</f>
        <v>0</v>
      </c>
      <c r="K461" s="143" t="s">
        <v>795</v>
      </c>
      <c r="L461" s="32"/>
      <c r="M461" s="147" t="s">
        <v>795</v>
      </c>
      <c r="N461" s="148" t="s">
        <v>836</v>
      </c>
      <c r="O461" s="149">
        <v>0</v>
      </c>
      <c r="P461" s="149">
        <f>O461*H461</f>
        <v>0</v>
      </c>
      <c r="Q461" s="149">
        <v>0</v>
      </c>
      <c r="R461" s="149">
        <f>Q461*H461</f>
        <v>0</v>
      </c>
      <c r="S461" s="149">
        <v>0</v>
      </c>
      <c r="T461" s="150">
        <f>S461*H461</f>
        <v>0</v>
      </c>
      <c r="AR461" s="18" t="s">
        <v>934</v>
      </c>
      <c r="AT461" s="18" t="s">
        <v>930</v>
      </c>
      <c r="AU461" s="18" t="s">
        <v>873</v>
      </c>
      <c r="AY461" s="18" t="s">
        <v>928</v>
      </c>
      <c r="BE461" s="151">
        <f>IF(N461="základní",J461,0)</f>
        <v>0</v>
      </c>
      <c r="BF461" s="151">
        <f>IF(N461="snížená",J461,0)</f>
        <v>0</v>
      </c>
      <c r="BG461" s="151">
        <f>IF(N461="zákl. přenesená",J461,0)</f>
        <v>0</v>
      </c>
      <c r="BH461" s="151">
        <f>IF(N461="sníž. přenesená",J461,0)</f>
        <v>0</v>
      </c>
      <c r="BI461" s="151">
        <f>IF(N461="nulová",J461,0)</f>
        <v>0</v>
      </c>
      <c r="BJ461" s="18" t="s">
        <v>814</v>
      </c>
      <c r="BK461" s="151">
        <f>ROUND(I461*H461,2)</f>
        <v>0</v>
      </c>
      <c r="BL461" s="18" t="s">
        <v>934</v>
      </c>
      <c r="BM461" s="18" t="s">
        <v>1428</v>
      </c>
    </row>
    <row r="462" spans="2:65" s="1" customFormat="1" ht="22.5" customHeight="1">
      <c r="B462" s="140"/>
      <c r="C462" s="179" t="s">
        <v>1429</v>
      </c>
      <c r="D462" s="179" t="s">
        <v>978</v>
      </c>
      <c r="E462" s="180" t="s">
        <v>1430</v>
      </c>
      <c r="F462" s="181" t="s">
        <v>1431</v>
      </c>
      <c r="G462" s="182" t="s">
        <v>1014</v>
      </c>
      <c r="H462" s="183">
        <v>2</v>
      </c>
      <c r="I462" s="184"/>
      <c r="J462" s="184">
        <f>ROUND(I462*H462,2)</f>
        <v>0</v>
      </c>
      <c r="K462" s="181" t="s">
        <v>939</v>
      </c>
      <c r="L462" s="185"/>
      <c r="M462" s="186" t="s">
        <v>795</v>
      </c>
      <c r="N462" s="187" t="s">
        <v>836</v>
      </c>
      <c r="O462" s="149">
        <v>0</v>
      </c>
      <c r="P462" s="149">
        <f>O462*H462</f>
        <v>0</v>
      </c>
      <c r="Q462" s="149">
        <v>0.01</v>
      </c>
      <c r="R462" s="149">
        <f>Q462*H462</f>
        <v>0.02</v>
      </c>
      <c r="S462" s="149">
        <v>0</v>
      </c>
      <c r="T462" s="150">
        <f>S462*H462</f>
        <v>0</v>
      </c>
      <c r="AR462" s="18" t="s">
        <v>970</v>
      </c>
      <c r="AT462" s="18" t="s">
        <v>978</v>
      </c>
      <c r="AU462" s="18" t="s">
        <v>873</v>
      </c>
      <c r="AY462" s="18" t="s">
        <v>928</v>
      </c>
      <c r="BE462" s="151">
        <f>IF(N462="základní",J462,0)</f>
        <v>0</v>
      </c>
      <c r="BF462" s="151">
        <f>IF(N462="snížená",J462,0)</f>
        <v>0</v>
      </c>
      <c r="BG462" s="151">
        <f>IF(N462="zákl. přenesená",J462,0)</f>
        <v>0</v>
      </c>
      <c r="BH462" s="151">
        <f>IF(N462="sníž. přenesená",J462,0)</f>
        <v>0</v>
      </c>
      <c r="BI462" s="151">
        <f>IF(N462="nulová",J462,0)</f>
        <v>0</v>
      </c>
      <c r="BJ462" s="18" t="s">
        <v>814</v>
      </c>
      <c r="BK462" s="151">
        <f>ROUND(I462*H462,2)</f>
        <v>0</v>
      </c>
      <c r="BL462" s="18" t="s">
        <v>934</v>
      </c>
      <c r="BM462" s="18" t="s">
        <v>1432</v>
      </c>
    </row>
    <row r="463" spans="2:65" s="10" customFormat="1" ht="29.85" customHeight="1">
      <c r="B463" s="127"/>
      <c r="D463" s="137" t="s">
        <v>864</v>
      </c>
      <c r="E463" s="138" t="s">
        <v>970</v>
      </c>
      <c r="F463" s="138" t="s">
        <v>1433</v>
      </c>
      <c r="J463" s="139">
        <f>BK463</f>
        <v>0</v>
      </c>
      <c r="L463" s="127"/>
      <c r="M463" s="131"/>
      <c r="N463" s="132"/>
      <c r="O463" s="132"/>
      <c r="P463" s="133">
        <f>SUM(P464:P484)</f>
        <v>5.4122499999999993</v>
      </c>
      <c r="Q463" s="132"/>
      <c r="R463" s="133">
        <f>SUM(R464:R484)</f>
        <v>1.5694149999999998</v>
      </c>
      <c r="S463" s="132"/>
      <c r="T463" s="134">
        <f>SUM(T464:T484)</f>
        <v>0</v>
      </c>
      <c r="AR463" s="128" t="s">
        <v>814</v>
      </c>
      <c r="AT463" s="135" t="s">
        <v>864</v>
      </c>
      <c r="AU463" s="135" t="s">
        <v>814</v>
      </c>
      <c r="AY463" s="128" t="s">
        <v>928</v>
      </c>
      <c r="BK463" s="136">
        <f>SUM(BK464:BK484)</f>
        <v>0</v>
      </c>
    </row>
    <row r="464" spans="2:65" s="1" customFormat="1" ht="31.5" customHeight="1">
      <c r="B464" s="140"/>
      <c r="C464" s="141" t="s">
        <v>1434</v>
      </c>
      <c r="D464" s="141" t="s">
        <v>930</v>
      </c>
      <c r="E464" s="142" t="s">
        <v>1435</v>
      </c>
      <c r="F464" s="143" t="s">
        <v>1436</v>
      </c>
      <c r="G464" s="144" t="s">
        <v>1014</v>
      </c>
      <c r="H464" s="145">
        <v>1</v>
      </c>
      <c r="I464" s="146"/>
      <c r="J464" s="146">
        <f>ROUND(I464*H464,2)</f>
        <v>0</v>
      </c>
      <c r="K464" s="143" t="s">
        <v>939</v>
      </c>
      <c r="L464" s="32"/>
      <c r="M464" s="147" t="s">
        <v>795</v>
      </c>
      <c r="N464" s="148" t="s">
        <v>836</v>
      </c>
      <c r="O464" s="149">
        <v>0.91100000000000003</v>
      </c>
      <c r="P464" s="149">
        <f>O464*H464</f>
        <v>0.91100000000000003</v>
      </c>
      <c r="Q464" s="149">
        <v>1.3999999999999999E-4</v>
      </c>
      <c r="R464" s="149">
        <f>Q464*H464</f>
        <v>1.3999999999999999E-4</v>
      </c>
      <c r="S464" s="149">
        <v>0</v>
      </c>
      <c r="T464" s="150">
        <f>S464*H464</f>
        <v>0</v>
      </c>
      <c r="AR464" s="18" t="s">
        <v>934</v>
      </c>
      <c r="AT464" s="18" t="s">
        <v>930</v>
      </c>
      <c r="AU464" s="18" t="s">
        <v>873</v>
      </c>
      <c r="AY464" s="18" t="s">
        <v>928</v>
      </c>
      <c r="BE464" s="151">
        <f>IF(N464="základní",J464,0)</f>
        <v>0</v>
      </c>
      <c r="BF464" s="151">
        <f>IF(N464="snížená",J464,0)</f>
        <v>0</v>
      </c>
      <c r="BG464" s="151">
        <f>IF(N464="zákl. přenesená",J464,0)</f>
        <v>0</v>
      </c>
      <c r="BH464" s="151">
        <f>IF(N464="sníž. přenesená",J464,0)</f>
        <v>0</v>
      </c>
      <c r="BI464" s="151">
        <f>IF(N464="nulová",J464,0)</f>
        <v>0</v>
      </c>
      <c r="BJ464" s="18" t="s">
        <v>814</v>
      </c>
      <c r="BK464" s="151">
        <f>ROUND(I464*H464,2)</f>
        <v>0</v>
      </c>
      <c r="BL464" s="18" t="s">
        <v>934</v>
      </c>
      <c r="BM464" s="18" t="s">
        <v>1437</v>
      </c>
    </row>
    <row r="465" spans="2:65" s="11" customFormat="1">
      <c r="B465" s="152"/>
      <c r="D465" s="153" t="s">
        <v>941</v>
      </c>
      <c r="E465" s="154" t="s">
        <v>795</v>
      </c>
      <c r="F465" s="155" t="s">
        <v>1438</v>
      </c>
      <c r="H465" s="156" t="s">
        <v>795</v>
      </c>
      <c r="L465" s="152"/>
      <c r="M465" s="157"/>
      <c r="N465" s="158"/>
      <c r="O465" s="158"/>
      <c r="P465" s="158"/>
      <c r="Q465" s="158"/>
      <c r="R465" s="158"/>
      <c r="S465" s="158"/>
      <c r="T465" s="159"/>
      <c r="AT465" s="156" t="s">
        <v>941</v>
      </c>
      <c r="AU465" s="156" t="s">
        <v>873</v>
      </c>
      <c r="AV465" s="11" t="s">
        <v>814</v>
      </c>
      <c r="AW465" s="11" t="s">
        <v>828</v>
      </c>
      <c r="AX465" s="11" t="s">
        <v>865</v>
      </c>
      <c r="AY465" s="156" t="s">
        <v>928</v>
      </c>
    </row>
    <row r="466" spans="2:65" s="12" customFormat="1">
      <c r="B466" s="160"/>
      <c r="D466" s="168" t="s">
        <v>941</v>
      </c>
      <c r="E466" s="176" t="s">
        <v>795</v>
      </c>
      <c r="F466" s="177" t="s">
        <v>1439</v>
      </c>
      <c r="H466" s="178">
        <v>1</v>
      </c>
      <c r="L466" s="160"/>
      <c r="M466" s="164"/>
      <c r="N466" s="165"/>
      <c r="O466" s="165"/>
      <c r="P466" s="165"/>
      <c r="Q466" s="165"/>
      <c r="R466" s="165"/>
      <c r="S466" s="165"/>
      <c r="T466" s="166"/>
      <c r="AT466" s="161" t="s">
        <v>941</v>
      </c>
      <c r="AU466" s="161" t="s">
        <v>873</v>
      </c>
      <c r="AV466" s="12" t="s">
        <v>873</v>
      </c>
      <c r="AW466" s="12" t="s">
        <v>828</v>
      </c>
      <c r="AX466" s="12" t="s">
        <v>814</v>
      </c>
      <c r="AY466" s="161" t="s">
        <v>928</v>
      </c>
    </row>
    <row r="467" spans="2:65" s="1" customFormat="1" ht="31.5" customHeight="1">
      <c r="B467" s="140"/>
      <c r="C467" s="179" t="s">
        <v>1440</v>
      </c>
      <c r="D467" s="179" t="s">
        <v>978</v>
      </c>
      <c r="E467" s="180" t="s">
        <v>1441</v>
      </c>
      <c r="F467" s="181" t="s">
        <v>1442</v>
      </c>
      <c r="G467" s="182" t="s">
        <v>1014</v>
      </c>
      <c r="H467" s="183">
        <v>1</v>
      </c>
      <c r="I467" s="184"/>
      <c r="J467" s="184">
        <f>ROUND(I467*H467,2)</f>
        <v>0</v>
      </c>
      <c r="K467" s="181" t="s">
        <v>795</v>
      </c>
      <c r="L467" s="185"/>
      <c r="M467" s="186" t="s">
        <v>795</v>
      </c>
      <c r="N467" s="187" t="s">
        <v>836</v>
      </c>
      <c r="O467" s="149">
        <v>0</v>
      </c>
      <c r="P467" s="149">
        <f>O467*H467</f>
        <v>0</v>
      </c>
      <c r="Q467" s="149">
        <v>3.2000000000000001E-2</v>
      </c>
      <c r="R467" s="149">
        <f>Q467*H467</f>
        <v>3.2000000000000001E-2</v>
      </c>
      <c r="S467" s="149">
        <v>0</v>
      </c>
      <c r="T467" s="150">
        <f>S467*H467</f>
        <v>0</v>
      </c>
      <c r="AR467" s="18" t="s">
        <v>970</v>
      </c>
      <c r="AT467" s="18" t="s">
        <v>978</v>
      </c>
      <c r="AU467" s="18" t="s">
        <v>873</v>
      </c>
      <c r="AY467" s="18" t="s">
        <v>928</v>
      </c>
      <c r="BE467" s="151">
        <f>IF(N467="základní",J467,0)</f>
        <v>0</v>
      </c>
      <c r="BF467" s="151">
        <f>IF(N467="snížená",J467,0)</f>
        <v>0</v>
      </c>
      <c r="BG467" s="151">
        <f>IF(N467="zákl. přenesená",J467,0)</f>
        <v>0</v>
      </c>
      <c r="BH467" s="151">
        <f>IF(N467="sníž. přenesená",J467,0)</f>
        <v>0</v>
      </c>
      <c r="BI467" s="151">
        <f>IF(N467="nulová",J467,0)</f>
        <v>0</v>
      </c>
      <c r="BJ467" s="18" t="s">
        <v>814</v>
      </c>
      <c r="BK467" s="151">
        <f>ROUND(I467*H467,2)</f>
        <v>0</v>
      </c>
      <c r="BL467" s="18" t="s">
        <v>934</v>
      </c>
      <c r="BM467" s="18" t="s">
        <v>1443</v>
      </c>
    </row>
    <row r="468" spans="2:65" s="1" customFormat="1" ht="22.5" customHeight="1">
      <c r="B468" s="140"/>
      <c r="C468" s="141" t="s">
        <v>1444</v>
      </c>
      <c r="D468" s="141" t="s">
        <v>930</v>
      </c>
      <c r="E468" s="142" t="s">
        <v>1445</v>
      </c>
      <c r="F468" s="143" t="s">
        <v>1446</v>
      </c>
      <c r="G468" s="144" t="s">
        <v>1014</v>
      </c>
      <c r="H468" s="145">
        <v>1</v>
      </c>
      <c r="I468" s="146"/>
      <c r="J468" s="146">
        <f>ROUND(I468*H468,2)</f>
        <v>0</v>
      </c>
      <c r="K468" s="143" t="s">
        <v>939</v>
      </c>
      <c r="L468" s="32"/>
      <c r="M468" s="147" t="s">
        <v>795</v>
      </c>
      <c r="N468" s="148" t="s">
        <v>836</v>
      </c>
      <c r="O468" s="149">
        <v>1.302</v>
      </c>
      <c r="P468" s="149">
        <f>O468*H468</f>
        <v>1.302</v>
      </c>
      <c r="Q468" s="149">
        <v>1.4239999999999999E-2</v>
      </c>
      <c r="R468" s="149">
        <f>Q468*H468</f>
        <v>1.4239999999999999E-2</v>
      </c>
      <c r="S468" s="149">
        <v>0</v>
      </c>
      <c r="T468" s="150">
        <f>S468*H468</f>
        <v>0</v>
      </c>
      <c r="AR468" s="18" t="s">
        <v>934</v>
      </c>
      <c r="AT468" s="18" t="s">
        <v>930</v>
      </c>
      <c r="AU468" s="18" t="s">
        <v>873</v>
      </c>
      <c r="AY468" s="18" t="s">
        <v>928</v>
      </c>
      <c r="BE468" s="151">
        <f>IF(N468="základní",J468,0)</f>
        <v>0</v>
      </c>
      <c r="BF468" s="151">
        <f>IF(N468="snížená",J468,0)</f>
        <v>0</v>
      </c>
      <c r="BG468" s="151">
        <f>IF(N468="zákl. přenesená",J468,0)</f>
        <v>0</v>
      </c>
      <c r="BH468" s="151">
        <f>IF(N468="sníž. přenesená",J468,0)</f>
        <v>0</v>
      </c>
      <c r="BI468" s="151">
        <f>IF(N468="nulová",J468,0)</f>
        <v>0</v>
      </c>
      <c r="BJ468" s="18" t="s">
        <v>814</v>
      </c>
      <c r="BK468" s="151">
        <f>ROUND(I468*H468,2)</f>
        <v>0</v>
      </c>
      <c r="BL468" s="18" t="s">
        <v>934</v>
      </c>
      <c r="BM468" s="18" t="s">
        <v>1447</v>
      </c>
    </row>
    <row r="469" spans="2:65" s="11" customFormat="1">
      <c r="B469" s="152"/>
      <c r="D469" s="153" t="s">
        <v>941</v>
      </c>
      <c r="E469" s="154" t="s">
        <v>795</v>
      </c>
      <c r="F469" s="155" t="s">
        <v>974</v>
      </c>
      <c r="H469" s="156" t="s">
        <v>795</v>
      </c>
      <c r="L469" s="152"/>
      <c r="M469" s="157"/>
      <c r="N469" s="158"/>
      <c r="O469" s="158"/>
      <c r="P469" s="158"/>
      <c r="Q469" s="158"/>
      <c r="R469" s="158"/>
      <c r="S469" s="158"/>
      <c r="T469" s="159"/>
      <c r="AT469" s="156" t="s">
        <v>941</v>
      </c>
      <c r="AU469" s="156" t="s">
        <v>873</v>
      </c>
      <c r="AV469" s="11" t="s">
        <v>814</v>
      </c>
      <c r="AW469" s="11" t="s">
        <v>828</v>
      </c>
      <c r="AX469" s="11" t="s">
        <v>865</v>
      </c>
      <c r="AY469" s="156" t="s">
        <v>928</v>
      </c>
    </row>
    <row r="470" spans="2:65" s="12" customFormat="1">
      <c r="B470" s="160"/>
      <c r="D470" s="168" t="s">
        <v>941</v>
      </c>
      <c r="E470" s="176" t="s">
        <v>795</v>
      </c>
      <c r="F470" s="177" t="s">
        <v>1448</v>
      </c>
      <c r="H470" s="178">
        <v>1</v>
      </c>
      <c r="L470" s="160"/>
      <c r="M470" s="164"/>
      <c r="N470" s="165"/>
      <c r="O470" s="165"/>
      <c r="P470" s="165"/>
      <c r="Q470" s="165"/>
      <c r="R470" s="165"/>
      <c r="S470" s="165"/>
      <c r="T470" s="166"/>
      <c r="AT470" s="161" t="s">
        <v>941</v>
      </c>
      <c r="AU470" s="161" t="s">
        <v>873</v>
      </c>
      <c r="AV470" s="12" t="s">
        <v>873</v>
      </c>
      <c r="AW470" s="12" t="s">
        <v>828</v>
      </c>
      <c r="AX470" s="12" t="s">
        <v>814</v>
      </c>
      <c r="AY470" s="161" t="s">
        <v>928</v>
      </c>
    </row>
    <row r="471" spans="2:65" s="1" customFormat="1" ht="22.5" customHeight="1">
      <c r="B471" s="140"/>
      <c r="C471" s="179" t="s">
        <v>1449</v>
      </c>
      <c r="D471" s="179" t="s">
        <v>978</v>
      </c>
      <c r="E471" s="180" t="s">
        <v>1450</v>
      </c>
      <c r="F471" s="181" t="s">
        <v>1451</v>
      </c>
      <c r="G471" s="182" t="s">
        <v>1427</v>
      </c>
      <c r="H471" s="183">
        <v>1</v>
      </c>
      <c r="I471" s="184"/>
      <c r="J471" s="184">
        <f>ROUND(I471*H471,2)</f>
        <v>0</v>
      </c>
      <c r="K471" s="181" t="s">
        <v>795</v>
      </c>
      <c r="L471" s="185"/>
      <c r="M471" s="186" t="s">
        <v>795</v>
      </c>
      <c r="N471" s="187" t="s">
        <v>836</v>
      </c>
      <c r="O471" s="149">
        <v>0</v>
      </c>
      <c r="P471" s="149">
        <f>O471*H471</f>
        <v>0</v>
      </c>
      <c r="Q471" s="149">
        <v>0</v>
      </c>
      <c r="R471" s="149">
        <f>Q471*H471</f>
        <v>0</v>
      </c>
      <c r="S471" s="149">
        <v>0</v>
      </c>
      <c r="T471" s="150">
        <f>S471*H471</f>
        <v>0</v>
      </c>
      <c r="AR471" s="18" t="s">
        <v>970</v>
      </c>
      <c r="AT471" s="18" t="s">
        <v>978</v>
      </c>
      <c r="AU471" s="18" t="s">
        <v>873</v>
      </c>
      <c r="AY471" s="18" t="s">
        <v>928</v>
      </c>
      <c r="BE471" s="151">
        <f>IF(N471="základní",J471,0)</f>
        <v>0</v>
      </c>
      <c r="BF471" s="151">
        <f>IF(N471="snížená",J471,0)</f>
        <v>0</v>
      </c>
      <c r="BG471" s="151">
        <f>IF(N471="zákl. přenesená",J471,0)</f>
        <v>0</v>
      </c>
      <c r="BH471" s="151">
        <f>IF(N471="sníž. přenesená",J471,0)</f>
        <v>0</v>
      </c>
      <c r="BI471" s="151">
        <f>IF(N471="nulová",J471,0)</f>
        <v>0</v>
      </c>
      <c r="BJ471" s="18" t="s">
        <v>814</v>
      </c>
      <c r="BK471" s="151">
        <f>ROUND(I471*H471,2)</f>
        <v>0</v>
      </c>
      <c r="BL471" s="18" t="s">
        <v>934</v>
      </c>
      <c r="BM471" s="18" t="s">
        <v>1452</v>
      </c>
    </row>
    <row r="472" spans="2:65" s="1" customFormat="1" ht="22.5" customHeight="1">
      <c r="B472" s="140"/>
      <c r="C472" s="141" t="s">
        <v>1453</v>
      </c>
      <c r="D472" s="141" t="s">
        <v>930</v>
      </c>
      <c r="E472" s="142" t="s">
        <v>1454</v>
      </c>
      <c r="F472" s="143" t="s">
        <v>1455</v>
      </c>
      <c r="G472" s="144" t="s">
        <v>1014</v>
      </c>
      <c r="H472" s="145">
        <v>4</v>
      </c>
      <c r="I472" s="146"/>
      <c r="J472" s="146">
        <f>ROUND(I472*H472,2)</f>
        <v>0</v>
      </c>
      <c r="K472" s="143" t="s">
        <v>939</v>
      </c>
      <c r="L472" s="32"/>
      <c r="M472" s="147" t="s">
        <v>795</v>
      </c>
      <c r="N472" s="148" t="s">
        <v>836</v>
      </c>
      <c r="O472" s="149">
        <v>0.249</v>
      </c>
      <c r="P472" s="149">
        <f>O472*H472</f>
        <v>0.996</v>
      </c>
      <c r="Q472" s="149">
        <v>1.0109999999999999E-2</v>
      </c>
      <c r="R472" s="149">
        <f>Q472*H472</f>
        <v>4.0439999999999997E-2</v>
      </c>
      <c r="S472" s="149">
        <v>0</v>
      </c>
      <c r="T472" s="150">
        <f>S472*H472</f>
        <v>0</v>
      </c>
      <c r="AR472" s="18" t="s">
        <v>934</v>
      </c>
      <c r="AT472" s="18" t="s">
        <v>930</v>
      </c>
      <c r="AU472" s="18" t="s">
        <v>873</v>
      </c>
      <c r="AY472" s="18" t="s">
        <v>928</v>
      </c>
      <c r="BE472" s="151">
        <f>IF(N472="základní",J472,0)</f>
        <v>0</v>
      </c>
      <c r="BF472" s="151">
        <f>IF(N472="snížená",J472,0)</f>
        <v>0</v>
      </c>
      <c r="BG472" s="151">
        <f>IF(N472="zákl. přenesená",J472,0)</f>
        <v>0</v>
      </c>
      <c r="BH472" s="151">
        <f>IF(N472="sníž. přenesená",J472,0)</f>
        <v>0</v>
      </c>
      <c r="BI472" s="151">
        <f>IF(N472="nulová",J472,0)</f>
        <v>0</v>
      </c>
      <c r="BJ472" s="18" t="s">
        <v>814</v>
      </c>
      <c r="BK472" s="151">
        <f>ROUND(I472*H472,2)</f>
        <v>0</v>
      </c>
      <c r="BL472" s="18" t="s">
        <v>934</v>
      </c>
      <c r="BM472" s="18" t="s">
        <v>1456</v>
      </c>
    </row>
    <row r="473" spans="2:65" s="11" customFormat="1">
      <c r="B473" s="152"/>
      <c r="D473" s="153" t="s">
        <v>941</v>
      </c>
      <c r="E473" s="154" t="s">
        <v>795</v>
      </c>
      <c r="F473" s="155" t="s">
        <v>974</v>
      </c>
      <c r="H473" s="156" t="s">
        <v>795</v>
      </c>
      <c r="L473" s="152"/>
      <c r="M473" s="157"/>
      <c r="N473" s="158"/>
      <c r="O473" s="158"/>
      <c r="P473" s="158"/>
      <c r="Q473" s="158"/>
      <c r="R473" s="158"/>
      <c r="S473" s="158"/>
      <c r="T473" s="159"/>
      <c r="AT473" s="156" t="s">
        <v>941</v>
      </c>
      <c r="AU473" s="156" t="s">
        <v>873</v>
      </c>
      <c r="AV473" s="11" t="s">
        <v>814</v>
      </c>
      <c r="AW473" s="11" t="s">
        <v>828</v>
      </c>
      <c r="AX473" s="11" t="s">
        <v>865</v>
      </c>
      <c r="AY473" s="156" t="s">
        <v>928</v>
      </c>
    </row>
    <row r="474" spans="2:65" s="12" customFormat="1">
      <c r="B474" s="160"/>
      <c r="D474" s="168" t="s">
        <v>941</v>
      </c>
      <c r="E474" s="176" t="s">
        <v>795</v>
      </c>
      <c r="F474" s="177" t="s">
        <v>1457</v>
      </c>
      <c r="H474" s="178">
        <v>4</v>
      </c>
      <c r="L474" s="160"/>
      <c r="M474" s="164"/>
      <c r="N474" s="165"/>
      <c r="O474" s="165"/>
      <c r="P474" s="165"/>
      <c r="Q474" s="165"/>
      <c r="R474" s="165"/>
      <c r="S474" s="165"/>
      <c r="T474" s="166"/>
      <c r="AT474" s="161" t="s">
        <v>941</v>
      </c>
      <c r="AU474" s="161" t="s">
        <v>873</v>
      </c>
      <c r="AV474" s="12" t="s">
        <v>873</v>
      </c>
      <c r="AW474" s="12" t="s">
        <v>828</v>
      </c>
      <c r="AX474" s="12" t="s">
        <v>814</v>
      </c>
      <c r="AY474" s="161" t="s">
        <v>928</v>
      </c>
    </row>
    <row r="475" spans="2:65" s="1" customFormat="1" ht="31.5" customHeight="1">
      <c r="B475" s="140"/>
      <c r="C475" s="141" t="s">
        <v>1458</v>
      </c>
      <c r="D475" s="141" t="s">
        <v>930</v>
      </c>
      <c r="E475" s="142" t="s">
        <v>1459</v>
      </c>
      <c r="F475" s="143" t="s">
        <v>1460</v>
      </c>
      <c r="G475" s="144" t="s">
        <v>1014</v>
      </c>
      <c r="H475" s="145">
        <v>4</v>
      </c>
      <c r="I475" s="146"/>
      <c r="J475" s="146">
        <f>ROUND(I475*H475,2)</f>
        <v>0</v>
      </c>
      <c r="K475" s="143" t="s">
        <v>939</v>
      </c>
      <c r="L475" s="32"/>
      <c r="M475" s="147" t="s">
        <v>795</v>
      </c>
      <c r="N475" s="148" t="s">
        <v>836</v>
      </c>
      <c r="O475" s="149">
        <v>8.3000000000000004E-2</v>
      </c>
      <c r="P475" s="149">
        <f>O475*H475</f>
        <v>0.33200000000000002</v>
      </c>
      <c r="Q475" s="149">
        <v>1.01E-3</v>
      </c>
      <c r="R475" s="149">
        <f>Q475*H475</f>
        <v>4.0400000000000002E-3</v>
      </c>
      <c r="S475" s="149">
        <v>0</v>
      </c>
      <c r="T475" s="150">
        <f>S475*H475</f>
        <v>0</v>
      </c>
      <c r="AR475" s="18" t="s">
        <v>934</v>
      </c>
      <c r="AT475" s="18" t="s">
        <v>930</v>
      </c>
      <c r="AU475" s="18" t="s">
        <v>873</v>
      </c>
      <c r="AY475" s="18" t="s">
        <v>928</v>
      </c>
      <c r="BE475" s="151">
        <f>IF(N475="základní",J475,0)</f>
        <v>0</v>
      </c>
      <c r="BF475" s="151">
        <f>IF(N475="snížená",J475,0)</f>
        <v>0</v>
      </c>
      <c r="BG475" s="151">
        <f>IF(N475="zákl. přenesená",J475,0)</f>
        <v>0</v>
      </c>
      <c r="BH475" s="151">
        <f>IF(N475="sníž. přenesená",J475,0)</f>
        <v>0</v>
      </c>
      <c r="BI475" s="151">
        <f>IF(N475="nulová",J475,0)</f>
        <v>0</v>
      </c>
      <c r="BJ475" s="18" t="s">
        <v>814</v>
      </c>
      <c r="BK475" s="151">
        <f>ROUND(I475*H475,2)</f>
        <v>0</v>
      </c>
      <c r="BL475" s="18" t="s">
        <v>934</v>
      </c>
      <c r="BM475" s="18" t="s">
        <v>1461</v>
      </c>
    </row>
    <row r="476" spans="2:65" s="1" customFormat="1" ht="44.25" customHeight="1">
      <c r="B476" s="140"/>
      <c r="C476" s="141" t="s">
        <v>1462</v>
      </c>
      <c r="D476" s="141" t="s">
        <v>930</v>
      </c>
      <c r="E476" s="142" t="s">
        <v>1463</v>
      </c>
      <c r="F476" s="143" t="s">
        <v>1464</v>
      </c>
      <c r="G476" s="144" t="s">
        <v>1049</v>
      </c>
      <c r="H476" s="145">
        <v>6.5</v>
      </c>
      <c r="I476" s="146"/>
      <c r="J476" s="146">
        <f>ROUND(I476*H476,2)</f>
        <v>0</v>
      </c>
      <c r="K476" s="143" t="s">
        <v>939</v>
      </c>
      <c r="L476" s="32"/>
      <c r="M476" s="147" t="s">
        <v>795</v>
      </c>
      <c r="N476" s="148" t="s">
        <v>836</v>
      </c>
      <c r="O476" s="149">
        <v>0.21</v>
      </c>
      <c r="P476" s="149">
        <f>O476*H476</f>
        <v>1.365</v>
      </c>
      <c r="Q476" s="149">
        <v>0.22656999999999999</v>
      </c>
      <c r="R476" s="149">
        <f>Q476*H476</f>
        <v>1.4727049999999999</v>
      </c>
      <c r="S476" s="149">
        <v>0</v>
      </c>
      <c r="T476" s="150">
        <f>S476*H476</f>
        <v>0</v>
      </c>
      <c r="AR476" s="18" t="s">
        <v>934</v>
      </c>
      <c r="AT476" s="18" t="s">
        <v>930</v>
      </c>
      <c r="AU476" s="18" t="s">
        <v>873</v>
      </c>
      <c r="AY476" s="18" t="s">
        <v>928</v>
      </c>
      <c r="BE476" s="151">
        <f>IF(N476="základní",J476,0)</f>
        <v>0</v>
      </c>
      <c r="BF476" s="151">
        <f>IF(N476="snížená",J476,0)</f>
        <v>0</v>
      </c>
      <c r="BG476" s="151">
        <f>IF(N476="zákl. přenesená",J476,0)</f>
        <v>0</v>
      </c>
      <c r="BH476" s="151">
        <f>IF(N476="sníž. přenesená",J476,0)</f>
        <v>0</v>
      </c>
      <c r="BI476" s="151">
        <f>IF(N476="nulová",J476,0)</f>
        <v>0</v>
      </c>
      <c r="BJ476" s="18" t="s">
        <v>814</v>
      </c>
      <c r="BK476" s="151">
        <f>ROUND(I476*H476,2)</f>
        <v>0</v>
      </c>
      <c r="BL476" s="18" t="s">
        <v>934</v>
      </c>
      <c r="BM476" s="18" t="s">
        <v>1465</v>
      </c>
    </row>
    <row r="477" spans="2:65" s="11" customFormat="1">
      <c r="B477" s="152"/>
      <c r="D477" s="153" t="s">
        <v>941</v>
      </c>
      <c r="E477" s="154" t="s">
        <v>795</v>
      </c>
      <c r="F477" s="155" t="s">
        <v>1438</v>
      </c>
      <c r="H477" s="156" t="s">
        <v>795</v>
      </c>
      <c r="L477" s="152"/>
      <c r="M477" s="157"/>
      <c r="N477" s="158"/>
      <c r="O477" s="158"/>
      <c r="P477" s="158"/>
      <c r="Q477" s="158"/>
      <c r="R477" s="158"/>
      <c r="S477" s="158"/>
      <c r="T477" s="159"/>
      <c r="AT477" s="156" t="s">
        <v>941</v>
      </c>
      <c r="AU477" s="156" t="s">
        <v>873</v>
      </c>
      <c r="AV477" s="11" t="s">
        <v>814</v>
      </c>
      <c r="AW477" s="11" t="s">
        <v>828</v>
      </c>
      <c r="AX477" s="11" t="s">
        <v>865</v>
      </c>
      <c r="AY477" s="156" t="s">
        <v>928</v>
      </c>
    </row>
    <row r="478" spans="2:65" s="12" customFormat="1">
      <c r="B478" s="160"/>
      <c r="D478" s="168" t="s">
        <v>941</v>
      </c>
      <c r="E478" s="176" t="s">
        <v>795</v>
      </c>
      <c r="F478" s="177" t="s">
        <v>1466</v>
      </c>
      <c r="H478" s="178">
        <v>6.5</v>
      </c>
      <c r="L478" s="160"/>
      <c r="M478" s="164"/>
      <c r="N478" s="165"/>
      <c r="O478" s="165"/>
      <c r="P478" s="165"/>
      <c r="Q478" s="165"/>
      <c r="R478" s="165"/>
      <c r="S478" s="165"/>
      <c r="T478" s="166"/>
      <c r="AT478" s="161" t="s">
        <v>941</v>
      </c>
      <c r="AU478" s="161" t="s">
        <v>873</v>
      </c>
      <c r="AV478" s="12" t="s">
        <v>873</v>
      </c>
      <c r="AW478" s="12" t="s">
        <v>828</v>
      </c>
      <c r="AX478" s="12" t="s">
        <v>814</v>
      </c>
      <c r="AY478" s="161" t="s">
        <v>928</v>
      </c>
    </row>
    <row r="479" spans="2:65" s="1" customFormat="1" ht="31.5" customHeight="1">
      <c r="B479" s="140"/>
      <c r="C479" s="141" t="s">
        <v>1467</v>
      </c>
      <c r="D479" s="141" t="s">
        <v>930</v>
      </c>
      <c r="E479" s="142" t="s">
        <v>1468</v>
      </c>
      <c r="F479" s="143" t="s">
        <v>1469</v>
      </c>
      <c r="G479" s="144" t="s">
        <v>1049</v>
      </c>
      <c r="H479" s="145">
        <v>11.25</v>
      </c>
      <c r="I479" s="146"/>
      <c r="J479" s="146">
        <f>ROUND(I479*H479,2)</f>
        <v>0</v>
      </c>
      <c r="K479" s="143" t="s">
        <v>939</v>
      </c>
      <c r="L479" s="32"/>
      <c r="M479" s="147" t="s">
        <v>795</v>
      </c>
      <c r="N479" s="148" t="s">
        <v>836</v>
      </c>
      <c r="O479" s="149">
        <v>4.4999999999999998E-2</v>
      </c>
      <c r="P479" s="149">
        <f>O479*H479</f>
        <v>0.50624999999999998</v>
      </c>
      <c r="Q479" s="149">
        <v>2.0000000000000002E-5</v>
      </c>
      <c r="R479" s="149">
        <f>Q479*H479</f>
        <v>2.2500000000000002E-4</v>
      </c>
      <c r="S479" s="149">
        <v>0</v>
      </c>
      <c r="T479" s="150">
        <f>S479*H479</f>
        <v>0</v>
      </c>
      <c r="AR479" s="18" t="s">
        <v>934</v>
      </c>
      <c r="AT479" s="18" t="s">
        <v>930</v>
      </c>
      <c r="AU479" s="18" t="s">
        <v>873</v>
      </c>
      <c r="AY479" s="18" t="s">
        <v>928</v>
      </c>
      <c r="BE479" s="151">
        <f>IF(N479="základní",J479,0)</f>
        <v>0</v>
      </c>
      <c r="BF479" s="151">
        <f>IF(N479="snížená",J479,0)</f>
        <v>0</v>
      </c>
      <c r="BG479" s="151">
        <f>IF(N479="zákl. přenesená",J479,0)</f>
        <v>0</v>
      </c>
      <c r="BH479" s="151">
        <f>IF(N479="sníž. přenesená",J479,0)</f>
        <v>0</v>
      </c>
      <c r="BI479" s="151">
        <f>IF(N479="nulová",J479,0)</f>
        <v>0</v>
      </c>
      <c r="BJ479" s="18" t="s">
        <v>814</v>
      </c>
      <c r="BK479" s="151">
        <f>ROUND(I479*H479,2)</f>
        <v>0</v>
      </c>
      <c r="BL479" s="18" t="s">
        <v>934</v>
      </c>
      <c r="BM479" s="18" t="s">
        <v>1470</v>
      </c>
    </row>
    <row r="480" spans="2:65" s="11" customFormat="1">
      <c r="B480" s="152"/>
      <c r="D480" s="153" t="s">
        <v>941</v>
      </c>
      <c r="E480" s="154" t="s">
        <v>795</v>
      </c>
      <c r="F480" s="155" t="s">
        <v>974</v>
      </c>
      <c r="H480" s="156" t="s">
        <v>795</v>
      </c>
      <c r="L480" s="152"/>
      <c r="M480" s="157"/>
      <c r="N480" s="158"/>
      <c r="O480" s="158"/>
      <c r="P480" s="158"/>
      <c r="Q480" s="158"/>
      <c r="R480" s="158"/>
      <c r="S480" s="158"/>
      <c r="T480" s="159"/>
      <c r="AT480" s="156" t="s">
        <v>941</v>
      </c>
      <c r="AU480" s="156" t="s">
        <v>873</v>
      </c>
      <c r="AV480" s="11" t="s">
        <v>814</v>
      </c>
      <c r="AW480" s="11" t="s">
        <v>828</v>
      </c>
      <c r="AX480" s="11" t="s">
        <v>865</v>
      </c>
      <c r="AY480" s="156" t="s">
        <v>928</v>
      </c>
    </row>
    <row r="481" spans="2:65" s="12" customFormat="1">
      <c r="B481" s="160"/>
      <c r="D481" s="153" t="s">
        <v>941</v>
      </c>
      <c r="E481" s="161" t="s">
        <v>795</v>
      </c>
      <c r="F481" s="162" t="s">
        <v>1471</v>
      </c>
      <c r="H481" s="163">
        <v>3.25</v>
      </c>
      <c r="L481" s="160"/>
      <c r="M481" s="164"/>
      <c r="N481" s="165"/>
      <c r="O481" s="165"/>
      <c r="P481" s="165"/>
      <c r="Q481" s="165"/>
      <c r="R481" s="165"/>
      <c r="S481" s="165"/>
      <c r="T481" s="166"/>
      <c r="AT481" s="161" t="s">
        <v>941</v>
      </c>
      <c r="AU481" s="161" t="s">
        <v>873</v>
      </c>
      <c r="AV481" s="12" t="s">
        <v>873</v>
      </c>
      <c r="AW481" s="12" t="s">
        <v>828</v>
      </c>
      <c r="AX481" s="12" t="s">
        <v>865</v>
      </c>
      <c r="AY481" s="161" t="s">
        <v>928</v>
      </c>
    </row>
    <row r="482" spans="2:65" s="12" customFormat="1">
      <c r="B482" s="160"/>
      <c r="D482" s="153" t="s">
        <v>941</v>
      </c>
      <c r="E482" s="161" t="s">
        <v>795</v>
      </c>
      <c r="F482" s="162" t="s">
        <v>1472</v>
      </c>
      <c r="H482" s="163">
        <v>8</v>
      </c>
      <c r="L482" s="160"/>
      <c r="M482" s="164"/>
      <c r="N482" s="165"/>
      <c r="O482" s="165"/>
      <c r="P482" s="165"/>
      <c r="Q482" s="165"/>
      <c r="R482" s="165"/>
      <c r="S482" s="165"/>
      <c r="T482" s="166"/>
      <c r="AT482" s="161" t="s">
        <v>941</v>
      </c>
      <c r="AU482" s="161" t="s">
        <v>873</v>
      </c>
      <c r="AV482" s="12" t="s">
        <v>873</v>
      </c>
      <c r="AW482" s="12" t="s">
        <v>828</v>
      </c>
      <c r="AX482" s="12" t="s">
        <v>865</v>
      </c>
      <c r="AY482" s="161" t="s">
        <v>928</v>
      </c>
    </row>
    <row r="483" spans="2:65" s="13" customFormat="1">
      <c r="B483" s="167"/>
      <c r="D483" s="168" t="s">
        <v>941</v>
      </c>
      <c r="E483" s="169" t="s">
        <v>795</v>
      </c>
      <c r="F483" s="170" t="s">
        <v>948</v>
      </c>
      <c r="H483" s="171">
        <v>11.25</v>
      </c>
      <c r="L483" s="167"/>
      <c r="M483" s="172"/>
      <c r="N483" s="173"/>
      <c r="O483" s="173"/>
      <c r="P483" s="173"/>
      <c r="Q483" s="173"/>
      <c r="R483" s="173"/>
      <c r="S483" s="173"/>
      <c r="T483" s="174"/>
      <c r="AT483" s="175" t="s">
        <v>941</v>
      </c>
      <c r="AU483" s="175" t="s">
        <v>873</v>
      </c>
      <c r="AV483" s="13" t="s">
        <v>934</v>
      </c>
      <c r="AW483" s="13" t="s">
        <v>828</v>
      </c>
      <c r="AX483" s="13" t="s">
        <v>814</v>
      </c>
      <c r="AY483" s="175" t="s">
        <v>928</v>
      </c>
    </row>
    <row r="484" spans="2:65" s="1" customFormat="1" ht="31.5" customHeight="1">
      <c r="B484" s="140"/>
      <c r="C484" s="179" t="s">
        <v>1473</v>
      </c>
      <c r="D484" s="179" t="s">
        <v>978</v>
      </c>
      <c r="E484" s="180" t="s">
        <v>1474</v>
      </c>
      <c r="F484" s="181" t="s">
        <v>1475</v>
      </c>
      <c r="G484" s="182" t="s">
        <v>998</v>
      </c>
      <c r="H484" s="183">
        <v>11.25</v>
      </c>
      <c r="I484" s="184"/>
      <c r="J484" s="184">
        <f>ROUND(I484*H484,2)</f>
        <v>0</v>
      </c>
      <c r="K484" s="181" t="s">
        <v>939</v>
      </c>
      <c r="L484" s="185"/>
      <c r="M484" s="186" t="s">
        <v>795</v>
      </c>
      <c r="N484" s="187" t="s">
        <v>836</v>
      </c>
      <c r="O484" s="149">
        <v>0</v>
      </c>
      <c r="P484" s="149">
        <f>O484*H484</f>
        <v>0</v>
      </c>
      <c r="Q484" s="149">
        <v>5.0000000000000001E-4</v>
      </c>
      <c r="R484" s="149">
        <f>Q484*H484</f>
        <v>5.6249999999999998E-3</v>
      </c>
      <c r="S484" s="149">
        <v>0</v>
      </c>
      <c r="T484" s="150">
        <f>S484*H484</f>
        <v>0</v>
      </c>
      <c r="AR484" s="18" t="s">
        <v>970</v>
      </c>
      <c r="AT484" s="18" t="s">
        <v>978</v>
      </c>
      <c r="AU484" s="18" t="s">
        <v>873</v>
      </c>
      <c r="AY484" s="18" t="s">
        <v>928</v>
      </c>
      <c r="BE484" s="151">
        <f>IF(N484="základní",J484,0)</f>
        <v>0</v>
      </c>
      <c r="BF484" s="151">
        <f>IF(N484="snížená",J484,0)</f>
        <v>0</v>
      </c>
      <c r="BG484" s="151">
        <f>IF(N484="zákl. přenesená",J484,0)</f>
        <v>0</v>
      </c>
      <c r="BH484" s="151">
        <f>IF(N484="sníž. přenesená",J484,0)</f>
        <v>0</v>
      </c>
      <c r="BI484" s="151">
        <f>IF(N484="nulová",J484,0)</f>
        <v>0</v>
      </c>
      <c r="BJ484" s="18" t="s">
        <v>814</v>
      </c>
      <c r="BK484" s="151">
        <f>ROUND(I484*H484,2)</f>
        <v>0</v>
      </c>
      <c r="BL484" s="18" t="s">
        <v>934</v>
      </c>
      <c r="BM484" s="18" t="s">
        <v>1476</v>
      </c>
    </row>
    <row r="485" spans="2:65" s="10" customFormat="1" ht="29.85" customHeight="1">
      <c r="B485" s="127"/>
      <c r="D485" s="137" t="s">
        <v>864</v>
      </c>
      <c r="E485" s="138" t="s">
        <v>977</v>
      </c>
      <c r="F485" s="138" t="s">
        <v>1477</v>
      </c>
      <c r="J485" s="139">
        <f>BK485</f>
        <v>0</v>
      </c>
      <c r="L485" s="127"/>
      <c r="M485" s="131"/>
      <c r="N485" s="132"/>
      <c r="O485" s="132"/>
      <c r="P485" s="133">
        <f>SUM(P486:P669)</f>
        <v>384.59644300000002</v>
      </c>
      <c r="Q485" s="132"/>
      <c r="R485" s="133">
        <f>SUM(R486:R669)</f>
        <v>1.5928999999999999E-2</v>
      </c>
      <c r="S485" s="132"/>
      <c r="T485" s="134">
        <f>SUM(T486:T669)</f>
        <v>69.834363999999994</v>
      </c>
      <c r="AR485" s="128" t="s">
        <v>814</v>
      </c>
      <c r="AT485" s="135" t="s">
        <v>864</v>
      </c>
      <c r="AU485" s="135" t="s">
        <v>814</v>
      </c>
      <c r="AY485" s="128" t="s">
        <v>928</v>
      </c>
      <c r="BK485" s="136">
        <f>SUM(BK486:BK669)</f>
        <v>0</v>
      </c>
    </row>
    <row r="486" spans="2:65" s="1" customFormat="1" ht="31.5" customHeight="1">
      <c r="B486" s="140"/>
      <c r="C486" s="141" t="s">
        <v>1478</v>
      </c>
      <c r="D486" s="141" t="s">
        <v>930</v>
      </c>
      <c r="E486" s="142" t="s">
        <v>1479</v>
      </c>
      <c r="F486" s="143" t="s">
        <v>1480</v>
      </c>
      <c r="G486" s="144" t="s">
        <v>998</v>
      </c>
      <c r="H486" s="145">
        <v>244.4</v>
      </c>
      <c r="I486" s="146"/>
      <c r="J486" s="146">
        <f>ROUND(I486*H486,2)</f>
        <v>0</v>
      </c>
      <c r="K486" s="143" t="s">
        <v>939</v>
      </c>
      <c r="L486" s="32"/>
      <c r="M486" s="147" t="s">
        <v>795</v>
      </c>
      <c r="N486" s="148" t="s">
        <v>836</v>
      </c>
      <c r="O486" s="149">
        <v>0.12</v>
      </c>
      <c r="P486" s="149">
        <f>O486*H486</f>
        <v>29.327999999999999</v>
      </c>
      <c r="Q486" s="149">
        <v>0</v>
      </c>
      <c r="R486" s="149">
        <f>Q486*H486</f>
        <v>0</v>
      </c>
      <c r="S486" s="149">
        <v>0</v>
      </c>
      <c r="T486" s="150">
        <f>S486*H486</f>
        <v>0</v>
      </c>
      <c r="AR486" s="18" t="s">
        <v>934</v>
      </c>
      <c r="AT486" s="18" t="s">
        <v>930</v>
      </c>
      <c r="AU486" s="18" t="s">
        <v>873</v>
      </c>
      <c r="AY486" s="18" t="s">
        <v>928</v>
      </c>
      <c r="BE486" s="151">
        <f>IF(N486="základní",J486,0)</f>
        <v>0</v>
      </c>
      <c r="BF486" s="151">
        <f>IF(N486="snížená",J486,0)</f>
        <v>0</v>
      </c>
      <c r="BG486" s="151">
        <f>IF(N486="zákl. přenesená",J486,0)</f>
        <v>0</v>
      </c>
      <c r="BH486" s="151">
        <f>IF(N486="sníž. přenesená",J486,0)</f>
        <v>0</v>
      </c>
      <c r="BI486" s="151">
        <f>IF(N486="nulová",J486,0)</f>
        <v>0</v>
      </c>
      <c r="BJ486" s="18" t="s">
        <v>814</v>
      </c>
      <c r="BK486" s="151">
        <f>ROUND(I486*H486,2)</f>
        <v>0</v>
      </c>
      <c r="BL486" s="18" t="s">
        <v>934</v>
      </c>
      <c r="BM486" s="18" t="s">
        <v>1481</v>
      </c>
    </row>
    <row r="487" spans="2:65" s="12" customFormat="1">
      <c r="B487" s="160"/>
      <c r="D487" s="168" t="s">
        <v>941</v>
      </c>
      <c r="E487" s="176" t="s">
        <v>795</v>
      </c>
      <c r="F487" s="177" t="s">
        <v>1482</v>
      </c>
      <c r="H487" s="178">
        <v>244.4</v>
      </c>
      <c r="L487" s="160"/>
      <c r="M487" s="164"/>
      <c r="N487" s="165"/>
      <c r="O487" s="165"/>
      <c r="P487" s="165"/>
      <c r="Q487" s="165"/>
      <c r="R487" s="165"/>
      <c r="S487" s="165"/>
      <c r="T487" s="166"/>
      <c r="AT487" s="161" t="s">
        <v>941</v>
      </c>
      <c r="AU487" s="161" t="s">
        <v>873</v>
      </c>
      <c r="AV487" s="12" t="s">
        <v>873</v>
      </c>
      <c r="AW487" s="12" t="s">
        <v>828</v>
      </c>
      <c r="AX487" s="12" t="s">
        <v>814</v>
      </c>
      <c r="AY487" s="161" t="s">
        <v>928</v>
      </c>
    </row>
    <row r="488" spans="2:65" s="1" customFormat="1" ht="44.25" customHeight="1">
      <c r="B488" s="140"/>
      <c r="C488" s="141" t="s">
        <v>1483</v>
      </c>
      <c r="D488" s="141" t="s">
        <v>930</v>
      </c>
      <c r="E488" s="142" t="s">
        <v>1484</v>
      </c>
      <c r="F488" s="143" t="s">
        <v>1485</v>
      </c>
      <c r="G488" s="144" t="s">
        <v>998</v>
      </c>
      <c r="H488" s="145">
        <v>10998</v>
      </c>
      <c r="I488" s="146"/>
      <c r="J488" s="146">
        <f>ROUND(I488*H488,2)</f>
        <v>0</v>
      </c>
      <c r="K488" s="143" t="s">
        <v>939</v>
      </c>
      <c r="L488" s="32"/>
      <c r="M488" s="147" t="s">
        <v>795</v>
      </c>
      <c r="N488" s="148" t="s">
        <v>836</v>
      </c>
      <c r="O488" s="149">
        <v>0</v>
      </c>
      <c r="P488" s="149">
        <f>O488*H488</f>
        <v>0</v>
      </c>
      <c r="Q488" s="149">
        <v>0</v>
      </c>
      <c r="R488" s="149">
        <f>Q488*H488</f>
        <v>0</v>
      </c>
      <c r="S488" s="149">
        <v>0</v>
      </c>
      <c r="T488" s="150">
        <f>S488*H488</f>
        <v>0</v>
      </c>
      <c r="AR488" s="18" t="s">
        <v>934</v>
      </c>
      <c r="AT488" s="18" t="s">
        <v>930</v>
      </c>
      <c r="AU488" s="18" t="s">
        <v>873</v>
      </c>
      <c r="AY488" s="18" t="s">
        <v>928</v>
      </c>
      <c r="BE488" s="151">
        <f>IF(N488="základní",J488,0)</f>
        <v>0</v>
      </c>
      <c r="BF488" s="151">
        <f>IF(N488="snížená",J488,0)</f>
        <v>0</v>
      </c>
      <c r="BG488" s="151">
        <f>IF(N488="zákl. přenesená",J488,0)</f>
        <v>0</v>
      </c>
      <c r="BH488" s="151">
        <f>IF(N488="sníž. přenesená",J488,0)</f>
        <v>0</v>
      </c>
      <c r="BI488" s="151">
        <f>IF(N488="nulová",J488,0)</f>
        <v>0</v>
      </c>
      <c r="BJ488" s="18" t="s">
        <v>814</v>
      </c>
      <c r="BK488" s="151">
        <f>ROUND(I488*H488,2)</f>
        <v>0</v>
      </c>
      <c r="BL488" s="18" t="s">
        <v>934</v>
      </c>
      <c r="BM488" s="18" t="s">
        <v>1486</v>
      </c>
    </row>
    <row r="489" spans="2:65" s="12" customFormat="1">
      <c r="B489" s="160"/>
      <c r="D489" s="168" t="s">
        <v>941</v>
      </c>
      <c r="F489" s="177" t="s">
        <v>1487</v>
      </c>
      <c r="H489" s="178">
        <v>10998</v>
      </c>
      <c r="L489" s="160"/>
      <c r="M489" s="164"/>
      <c r="N489" s="165"/>
      <c r="O489" s="165"/>
      <c r="P489" s="165"/>
      <c r="Q489" s="165"/>
      <c r="R489" s="165"/>
      <c r="S489" s="165"/>
      <c r="T489" s="166"/>
      <c r="AT489" s="161" t="s">
        <v>941</v>
      </c>
      <c r="AU489" s="161" t="s">
        <v>873</v>
      </c>
      <c r="AV489" s="12" t="s">
        <v>873</v>
      </c>
      <c r="AW489" s="12" t="s">
        <v>796</v>
      </c>
      <c r="AX489" s="12" t="s">
        <v>814</v>
      </c>
      <c r="AY489" s="161" t="s">
        <v>928</v>
      </c>
    </row>
    <row r="490" spans="2:65" s="1" customFormat="1" ht="31.5" customHeight="1">
      <c r="B490" s="140"/>
      <c r="C490" s="141" t="s">
        <v>1488</v>
      </c>
      <c r="D490" s="141" t="s">
        <v>930</v>
      </c>
      <c r="E490" s="142" t="s">
        <v>1489</v>
      </c>
      <c r="F490" s="143" t="s">
        <v>1490</v>
      </c>
      <c r="G490" s="144" t="s">
        <v>998</v>
      </c>
      <c r="H490" s="145">
        <v>244.4</v>
      </c>
      <c r="I490" s="146"/>
      <c r="J490" s="146">
        <f>ROUND(I490*H490,2)</f>
        <v>0</v>
      </c>
      <c r="K490" s="143" t="s">
        <v>939</v>
      </c>
      <c r="L490" s="32"/>
      <c r="M490" s="147" t="s">
        <v>795</v>
      </c>
      <c r="N490" s="148" t="s">
        <v>836</v>
      </c>
      <c r="O490" s="149">
        <v>8.2000000000000003E-2</v>
      </c>
      <c r="P490" s="149">
        <f>O490*H490</f>
        <v>20.040800000000001</v>
      </c>
      <c r="Q490" s="149">
        <v>0</v>
      </c>
      <c r="R490" s="149">
        <f>Q490*H490</f>
        <v>0</v>
      </c>
      <c r="S490" s="149">
        <v>0</v>
      </c>
      <c r="T490" s="150">
        <f>S490*H490</f>
        <v>0</v>
      </c>
      <c r="AR490" s="18" t="s">
        <v>934</v>
      </c>
      <c r="AT490" s="18" t="s">
        <v>930</v>
      </c>
      <c r="AU490" s="18" t="s">
        <v>873</v>
      </c>
      <c r="AY490" s="18" t="s">
        <v>928</v>
      </c>
      <c r="BE490" s="151">
        <f>IF(N490="základní",J490,0)</f>
        <v>0</v>
      </c>
      <c r="BF490" s="151">
        <f>IF(N490="snížená",J490,0)</f>
        <v>0</v>
      </c>
      <c r="BG490" s="151">
        <f>IF(N490="zákl. přenesená",J490,0)</f>
        <v>0</v>
      </c>
      <c r="BH490" s="151">
        <f>IF(N490="sníž. přenesená",J490,0)</f>
        <v>0</v>
      </c>
      <c r="BI490" s="151">
        <f>IF(N490="nulová",J490,0)</f>
        <v>0</v>
      </c>
      <c r="BJ490" s="18" t="s">
        <v>814</v>
      </c>
      <c r="BK490" s="151">
        <f>ROUND(I490*H490,2)</f>
        <v>0</v>
      </c>
      <c r="BL490" s="18" t="s">
        <v>934</v>
      </c>
      <c r="BM490" s="18" t="s">
        <v>1491</v>
      </c>
    </row>
    <row r="491" spans="2:65" s="1" customFormat="1" ht="22.5" customHeight="1">
      <c r="B491" s="140"/>
      <c r="C491" s="141" t="s">
        <v>1492</v>
      </c>
      <c r="D491" s="141" t="s">
        <v>930</v>
      </c>
      <c r="E491" s="142" t="s">
        <v>1493</v>
      </c>
      <c r="F491" s="143" t="s">
        <v>1494</v>
      </c>
      <c r="G491" s="144" t="s">
        <v>998</v>
      </c>
      <c r="H491" s="145">
        <v>244.4</v>
      </c>
      <c r="I491" s="146"/>
      <c r="J491" s="146">
        <f>ROUND(I491*H491,2)</f>
        <v>0</v>
      </c>
      <c r="K491" s="143" t="s">
        <v>939</v>
      </c>
      <c r="L491" s="32"/>
      <c r="M491" s="147" t="s">
        <v>795</v>
      </c>
      <c r="N491" s="148" t="s">
        <v>836</v>
      </c>
      <c r="O491" s="149">
        <v>4.9000000000000002E-2</v>
      </c>
      <c r="P491" s="149">
        <f>O491*H491</f>
        <v>11.9756</v>
      </c>
      <c r="Q491" s="149">
        <v>0</v>
      </c>
      <c r="R491" s="149">
        <f>Q491*H491</f>
        <v>0</v>
      </c>
      <c r="S491" s="149">
        <v>0</v>
      </c>
      <c r="T491" s="150">
        <f>S491*H491</f>
        <v>0</v>
      </c>
      <c r="AR491" s="18" t="s">
        <v>934</v>
      </c>
      <c r="AT491" s="18" t="s">
        <v>930</v>
      </c>
      <c r="AU491" s="18" t="s">
        <v>873</v>
      </c>
      <c r="AY491" s="18" t="s">
        <v>928</v>
      </c>
      <c r="BE491" s="151">
        <f>IF(N491="základní",J491,0)</f>
        <v>0</v>
      </c>
      <c r="BF491" s="151">
        <f>IF(N491="snížená",J491,0)</f>
        <v>0</v>
      </c>
      <c r="BG491" s="151">
        <f>IF(N491="zákl. přenesená",J491,0)</f>
        <v>0</v>
      </c>
      <c r="BH491" s="151">
        <f>IF(N491="sníž. přenesená",J491,0)</f>
        <v>0</v>
      </c>
      <c r="BI491" s="151">
        <f>IF(N491="nulová",J491,0)</f>
        <v>0</v>
      </c>
      <c r="BJ491" s="18" t="s">
        <v>814</v>
      </c>
      <c r="BK491" s="151">
        <f>ROUND(I491*H491,2)</f>
        <v>0</v>
      </c>
      <c r="BL491" s="18" t="s">
        <v>934</v>
      </c>
      <c r="BM491" s="18" t="s">
        <v>1495</v>
      </c>
    </row>
    <row r="492" spans="2:65" s="1" customFormat="1" ht="22.5" customHeight="1">
      <c r="B492" s="140"/>
      <c r="C492" s="141" t="s">
        <v>1496</v>
      </c>
      <c r="D492" s="141" t="s">
        <v>930</v>
      </c>
      <c r="E492" s="142" t="s">
        <v>1497</v>
      </c>
      <c r="F492" s="143" t="s">
        <v>1498</v>
      </c>
      <c r="G492" s="144" t="s">
        <v>998</v>
      </c>
      <c r="H492" s="145">
        <v>10998</v>
      </c>
      <c r="I492" s="146"/>
      <c r="J492" s="146">
        <f>ROUND(I492*H492,2)</f>
        <v>0</v>
      </c>
      <c r="K492" s="143" t="s">
        <v>939</v>
      </c>
      <c r="L492" s="32"/>
      <c r="M492" s="147" t="s">
        <v>795</v>
      </c>
      <c r="N492" s="148" t="s">
        <v>836</v>
      </c>
      <c r="O492" s="149">
        <v>0</v>
      </c>
      <c r="P492" s="149">
        <f>O492*H492</f>
        <v>0</v>
      </c>
      <c r="Q492" s="149">
        <v>0</v>
      </c>
      <c r="R492" s="149">
        <f>Q492*H492</f>
        <v>0</v>
      </c>
      <c r="S492" s="149">
        <v>0</v>
      </c>
      <c r="T492" s="150">
        <f>S492*H492</f>
        <v>0</v>
      </c>
      <c r="AR492" s="18" t="s">
        <v>934</v>
      </c>
      <c r="AT492" s="18" t="s">
        <v>930</v>
      </c>
      <c r="AU492" s="18" t="s">
        <v>873</v>
      </c>
      <c r="AY492" s="18" t="s">
        <v>928</v>
      </c>
      <c r="BE492" s="151">
        <f>IF(N492="základní",J492,0)</f>
        <v>0</v>
      </c>
      <c r="BF492" s="151">
        <f>IF(N492="snížená",J492,0)</f>
        <v>0</v>
      </c>
      <c r="BG492" s="151">
        <f>IF(N492="zákl. přenesená",J492,0)</f>
        <v>0</v>
      </c>
      <c r="BH492" s="151">
        <f>IF(N492="sníž. přenesená",J492,0)</f>
        <v>0</v>
      </c>
      <c r="BI492" s="151">
        <f>IF(N492="nulová",J492,0)</f>
        <v>0</v>
      </c>
      <c r="BJ492" s="18" t="s">
        <v>814</v>
      </c>
      <c r="BK492" s="151">
        <f>ROUND(I492*H492,2)</f>
        <v>0</v>
      </c>
      <c r="BL492" s="18" t="s">
        <v>934</v>
      </c>
      <c r="BM492" s="18" t="s">
        <v>1499</v>
      </c>
    </row>
    <row r="493" spans="2:65" s="12" customFormat="1">
      <c r="B493" s="160"/>
      <c r="D493" s="168" t="s">
        <v>941</v>
      </c>
      <c r="F493" s="177" t="s">
        <v>1487</v>
      </c>
      <c r="H493" s="178">
        <v>10998</v>
      </c>
      <c r="L493" s="160"/>
      <c r="M493" s="164"/>
      <c r="N493" s="165"/>
      <c r="O493" s="165"/>
      <c r="P493" s="165"/>
      <c r="Q493" s="165"/>
      <c r="R493" s="165"/>
      <c r="S493" s="165"/>
      <c r="T493" s="166"/>
      <c r="AT493" s="161" t="s">
        <v>941</v>
      </c>
      <c r="AU493" s="161" t="s">
        <v>873</v>
      </c>
      <c r="AV493" s="12" t="s">
        <v>873</v>
      </c>
      <c r="AW493" s="12" t="s">
        <v>796</v>
      </c>
      <c r="AX493" s="12" t="s">
        <v>814</v>
      </c>
      <c r="AY493" s="161" t="s">
        <v>928</v>
      </c>
    </row>
    <row r="494" spans="2:65" s="1" customFormat="1" ht="22.5" customHeight="1">
      <c r="B494" s="140"/>
      <c r="C494" s="141" t="s">
        <v>1500</v>
      </c>
      <c r="D494" s="141" t="s">
        <v>930</v>
      </c>
      <c r="E494" s="142" t="s">
        <v>1501</v>
      </c>
      <c r="F494" s="143" t="s">
        <v>1502</v>
      </c>
      <c r="G494" s="144" t="s">
        <v>998</v>
      </c>
      <c r="H494" s="145">
        <v>244.4</v>
      </c>
      <c r="I494" s="146"/>
      <c r="J494" s="146">
        <f>ROUND(I494*H494,2)</f>
        <v>0</v>
      </c>
      <c r="K494" s="143" t="s">
        <v>939</v>
      </c>
      <c r="L494" s="32"/>
      <c r="M494" s="147" t="s">
        <v>795</v>
      </c>
      <c r="N494" s="148" t="s">
        <v>836</v>
      </c>
      <c r="O494" s="149">
        <v>3.3000000000000002E-2</v>
      </c>
      <c r="P494" s="149">
        <f>O494*H494</f>
        <v>8.0652000000000008</v>
      </c>
      <c r="Q494" s="149">
        <v>0</v>
      </c>
      <c r="R494" s="149">
        <f>Q494*H494</f>
        <v>0</v>
      </c>
      <c r="S494" s="149">
        <v>0</v>
      </c>
      <c r="T494" s="150">
        <f>S494*H494</f>
        <v>0</v>
      </c>
      <c r="AR494" s="18" t="s">
        <v>934</v>
      </c>
      <c r="AT494" s="18" t="s">
        <v>930</v>
      </c>
      <c r="AU494" s="18" t="s">
        <v>873</v>
      </c>
      <c r="AY494" s="18" t="s">
        <v>928</v>
      </c>
      <c r="BE494" s="151">
        <f>IF(N494="základní",J494,0)</f>
        <v>0</v>
      </c>
      <c r="BF494" s="151">
        <f>IF(N494="snížená",J494,0)</f>
        <v>0</v>
      </c>
      <c r="BG494" s="151">
        <f>IF(N494="zákl. přenesená",J494,0)</f>
        <v>0</v>
      </c>
      <c r="BH494" s="151">
        <f>IF(N494="sníž. přenesená",J494,0)</f>
        <v>0</v>
      </c>
      <c r="BI494" s="151">
        <f>IF(N494="nulová",J494,0)</f>
        <v>0</v>
      </c>
      <c r="BJ494" s="18" t="s">
        <v>814</v>
      </c>
      <c r="BK494" s="151">
        <f>ROUND(I494*H494,2)</f>
        <v>0</v>
      </c>
      <c r="BL494" s="18" t="s">
        <v>934</v>
      </c>
      <c r="BM494" s="18" t="s">
        <v>1503</v>
      </c>
    </row>
    <row r="495" spans="2:65" s="1" customFormat="1" ht="31.5" customHeight="1">
      <c r="B495" s="140"/>
      <c r="C495" s="141" t="s">
        <v>1504</v>
      </c>
      <c r="D495" s="141" t="s">
        <v>930</v>
      </c>
      <c r="E495" s="142" t="s">
        <v>1505</v>
      </c>
      <c r="F495" s="143" t="s">
        <v>1506</v>
      </c>
      <c r="G495" s="144" t="s">
        <v>1049</v>
      </c>
      <c r="H495" s="145">
        <v>2.5</v>
      </c>
      <c r="I495" s="146"/>
      <c r="J495" s="146">
        <f>ROUND(I495*H495,2)</f>
        <v>0</v>
      </c>
      <c r="K495" s="143" t="s">
        <v>939</v>
      </c>
      <c r="L495" s="32"/>
      <c r="M495" s="147" t="s">
        <v>795</v>
      </c>
      <c r="N495" s="148" t="s">
        <v>836</v>
      </c>
      <c r="O495" s="149">
        <v>0.39700000000000002</v>
      </c>
      <c r="P495" s="149">
        <f>O495*H495</f>
        <v>0.99250000000000005</v>
      </c>
      <c r="Q495" s="149">
        <v>0</v>
      </c>
      <c r="R495" s="149">
        <f>Q495*H495</f>
        <v>0</v>
      </c>
      <c r="S495" s="149">
        <v>0</v>
      </c>
      <c r="T495" s="150">
        <f>S495*H495</f>
        <v>0</v>
      </c>
      <c r="AR495" s="18" t="s">
        <v>934</v>
      </c>
      <c r="AT495" s="18" t="s">
        <v>930</v>
      </c>
      <c r="AU495" s="18" t="s">
        <v>873</v>
      </c>
      <c r="AY495" s="18" t="s">
        <v>928</v>
      </c>
      <c r="BE495" s="151">
        <f>IF(N495="základní",J495,0)</f>
        <v>0</v>
      </c>
      <c r="BF495" s="151">
        <f>IF(N495="snížená",J495,0)</f>
        <v>0</v>
      </c>
      <c r="BG495" s="151">
        <f>IF(N495="zákl. přenesená",J495,0)</f>
        <v>0</v>
      </c>
      <c r="BH495" s="151">
        <f>IF(N495="sníž. přenesená",J495,0)</f>
        <v>0</v>
      </c>
      <c r="BI495" s="151">
        <f>IF(N495="nulová",J495,0)</f>
        <v>0</v>
      </c>
      <c r="BJ495" s="18" t="s">
        <v>814</v>
      </c>
      <c r="BK495" s="151">
        <f>ROUND(I495*H495,2)</f>
        <v>0</v>
      </c>
      <c r="BL495" s="18" t="s">
        <v>934</v>
      </c>
      <c r="BM495" s="18" t="s">
        <v>1507</v>
      </c>
    </row>
    <row r="496" spans="2:65" s="1" customFormat="1" ht="31.5" customHeight="1">
      <c r="B496" s="140"/>
      <c r="C496" s="141" t="s">
        <v>1508</v>
      </c>
      <c r="D496" s="141" t="s">
        <v>930</v>
      </c>
      <c r="E496" s="142" t="s">
        <v>1509</v>
      </c>
      <c r="F496" s="143" t="s">
        <v>1510</v>
      </c>
      <c r="G496" s="144" t="s">
        <v>1049</v>
      </c>
      <c r="H496" s="145">
        <v>112.5</v>
      </c>
      <c r="I496" s="146"/>
      <c r="J496" s="146">
        <f>ROUND(I496*H496,2)</f>
        <v>0</v>
      </c>
      <c r="K496" s="143" t="s">
        <v>939</v>
      </c>
      <c r="L496" s="32"/>
      <c r="M496" s="147" t="s">
        <v>795</v>
      </c>
      <c r="N496" s="148" t="s">
        <v>836</v>
      </c>
      <c r="O496" s="149">
        <v>0</v>
      </c>
      <c r="P496" s="149">
        <f>O496*H496</f>
        <v>0</v>
      </c>
      <c r="Q496" s="149">
        <v>0</v>
      </c>
      <c r="R496" s="149">
        <f>Q496*H496</f>
        <v>0</v>
      </c>
      <c r="S496" s="149">
        <v>0</v>
      </c>
      <c r="T496" s="150">
        <f>S496*H496</f>
        <v>0</v>
      </c>
      <c r="AR496" s="18" t="s">
        <v>934</v>
      </c>
      <c r="AT496" s="18" t="s">
        <v>930</v>
      </c>
      <c r="AU496" s="18" t="s">
        <v>873</v>
      </c>
      <c r="AY496" s="18" t="s">
        <v>928</v>
      </c>
      <c r="BE496" s="151">
        <f>IF(N496="základní",J496,0)</f>
        <v>0</v>
      </c>
      <c r="BF496" s="151">
        <f>IF(N496="snížená",J496,0)</f>
        <v>0</v>
      </c>
      <c r="BG496" s="151">
        <f>IF(N496="zákl. přenesená",J496,0)</f>
        <v>0</v>
      </c>
      <c r="BH496" s="151">
        <f>IF(N496="sníž. přenesená",J496,0)</f>
        <v>0</v>
      </c>
      <c r="BI496" s="151">
        <f>IF(N496="nulová",J496,0)</f>
        <v>0</v>
      </c>
      <c r="BJ496" s="18" t="s">
        <v>814</v>
      </c>
      <c r="BK496" s="151">
        <f>ROUND(I496*H496,2)</f>
        <v>0</v>
      </c>
      <c r="BL496" s="18" t="s">
        <v>934</v>
      </c>
      <c r="BM496" s="18" t="s">
        <v>1511</v>
      </c>
    </row>
    <row r="497" spans="2:65" s="12" customFormat="1">
      <c r="B497" s="160"/>
      <c r="D497" s="168" t="s">
        <v>941</v>
      </c>
      <c r="F497" s="177" t="s">
        <v>1512</v>
      </c>
      <c r="H497" s="178">
        <v>112.5</v>
      </c>
      <c r="L497" s="160"/>
      <c r="M497" s="164"/>
      <c r="N497" s="165"/>
      <c r="O497" s="165"/>
      <c r="P497" s="165"/>
      <c r="Q497" s="165"/>
      <c r="R497" s="165"/>
      <c r="S497" s="165"/>
      <c r="T497" s="166"/>
      <c r="AT497" s="161" t="s">
        <v>941</v>
      </c>
      <c r="AU497" s="161" t="s">
        <v>873</v>
      </c>
      <c r="AV497" s="12" t="s">
        <v>873</v>
      </c>
      <c r="AW497" s="12" t="s">
        <v>796</v>
      </c>
      <c r="AX497" s="12" t="s">
        <v>814</v>
      </c>
      <c r="AY497" s="161" t="s">
        <v>928</v>
      </c>
    </row>
    <row r="498" spans="2:65" s="1" customFormat="1" ht="31.5" customHeight="1">
      <c r="B498" s="140"/>
      <c r="C498" s="141" t="s">
        <v>1513</v>
      </c>
      <c r="D498" s="141" t="s">
        <v>930</v>
      </c>
      <c r="E498" s="142" t="s">
        <v>1514</v>
      </c>
      <c r="F498" s="143" t="s">
        <v>1515</v>
      </c>
      <c r="G498" s="144" t="s">
        <v>1049</v>
      </c>
      <c r="H498" s="145">
        <v>2.5</v>
      </c>
      <c r="I498" s="146"/>
      <c r="J498" s="146">
        <f>ROUND(I498*H498,2)</f>
        <v>0</v>
      </c>
      <c r="K498" s="143" t="s">
        <v>939</v>
      </c>
      <c r="L498" s="32"/>
      <c r="M498" s="147" t="s">
        <v>795</v>
      </c>
      <c r="N498" s="148" t="s">
        <v>836</v>
      </c>
      <c r="O498" s="149">
        <v>0.249</v>
      </c>
      <c r="P498" s="149">
        <f>O498*H498</f>
        <v>0.62250000000000005</v>
      </c>
      <c r="Q498" s="149">
        <v>0</v>
      </c>
      <c r="R498" s="149">
        <f>Q498*H498</f>
        <v>0</v>
      </c>
      <c r="S498" s="149">
        <v>0</v>
      </c>
      <c r="T498" s="150">
        <f>S498*H498</f>
        <v>0</v>
      </c>
      <c r="AR498" s="18" t="s">
        <v>934</v>
      </c>
      <c r="AT498" s="18" t="s">
        <v>930</v>
      </c>
      <c r="AU498" s="18" t="s">
        <v>873</v>
      </c>
      <c r="AY498" s="18" t="s">
        <v>928</v>
      </c>
      <c r="BE498" s="151">
        <f>IF(N498="základní",J498,0)</f>
        <v>0</v>
      </c>
      <c r="BF498" s="151">
        <f>IF(N498="snížená",J498,0)</f>
        <v>0</v>
      </c>
      <c r="BG498" s="151">
        <f>IF(N498="zákl. přenesená",J498,0)</f>
        <v>0</v>
      </c>
      <c r="BH498" s="151">
        <f>IF(N498="sníž. přenesená",J498,0)</f>
        <v>0</v>
      </c>
      <c r="BI498" s="151">
        <f>IF(N498="nulová",J498,0)</f>
        <v>0</v>
      </c>
      <c r="BJ498" s="18" t="s">
        <v>814</v>
      </c>
      <c r="BK498" s="151">
        <f>ROUND(I498*H498,2)</f>
        <v>0</v>
      </c>
      <c r="BL498" s="18" t="s">
        <v>934</v>
      </c>
      <c r="BM498" s="18" t="s">
        <v>1516</v>
      </c>
    </row>
    <row r="499" spans="2:65" s="1" customFormat="1" ht="31.5" customHeight="1">
      <c r="B499" s="140"/>
      <c r="C499" s="141" t="s">
        <v>1517</v>
      </c>
      <c r="D499" s="141" t="s">
        <v>930</v>
      </c>
      <c r="E499" s="142" t="s">
        <v>1518</v>
      </c>
      <c r="F499" s="143" t="s">
        <v>1519</v>
      </c>
      <c r="G499" s="144" t="s">
        <v>998</v>
      </c>
      <c r="H499" s="145">
        <v>60</v>
      </c>
      <c r="I499" s="146"/>
      <c r="J499" s="146">
        <f>ROUND(I499*H499,2)</f>
        <v>0</v>
      </c>
      <c r="K499" s="143" t="s">
        <v>939</v>
      </c>
      <c r="L499" s="32"/>
      <c r="M499" s="147" t="s">
        <v>795</v>
      </c>
      <c r="N499" s="148" t="s">
        <v>836</v>
      </c>
      <c r="O499" s="149">
        <v>0.105</v>
      </c>
      <c r="P499" s="149">
        <f>O499*H499</f>
        <v>6.3</v>
      </c>
      <c r="Q499" s="149">
        <v>1.2999999999999999E-4</v>
      </c>
      <c r="R499" s="149">
        <f>Q499*H499</f>
        <v>7.7999999999999996E-3</v>
      </c>
      <c r="S499" s="149">
        <v>0</v>
      </c>
      <c r="T499" s="150">
        <f>S499*H499</f>
        <v>0</v>
      </c>
      <c r="AR499" s="18" t="s">
        <v>934</v>
      </c>
      <c r="AT499" s="18" t="s">
        <v>930</v>
      </c>
      <c r="AU499" s="18" t="s">
        <v>873</v>
      </c>
      <c r="AY499" s="18" t="s">
        <v>928</v>
      </c>
      <c r="BE499" s="151">
        <f>IF(N499="základní",J499,0)</f>
        <v>0</v>
      </c>
      <c r="BF499" s="151">
        <f>IF(N499="snížená",J499,0)</f>
        <v>0</v>
      </c>
      <c r="BG499" s="151">
        <f>IF(N499="zákl. přenesená",J499,0)</f>
        <v>0</v>
      </c>
      <c r="BH499" s="151">
        <f>IF(N499="sníž. přenesená",J499,0)</f>
        <v>0</v>
      </c>
      <c r="BI499" s="151">
        <f>IF(N499="nulová",J499,0)</f>
        <v>0</v>
      </c>
      <c r="BJ499" s="18" t="s">
        <v>814</v>
      </c>
      <c r="BK499" s="151">
        <f>ROUND(I499*H499,2)</f>
        <v>0</v>
      </c>
      <c r="BL499" s="18" t="s">
        <v>934</v>
      </c>
      <c r="BM499" s="18" t="s">
        <v>1520</v>
      </c>
    </row>
    <row r="500" spans="2:65" s="1" customFormat="1" ht="44.25" customHeight="1">
      <c r="B500" s="140"/>
      <c r="C500" s="141" t="s">
        <v>1521</v>
      </c>
      <c r="D500" s="141" t="s">
        <v>930</v>
      </c>
      <c r="E500" s="142" t="s">
        <v>1522</v>
      </c>
      <c r="F500" s="143" t="s">
        <v>1523</v>
      </c>
      <c r="G500" s="144" t="s">
        <v>998</v>
      </c>
      <c r="H500" s="145">
        <v>62.9</v>
      </c>
      <c r="I500" s="146"/>
      <c r="J500" s="146">
        <f>ROUND(I500*H500,2)</f>
        <v>0</v>
      </c>
      <c r="K500" s="143" t="s">
        <v>939</v>
      </c>
      <c r="L500" s="32"/>
      <c r="M500" s="147" t="s">
        <v>795</v>
      </c>
      <c r="N500" s="148" t="s">
        <v>836</v>
      </c>
      <c r="O500" s="149">
        <v>0.308</v>
      </c>
      <c r="P500" s="149">
        <f>O500*H500</f>
        <v>19.373200000000001</v>
      </c>
      <c r="Q500" s="149">
        <v>4.0000000000000003E-5</v>
      </c>
      <c r="R500" s="149">
        <f>Q500*H500</f>
        <v>2.516E-3</v>
      </c>
      <c r="S500" s="149">
        <v>0</v>
      </c>
      <c r="T500" s="150">
        <f>S500*H500</f>
        <v>0</v>
      </c>
      <c r="AR500" s="18" t="s">
        <v>934</v>
      </c>
      <c r="AT500" s="18" t="s">
        <v>930</v>
      </c>
      <c r="AU500" s="18" t="s">
        <v>873</v>
      </c>
      <c r="AY500" s="18" t="s">
        <v>928</v>
      </c>
      <c r="BE500" s="151">
        <f>IF(N500="základní",J500,0)</f>
        <v>0</v>
      </c>
      <c r="BF500" s="151">
        <f>IF(N500="snížená",J500,0)</f>
        <v>0</v>
      </c>
      <c r="BG500" s="151">
        <f>IF(N500="zákl. přenesená",J500,0)</f>
        <v>0</v>
      </c>
      <c r="BH500" s="151">
        <f>IF(N500="sníž. přenesená",J500,0)</f>
        <v>0</v>
      </c>
      <c r="BI500" s="151">
        <f>IF(N500="nulová",J500,0)</f>
        <v>0</v>
      </c>
      <c r="BJ500" s="18" t="s">
        <v>814</v>
      </c>
      <c r="BK500" s="151">
        <f>ROUND(I500*H500,2)</f>
        <v>0</v>
      </c>
      <c r="BL500" s="18" t="s">
        <v>934</v>
      </c>
      <c r="BM500" s="18" t="s">
        <v>1524</v>
      </c>
    </row>
    <row r="501" spans="2:65" s="11" customFormat="1">
      <c r="B501" s="152"/>
      <c r="D501" s="153" t="s">
        <v>941</v>
      </c>
      <c r="E501" s="154" t="s">
        <v>795</v>
      </c>
      <c r="F501" s="155" t="s">
        <v>974</v>
      </c>
      <c r="H501" s="156" t="s">
        <v>795</v>
      </c>
      <c r="L501" s="152"/>
      <c r="M501" s="157"/>
      <c r="N501" s="158"/>
      <c r="O501" s="158"/>
      <c r="P501" s="158"/>
      <c r="Q501" s="158"/>
      <c r="R501" s="158"/>
      <c r="S501" s="158"/>
      <c r="T501" s="159"/>
      <c r="AT501" s="156" t="s">
        <v>941</v>
      </c>
      <c r="AU501" s="156" t="s">
        <v>873</v>
      </c>
      <c r="AV501" s="11" t="s">
        <v>814</v>
      </c>
      <c r="AW501" s="11" t="s">
        <v>828</v>
      </c>
      <c r="AX501" s="11" t="s">
        <v>865</v>
      </c>
      <c r="AY501" s="156" t="s">
        <v>928</v>
      </c>
    </row>
    <row r="502" spans="2:65" s="12" customFormat="1">
      <c r="B502" s="160"/>
      <c r="D502" s="168" t="s">
        <v>941</v>
      </c>
      <c r="E502" s="176" t="s">
        <v>795</v>
      </c>
      <c r="F502" s="177" t="s">
        <v>1403</v>
      </c>
      <c r="H502" s="178">
        <v>62.9</v>
      </c>
      <c r="L502" s="160"/>
      <c r="M502" s="164"/>
      <c r="N502" s="165"/>
      <c r="O502" s="165"/>
      <c r="P502" s="165"/>
      <c r="Q502" s="165"/>
      <c r="R502" s="165"/>
      <c r="S502" s="165"/>
      <c r="T502" s="166"/>
      <c r="AT502" s="161" t="s">
        <v>941</v>
      </c>
      <c r="AU502" s="161" t="s">
        <v>873</v>
      </c>
      <c r="AV502" s="12" t="s">
        <v>873</v>
      </c>
      <c r="AW502" s="12" t="s">
        <v>828</v>
      </c>
      <c r="AX502" s="12" t="s">
        <v>814</v>
      </c>
      <c r="AY502" s="161" t="s">
        <v>928</v>
      </c>
    </row>
    <row r="503" spans="2:65" s="1" customFormat="1" ht="31.5" customHeight="1">
      <c r="B503" s="140"/>
      <c r="C503" s="141" t="s">
        <v>1525</v>
      </c>
      <c r="D503" s="141" t="s">
        <v>930</v>
      </c>
      <c r="E503" s="142" t="s">
        <v>1526</v>
      </c>
      <c r="F503" s="143" t="s">
        <v>1527</v>
      </c>
      <c r="G503" s="144" t="s">
        <v>998</v>
      </c>
      <c r="H503" s="145">
        <v>95.677999999999997</v>
      </c>
      <c r="I503" s="146"/>
      <c r="J503" s="146">
        <f>ROUND(I503*H503,2)</f>
        <v>0</v>
      </c>
      <c r="K503" s="143" t="s">
        <v>939</v>
      </c>
      <c r="L503" s="32"/>
      <c r="M503" s="147" t="s">
        <v>795</v>
      </c>
      <c r="N503" s="148" t="s">
        <v>836</v>
      </c>
      <c r="O503" s="149">
        <v>0.245</v>
      </c>
      <c r="P503" s="149">
        <f>O503*H503</f>
        <v>23.441109999999998</v>
      </c>
      <c r="Q503" s="149">
        <v>0</v>
      </c>
      <c r="R503" s="149">
        <f>Q503*H503</f>
        <v>0</v>
      </c>
      <c r="S503" s="149">
        <v>0.13100000000000001</v>
      </c>
      <c r="T503" s="150">
        <f>S503*H503</f>
        <v>12.533818</v>
      </c>
      <c r="AR503" s="18" t="s">
        <v>934</v>
      </c>
      <c r="AT503" s="18" t="s">
        <v>930</v>
      </c>
      <c r="AU503" s="18" t="s">
        <v>873</v>
      </c>
      <c r="AY503" s="18" t="s">
        <v>928</v>
      </c>
      <c r="BE503" s="151">
        <f>IF(N503="základní",J503,0)</f>
        <v>0</v>
      </c>
      <c r="BF503" s="151">
        <f>IF(N503="snížená",J503,0)</f>
        <v>0</v>
      </c>
      <c r="BG503" s="151">
        <f>IF(N503="zákl. přenesená",J503,0)</f>
        <v>0</v>
      </c>
      <c r="BH503" s="151">
        <f>IF(N503="sníž. přenesená",J503,0)</f>
        <v>0</v>
      </c>
      <c r="BI503" s="151">
        <f>IF(N503="nulová",J503,0)</f>
        <v>0</v>
      </c>
      <c r="BJ503" s="18" t="s">
        <v>814</v>
      </c>
      <c r="BK503" s="151">
        <f>ROUND(I503*H503,2)</f>
        <v>0</v>
      </c>
      <c r="BL503" s="18" t="s">
        <v>934</v>
      </c>
      <c r="BM503" s="18" t="s">
        <v>1528</v>
      </c>
    </row>
    <row r="504" spans="2:65" s="11" customFormat="1">
      <c r="B504" s="152"/>
      <c r="D504" s="153" t="s">
        <v>941</v>
      </c>
      <c r="E504" s="154" t="s">
        <v>795</v>
      </c>
      <c r="F504" s="155" t="s">
        <v>942</v>
      </c>
      <c r="H504" s="156" t="s">
        <v>795</v>
      </c>
      <c r="L504" s="152"/>
      <c r="M504" s="157"/>
      <c r="N504" s="158"/>
      <c r="O504" s="158"/>
      <c r="P504" s="158"/>
      <c r="Q504" s="158"/>
      <c r="R504" s="158"/>
      <c r="S504" s="158"/>
      <c r="T504" s="159"/>
      <c r="AT504" s="156" t="s">
        <v>941</v>
      </c>
      <c r="AU504" s="156" t="s">
        <v>873</v>
      </c>
      <c r="AV504" s="11" t="s">
        <v>814</v>
      </c>
      <c r="AW504" s="11" t="s">
        <v>828</v>
      </c>
      <c r="AX504" s="11" t="s">
        <v>865</v>
      </c>
      <c r="AY504" s="156" t="s">
        <v>928</v>
      </c>
    </row>
    <row r="505" spans="2:65" s="11" customFormat="1">
      <c r="B505" s="152"/>
      <c r="D505" s="153" t="s">
        <v>941</v>
      </c>
      <c r="E505" s="154" t="s">
        <v>795</v>
      </c>
      <c r="F505" s="155" t="s">
        <v>1529</v>
      </c>
      <c r="H505" s="156" t="s">
        <v>795</v>
      </c>
      <c r="L505" s="152"/>
      <c r="M505" s="157"/>
      <c r="N505" s="158"/>
      <c r="O505" s="158"/>
      <c r="P505" s="158"/>
      <c r="Q505" s="158"/>
      <c r="R505" s="158"/>
      <c r="S505" s="158"/>
      <c r="T505" s="159"/>
      <c r="AT505" s="156" t="s">
        <v>941</v>
      </c>
      <c r="AU505" s="156" t="s">
        <v>873</v>
      </c>
      <c r="AV505" s="11" t="s">
        <v>814</v>
      </c>
      <c r="AW505" s="11" t="s">
        <v>828</v>
      </c>
      <c r="AX505" s="11" t="s">
        <v>865</v>
      </c>
      <c r="AY505" s="156" t="s">
        <v>928</v>
      </c>
    </row>
    <row r="506" spans="2:65" s="12" customFormat="1">
      <c r="B506" s="160"/>
      <c r="D506" s="153" t="s">
        <v>941</v>
      </c>
      <c r="E506" s="161" t="s">
        <v>795</v>
      </c>
      <c r="F506" s="162" t="s">
        <v>1530</v>
      </c>
      <c r="H506" s="163">
        <v>29.989000000000001</v>
      </c>
      <c r="L506" s="160"/>
      <c r="M506" s="164"/>
      <c r="N506" s="165"/>
      <c r="O506" s="165"/>
      <c r="P506" s="165"/>
      <c r="Q506" s="165"/>
      <c r="R506" s="165"/>
      <c r="S506" s="165"/>
      <c r="T506" s="166"/>
      <c r="AT506" s="161" t="s">
        <v>941</v>
      </c>
      <c r="AU506" s="161" t="s">
        <v>873</v>
      </c>
      <c r="AV506" s="12" t="s">
        <v>873</v>
      </c>
      <c r="AW506" s="12" t="s">
        <v>828</v>
      </c>
      <c r="AX506" s="12" t="s">
        <v>865</v>
      </c>
      <c r="AY506" s="161" t="s">
        <v>928</v>
      </c>
    </row>
    <row r="507" spans="2:65" s="11" customFormat="1">
      <c r="B507" s="152"/>
      <c r="D507" s="153" t="s">
        <v>941</v>
      </c>
      <c r="E507" s="154" t="s">
        <v>795</v>
      </c>
      <c r="F507" s="155" t="s">
        <v>1065</v>
      </c>
      <c r="H507" s="156" t="s">
        <v>795</v>
      </c>
      <c r="L507" s="152"/>
      <c r="M507" s="157"/>
      <c r="N507" s="158"/>
      <c r="O507" s="158"/>
      <c r="P507" s="158"/>
      <c r="Q507" s="158"/>
      <c r="R507" s="158"/>
      <c r="S507" s="158"/>
      <c r="T507" s="159"/>
      <c r="AT507" s="156" t="s">
        <v>941</v>
      </c>
      <c r="AU507" s="156" t="s">
        <v>873</v>
      </c>
      <c r="AV507" s="11" t="s">
        <v>814</v>
      </c>
      <c r="AW507" s="11" t="s">
        <v>828</v>
      </c>
      <c r="AX507" s="11" t="s">
        <v>865</v>
      </c>
      <c r="AY507" s="156" t="s">
        <v>928</v>
      </c>
    </row>
    <row r="508" spans="2:65" s="12" customFormat="1">
      <c r="B508" s="160"/>
      <c r="D508" s="153" t="s">
        <v>941</v>
      </c>
      <c r="E508" s="161" t="s">
        <v>795</v>
      </c>
      <c r="F508" s="162" t="s">
        <v>1531</v>
      </c>
      <c r="H508" s="163">
        <v>-5.9939999999999998</v>
      </c>
      <c r="L508" s="160"/>
      <c r="M508" s="164"/>
      <c r="N508" s="165"/>
      <c r="O508" s="165"/>
      <c r="P508" s="165"/>
      <c r="Q508" s="165"/>
      <c r="R508" s="165"/>
      <c r="S508" s="165"/>
      <c r="T508" s="166"/>
      <c r="AT508" s="161" t="s">
        <v>941</v>
      </c>
      <c r="AU508" s="161" t="s">
        <v>873</v>
      </c>
      <c r="AV508" s="12" t="s">
        <v>873</v>
      </c>
      <c r="AW508" s="12" t="s">
        <v>828</v>
      </c>
      <c r="AX508" s="12" t="s">
        <v>865</v>
      </c>
      <c r="AY508" s="161" t="s">
        <v>928</v>
      </c>
    </row>
    <row r="509" spans="2:65" s="11" customFormat="1">
      <c r="B509" s="152"/>
      <c r="D509" s="153" t="s">
        <v>941</v>
      </c>
      <c r="E509" s="154" t="s">
        <v>795</v>
      </c>
      <c r="F509" s="155" t="s">
        <v>1151</v>
      </c>
      <c r="H509" s="156" t="s">
        <v>795</v>
      </c>
      <c r="L509" s="152"/>
      <c r="M509" s="157"/>
      <c r="N509" s="158"/>
      <c r="O509" s="158"/>
      <c r="P509" s="158"/>
      <c r="Q509" s="158"/>
      <c r="R509" s="158"/>
      <c r="S509" s="158"/>
      <c r="T509" s="159"/>
      <c r="AT509" s="156" t="s">
        <v>941</v>
      </c>
      <c r="AU509" s="156" t="s">
        <v>873</v>
      </c>
      <c r="AV509" s="11" t="s">
        <v>814</v>
      </c>
      <c r="AW509" s="11" t="s">
        <v>828</v>
      </c>
      <c r="AX509" s="11" t="s">
        <v>865</v>
      </c>
      <c r="AY509" s="156" t="s">
        <v>928</v>
      </c>
    </row>
    <row r="510" spans="2:65" s="12" customFormat="1">
      <c r="B510" s="160"/>
      <c r="D510" s="153" t="s">
        <v>941</v>
      </c>
      <c r="E510" s="161" t="s">
        <v>795</v>
      </c>
      <c r="F510" s="162" t="s">
        <v>1532</v>
      </c>
      <c r="H510" s="163">
        <v>6.4669999999999996</v>
      </c>
      <c r="L510" s="160"/>
      <c r="M510" s="164"/>
      <c r="N510" s="165"/>
      <c r="O510" s="165"/>
      <c r="P510" s="165"/>
      <c r="Q510" s="165"/>
      <c r="R510" s="165"/>
      <c r="S510" s="165"/>
      <c r="T510" s="166"/>
      <c r="AT510" s="161" t="s">
        <v>941</v>
      </c>
      <c r="AU510" s="161" t="s">
        <v>873</v>
      </c>
      <c r="AV510" s="12" t="s">
        <v>873</v>
      </c>
      <c r="AW510" s="12" t="s">
        <v>828</v>
      </c>
      <c r="AX510" s="12" t="s">
        <v>865</v>
      </c>
      <c r="AY510" s="161" t="s">
        <v>928</v>
      </c>
    </row>
    <row r="511" spans="2:65" s="11" customFormat="1">
      <c r="B511" s="152"/>
      <c r="D511" s="153" t="s">
        <v>941</v>
      </c>
      <c r="E511" s="154" t="s">
        <v>795</v>
      </c>
      <c r="F511" s="155" t="s">
        <v>1533</v>
      </c>
      <c r="H511" s="156" t="s">
        <v>795</v>
      </c>
      <c r="L511" s="152"/>
      <c r="M511" s="157"/>
      <c r="N511" s="158"/>
      <c r="O511" s="158"/>
      <c r="P511" s="158"/>
      <c r="Q511" s="158"/>
      <c r="R511" s="158"/>
      <c r="S511" s="158"/>
      <c r="T511" s="159"/>
      <c r="AT511" s="156" t="s">
        <v>941</v>
      </c>
      <c r="AU511" s="156" t="s">
        <v>873</v>
      </c>
      <c r="AV511" s="11" t="s">
        <v>814</v>
      </c>
      <c r="AW511" s="11" t="s">
        <v>828</v>
      </c>
      <c r="AX511" s="11" t="s">
        <v>865</v>
      </c>
      <c r="AY511" s="156" t="s">
        <v>928</v>
      </c>
    </row>
    <row r="512" spans="2:65" s="12" customFormat="1">
      <c r="B512" s="160"/>
      <c r="D512" s="153" t="s">
        <v>941</v>
      </c>
      <c r="E512" s="161" t="s">
        <v>795</v>
      </c>
      <c r="F512" s="162" t="s">
        <v>1534</v>
      </c>
      <c r="H512" s="163">
        <v>36.234000000000002</v>
      </c>
      <c r="L512" s="160"/>
      <c r="M512" s="164"/>
      <c r="N512" s="165"/>
      <c r="O512" s="165"/>
      <c r="P512" s="165"/>
      <c r="Q512" s="165"/>
      <c r="R512" s="165"/>
      <c r="S512" s="165"/>
      <c r="T512" s="166"/>
      <c r="AT512" s="161" t="s">
        <v>941</v>
      </c>
      <c r="AU512" s="161" t="s">
        <v>873</v>
      </c>
      <c r="AV512" s="12" t="s">
        <v>873</v>
      </c>
      <c r="AW512" s="12" t="s">
        <v>828</v>
      </c>
      <c r="AX512" s="12" t="s">
        <v>865</v>
      </c>
      <c r="AY512" s="161" t="s">
        <v>928</v>
      </c>
    </row>
    <row r="513" spans="2:65" s="12" customFormat="1">
      <c r="B513" s="160"/>
      <c r="D513" s="153" t="s">
        <v>941</v>
      </c>
      <c r="E513" s="161" t="s">
        <v>795</v>
      </c>
      <c r="F513" s="162" t="s">
        <v>1535</v>
      </c>
      <c r="H513" s="163">
        <v>39.96</v>
      </c>
      <c r="L513" s="160"/>
      <c r="M513" s="164"/>
      <c r="N513" s="165"/>
      <c r="O513" s="165"/>
      <c r="P513" s="165"/>
      <c r="Q513" s="165"/>
      <c r="R513" s="165"/>
      <c r="S513" s="165"/>
      <c r="T513" s="166"/>
      <c r="AT513" s="161" t="s">
        <v>941</v>
      </c>
      <c r="AU513" s="161" t="s">
        <v>873</v>
      </c>
      <c r="AV513" s="12" t="s">
        <v>873</v>
      </c>
      <c r="AW513" s="12" t="s">
        <v>828</v>
      </c>
      <c r="AX513" s="12" t="s">
        <v>865</v>
      </c>
      <c r="AY513" s="161" t="s">
        <v>928</v>
      </c>
    </row>
    <row r="514" spans="2:65" s="11" customFormat="1">
      <c r="B514" s="152"/>
      <c r="D514" s="153" t="s">
        <v>941</v>
      </c>
      <c r="E514" s="154" t="s">
        <v>795</v>
      </c>
      <c r="F514" s="155" t="s">
        <v>1065</v>
      </c>
      <c r="H514" s="156" t="s">
        <v>795</v>
      </c>
      <c r="L514" s="152"/>
      <c r="M514" s="157"/>
      <c r="N514" s="158"/>
      <c r="O514" s="158"/>
      <c r="P514" s="158"/>
      <c r="Q514" s="158"/>
      <c r="R514" s="158"/>
      <c r="S514" s="158"/>
      <c r="T514" s="159"/>
      <c r="AT514" s="156" t="s">
        <v>941</v>
      </c>
      <c r="AU514" s="156" t="s">
        <v>873</v>
      </c>
      <c r="AV514" s="11" t="s">
        <v>814</v>
      </c>
      <c r="AW514" s="11" t="s">
        <v>828</v>
      </c>
      <c r="AX514" s="11" t="s">
        <v>865</v>
      </c>
      <c r="AY514" s="156" t="s">
        <v>928</v>
      </c>
    </row>
    <row r="515" spans="2:65" s="12" customFormat="1">
      <c r="B515" s="160"/>
      <c r="D515" s="153" t="s">
        <v>941</v>
      </c>
      <c r="E515" s="161" t="s">
        <v>795</v>
      </c>
      <c r="F515" s="162" t="s">
        <v>1536</v>
      </c>
      <c r="H515" s="163">
        <v>-1.08</v>
      </c>
      <c r="L515" s="160"/>
      <c r="M515" s="164"/>
      <c r="N515" s="165"/>
      <c r="O515" s="165"/>
      <c r="P515" s="165"/>
      <c r="Q515" s="165"/>
      <c r="R515" s="165"/>
      <c r="S515" s="165"/>
      <c r="T515" s="166"/>
      <c r="AT515" s="161" t="s">
        <v>941</v>
      </c>
      <c r="AU515" s="161" t="s">
        <v>873</v>
      </c>
      <c r="AV515" s="12" t="s">
        <v>873</v>
      </c>
      <c r="AW515" s="12" t="s">
        <v>828</v>
      </c>
      <c r="AX515" s="12" t="s">
        <v>865</v>
      </c>
      <c r="AY515" s="161" t="s">
        <v>928</v>
      </c>
    </row>
    <row r="516" spans="2:65" s="12" customFormat="1">
      <c r="B516" s="160"/>
      <c r="D516" s="153" t="s">
        <v>941</v>
      </c>
      <c r="E516" s="161" t="s">
        <v>795</v>
      </c>
      <c r="F516" s="162" t="s">
        <v>1537</v>
      </c>
      <c r="H516" s="163">
        <v>-9.8979999999999997</v>
      </c>
      <c r="L516" s="160"/>
      <c r="M516" s="164"/>
      <c r="N516" s="165"/>
      <c r="O516" s="165"/>
      <c r="P516" s="165"/>
      <c r="Q516" s="165"/>
      <c r="R516" s="165"/>
      <c r="S516" s="165"/>
      <c r="T516" s="166"/>
      <c r="AT516" s="161" t="s">
        <v>941</v>
      </c>
      <c r="AU516" s="161" t="s">
        <v>873</v>
      </c>
      <c r="AV516" s="12" t="s">
        <v>873</v>
      </c>
      <c r="AW516" s="12" t="s">
        <v>828</v>
      </c>
      <c r="AX516" s="12" t="s">
        <v>865</v>
      </c>
      <c r="AY516" s="161" t="s">
        <v>928</v>
      </c>
    </row>
    <row r="517" spans="2:65" s="13" customFormat="1">
      <c r="B517" s="167"/>
      <c r="D517" s="168" t="s">
        <v>941</v>
      </c>
      <c r="E517" s="169" t="s">
        <v>795</v>
      </c>
      <c r="F517" s="170" t="s">
        <v>948</v>
      </c>
      <c r="H517" s="171">
        <v>95.677999999999997</v>
      </c>
      <c r="L517" s="167"/>
      <c r="M517" s="172"/>
      <c r="N517" s="173"/>
      <c r="O517" s="173"/>
      <c r="P517" s="173"/>
      <c r="Q517" s="173"/>
      <c r="R517" s="173"/>
      <c r="S517" s="173"/>
      <c r="T517" s="174"/>
      <c r="AT517" s="175" t="s">
        <v>941</v>
      </c>
      <c r="AU517" s="175" t="s">
        <v>873</v>
      </c>
      <c r="AV517" s="13" t="s">
        <v>934</v>
      </c>
      <c r="AW517" s="13" t="s">
        <v>828</v>
      </c>
      <c r="AX517" s="13" t="s">
        <v>814</v>
      </c>
      <c r="AY517" s="175" t="s">
        <v>928</v>
      </c>
    </row>
    <row r="518" spans="2:65" s="1" customFormat="1" ht="31.5" customHeight="1">
      <c r="B518" s="140"/>
      <c r="C518" s="141" t="s">
        <v>1538</v>
      </c>
      <c r="D518" s="141" t="s">
        <v>930</v>
      </c>
      <c r="E518" s="142" t="s">
        <v>1539</v>
      </c>
      <c r="F518" s="143" t="s">
        <v>1540</v>
      </c>
      <c r="G518" s="144" t="s">
        <v>938</v>
      </c>
      <c r="H518" s="145">
        <v>2.274</v>
      </c>
      <c r="I518" s="146"/>
      <c r="J518" s="146">
        <f>ROUND(I518*H518,2)</f>
        <v>0</v>
      </c>
      <c r="K518" s="143" t="s">
        <v>939</v>
      </c>
      <c r="L518" s="32"/>
      <c r="M518" s="147" t="s">
        <v>795</v>
      </c>
      <c r="N518" s="148" t="s">
        <v>836</v>
      </c>
      <c r="O518" s="149">
        <v>2.7130000000000001</v>
      </c>
      <c r="P518" s="149">
        <f>O518*H518</f>
        <v>6.1693620000000005</v>
      </c>
      <c r="Q518" s="149">
        <v>0</v>
      </c>
      <c r="R518" s="149">
        <f>Q518*H518</f>
        <v>0</v>
      </c>
      <c r="S518" s="149">
        <v>1.8</v>
      </c>
      <c r="T518" s="150">
        <f>S518*H518</f>
        <v>4.0932000000000004</v>
      </c>
      <c r="AR518" s="18" t="s">
        <v>934</v>
      </c>
      <c r="AT518" s="18" t="s">
        <v>930</v>
      </c>
      <c r="AU518" s="18" t="s">
        <v>873</v>
      </c>
      <c r="AY518" s="18" t="s">
        <v>928</v>
      </c>
      <c r="BE518" s="151">
        <f>IF(N518="základní",J518,0)</f>
        <v>0</v>
      </c>
      <c r="BF518" s="151">
        <f>IF(N518="snížená",J518,0)</f>
        <v>0</v>
      </c>
      <c r="BG518" s="151">
        <f>IF(N518="zákl. přenesená",J518,0)</f>
        <v>0</v>
      </c>
      <c r="BH518" s="151">
        <f>IF(N518="sníž. přenesená",J518,0)</f>
        <v>0</v>
      </c>
      <c r="BI518" s="151">
        <f>IF(N518="nulová",J518,0)</f>
        <v>0</v>
      </c>
      <c r="BJ518" s="18" t="s">
        <v>814</v>
      </c>
      <c r="BK518" s="151">
        <f>ROUND(I518*H518,2)</f>
        <v>0</v>
      </c>
      <c r="BL518" s="18" t="s">
        <v>934</v>
      </c>
      <c r="BM518" s="18" t="s">
        <v>1541</v>
      </c>
    </row>
    <row r="519" spans="2:65" s="11" customFormat="1">
      <c r="B519" s="152"/>
      <c r="D519" s="153" t="s">
        <v>941</v>
      </c>
      <c r="E519" s="154" t="s">
        <v>795</v>
      </c>
      <c r="F519" s="155" t="s">
        <v>942</v>
      </c>
      <c r="H519" s="156" t="s">
        <v>795</v>
      </c>
      <c r="L519" s="152"/>
      <c r="M519" s="157"/>
      <c r="N519" s="158"/>
      <c r="O519" s="158"/>
      <c r="P519" s="158"/>
      <c r="Q519" s="158"/>
      <c r="R519" s="158"/>
      <c r="S519" s="158"/>
      <c r="T519" s="159"/>
      <c r="AT519" s="156" t="s">
        <v>941</v>
      </c>
      <c r="AU519" s="156" t="s">
        <v>873</v>
      </c>
      <c r="AV519" s="11" t="s">
        <v>814</v>
      </c>
      <c r="AW519" s="11" t="s">
        <v>828</v>
      </c>
      <c r="AX519" s="11" t="s">
        <v>865</v>
      </c>
      <c r="AY519" s="156" t="s">
        <v>928</v>
      </c>
    </row>
    <row r="520" spans="2:65" s="11" customFormat="1">
      <c r="B520" s="152"/>
      <c r="D520" s="153" t="s">
        <v>941</v>
      </c>
      <c r="E520" s="154" t="s">
        <v>795</v>
      </c>
      <c r="F520" s="155" t="s">
        <v>1155</v>
      </c>
      <c r="H520" s="156" t="s">
        <v>795</v>
      </c>
      <c r="L520" s="152"/>
      <c r="M520" s="157"/>
      <c r="N520" s="158"/>
      <c r="O520" s="158"/>
      <c r="P520" s="158"/>
      <c r="Q520" s="158"/>
      <c r="R520" s="158"/>
      <c r="S520" s="158"/>
      <c r="T520" s="159"/>
      <c r="AT520" s="156" t="s">
        <v>941</v>
      </c>
      <c r="AU520" s="156" t="s">
        <v>873</v>
      </c>
      <c r="AV520" s="11" t="s">
        <v>814</v>
      </c>
      <c r="AW520" s="11" t="s">
        <v>828</v>
      </c>
      <c r="AX520" s="11" t="s">
        <v>865</v>
      </c>
      <c r="AY520" s="156" t="s">
        <v>928</v>
      </c>
    </row>
    <row r="521" spans="2:65" s="12" customFormat="1">
      <c r="B521" s="160"/>
      <c r="D521" s="153" t="s">
        <v>941</v>
      </c>
      <c r="E521" s="161" t="s">
        <v>795</v>
      </c>
      <c r="F521" s="162" t="s">
        <v>1542</v>
      </c>
      <c r="H521" s="163">
        <v>0.20300000000000001</v>
      </c>
      <c r="L521" s="160"/>
      <c r="M521" s="164"/>
      <c r="N521" s="165"/>
      <c r="O521" s="165"/>
      <c r="P521" s="165"/>
      <c r="Q521" s="165"/>
      <c r="R521" s="165"/>
      <c r="S521" s="165"/>
      <c r="T521" s="166"/>
      <c r="AT521" s="161" t="s">
        <v>941</v>
      </c>
      <c r="AU521" s="161" t="s">
        <v>873</v>
      </c>
      <c r="AV521" s="12" t="s">
        <v>873</v>
      </c>
      <c r="AW521" s="12" t="s">
        <v>828</v>
      </c>
      <c r="AX521" s="12" t="s">
        <v>865</v>
      </c>
      <c r="AY521" s="161" t="s">
        <v>928</v>
      </c>
    </row>
    <row r="522" spans="2:65" s="11" customFormat="1">
      <c r="B522" s="152"/>
      <c r="D522" s="153" t="s">
        <v>941</v>
      </c>
      <c r="E522" s="154" t="s">
        <v>795</v>
      </c>
      <c r="F522" s="155" t="s">
        <v>1159</v>
      </c>
      <c r="H522" s="156" t="s">
        <v>795</v>
      </c>
      <c r="L522" s="152"/>
      <c r="M522" s="157"/>
      <c r="N522" s="158"/>
      <c r="O522" s="158"/>
      <c r="P522" s="158"/>
      <c r="Q522" s="158"/>
      <c r="R522" s="158"/>
      <c r="S522" s="158"/>
      <c r="T522" s="159"/>
      <c r="AT522" s="156" t="s">
        <v>941</v>
      </c>
      <c r="AU522" s="156" t="s">
        <v>873</v>
      </c>
      <c r="AV522" s="11" t="s">
        <v>814</v>
      </c>
      <c r="AW522" s="11" t="s">
        <v>828</v>
      </c>
      <c r="AX522" s="11" t="s">
        <v>865</v>
      </c>
      <c r="AY522" s="156" t="s">
        <v>928</v>
      </c>
    </row>
    <row r="523" spans="2:65" s="12" customFormat="1">
      <c r="B523" s="160"/>
      <c r="D523" s="153" t="s">
        <v>941</v>
      </c>
      <c r="E523" s="161" t="s">
        <v>795</v>
      </c>
      <c r="F523" s="162" t="s">
        <v>1543</v>
      </c>
      <c r="H523" s="163">
        <v>0.81</v>
      </c>
      <c r="L523" s="160"/>
      <c r="M523" s="164"/>
      <c r="N523" s="165"/>
      <c r="O523" s="165"/>
      <c r="P523" s="165"/>
      <c r="Q523" s="165"/>
      <c r="R523" s="165"/>
      <c r="S523" s="165"/>
      <c r="T523" s="166"/>
      <c r="AT523" s="161" t="s">
        <v>941</v>
      </c>
      <c r="AU523" s="161" t="s">
        <v>873</v>
      </c>
      <c r="AV523" s="12" t="s">
        <v>873</v>
      </c>
      <c r="AW523" s="12" t="s">
        <v>828</v>
      </c>
      <c r="AX523" s="12" t="s">
        <v>865</v>
      </c>
      <c r="AY523" s="161" t="s">
        <v>928</v>
      </c>
    </row>
    <row r="524" spans="2:65" s="11" customFormat="1">
      <c r="B524" s="152"/>
      <c r="D524" s="153" t="s">
        <v>941</v>
      </c>
      <c r="E524" s="154" t="s">
        <v>795</v>
      </c>
      <c r="F524" s="155" t="s">
        <v>1151</v>
      </c>
      <c r="H524" s="156" t="s">
        <v>795</v>
      </c>
      <c r="L524" s="152"/>
      <c r="M524" s="157"/>
      <c r="N524" s="158"/>
      <c r="O524" s="158"/>
      <c r="P524" s="158"/>
      <c r="Q524" s="158"/>
      <c r="R524" s="158"/>
      <c r="S524" s="158"/>
      <c r="T524" s="159"/>
      <c r="AT524" s="156" t="s">
        <v>941</v>
      </c>
      <c r="AU524" s="156" t="s">
        <v>873</v>
      </c>
      <c r="AV524" s="11" t="s">
        <v>814</v>
      </c>
      <c r="AW524" s="11" t="s">
        <v>828</v>
      </c>
      <c r="AX524" s="11" t="s">
        <v>865</v>
      </c>
      <c r="AY524" s="156" t="s">
        <v>928</v>
      </c>
    </row>
    <row r="525" spans="2:65" s="12" customFormat="1">
      <c r="B525" s="160"/>
      <c r="D525" s="153" t="s">
        <v>941</v>
      </c>
      <c r="E525" s="161" t="s">
        <v>795</v>
      </c>
      <c r="F525" s="162" t="s">
        <v>1544</v>
      </c>
      <c r="H525" s="163">
        <v>0.66200000000000003</v>
      </c>
      <c r="L525" s="160"/>
      <c r="M525" s="164"/>
      <c r="N525" s="165"/>
      <c r="O525" s="165"/>
      <c r="P525" s="165"/>
      <c r="Q525" s="165"/>
      <c r="R525" s="165"/>
      <c r="S525" s="165"/>
      <c r="T525" s="166"/>
      <c r="AT525" s="161" t="s">
        <v>941</v>
      </c>
      <c r="AU525" s="161" t="s">
        <v>873</v>
      </c>
      <c r="AV525" s="12" t="s">
        <v>873</v>
      </c>
      <c r="AW525" s="12" t="s">
        <v>828</v>
      </c>
      <c r="AX525" s="12" t="s">
        <v>865</v>
      </c>
      <c r="AY525" s="161" t="s">
        <v>928</v>
      </c>
    </row>
    <row r="526" spans="2:65" s="11" customFormat="1">
      <c r="B526" s="152"/>
      <c r="D526" s="153" t="s">
        <v>941</v>
      </c>
      <c r="E526" s="154" t="s">
        <v>795</v>
      </c>
      <c r="F526" s="155" t="s">
        <v>1545</v>
      </c>
      <c r="H526" s="156" t="s">
        <v>795</v>
      </c>
      <c r="L526" s="152"/>
      <c r="M526" s="157"/>
      <c r="N526" s="158"/>
      <c r="O526" s="158"/>
      <c r="P526" s="158"/>
      <c r="Q526" s="158"/>
      <c r="R526" s="158"/>
      <c r="S526" s="158"/>
      <c r="T526" s="159"/>
      <c r="AT526" s="156" t="s">
        <v>941</v>
      </c>
      <c r="AU526" s="156" t="s">
        <v>873</v>
      </c>
      <c r="AV526" s="11" t="s">
        <v>814</v>
      </c>
      <c r="AW526" s="11" t="s">
        <v>828</v>
      </c>
      <c r="AX526" s="11" t="s">
        <v>865</v>
      </c>
      <c r="AY526" s="156" t="s">
        <v>928</v>
      </c>
    </row>
    <row r="527" spans="2:65" s="12" customFormat="1">
      <c r="B527" s="160"/>
      <c r="D527" s="153" t="s">
        <v>941</v>
      </c>
      <c r="E527" s="161" t="s">
        <v>795</v>
      </c>
      <c r="F527" s="162" t="s">
        <v>1546</v>
      </c>
      <c r="H527" s="163">
        <v>0.59899999999999998</v>
      </c>
      <c r="L527" s="160"/>
      <c r="M527" s="164"/>
      <c r="N527" s="165"/>
      <c r="O527" s="165"/>
      <c r="P527" s="165"/>
      <c r="Q527" s="165"/>
      <c r="R527" s="165"/>
      <c r="S527" s="165"/>
      <c r="T527" s="166"/>
      <c r="AT527" s="161" t="s">
        <v>941</v>
      </c>
      <c r="AU527" s="161" t="s">
        <v>873</v>
      </c>
      <c r="AV527" s="12" t="s">
        <v>873</v>
      </c>
      <c r="AW527" s="12" t="s">
        <v>828</v>
      </c>
      <c r="AX527" s="12" t="s">
        <v>865</v>
      </c>
      <c r="AY527" s="161" t="s">
        <v>928</v>
      </c>
    </row>
    <row r="528" spans="2:65" s="13" customFormat="1">
      <c r="B528" s="167"/>
      <c r="D528" s="168" t="s">
        <v>941</v>
      </c>
      <c r="E528" s="169" t="s">
        <v>795</v>
      </c>
      <c r="F528" s="170" t="s">
        <v>948</v>
      </c>
      <c r="H528" s="171">
        <v>2.274</v>
      </c>
      <c r="L528" s="167"/>
      <c r="M528" s="172"/>
      <c r="N528" s="173"/>
      <c r="O528" s="173"/>
      <c r="P528" s="173"/>
      <c r="Q528" s="173"/>
      <c r="R528" s="173"/>
      <c r="S528" s="173"/>
      <c r="T528" s="174"/>
      <c r="AT528" s="175" t="s">
        <v>941</v>
      </c>
      <c r="AU528" s="175" t="s">
        <v>873</v>
      </c>
      <c r="AV528" s="13" t="s">
        <v>934</v>
      </c>
      <c r="AW528" s="13" t="s">
        <v>828</v>
      </c>
      <c r="AX528" s="13" t="s">
        <v>814</v>
      </c>
      <c r="AY528" s="175" t="s">
        <v>928</v>
      </c>
    </row>
    <row r="529" spans="2:65" s="1" customFormat="1" ht="31.5" customHeight="1">
      <c r="B529" s="140"/>
      <c r="C529" s="141" t="s">
        <v>1547</v>
      </c>
      <c r="D529" s="141" t="s">
        <v>930</v>
      </c>
      <c r="E529" s="142" t="s">
        <v>1548</v>
      </c>
      <c r="F529" s="143" t="s">
        <v>1549</v>
      </c>
      <c r="G529" s="144" t="s">
        <v>938</v>
      </c>
      <c r="H529" s="145">
        <v>1.458</v>
      </c>
      <c r="I529" s="146"/>
      <c r="J529" s="146">
        <f>ROUND(I529*H529,2)</f>
        <v>0</v>
      </c>
      <c r="K529" s="143" t="s">
        <v>939</v>
      </c>
      <c r="L529" s="32"/>
      <c r="M529" s="147" t="s">
        <v>795</v>
      </c>
      <c r="N529" s="148" t="s">
        <v>836</v>
      </c>
      <c r="O529" s="149">
        <v>1.52</v>
      </c>
      <c r="P529" s="149">
        <f>O529*H529</f>
        <v>2.2161599999999999</v>
      </c>
      <c r="Q529" s="149">
        <v>0</v>
      </c>
      <c r="R529" s="149">
        <f>Q529*H529</f>
        <v>0</v>
      </c>
      <c r="S529" s="149">
        <v>1.8</v>
      </c>
      <c r="T529" s="150">
        <f>S529*H529</f>
        <v>2.6244000000000001</v>
      </c>
      <c r="AR529" s="18" t="s">
        <v>934</v>
      </c>
      <c r="AT529" s="18" t="s">
        <v>930</v>
      </c>
      <c r="AU529" s="18" t="s">
        <v>873</v>
      </c>
      <c r="AY529" s="18" t="s">
        <v>928</v>
      </c>
      <c r="BE529" s="151">
        <f>IF(N529="základní",J529,0)</f>
        <v>0</v>
      </c>
      <c r="BF529" s="151">
        <f>IF(N529="snížená",J529,0)</f>
        <v>0</v>
      </c>
      <c r="BG529" s="151">
        <f>IF(N529="zákl. přenesená",J529,0)</f>
        <v>0</v>
      </c>
      <c r="BH529" s="151">
        <f>IF(N529="sníž. přenesená",J529,0)</f>
        <v>0</v>
      </c>
      <c r="BI529" s="151">
        <f>IF(N529="nulová",J529,0)</f>
        <v>0</v>
      </c>
      <c r="BJ529" s="18" t="s">
        <v>814</v>
      </c>
      <c r="BK529" s="151">
        <f>ROUND(I529*H529,2)</f>
        <v>0</v>
      </c>
      <c r="BL529" s="18" t="s">
        <v>934</v>
      </c>
      <c r="BM529" s="18" t="s">
        <v>1550</v>
      </c>
    </row>
    <row r="530" spans="2:65" s="11" customFormat="1">
      <c r="B530" s="152"/>
      <c r="D530" s="153" t="s">
        <v>941</v>
      </c>
      <c r="E530" s="154" t="s">
        <v>795</v>
      </c>
      <c r="F530" s="155" t="s">
        <v>942</v>
      </c>
      <c r="H530" s="156" t="s">
        <v>795</v>
      </c>
      <c r="L530" s="152"/>
      <c r="M530" s="157"/>
      <c r="N530" s="158"/>
      <c r="O530" s="158"/>
      <c r="P530" s="158"/>
      <c r="Q530" s="158"/>
      <c r="R530" s="158"/>
      <c r="S530" s="158"/>
      <c r="T530" s="159"/>
      <c r="AT530" s="156" t="s">
        <v>941</v>
      </c>
      <c r="AU530" s="156" t="s">
        <v>873</v>
      </c>
      <c r="AV530" s="11" t="s">
        <v>814</v>
      </c>
      <c r="AW530" s="11" t="s">
        <v>828</v>
      </c>
      <c r="AX530" s="11" t="s">
        <v>865</v>
      </c>
      <c r="AY530" s="156" t="s">
        <v>928</v>
      </c>
    </row>
    <row r="531" spans="2:65" s="11" customFormat="1">
      <c r="B531" s="152"/>
      <c r="D531" s="153" t="s">
        <v>941</v>
      </c>
      <c r="E531" s="154" t="s">
        <v>795</v>
      </c>
      <c r="F531" s="155" t="s">
        <v>1159</v>
      </c>
      <c r="H531" s="156" t="s">
        <v>795</v>
      </c>
      <c r="L531" s="152"/>
      <c r="M531" s="157"/>
      <c r="N531" s="158"/>
      <c r="O531" s="158"/>
      <c r="P531" s="158"/>
      <c r="Q531" s="158"/>
      <c r="R531" s="158"/>
      <c r="S531" s="158"/>
      <c r="T531" s="159"/>
      <c r="AT531" s="156" t="s">
        <v>941</v>
      </c>
      <c r="AU531" s="156" t="s">
        <v>873</v>
      </c>
      <c r="AV531" s="11" t="s">
        <v>814</v>
      </c>
      <c r="AW531" s="11" t="s">
        <v>828</v>
      </c>
      <c r="AX531" s="11" t="s">
        <v>865</v>
      </c>
      <c r="AY531" s="156" t="s">
        <v>928</v>
      </c>
    </row>
    <row r="532" spans="2:65" s="12" customFormat="1">
      <c r="B532" s="160"/>
      <c r="D532" s="168" t="s">
        <v>941</v>
      </c>
      <c r="E532" s="176" t="s">
        <v>795</v>
      </c>
      <c r="F532" s="177" t="s">
        <v>1551</v>
      </c>
      <c r="H532" s="178">
        <v>1.458</v>
      </c>
      <c r="L532" s="160"/>
      <c r="M532" s="164"/>
      <c r="N532" s="165"/>
      <c r="O532" s="165"/>
      <c r="P532" s="165"/>
      <c r="Q532" s="165"/>
      <c r="R532" s="165"/>
      <c r="S532" s="165"/>
      <c r="T532" s="166"/>
      <c r="AT532" s="161" t="s">
        <v>941</v>
      </c>
      <c r="AU532" s="161" t="s">
        <v>873</v>
      </c>
      <c r="AV532" s="12" t="s">
        <v>873</v>
      </c>
      <c r="AW532" s="12" t="s">
        <v>828</v>
      </c>
      <c r="AX532" s="12" t="s">
        <v>814</v>
      </c>
      <c r="AY532" s="161" t="s">
        <v>928</v>
      </c>
    </row>
    <row r="533" spans="2:65" s="1" customFormat="1" ht="44.25" customHeight="1">
      <c r="B533" s="140"/>
      <c r="C533" s="141" t="s">
        <v>1552</v>
      </c>
      <c r="D533" s="141" t="s">
        <v>930</v>
      </c>
      <c r="E533" s="142" t="s">
        <v>1553</v>
      </c>
      <c r="F533" s="143" t="s">
        <v>1554</v>
      </c>
      <c r="G533" s="144" t="s">
        <v>938</v>
      </c>
      <c r="H533" s="145">
        <v>1.6579999999999999</v>
      </c>
      <c r="I533" s="146"/>
      <c r="J533" s="146">
        <f>ROUND(I533*H533,2)</f>
        <v>0</v>
      </c>
      <c r="K533" s="143" t="s">
        <v>939</v>
      </c>
      <c r="L533" s="32"/>
      <c r="M533" s="147" t="s">
        <v>795</v>
      </c>
      <c r="N533" s="148" t="s">
        <v>836</v>
      </c>
      <c r="O533" s="149">
        <v>2.42</v>
      </c>
      <c r="P533" s="149">
        <f>O533*H533</f>
        <v>4.0123599999999993</v>
      </c>
      <c r="Q533" s="149">
        <v>0</v>
      </c>
      <c r="R533" s="149">
        <f>Q533*H533</f>
        <v>0</v>
      </c>
      <c r="S533" s="149">
        <v>1.5940000000000001</v>
      </c>
      <c r="T533" s="150">
        <f>S533*H533</f>
        <v>2.642852</v>
      </c>
      <c r="AR533" s="18" t="s">
        <v>934</v>
      </c>
      <c r="AT533" s="18" t="s">
        <v>930</v>
      </c>
      <c r="AU533" s="18" t="s">
        <v>873</v>
      </c>
      <c r="AY533" s="18" t="s">
        <v>928</v>
      </c>
      <c r="BE533" s="151">
        <f>IF(N533="základní",J533,0)</f>
        <v>0</v>
      </c>
      <c r="BF533" s="151">
        <f>IF(N533="snížená",J533,0)</f>
        <v>0</v>
      </c>
      <c r="BG533" s="151">
        <f>IF(N533="zákl. přenesená",J533,0)</f>
        <v>0</v>
      </c>
      <c r="BH533" s="151">
        <f>IF(N533="sníž. přenesená",J533,0)</f>
        <v>0</v>
      </c>
      <c r="BI533" s="151">
        <f>IF(N533="nulová",J533,0)</f>
        <v>0</v>
      </c>
      <c r="BJ533" s="18" t="s">
        <v>814</v>
      </c>
      <c r="BK533" s="151">
        <f>ROUND(I533*H533,2)</f>
        <v>0</v>
      </c>
      <c r="BL533" s="18" t="s">
        <v>934</v>
      </c>
      <c r="BM533" s="18" t="s">
        <v>1555</v>
      </c>
    </row>
    <row r="534" spans="2:65" s="11" customFormat="1">
      <c r="B534" s="152"/>
      <c r="D534" s="153" t="s">
        <v>941</v>
      </c>
      <c r="E534" s="154" t="s">
        <v>795</v>
      </c>
      <c r="F534" s="155" t="s">
        <v>942</v>
      </c>
      <c r="H534" s="156" t="s">
        <v>795</v>
      </c>
      <c r="L534" s="152"/>
      <c r="M534" s="157"/>
      <c r="N534" s="158"/>
      <c r="O534" s="158"/>
      <c r="P534" s="158"/>
      <c r="Q534" s="158"/>
      <c r="R534" s="158"/>
      <c r="S534" s="158"/>
      <c r="T534" s="159"/>
      <c r="AT534" s="156" t="s">
        <v>941</v>
      </c>
      <c r="AU534" s="156" t="s">
        <v>873</v>
      </c>
      <c r="AV534" s="11" t="s">
        <v>814</v>
      </c>
      <c r="AW534" s="11" t="s">
        <v>828</v>
      </c>
      <c r="AX534" s="11" t="s">
        <v>865</v>
      </c>
      <c r="AY534" s="156" t="s">
        <v>928</v>
      </c>
    </row>
    <row r="535" spans="2:65" s="12" customFormat="1">
      <c r="B535" s="160"/>
      <c r="D535" s="168" t="s">
        <v>941</v>
      </c>
      <c r="E535" s="176" t="s">
        <v>795</v>
      </c>
      <c r="F535" s="177" t="s">
        <v>1556</v>
      </c>
      <c r="H535" s="178">
        <v>1.6579999999999999</v>
      </c>
      <c r="L535" s="160"/>
      <c r="M535" s="164"/>
      <c r="N535" s="165"/>
      <c r="O535" s="165"/>
      <c r="P535" s="165"/>
      <c r="Q535" s="165"/>
      <c r="R535" s="165"/>
      <c r="S535" s="165"/>
      <c r="T535" s="166"/>
      <c r="AT535" s="161" t="s">
        <v>941</v>
      </c>
      <c r="AU535" s="161" t="s">
        <v>873</v>
      </c>
      <c r="AV535" s="12" t="s">
        <v>873</v>
      </c>
      <c r="AW535" s="12" t="s">
        <v>828</v>
      </c>
      <c r="AX535" s="12" t="s">
        <v>814</v>
      </c>
      <c r="AY535" s="161" t="s">
        <v>928</v>
      </c>
    </row>
    <row r="536" spans="2:65" s="1" customFormat="1" ht="22.5" customHeight="1">
      <c r="B536" s="140"/>
      <c r="C536" s="141" t="s">
        <v>820</v>
      </c>
      <c r="D536" s="141" t="s">
        <v>930</v>
      </c>
      <c r="E536" s="142" t="s">
        <v>1557</v>
      </c>
      <c r="F536" s="143" t="s">
        <v>1558</v>
      </c>
      <c r="G536" s="144" t="s">
        <v>938</v>
      </c>
      <c r="H536" s="145">
        <v>0.86399999999999999</v>
      </c>
      <c r="I536" s="146"/>
      <c r="J536" s="146">
        <f>ROUND(I536*H536,2)</f>
        <v>0</v>
      </c>
      <c r="K536" s="143" t="s">
        <v>939</v>
      </c>
      <c r="L536" s="32"/>
      <c r="M536" s="147" t="s">
        <v>795</v>
      </c>
      <c r="N536" s="148" t="s">
        <v>836</v>
      </c>
      <c r="O536" s="149">
        <v>16.449000000000002</v>
      </c>
      <c r="P536" s="149">
        <f>O536*H536</f>
        <v>14.211936000000001</v>
      </c>
      <c r="Q536" s="149">
        <v>0</v>
      </c>
      <c r="R536" s="149">
        <f>Q536*H536</f>
        <v>0</v>
      </c>
      <c r="S536" s="149">
        <v>2.4</v>
      </c>
      <c r="T536" s="150">
        <f>S536*H536</f>
        <v>2.0735999999999999</v>
      </c>
      <c r="AR536" s="18" t="s">
        <v>934</v>
      </c>
      <c r="AT536" s="18" t="s">
        <v>930</v>
      </c>
      <c r="AU536" s="18" t="s">
        <v>873</v>
      </c>
      <c r="AY536" s="18" t="s">
        <v>928</v>
      </c>
      <c r="BE536" s="151">
        <f>IF(N536="základní",J536,0)</f>
        <v>0</v>
      </c>
      <c r="BF536" s="151">
        <f>IF(N536="snížená",J536,0)</f>
        <v>0</v>
      </c>
      <c r="BG536" s="151">
        <f>IF(N536="zákl. přenesená",J536,0)</f>
        <v>0</v>
      </c>
      <c r="BH536" s="151">
        <f>IF(N536="sníž. přenesená",J536,0)</f>
        <v>0</v>
      </c>
      <c r="BI536" s="151">
        <f>IF(N536="nulová",J536,0)</f>
        <v>0</v>
      </c>
      <c r="BJ536" s="18" t="s">
        <v>814</v>
      </c>
      <c r="BK536" s="151">
        <f>ROUND(I536*H536,2)</f>
        <v>0</v>
      </c>
      <c r="BL536" s="18" t="s">
        <v>934</v>
      </c>
      <c r="BM536" s="18" t="s">
        <v>1559</v>
      </c>
    </row>
    <row r="537" spans="2:65" s="11" customFormat="1">
      <c r="B537" s="152"/>
      <c r="D537" s="153" t="s">
        <v>941</v>
      </c>
      <c r="E537" s="154" t="s">
        <v>795</v>
      </c>
      <c r="F537" s="155" t="s">
        <v>942</v>
      </c>
      <c r="H537" s="156" t="s">
        <v>795</v>
      </c>
      <c r="L537" s="152"/>
      <c r="M537" s="157"/>
      <c r="N537" s="158"/>
      <c r="O537" s="158"/>
      <c r="P537" s="158"/>
      <c r="Q537" s="158"/>
      <c r="R537" s="158"/>
      <c r="S537" s="158"/>
      <c r="T537" s="159"/>
      <c r="AT537" s="156" t="s">
        <v>941</v>
      </c>
      <c r="AU537" s="156" t="s">
        <v>873</v>
      </c>
      <c r="AV537" s="11" t="s">
        <v>814</v>
      </c>
      <c r="AW537" s="11" t="s">
        <v>828</v>
      </c>
      <c r="AX537" s="11" t="s">
        <v>865</v>
      </c>
      <c r="AY537" s="156" t="s">
        <v>928</v>
      </c>
    </row>
    <row r="538" spans="2:65" s="11" customFormat="1">
      <c r="B538" s="152"/>
      <c r="D538" s="153" t="s">
        <v>941</v>
      </c>
      <c r="E538" s="154" t="s">
        <v>795</v>
      </c>
      <c r="F538" s="155" t="s">
        <v>1560</v>
      </c>
      <c r="H538" s="156" t="s">
        <v>795</v>
      </c>
      <c r="L538" s="152"/>
      <c r="M538" s="157"/>
      <c r="N538" s="158"/>
      <c r="O538" s="158"/>
      <c r="P538" s="158"/>
      <c r="Q538" s="158"/>
      <c r="R538" s="158"/>
      <c r="S538" s="158"/>
      <c r="T538" s="159"/>
      <c r="AT538" s="156" t="s">
        <v>941</v>
      </c>
      <c r="AU538" s="156" t="s">
        <v>873</v>
      </c>
      <c r="AV538" s="11" t="s">
        <v>814</v>
      </c>
      <c r="AW538" s="11" t="s">
        <v>828</v>
      </c>
      <c r="AX538" s="11" t="s">
        <v>865</v>
      </c>
      <c r="AY538" s="156" t="s">
        <v>928</v>
      </c>
    </row>
    <row r="539" spans="2:65" s="12" customFormat="1">
      <c r="B539" s="160"/>
      <c r="D539" s="168" t="s">
        <v>941</v>
      </c>
      <c r="E539" s="176" t="s">
        <v>795</v>
      </c>
      <c r="F539" s="177" t="s">
        <v>1561</v>
      </c>
      <c r="H539" s="178">
        <v>0.86399999999999999</v>
      </c>
      <c r="L539" s="160"/>
      <c r="M539" s="164"/>
      <c r="N539" s="165"/>
      <c r="O539" s="165"/>
      <c r="P539" s="165"/>
      <c r="Q539" s="165"/>
      <c r="R539" s="165"/>
      <c r="S539" s="165"/>
      <c r="T539" s="166"/>
      <c r="AT539" s="161" t="s">
        <v>941</v>
      </c>
      <c r="AU539" s="161" t="s">
        <v>873</v>
      </c>
      <c r="AV539" s="12" t="s">
        <v>873</v>
      </c>
      <c r="AW539" s="12" t="s">
        <v>828</v>
      </c>
      <c r="AX539" s="12" t="s">
        <v>814</v>
      </c>
      <c r="AY539" s="161" t="s">
        <v>928</v>
      </c>
    </row>
    <row r="540" spans="2:65" s="1" customFormat="1" ht="31.5" customHeight="1">
      <c r="B540" s="140"/>
      <c r="C540" s="141" t="s">
        <v>1562</v>
      </c>
      <c r="D540" s="141" t="s">
        <v>930</v>
      </c>
      <c r="E540" s="142" t="s">
        <v>1563</v>
      </c>
      <c r="F540" s="143" t="s">
        <v>1564</v>
      </c>
      <c r="G540" s="144" t="s">
        <v>938</v>
      </c>
      <c r="H540" s="145">
        <v>8.7929999999999993</v>
      </c>
      <c r="I540" s="146"/>
      <c r="J540" s="146">
        <f>ROUND(I540*H540,2)</f>
        <v>0</v>
      </c>
      <c r="K540" s="143" t="s">
        <v>939</v>
      </c>
      <c r="L540" s="32"/>
      <c r="M540" s="147" t="s">
        <v>795</v>
      </c>
      <c r="N540" s="148" t="s">
        <v>836</v>
      </c>
      <c r="O540" s="149">
        <v>4.2889999999999997</v>
      </c>
      <c r="P540" s="149">
        <f>O540*H540</f>
        <v>37.713176999999995</v>
      </c>
      <c r="Q540" s="149">
        <v>0</v>
      </c>
      <c r="R540" s="149">
        <f>Q540*H540</f>
        <v>0</v>
      </c>
      <c r="S540" s="149">
        <v>1.6</v>
      </c>
      <c r="T540" s="150">
        <f>S540*H540</f>
        <v>14.0688</v>
      </c>
      <c r="AR540" s="18" t="s">
        <v>934</v>
      </c>
      <c r="AT540" s="18" t="s">
        <v>930</v>
      </c>
      <c r="AU540" s="18" t="s">
        <v>873</v>
      </c>
      <c r="AY540" s="18" t="s">
        <v>928</v>
      </c>
      <c r="BE540" s="151">
        <f>IF(N540="základní",J540,0)</f>
        <v>0</v>
      </c>
      <c r="BF540" s="151">
        <f>IF(N540="snížená",J540,0)</f>
        <v>0</v>
      </c>
      <c r="BG540" s="151">
        <f>IF(N540="zákl. přenesená",J540,0)</f>
        <v>0</v>
      </c>
      <c r="BH540" s="151">
        <f>IF(N540="sníž. přenesená",J540,0)</f>
        <v>0</v>
      </c>
      <c r="BI540" s="151">
        <f>IF(N540="nulová",J540,0)</f>
        <v>0</v>
      </c>
      <c r="BJ540" s="18" t="s">
        <v>814</v>
      </c>
      <c r="BK540" s="151">
        <f>ROUND(I540*H540,2)</f>
        <v>0</v>
      </c>
      <c r="BL540" s="18" t="s">
        <v>934</v>
      </c>
      <c r="BM540" s="18" t="s">
        <v>1565</v>
      </c>
    </row>
    <row r="541" spans="2:65" s="11" customFormat="1">
      <c r="B541" s="152"/>
      <c r="D541" s="153" t="s">
        <v>941</v>
      </c>
      <c r="E541" s="154" t="s">
        <v>795</v>
      </c>
      <c r="F541" s="155" t="s">
        <v>1566</v>
      </c>
      <c r="H541" s="156" t="s">
        <v>795</v>
      </c>
      <c r="L541" s="152"/>
      <c r="M541" s="157"/>
      <c r="N541" s="158"/>
      <c r="O541" s="158"/>
      <c r="P541" s="158"/>
      <c r="Q541" s="158"/>
      <c r="R541" s="158"/>
      <c r="S541" s="158"/>
      <c r="T541" s="159"/>
      <c r="AT541" s="156" t="s">
        <v>941</v>
      </c>
      <c r="AU541" s="156" t="s">
        <v>873</v>
      </c>
      <c r="AV541" s="11" t="s">
        <v>814</v>
      </c>
      <c r="AW541" s="11" t="s">
        <v>828</v>
      </c>
      <c r="AX541" s="11" t="s">
        <v>865</v>
      </c>
      <c r="AY541" s="156" t="s">
        <v>928</v>
      </c>
    </row>
    <row r="542" spans="2:65" s="11" customFormat="1">
      <c r="B542" s="152"/>
      <c r="D542" s="153" t="s">
        <v>941</v>
      </c>
      <c r="E542" s="154" t="s">
        <v>795</v>
      </c>
      <c r="F542" s="155" t="s">
        <v>1028</v>
      </c>
      <c r="H542" s="156" t="s">
        <v>795</v>
      </c>
      <c r="L542" s="152"/>
      <c r="M542" s="157"/>
      <c r="N542" s="158"/>
      <c r="O542" s="158"/>
      <c r="P542" s="158"/>
      <c r="Q542" s="158"/>
      <c r="R542" s="158"/>
      <c r="S542" s="158"/>
      <c r="T542" s="159"/>
      <c r="AT542" s="156" t="s">
        <v>941</v>
      </c>
      <c r="AU542" s="156" t="s">
        <v>873</v>
      </c>
      <c r="AV542" s="11" t="s">
        <v>814</v>
      </c>
      <c r="AW542" s="11" t="s">
        <v>828</v>
      </c>
      <c r="AX542" s="11" t="s">
        <v>865</v>
      </c>
      <c r="AY542" s="156" t="s">
        <v>928</v>
      </c>
    </row>
    <row r="543" spans="2:65" s="12" customFormat="1">
      <c r="B543" s="160"/>
      <c r="D543" s="153" t="s">
        <v>941</v>
      </c>
      <c r="E543" s="161" t="s">
        <v>795</v>
      </c>
      <c r="F543" s="162" t="s">
        <v>1567</v>
      </c>
      <c r="H543" s="163">
        <v>2.931</v>
      </c>
      <c r="L543" s="160"/>
      <c r="M543" s="164"/>
      <c r="N543" s="165"/>
      <c r="O543" s="165"/>
      <c r="P543" s="165"/>
      <c r="Q543" s="165"/>
      <c r="R543" s="165"/>
      <c r="S543" s="165"/>
      <c r="T543" s="166"/>
      <c r="AT543" s="161" t="s">
        <v>941</v>
      </c>
      <c r="AU543" s="161" t="s">
        <v>873</v>
      </c>
      <c r="AV543" s="12" t="s">
        <v>873</v>
      </c>
      <c r="AW543" s="12" t="s">
        <v>828</v>
      </c>
      <c r="AX543" s="12" t="s">
        <v>865</v>
      </c>
      <c r="AY543" s="161" t="s">
        <v>928</v>
      </c>
    </row>
    <row r="544" spans="2:65" s="12" customFormat="1">
      <c r="B544" s="160"/>
      <c r="D544" s="153" t="s">
        <v>941</v>
      </c>
      <c r="E544" s="161" t="s">
        <v>795</v>
      </c>
      <c r="F544" s="162" t="s">
        <v>1568</v>
      </c>
      <c r="H544" s="163">
        <v>5.8620000000000001</v>
      </c>
      <c r="L544" s="160"/>
      <c r="M544" s="164"/>
      <c r="N544" s="165"/>
      <c r="O544" s="165"/>
      <c r="P544" s="165"/>
      <c r="Q544" s="165"/>
      <c r="R544" s="165"/>
      <c r="S544" s="165"/>
      <c r="T544" s="166"/>
      <c r="AT544" s="161" t="s">
        <v>941</v>
      </c>
      <c r="AU544" s="161" t="s">
        <v>873</v>
      </c>
      <c r="AV544" s="12" t="s">
        <v>873</v>
      </c>
      <c r="AW544" s="12" t="s">
        <v>828</v>
      </c>
      <c r="AX544" s="12" t="s">
        <v>865</v>
      </c>
      <c r="AY544" s="161" t="s">
        <v>928</v>
      </c>
    </row>
    <row r="545" spans="2:65" s="13" customFormat="1">
      <c r="B545" s="167"/>
      <c r="D545" s="168" t="s">
        <v>941</v>
      </c>
      <c r="E545" s="169" t="s">
        <v>795</v>
      </c>
      <c r="F545" s="170" t="s">
        <v>948</v>
      </c>
      <c r="H545" s="171">
        <v>8.7929999999999993</v>
      </c>
      <c r="L545" s="167"/>
      <c r="M545" s="172"/>
      <c r="N545" s="173"/>
      <c r="O545" s="173"/>
      <c r="P545" s="173"/>
      <c r="Q545" s="173"/>
      <c r="R545" s="173"/>
      <c r="S545" s="173"/>
      <c r="T545" s="174"/>
      <c r="AT545" s="175" t="s">
        <v>941</v>
      </c>
      <c r="AU545" s="175" t="s">
        <v>873</v>
      </c>
      <c r="AV545" s="13" t="s">
        <v>934</v>
      </c>
      <c r="AW545" s="13" t="s">
        <v>828</v>
      </c>
      <c r="AX545" s="13" t="s">
        <v>814</v>
      </c>
      <c r="AY545" s="175" t="s">
        <v>928</v>
      </c>
    </row>
    <row r="546" spans="2:65" s="1" customFormat="1" ht="31.5" customHeight="1">
      <c r="B546" s="140"/>
      <c r="C546" s="141" t="s">
        <v>1569</v>
      </c>
      <c r="D546" s="141" t="s">
        <v>930</v>
      </c>
      <c r="E546" s="142" t="s">
        <v>1570</v>
      </c>
      <c r="F546" s="143" t="s">
        <v>1571</v>
      </c>
      <c r="G546" s="144" t="s">
        <v>938</v>
      </c>
      <c r="H546" s="145">
        <v>8.7929999999999993</v>
      </c>
      <c r="I546" s="146"/>
      <c r="J546" s="146">
        <f>ROUND(I546*H546,2)</f>
        <v>0</v>
      </c>
      <c r="K546" s="143" t="s">
        <v>939</v>
      </c>
      <c r="L546" s="32"/>
      <c r="M546" s="147" t="s">
        <v>795</v>
      </c>
      <c r="N546" s="148" t="s">
        <v>836</v>
      </c>
      <c r="O546" s="149">
        <v>4.8280000000000003</v>
      </c>
      <c r="P546" s="149">
        <f>O546*H546</f>
        <v>42.452604000000001</v>
      </c>
      <c r="Q546" s="149">
        <v>0</v>
      </c>
      <c r="R546" s="149">
        <f>Q546*H546</f>
        <v>0</v>
      </c>
      <c r="S546" s="149">
        <v>4.3999999999999997E-2</v>
      </c>
      <c r="T546" s="150">
        <f>S546*H546</f>
        <v>0.38689199999999996</v>
      </c>
      <c r="AR546" s="18" t="s">
        <v>934</v>
      </c>
      <c r="AT546" s="18" t="s">
        <v>930</v>
      </c>
      <c r="AU546" s="18" t="s">
        <v>873</v>
      </c>
      <c r="AY546" s="18" t="s">
        <v>928</v>
      </c>
      <c r="BE546" s="151">
        <f>IF(N546="základní",J546,0)</f>
        <v>0</v>
      </c>
      <c r="BF546" s="151">
        <f>IF(N546="snížená",J546,0)</f>
        <v>0</v>
      </c>
      <c r="BG546" s="151">
        <f>IF(N546="zákl. přenesená",J546,0)</f>
        <v>0</v>
      </c>
      <c r="BH546" s="151">
        <f>IF(N546="sníž. přenesená",J546,0)</f>
        <v>0</v>
      </c>
      <c r="BI546" s="151">
        <f>IF(N546="nulová",J546,0)</f>
        <v>0</v>
      </c>
      <c r="BJ546" s="18" t="s">
        <v>814</v>
      </c>
      <c r="BK546" s="151">
        <f>ROUND(I546*H546,2)</f>
        <v>0</v>
      </c>
      <c r="BL546" s="18" t="s">
        <v>934</v>
      </c>
      <c r="BM546" s="18" t="s">
        <v>1572</v>
      </c>
    </row>
    <row r="547" spans="2:65" s="1" customFormat="1" ht="31.5" customHeight="1">
      <c r="B547" s="140"/>
      <c r="C547" s="141" t="s">
        <v>1573</v>
      </c>
      <c r="D547" s="141" t="s">
        <v>930</v>
      </c>
      <c r="E547" s="142" t="s">
        <v>1574</v>
      </c>
      <c r="F547" s="143" t="s">
        <v>1575</v>
      </c>
      <c r="G547" s="144" t="s">
        <v>998</v>
      </c>
      <c r="H547" s="145">
        <v>53.65</v>
      </c>
      <c r="I547" s="146"/>
      <c r="J547" s="146">
        <f>ROUND(I547*H547,2)</f>
        <v>0</v>
      </c>
      <c r="K547" s="143" t="s">
        <v>939</v>
      </c>
      <c r="L547" s="32"/>
      <c r="M547" s="147" t="s">
        <v>795</v>
      </c>
      <c r="N547" s="148" t="s">
        <v>836</v>
      </c>
      <c r="O547" s="149">
        <v>0.16200000000000001</v>
      </c>
      <c r="P547" s="149">
        <f>O547*H547</f>
        <v>8.6913</v>
      </c>
      <c r="Q547" s="149">
        <v>0</v>
      </c>
      <c r="R547" s="149">
        <f>Q547*H547</f>
        <v>0</v>
      </c>
      <c r="S547" s="149">
        <v>3.5000000000000003E-2</v>
      </c>
      <c r="T547" s="150">
        <f>S547*H547</f>
        <v>1.87775</v>
      </c>
      <c r="AR547" s="18" t="s">
        <v>934</v>
      </c>
      <c r="AT547" s="18" t="s">
        <v>930</v>
      </c>
      <c r="AU547" s="18" t="s">
        <v>873</v>
      </c>
      <c r="AY547" s="18" t="s">
        <v>928</v>
      </c>
      <c r="BE547" s="151">
        <f>IF(N547="základní",J547,0)</f>
        <v>0</v>
      </c>
      <c r="BF547" s="151">
        <f>IF(N547="snížená",J547,0)</f>
        <v>0</v>
      </c>
      <c r="BG547" s="151">
        <f>IF(N547="zákl. přenesená",J547,0)</f>
        <v>0</v>
      </c>
      <c r="BH547" s="151">
        <f>IF(N547="sníž. přenesená",J547,0)</f>
        <v>0</v>
      </c>
      <c r="BI547" s="151">
        <f>IF(N547="nulová",J547,0)</f>
        <v>0</v>
      </c>
      <c r="BJ547" s="18" t="s">
        <v>814</v>
      </c>
      <c r="BK547" s="151">
        <f>ROUND(I547*H547,2)</f>
        <v>0</v>
      </c>
      <c r="BL547" s="18" t="s">
        <v>934</v>
      </c>
      <c r="BM547" s="18" t="s">
        <v>1576</v>
      </c>
    </row>
    <row r="548" spans="2:65" s="11" customFormat="1">
      <c r="B548" s="152"/>
      <c r="D548" s="153" t="s">
        <v>941</v>
      </c>
      <c r="E548" s="154" t="s">
        <v>795</v>
      </c>
      <c r="F548" s="155" t="s">
        <v>942</v>
      </c>
      <c r="H548" s="156" t="s">
        <v>795</v>
      </c>
      <c r="L548" s="152"/>
      <c r="M548" s="157"/>
      <c r="N548" s="158"/>
      <c r="O548" s="158"/>
      <c r="P548" s="158"/>
      <c r="Q548" s="158"/>
      <c r="R548" s="158"/>
      <c r="S548" s="158"/>
      <c r="T548" s="159"/>
      <c r="AT548" s="156" t="s">
        <v>941</v>
      </c>
      <c r="AU548" s="156" t="s">
        <v>873</v>
      </c>
      <c r="AV548" s="11" t="s">
        <v>814</v>
      </c>
      <c r="AW548" s="11" t="s">
        <v>828</v>
      </c>
      <c r="AX548" s="11" t="s">
        <v>865</v>
      </c>
      <c r="AY548" s="156" t="s">
        <v>928</v>
      </c>
    </row>
    <row r="549" spans="2:65" s="12" customFormat="1">
      <c r="B549" s="160"/>
      <c r="D549" s="168" t="s">
        <v>941</v>
      </c>
      <c r="E549" s="176" t="s">
        <v>795</v>
      </c>
      <c r="F549" s="177" t="s">
        <v>1577</v>
      </c>
      <c r="H549" s="178">
        <v>53.65</v>
      </c>
      <c r="L549" s="160"/>
      <c r="M549" s="164"/>
      <c r="N549" s="165"/>
      <c r="O549" s="165"/>
      <c r="P549" s="165"/>
      <c r="Q549" s="165"/>
      <c r="R549" s="165"/>
      <c r="S549" s="165"/>
      <c r="T549" s="166"/>
      <c r="AT549" s="161" t="s">
        <v>941</v>
      </c>
      <c r="AU549" s="161" t="s">
        <v>873</v>
      </c>
      <c r="AV549" s="12" t="s">
        <v>873</v>
      </c>
      <c r="AW549" s="12" t="s">
        <v>828</v>
      </c>
      <c r="AX549" s="12" t="s">
        <v>814</v>
      </c>
      <c r="AY549" s="161" t="s">
        <v>928</v>
      </c>
    </row>
    <row r="550" spans="2:65" s="1" customFormat="1" ht="22.5" customHeight="1">
      <c r="B550" s="140"/>
      <c r="C550" s="141" t="s">
        <v>1578</v>
      </c>
      <c r="D550" s="141" t="s">
        <v>930</v>
      </c>
      <c r="E550" s="142" t="s">
        <v>1579</v>
      </c>
      <c r="F550" s="143" t="s">
        <v>1580</v>
      </c>
      <c r="G550" s="144" t="s">
        <v>1049</v>
      </c>
      <c r="H550" s="145">
        <v>33.4</v>
      </c>
      <c r="I550" s="146"/>
      <c r="J550" s="146">
        <f>ROUND(I550*H550,2)</f>
        <v>0</v>
      </c>
      <c r="K550" s="143" t="s">
        <v>939</v>
      </c>
      <c r="L550" s="32"/>
      <c r="M550" s="147" t="s">
        <v>795</v>
      </c>
      <c r="N550" s="148" t="s">
        <v>836</v>
      </c>
      <c r="O550" s="149">
        <v>9.8000000000000004E-2</v>
      </c>
      <c r="P550" s="149">
        <f>O550*H550</f>
        <v>3.2732000000000001</v>
      </c>
      <c r="Q550" s="149">
        <v>0</v>
      </c>
      <c r="R550" s="149">
        <f>Q550*H550</f>
        <v>0</v>
      </c>
      <c r="S550" s="149">
        <v>8.9999999999999993E-3</v>
      </c>
      <c r="T550" s="150">
        <f>S550*H550</f>
        <v>0.30059999999999998</v>
      </c>
      <c r="AR550" s="18" t="s">
        <v>934</v>
      </c>
      <c r="AT550" s="18" t="s">
        <v>930</v>
      </c>
      <c r="AU550" s="18" t="s">
        <v>873</v>
      </c>
      <c r="AY550" s="18" t="s">
        <v>928</v>
      </c>
      <c r="BE550" s="151">
        <f>IF(N550="základní",J550,0)</f>
        <v>0</v>
      </c>
      <c r="BF550" s="151">
        <f>IF(N550="snížená",J550,0)</f>
        <v>0</v>
      </c>
      <c r="BG550" s="151">
        <f>IF(N550="zákl. přenesená",J550,0)</f>
        <v>0</v>
      </c>
      <c r="BH550" s="151">
        <f>IF(N550="sníž. přenesená",J550,0)</f>
        <v>0</v>
      </c>
      <c r="BI550" s="151">
        <f>IF(N550="nulová",J550,0)</f>
        <v>0</v>
      </c>
      <c r="BJ550" s="18" t="s">
        <v>814</v>
      </c>
      <c r="BK550" s="151">
        <f>ROUND(I550*H550,2)</f>
        <v>0</v>
      </c>
      <c r="BL550" s="18" t="s">
        <v>934</v>
      </c>
      <c r="BM550" s="18" t="s">
        <v>1581</v>
      </c>
    </row>
    <row r="551" spans="2:65" s="11" customFormat="1">
      <c r="B551" s="152"/>
      <c r="D551" s="153" t="s">
        <v>941</v>
      </c>
      <c r="E551" s="154" t="s">
        <v>795</v>
      </c>
      <c r="F551" s="155" t="s">
        <v>942</v>
      </c>
      <c r="H551" s="156" t="s">
        <v>795</v>
      </c>
      <c r="L551" s="152"/>
      <c r="M551" s="157"/>
      <c r="N551" s="158"/>
      <c r="O551" s="158"/>
      <c r="P551" s="158"/>
      <c r="Q551" s="158"/>
      <c r="R551" s="158"/>
      <c r="S551" s="158"/>
      <c r="T551" s="159"/>
      <c r="AT551" s="156" t="s">
        <v>941</v>
      </c>
      <c r="AU551" s="156" t="s">
        <v>873</v>
      </c>
      <c r="AV551" s="11" t="s">
        <v>814</v>
      </c>
      <c r="AW551" s="11" t="s">
        <v>828</v>
      </c>
      <c r="AX551" s="11" t="s">
        <v>865</v>
      </c>
      <c r="AY551" s="156" t="s">
        <v>928</v>
      </c>
    </row>
    <row r="552" spans="2:65" s="11" customFormat="1">
      <c r="B552" s="152"/>
      <c r="D552" s="153" t="s">
        <v>941</v>
      </c>
      <c r="E552" s="154" t="s">
        <v>795</v>
      </c>
      <c r="F552" s="155" t="s">
        <v>1147</v>
      </c>
      <c r="H552" s="156" t="s">
        <v>795</v>
      </c>
      <c r="L552" s="152"/>
      <c r="M552" s="157"/>
      <c r="N552" s="158"/>
      <c r="O552" s="158"/>
      <c r="P552" s="158"/>
      <c r="Q552" s="158"/>
      <c r="R552" s="158"/>
      <c r="S552" s="158"/>
      <c r="T552" s="159"/>
      <c r="AT552" s="156" t="s">
        <v>941</v>
      </c>
      <c r="AU552" s="156" t="s">
        <v>873</v>
      </c>
      <c r="AV552" s="11" t="s">
        <v>814</v>
      </c>
      <c r="AW552" s="11" t="s">
        <v>828</v>
      </c>
      <c r="AX552" s="11" t="s">
        <v>865</v>
      </c>
      <c r="AY552" s="156" t="s">
        <v>928</v>
      </c>
    </row>
    <row r="553" spans="2:65" s="12" customFormat="1">
      <c r="B553" s="160"/>
      <c r="D553" s="153" t="s">
        <v>941</v>
      </c>
      <c r="E553" s="161" t="s">
        <v>795</v>
      </c>
      <c r="F553" s="162" t="s">
        <v>1582</v>
      </c>
      <c r="H553" s="163">
        <v>9.6999999999999993</v>
      </c>
      <c r="L553" s="160"/>
      <c r="M553" s="164"/>
      <c r="N553" s="165"/>
      <c r="O553" s="165"/>
      <c r="P553" s="165"/>
      <c r="Q553" s="165"/>
      <c r="R553" s="165"/>
      <c r="S553" s="165"/>
      <c r="T553" s="166"/>
      <c r="AT553" s="161" t="s">
        <v>941</v>
      </c>
      <c r="AU553" s="161" t="s">
        <v>873</v>
      </c>
      <c r="AV553" s="12" t="s">
        <v>873</v>
      </c>
      <c r="AW553" s="12" t="s">
        <v>828</v>
      </c>
      <c r="AX553" s="12" t="s">
        <v>865</v>
      </c>
      <c r="AY553" s="161" t="s">
        <v>928</v>
      </c>
    </row>
    <row r="554" spans="2:65" s="12" customFormat="1">
      <c r="B554" s="160"/>
      <c r="D554" s="153" t="s">
        <v>941</v>
      </c>
      <c r="E554" s="161" t="s">
        <v>795</v>
      </c>
      <c r="F554" s="162" t="s">
        <v>1583</v>
      </c>
      <c r="H554" s="163">
        <v>-2.7</v>
      </c>
      <c r="L554" s="160"/>
      <c r="M554" s="164"/>
      <c r="N554" s="165"/>
      <c r="O554" s="165"/>
      <c r="P554" s="165"/>
      <c r="Q554" s="165"/>
      <c r="R554" s="165"/>
      <c r="S554" s="165"/>
      <c r="T554" s="166"/>
      <c r="AT554" s="161" t="s">
        <v>941</v>
      </c>
      <c r="AU554" s="161" t="s">
        <v>873</v>
      </c>
      <c r="AV554" s="12" t="s">
        <v>873</v>
      </c>
      <c r="AW554" s="12" t="s">
        <v>828</v>
      </c>
      <c r="AX554" s="12" t="s">
        <v>865</v>
      </c>
      <c r="AY554" s="161" t="s">
        <v>928</v>
      </c>
    </row>
    <row r="555" spans="2:65" s="11" customFormat="1">
      <c r="B555" s="152"/>
      <c r="D555" s="153" t="s">
        <v>941</v>
      </c>
      <c r="E555" s="154" t="s">
        <v>795</v>
      </c>
      <c r="F555" s="155" t="s">
        <v>1151</v>
      </c>
      <c r="H555" s="156" t="s">
        <v>795</v>
      </c>
      <c r="L555" s="152"/>
      <c r="M555" s="157"/>
      <c r="N555" s="158"/>
      <c r="O555" s="158"/>
      <c r="P555" s="158"/>
      <c r="Q555" s="158"/>
      <c r="R555" s="158"/>
      <c r="S555" s="158"/>
      <c r="T555" s="159"/>
      <c r="AT555" s="156" t="s">
        <v>941</v>
      </c>
      <c r="AU555" s="156" t="s">
        <v>873</v>
      </c>
      <c r="AV555" s="11" t="s">
        <v>814</v>
      </c>
      <c r="AW555" s="11" t="s">
        <v>828</v>
      </c>
      <c r="AX555" s="11" t="s">
        <v>865</v>
      </c>
      <c r="AY555" s="156" t="s">
        <v>928</v>
      </c>
    </row>
    <row r="556" spans="2:65" s="12" customFormat="1">
      <c r="B556" s="160"/>
      <c r="D556" s="153" t="s">
        <v>941</v>
      </c>
      <c r="E556" s="161" t="s">
        <v>795</v>
      </c>
      <c r="F556" s="162" t="s">
        <v>1584</v>
      </c>
      <c r="H556" s="163">
        <v>12.95</v>
      </c>
      <c r="L556" s="160"/>
      <c r="M556" s="164"/>
      <c r="N556" s="165"/>
      <c r="O556" s="165"/>
      <c r="P556" s="165"/>
      <c r="Q556" s="165"/>
      <c r="R556" s="165"/>
      <c r="S556" s="165"/>
      <c r="T556" s="166"/>
      <c r="AT556" s="161" t="s">
        <v>941</v>
      </c>
      <c r="AU556" s="161" t="s">
        <v>873</v>
      </c>
      <c r="AV556" s="12" t="s">
        <v>873</v>
      </c>
      <c r="AW556" s="12" t="s">
        <v>828</v>
      </c>
      <c r="AX556" s="12" t="s">
        <v>865</v>
      </c>
      <c r="AY556" s="161" t="s">
        <v>928</v>
      </c>
    </row>
    <row r="557" spans="2:65" s="12" customFormat="1">
      <c r="B557" s="160"/>
      <c r="D557" s="153" t="s">
        <v>941</v>
      </c>
      <c r="E557" s="161" t="s">
        <v>795</v>
      </c>
      <c r="F557" s="162" t="s">
        <v>1585</v>
      </c>
      <c r="H557" s="163">
        <v>-0.9</v>
      </c>
      <c r="L557" s="160"/>
      <c r="M557" s="164"/>
      <c r="N557" s="165"/>
      <c r="O557" s="165"/>
      <c r="P557" s="165"/>
      <c r="Q557" s="165"/>
      <c r="R557" s="165"/>
      <c r="S557" s="165"/>
      <c r="T557" s="166"/>
      <c r="AT557" s="161" t="s">
        <v>941</v>
      </c>
      <c r="AU557" s="161" t="s">
        <v>873</v>
      </c>
      <c r="AV557" s="12" t="s">
        <v>873</v>
      </c>
      <c r="AW557" s="12" t="s">
        <v>828</v>
      </c>
      <c r="AX557" s="12" t="s">
        <v>865</v>
      </c>
      <c r="AY557" s="161" t="s">
        <v>928</v>
      </c>
    </row>
    <row r="558" spans="2:65" s="11" customFormat="1">
      <c r="B558" s="152"/>
      <c r="D558" s="153" t="s">
        <v>941</v>
      </c>
      <c r="E558" s="154" t="s">
        <v>795</v>
      </c>
      <c r="F558" s="155" t="s">
        <v>1155</v>
      </c>
      <c r="H558" s="156" t="s">
        <v>795</v>
      </c>
      <c r="L558" s="152"/>
      <c r="M558" s="157"/>
      <c r="N558" s="158"/>
      <c r="O558" s="158"/>
      <c r="P558" s="158"/>
      <c r="Q558" s="158"/>
      <c r="R558" s="158"/>
      <c r="S558" s="158"/>
      <c r="T558" s="159"/>
      <c r="AT558" s="156" t="s">
        <v>941</v>
      </c>
      <c r="AU558" s="156" t="s">
        <v>873</v>
      </c>
      <c r="AV558" s="11" t="s">
        <v>814</v>
      </c>
      <c r="AW558" s="11" t="s">
        <v>828</v>
      </c>
      <c r="AX558" s="11" t="s">
        <v>865</v>
      </c>
      <c r="AY558" s="156" t="s">
        <v>928</v>
      </c>
    </row>
    <row r="559" spans="2:65" s="12" customFormat="1">
      <c r="B559" s="160"/>
      <c r="D559" s="153" t="s">
        <v>941</v>
      </c>
      <c r="E559" s="161" t="s">
        <v>795</v>
      </c>
      <c r="F559" s="162" t="s">
        <v>1586</v>
      </c>
      <c r="H559" s="163">
        <v>9.0500000000000007</v>
      </c>
      <c r="L559" s="160"/>
      <c r="M559" s="164"/>
      <c r="N559" s="165"/>
      <c r="O559" s="165"/>
      <c r="P559" s="165"/>
      <c r="Q559" s="165"/>
      <c r="R559" s="165"/>
      <c r="S559" s="165"/>
      <c r="T559" s="166"/>
      <c r="AT559" s="161" t="s">
        <v>941</v>
      </c>
      <c r="AU559" s="161" t="s">
        <v>873</v>
      </c>
      <c r="AV559" s="12" t="s">
        <v>873</v>
      </c>
      <c r="AW559" s="12" t="s">
        <v>828</v>
      </c>
      <c r="AX559" s="12" t="s">
        <v>865</v>
      </c>
      <c r="AY559" s="161" t="s">
        <v>928</v>
      </c>
    </row>
    <row r="560" spans="2:65" s="12" customFormat="1">
      <c r="B560" s="160"/>
      <c r="D560" s="153" t="s">
        <v>941</v>
      </c>
      <c r="E560" s="161" t="s">
        <v>795</v>
      </c>
      <c r="F560" s="162" t="s">
        <v>1585</v>
      </c>
      <c r="H560" s="163">
        <v>-0.9</v>
      </c>
      <c r="L560" s="160"/>
      <c r="M560" s="164"/>
      <c r="N560" s="165"/>
      <c r="O560" s="165"/>
      <c r="P560" s="165"/>
      <c r="Q560" s="165"/>
      <c r="R560" s="165"/>
      <c r="S560" s="165"/>
      <c r="T560" s="166"/>
      <c r="AT560" s="161" t="s">
        <v>941</v>
      </c>
      <c r="AU560" s="161" t="s">
        <v>873</v>
      </c>
      <c r="AV560" s="12" t="s">
        <v>873</v>
      </c>
      <c r="AW560" s="12" t="s">
        <v>828</v>
      </c>
      <c r="AX560" s="12" t="s">
        <v>865</v>
      </c>
      <c r="AY560" s="161" t="s">
        <v>928</v>
      </c>
    </row>
    <row r="561" spans="2:65" s="11" customFormat="1">
      <c r="B561" s="152"/>
      <c r="D561" s="153" t="s">
        <v>941</v>
      </c>
      <c r="E561" s="154" t="s">
        <v>795</v>
      </c>
      <c r="F561" s="155" t="s">
        <v>1159</v>
      </c>
      <c r="H561" s="156" t="s">
        <v>795</v>
      </c>
      <c r="L561" s="152"/>
      <c r="M561" s="157"/>
      <c r="N561" s="158"/>
      <c r="O561" s="158"/>
      <c r="P561" s="158"/>
      <c r="Q561" s="158"/>
      <c r="R561" s="158"/>
      <c r="S561" s="158"/>
      <c r="T561" s="159"/>
      <c r="AT561" s="156" t="s">
        <v>941</v>
      </c>
      <c r="AU561" s="156" t="s">
        <v>873</v>
      </c>
      <c r="AV561" s="11" t="s">
        <v>814</v>
      </c>
      <c r="AW561" s="11" t="s">
        <v>828</v>
      </c>
      <c r="AX561" s="11" t="s">
        <v>865</v>
      </c>
      <c r="AY561" s="156" t="s">
        <v>928</v>
      </c>
    </row>
    <row r="562" spans="2:65" s="12" customFormat="1">
      <c r="B562" s="160"/>
      <c r="D562" s="153" t="s">
        <v>941</v>
      </c>
      <c r="E562" s="161" t="s">
        <v>795</v>
      </c>
      <c r="F562" s="162" t="s">
        <v>1587</v>
      </c>
      <c r="H562" s="163">
        <v>6.2</v>
      </c>
      <c r="L562" s="160"/>
      <c r="M562" s="164"/>
      <c r="N562" s="165"/>
      <c r="O562" s="165"/>
      <c r="P562" s="165"/>
      <c r="Q562" s="165"/>
      <c r="R562" s="165"/>
      <c r="S562" s="165"/>
      <c r="T562" s="166"/>
      <c r="AT562" s="161" t="s">
        <v>941</v>
      </c>
      <c r="AU562" s="161" t="s">
        <v>873</v>
      </c>
      <c r="AV562" s="12" t="s">
        <v>873</v>
      </c>
      <c r="AW562" s="12" t="s">
        <v>828</v>
      </c>
      <c r="AX562" s="12" t="s">
        <v>865</v>
      </c>
      <c r="AY562" s="161" t="s">
        <v>928</v>
      </c>
    </row>
    <row r="563" spans="2:65" s="13" customFormat="1">
      <c r="B563" s="167"/>
      <c r="D563" s="168" t="s">
        <v>941</v>
      </c>
      <c r="E563" s="169" t="s">
        <v>795</v>
      </c>
      <c r="F563" s="170" t="s">
        <v>948</v>
      </c>
      <c r="H563" s="171">
        <v>33.4</v>
      </c>
      <c r="L563" s="167"/>
      <c r="M563" s="172"/>
      <c r="N563" s="173"/>
      <c r="O563" s="173"/>
      <c r="P563" s="173"/>
      <c r="Q563" s="173"/>
      <c r="R563" s="173"/>
      <c r="S563" s="173"/>
      <c r="T563" s="174"/>
      <c r="AT563" s="175" t="s">
        <v>941</v>
      </c>
      <c r="AU563" s="175" t="s">
        <v>873</v>
      </c>
      <c r="AV563" s="13" t="s">
        <v>934</v>
      </c>
      <c r="AW563" s="13" t="s">
        <v>828</v>
      </c>
      <c r="AX563" s="13" t="s">
        <v>814</v>
      </c>
      <c r="AY563" s="175" t="s">
        <v>928</v>
      </c>
    </row>
    <row r="564" spans="2:65" s="1" customFormat="1" ht="31.5" customHeight="1">
      <c r="B564" s="140"/>
      <c r="C564" s="141" t="s">
        <v>1588</v>
      </c>
      <c r="D564" s="141" t="s">
        <v>930</v>
      </c>
      <c r="E564" s="142" t="s">
        <v>1589</v>
      </c>
      <c r="F564" s="143" t="s">
        <v>1590</v>
      </c>
      <c r="G564" s="144" t="s">
        <v>938</v>
      </c>
      <c r="H564" s="145">
        <v>5.8620000000000001</v>
      </c>
      <c r="I564" s="146"/>
      <c r="J564" s="146">
        <f>ROUND(I564*H564,2)</f>
        <v>0</v>
      </c>
      <c r="K564" s="143" t="s">
        <v>939</v>
      </c>
      <c r="L564" s="32"/>
      <c r="M564" s="147" t="s">
        <v>795</v>
      </c>
      <c r="N564" s="148" t="s">
        <v>836</v>
      </c>
      <c r="O564" s="149">
        <v>1.2569999999999999</v>
      </c>
      <c r="P564" s="149">
        <f>O564*H564</f>
        <v>7.3685339999999995</v>
      </c>
      <c r="Q564" s="149">
        <v>0</v>
      </c>
      <c r="R564" s="149">
        <f>Q564*H564</f>
        <v>0</v>
      </c>
      <c r="S564" s="149">
        <v>1.4</v>
      </c>
      <c r="T564" s="150">
        <f>S564*H564</f>
        <v>8.2067999999999994</v>
      </c>
      <c r="AR564" s="18" t="s">
        <v>934</v>
      </c>
      <c r="AT564" s="18" t="s">
        <v>930</v>
      </c>
      <c r="AU564" s="18" t="s">
        <v>873</v>
      </c>
      <c r="AY564" s="18" t="s">
        <v>928</v>
      </c>
      <c r="BE564" s="151">
        <f>IF(N564="základní",J564,0)</f>
        <v>0</v>
      </c>
      <c r="BF564" s="151">
        <f>IF(N564="snížená",J564,0)</f>
        <v>0</v>
      </c>
      <c r="BG564" s="151">
        <f>IF(N564="zákl. přenesená",J564,0)</f>
        <v>0</v>
      </c>
      <c r="BH564" s="151">
        <f>IF(N564="sníž. přenesená",J564,0)</f>
        <v>0</v>
      </c>
      <c r="BI564" s="151">
        <f>IF(N564="nulová",J564,0)</f>
        <v>0</v>
      </c>
      <c r="BJ564" s="18" t="s">
        <v>814</v>
      </c>
      <c r="BK564" s="151">
        <f>ROUND(I564*H564,2)</f>
        <v>0</v>
      </c>
      <c r="BL564" s="18" t="s">
        <v>934</v>
      </c>
      <c r="BM564" s="18" t="s">
        <v>1591</v>
      </c>
    </row>
    <row r="565" spans="2:65" s="11" customFormat="1">
      <c r="B565" s="152"/>
      <c r="D565" s="153" t="s">
        <v>941</v>
      </c>
      <c r="E565" s="154" t="s">
        <v>795</v>
      </c>
      <c r="F565" s="155" t="s">
        <v>1566</v>
      </c>
      <c r="H565" s="156" t="s">
        <v>795</v>
      </c>
      <c r="L565" s="152"/>
      <c r="M565" s="157"/>
      <c r="N565" s="158"/>
      <c r="O565" s="158"/>
      <c r="P565" s="158"/>
      <c r="Q565" s="158"/>
      <c r="R565" s="158"/>
      <c r="S565" s="158"/>
      <c r="T565" s="159"/>
      <c r="AT565" s="156" t="s">
        <v>941</v>
      </c>
      <c r="AU565" s="156" t="s">
        <v>873</v>
      </c>
      <c r="AV565" s="11" t="s">
        <v>814</v>
      </c>
      <c r="AW565" s="11" t="s">
        <v>828</v>
      </c>
      <c r="AX565" s="11" t="s">
        <v>865</v>
      </c>
      <c r="AY565" s="156" t="s">
        <v>928</v>
      </c>
    </row>
    <row r="566" spans="2:65" s="11" customFormat="1">
      <c r="B566" s="152"/>
      <c r="D566" s="153" t="s">
        <v>941</v>
      </c>
      <c r="E566" s="154" t="s">
        <v>795</v>
      </c>
      <c r="F566" s="155" t="s">
        <v>1028</v>
      </c>
      <c r="H566" s="156" t="s">
        <v>795</v>
      </c>
      <c r="L566" s="152"/>
      <c r="M566" s="157"/>
      <c r="N566" s="158"/>
      <c r="O566" s="158"/>
      <c r="P566" s="158"/>
      <c r="Q566" s="158"/>
      <c r="R566" s="158"/>
      <c r="S566" s="158"/>
      <c r="T566" s="159"/>
      <c r="AT566" s="156" t="s">
        <v>941</v>
      </c>
      <c r="AU566" s="156" t="s">
        <v>873</v>
      </c>
      <c r="AV566" s="11" t="s">
        <v>814</v>
      </c>
      <c r="AW566" s="11" t="s">
        <v>828</v>
      </c>
      <c r="AX566" s="11" t="s">
        <v>865</v>
      </c>
      <c r="AY566" s="156" t="s">
        <v>928</v>
      </c>
    </row>
    <row r="567" spans="2:65" s="12" customFormat="1">
      <c r="B567" s="160"/>
      <c r="D567" s="168" t="s">
        <v>941</v>
      </c>
      <c r="E567" s="176" t="s">
        <v>795</v>
      </c>
      <c r="F567" s="177" t="s">
        <v>1592</v>
      </c>
      <c r="H567" s="178">
        <v>5.8620000000000001</v>
      </c>
      <c r="L567" s="160"/>
      <c r="M567" s="164"/>
      <c r="N567" s="165"/>
      <c r="O567" s="165"/>
      <c r="P567" s="165"/>
      <c r="Q567" s="165"/>
      <c r="R567" s="165"/>
      <c r="S567" s="165"/>
      <c r="T567" s="166"/>
      <c r="AT567" s="161" t="s">
        <v>941</v>
      </c>
      <c r="AU567" s="161" t="s">
        <v>873</v>
      </c>
      <c r="AV567" s="12" t="s">
        <v>873</v>
      </c>
      <c r="AW567" s="12" t="s">
        <v>828</v>
      </c>
      <c r="AX567" s="12" t="s">
        <v>814</v>
      </c>
      <c r="AY567" s="161" t="s">
        <v>928</v>
      </c>
    </row>
    <row r="568" spans="2:65" s="1" customFormat="1" ht="22.5" customHeight="1">
      <c r="B568" s="140"/>
      <c r="C568" s="141" t="s">
        <v>1593</v>
      </c>
      <c r="D568" s="141" t="s">
        <v>930</v>
      </c>
      <c r="E568" s="142" t="s">
        <v>1594</v>
      </c>
      <c r="F568" s="143" t="s">
        <v>1595</v>
      </c>
      <c r="G568" s="144" t="s">
        <v>1049</v>
      </c>
      <c r="H568" s="145">
        <v>12.24</v>
      </c>
      <c r="I568" s="146"/>
      <c r="J568" s="146">
        <f>ROUND(I568*H568,2)</f>
        <v>0</v>
      </c>
      <c r="K568" s="143" t="s">
        <v>939</v>
      </c>
      <c r="L568" s="32"/>
      <c r="M568" s="147" t="s">
        <v>795</v>
      </c>
      <c r="N568" s="148" t="s">
        <v>836</v>
      </c>
      <c r="O568" s="149">
        <v>0.42099999999999999</v>
      </c>
      <c r="P568" s="149">
        <f>O568*H568</f>
        <v>5.1530399999999998</v>
      </c>
      <c r="Q568" s="149">
        <v>0</v>
      </c>
      <c r="R568" s="149">
        <f>Q568*H568</f>
        <v>0</v>
      </c>
      <c r="S568" s="149">
        <v>8.2000000000000003E-2</v>
      </c>
      <c r="T568" s="150">
        <f>S568*H568</f>
        <v>1.0036800000000001</v>
      </c>
      <c r="AR568" s="18" t="s">
        <v>934</v>
      </c>
      <c r="AT568" s="18" t="s">
        <v>930</v>
      </c>
      <c r="AU568" s="18" t="s">
        <v>873</v>
      </c>
      <c r="AY568" s="18" t="s">
        <v>928</v>
      </c>
      <c r="BE568" s="151">
        <f>IF(N568="základní",J568,0)</f>
        <v>0</v>
      </c>
      <c r="BF568" s="151">
        <f>IF(N568="snížená",J568,0)</f>
        <v>0</v>
      </c>
      <c r="BG568" s="151">
        <f>IF(N568="zákl. přenesená",J568,0)</f>
        <v>0</v>
      </c>
      <c r="BH568" s="151">
        <f>IF(N568="sníž. přenesená",J568,0)</f>
        <v>0</v>
      </c>
      <c r="BI568" s="151">
        <f>IF(N568="nulová",J568,0)</f>
        <v>0</v>
      </c>
      <c r="BJ568" s="18" t="s">
        <v>814</v>
      </c>
      <c r="BK568" s="151">
        <f>ROUND(I568*H568,2)</f>
        <v>0</v>
      </c>
      <c r="BL568" s="18" t="s">
        <v>934</v>
      </c>
      <c r="BM568" s="18" t="s">
        <v>1596</v>
      </c>
    </row>
    <row r="569" spans="2:65" s="11" customFormat="1">
      <c r="B569" s="152"/>
      <c r="D569" s="153" t="s">
        <v>941</v>
      </c>
      <c r="E569" s="154" t="s">
        <v>795</v>
      </c>
      <c r="F569" s="155" t="s">
        <v>942</v>
      </c>
      <c r="H569" s="156" t="s">
        <v>795</v>
      </c>
      <c r="L569" s="152"/>
      <c r="M569" s="157"/>
      <c r="N569" s="158"/>
      <c r="O569" s="158"/>
      <c r="P569" s="158"/>
      <c r="Q569" s="158"/>
      <c r="R569" s="158"/>
      <c r="S569" s="158"/>
      <c r="T569" s="159"/>
      <c r="AT569" s="156" t="s">
        <v>941</v>
      </c>
      <c r="AU569" s="156" t="s">
        <v>873</v>
      </c>
      <c r="AV569" s="11" t="s">
        <v>814</v>
      </c>
      <c r="AW569" s="11" t="s">
        <v>828</v>
      </c>
      <c r="AX569" s="11" t="s">
        <v>865</v>
      </c>
      <c r="AY569" s="156" t="s">
        <v>928</v>
      </c>
    </row>
    <row r="570" spans="2:65" s="11" customFormat="1">
      <c r="B570" s="152"/>
      <c r="D570" s="153" t="s">
        <v>941</v>
      </c>
      <c r="E570" s="154" t="s">
        <v>795</v>
      </c>
      <c r="F570" s="155" t="s">
        <v>1597</v>
      </c>
      <c r="H570" s="156" t="s">
        <v>795</v>
      </c>
      <c r="L570" s="152"/>
      <c r="M570" s="157"/>
      <c r="N570" s="158"/>
      <c r="O570" s="158"/>
      <c r="P570" s="158"/>
      <c r="Q570" s="158"/>
      <c r="R570" s="158"/>
      <c r="S570" s="158"/>
      <c r="T570" s="159"/>
      <c r="AT570" s="156" t="s">
        <v>941</v>
      </c>
      <c r="AU570" s="156" t="s">
        <v>873</v>
      </c>
      <c r="AV570" s="11" t="s">
        <v>814</v>
      </c>
      <c r="AW570" s="11" t="s">
        <v>828</v>
      </c>
      <c r="AX570" s="11" t="s">
        <v>865</v>
      </c>
      <c r="AY570" s="156" t="s">
        <v>928</v>
      </c>
    </row>
    <row r="571" spans="2:65" s="12" customFormat="1">
      <c r="B571" s="160"/>
      <c r="D571" s="168" t="s">
        <v>941</v>
      </c>
      <c r="E571" s="176" t="s">
        <v>795</v>
      </c>
      <c r="F571" s="177" t="s">
        <v>1598</v>
      </c>
      <c r="H571" s="178">
        <v>12.24</v>
      </c>
      <c r="L571" s="160"/>
      <c r="M571" s="164"/>
      <c r="N571" s="165"/>
      <c r="O571" s="165"/>
      <c r="P571" s="165"/>
      <c r="Q571" s="165"/>
      <c r="R571" s="165"/>
      <c r="S571" s="165"/>
      <c r="T571" s="166"/>
      <c r="AT571" s="161" t="s">
        <v>941</v>
      </c>
      <c r="AU571" s="161" t="s">
        <v>873</v>
      </c>
      <c r="AV571" s="12" t="s">
        <v>873</v>
      </c>
      <c r="AW571" s="12" t="s">
        <v>828</v>
      </c>
      <c r="AX571" s="12" t="s">
        <v>814</v>
      </c>
      <c r="AY571" s="161" t="s">
        <v>928</v>
      </c>
    </row>
    <row r="572" spans="2:65" s="1" customFormat="1" ht="31.5" customHeight="1">
      <c r="B572" s="140"/>
      <c r="C572" s="141" t="s">
        <v>1599</v>
      </c>
      <c r="D572" s="141" t="s">
        <v>930</v>
      </c>
      <c r="E572" s="142" t="s">
        <v>1600</v>
      </c>
      <c r="F572" s="143" t="s">
        <v>1601</v>
      </c>
      <c r="G572" s="144" t="s">
        <v>998</v>
      </c>
      <c r="H572" s="145">
        <v>2.52</v>
      </c>
      <c r="I572" s="146"/>
      <c r="J572" s="146">
        <f>ROUND(I572*H572,2)</f>
        <v>0</v>
      </c>
      <c r="K572" s="143" t="s">
        <v>939</v>
      </c>
      <c r="L572" s="32"/>
      <c r="M572" s="147" t="s">
        <v>795</v>
      </c>
      <c r="N572" s="148" t="s">
        <v>836</v>
      </c>
      <c r="O572" s="149">
        <v>0.42499999999999999</v>
      </c>
      <c r="P572" s="149">
        <f>O572*H572</f>
        <v>1.071</v>
      </c>
      <c r="Q572" s="149">
        <v>0</v>
      </c>
      <c r="R572" s="149">
        <f>Q572*H572</f>
        <v>0</v>
      </c>
      <c r="S572" s="149">
        <v>5.5E-2</v>
      </c>
      <c r="T572" s="150">
        <f>S572*H572</f>
        <v>0.1386</v>
      </c>
      <c r="AR572" s="18" t="s">
        <v>934</v>
      </c>
      <c r="AT572" s="18" t="s">
        <v>930</v>
      </c>
      <c r="AU572" s="18" t="s">
        <v>873</v>
      </c>
      <c r="AY572" s="18" t="s">
        <v>928</v>
      </c>
      <c r="BE572" s="151">
        <f>IF(N572="základní",J572,0)</f>
        <v>0</v>
      </c>
      <c r="BF572" s="151">
        <f>IF(N572="snížená",J572,0)</f>
        <v>0</v>
      </c>
      <c r="BG572" s="151">
        <f>IF(N572="zákl. přenesená",J572,0)</f>
        <v>0</v>
      </c>
      <c r="BH572" s="151">
        <f>IF(N572="sníž. přenesená",J572,0)</f>
        <v>0</v>
      </c>
      <c r="BI572" s="151">
        <f>IF(N572="nulová",J572,0)</f>
        <v>0</v>
      </c>
      <c r="BJ572" s="18" t="s">
        <v>814</v>
      </c>
      <c r="BK572" s="151">
        <f>ROUND(I572*H572,2)</f>
        <v>0</v>
      </c>
      <c r="BL572" s="18" t="s">
        <v>934</v>
      </c>
      <c r="BM572" s="18" t="s">
        <v>1602</v>
      </c>
    </row>
    <row r="573" spans="2:65" s="11" customFormat="1">
      <c r="B573" s="152"/>
      <c r="D573" s="153" t="s">
        <v>941</v>
      </c>
      <c r="E573" s="154" t="s">
        <v>795</v>
      </c>
      <c r="F573" s="155" t="s">
        <v>942</v>
      </c>
      <c r="H573" s="156" t="s">
        <v>795</v>
      </c>
      <c r="L573" s="152"/>
      <c r="M573" s="157"/>
      <c r="N573" s="158"/>
      <c r="O573" s="158"/>
      <c r="P573" s="158"/>
      <c r="Q573" s="158"/>
      <c r="R573" s="158"/>
      <c r="S573" s="158"/>
      <c r="T573" s="159"/>
      <c r="AT573" s="156" t="s">
        <v>941</v>
      </c>
      <c r="AU573" s="156" t="s">
        <v>873</v>
      </c>
      <c r="AV573" s="11" t="s">
        <v>814</v>
      </c>
      <c r="AW573" s="11" t="s">
        <v>828</v>
      </c>
      <c r="AX573" s="11" t="s">
        <v>865</v>
      </c>
      <c r="AY573" s="156" t="s">
        <v>928</v>
      </c>
    </row>
    <row r="574" spans="2:65" s="11" customFormat="1">
      <c r="B574" s="152"/>
      <c r="D574" s="153" t="s">
        <v>941</v>
      </c>
      <c r="E574" s="154" t="s">
        <v>795</v>
      </c>
      <c r="F574" s="155" t="s">
        <v>1603</v>
      </c>
      <c r="H574" s="156" t="s">
        <v>795</v>
      </c>
      <c r="L574" s="152"/>
      <c r="M574" s="157"/>
      <c r="N574" s="158"/>
      <c r="O574" s="158"/>
      <c r="P574" s="158"/>
      <c r="Q574" s="158"/>
      <c r="R574" s="158"/>
      <c r="S574" s="158"/>
      <c r="T574" s="159"/>
      <c r="AT574" s="156" t="s">
        <v>941</v>
      </c>
      <c r="AU574" s="156" t="s">
        <v>873</v>
      </c>
      <c r="AV574" s="11" t="s">
        <v>814</v>
      </c>
      <c r="AW574" s="11" t="s">
        <v>828</v>
      </c>
      <c r="AX574" s="11" t="s">
        <v>865</v>
      </c>
      <c r="AY574" s="156" t="s">
        <v>928</v>
      </c>
    </row>
    <row r="575" spans="2:65" s="12" customFormat="1">
      <c r="B575" s="160"/>
      <c r="D575" s="168" t="s">
        <v>941</v>
      </c>
      <c r="E575" s="176" t="s">
        <v>795</v>
      </c>
      <c r="F575" s="177" t="s">
        <v>1604</v>
      </c>
      <c r="H575" s="178">
        <v>2.52</v>
      </c>
      <c r="L575" s="160"/>
      <c r="M575" s="164"/>
      <c r="N575" s="165"/>
      <c r="O575" s="165"/>
      <c r="P575" s="165"/>
      <c r="Q575" s="165"/>
      <c r="R575" s="165"/>
      <c r="S575" s="165"/>
      <c r="T575" s="166"/>
      <c r="AT575" s="161" t="s">
        <v>941</v>
      </c>
      <c r="AU575" s="161" t="s">
        <v>873</v>
      </c>
      <c r="AV575" s="12" t="s">
        <v>873</v>
      </c>
      <c r="AW575" s="12" t="s">
        <v>828</v>
      </c>
      <c r="AX575" s="12" t="s">
        <v>814</v>
      </c>
      <c r="AY575" s="161" t="s">
        <v>928</v>
      </c>
    </row>
    <row r="576" spans="2:65" s="1" customFormat="1" ht="31.5" customHeight="1">
      <c r="B576" s="140"/>
      <c r="C576" s="141" t="s">
        <v>1605</v>
      </c>
      <c r="D576" s="141" t="s">
        <v>930</v>
      </c>
      <c r="E576" s="142" t="s">
        <v>1606</v>
      </c>
      <c r="F576" s="143" t="s">
        <v>1607</v>
      </c>
      <c r="G576" s="144" t="s">
        <v>998</v>
      </c>
      <c r="H576" s="145">
        <v>17.335999999999999</v>
      </c>
      <c r="I576" s="146"/>
      <c r="J576" s="146">
        <f>ROUND(I576*H576,2)</f>
        <v>0</v>
      </c>
      <c r="K576" s="143" t="s">
        <v>939</v>
      </c>
      <c r="L576" s="32"/>
      <c r="M576" s="147" t="s">
        <v>795</v>
      </c>
      <c r="N576" s="148" t="s">
        <v>836</v>
      </c>
      <c r="O576" s="149">
        <v>0.93899999999999995</v>
      </c>
      <c r="P576" s="149">
        <f>O576*H576</f>
        <v>16.278503999999998</v>
      </c>
      <c r="Q576" s="149">
        <v>0</v>
      </c>
      <c r="R576" s="149">
        <f>Q576*H576</f>
        <v>0</v>
      </c>
      <c r="S576" s="149">
        <v>7.5999999999999998E-2</v>
      </c>
      <c r="T576" s="150">
        <f>S576*H576</f>
        <v>1.3175359999999998</v>
      </c>
      <c r="AR576" s="18" t="s">
        <v>934</v>
      </c>
      <c r="AT576" s="18" t="s">
        <v>930</v>
      </c>
      <c r="AU576" s="18" t="s">
        <v>873</v>
      </c>
      <c r="AY576" s="18" t="s">
        <v>928</v>
      </c>
      <c r="BE576" s="151">
        <f>IF(N576="základní",J576,0)</f>
        <v>0</v>
      </c>
      <c r="BF576" s="151">
        <f>IF(N576="snížená",J576,0)</f>
        <v>0</v>
      </c>
      <c r="BG576" s="151">
        <f>IF(N576="zákl. přenesená",J576,0)</f>
        <v>0</v>
      </c>
      <c r="BH576" s="151">
        <f>IF(N576="sníž. přenesená",J576,0)</f>
        <v>0</v>
      </c>
      <c r="BI576" s="151">
        <f>IF(N576="nulová",J576,0)</f>
        <v>0</v>
      </c>
      <c r="BJ576" s="18" t="s">
        <v>814</v>
      </c>
      <c r="BK576" s="151">
        <f>ROUND(I576*H576,2)</f>
        <v>0</v>
      </c>
      <c r="BL576" s="18" t="s">
        <v>934</v>
      </c>
      <c r="BM576" s="18" t="s">
        <v>1608</v>
      </c>
    </row>
    <row r="577" spans="2:65" s="11" customFormat="1">
      <c r="B577" s="152"/>
      <c r="D577" s="153" t="s">
        <v>941</v>
      </c>
      <c r="E577" s="154" t="s">
        <v>795</v>
      </c>
      <c r="F577" s="155" t="s">
        <v>942</v>
      </c>
      <c r="H577" s="156" t="s">
        <v>795</v>
      </c>
      <c r="L577" s="152"/>
      <c r="M577" s="157"/>
      <c r="N577" s="158"/>
      <c r="O577" s="158"/>
      <c r="P577" s="158"/>
      <c r="Q577" s="158"/>
      <c r="R577" s="158"/>
      <c r="S577" s="158"/>
      <c r="T577" s="159"/>
      <c r="AT577" s="156" t="s">
        <v>941</v>
      </c>
      <c r="AU577" s="156" t="s">
        <v>873</v>
      </c>
      <c r="AV577" s="11" t="s">
        <v>814</v>
      </c>
      <c r="AW577" s="11" t="s">
        <v>828</v>
      </c>
      <c r="AX577" s="11" t="s">
        <v>865</v>
      </c>
      <c r="AY577" s="156" t="s">
        <v>928</v>
      </c>
    </row>
    <row r="578" spans="2:65" s="12" customFormat="1">
      <c r="B578" s="160"/>
      <c r="D578" s="153" t="s">
        <v>941</v>
      </c>
      <c r="E578" s="161" t="s">
        <v>795</v>
      </c>
      <c r="F578" s="162" t="s">
        <v>1609</v>
      </c>
      <c r="H578" s="163">
        <v>7.88</v>
      </c>
      <c r="L578" s="160"/>
      <c r="M578" s="164"/>
      <c r="N578" s="165"/>
      <c r="O578" s="165"/>
      <c r="P578" s="165"/>
      <c r="Q578" s="165"/>
      <c r="R578" s="165"/>
      <c r="S578" s="165"/>
      <c r="T578" s="166"/>
      <c r="AT578" s="161" t="s">
        <v>941</v>
      </c>
      <c r="AU578" s="161" t="s">
        <v>873</v>
      </c>
      <c r="AV578" s="12" t="s">
        <v>873</v>
      </c>
      <c r="AW578" s="12" t="s">
        <v>828</v>
      </c>
      <c r="AX578" s="12" t="s">
        <v>865</v>
      </c>
      <c r="AY578" s="161" t="s">
        <v>928</v>
      </c>
    </row>
    <row r="579" spans="2:65" s="12" customFormat="1">
      <c r="B579" s="160"/>
      <c r="D579" s="153" t="s">
        <v>941</v>
      </c>
      <c r="E579" s="161" t="s">
        <v>795</v>
      </c>
      <c r="F579" s="162" t="s">
        <v>1610</v>
      </c>
      <c r="H579" s="163">
        <v>9.4559999999999995</v>
      </c>
      <c r="L579" s="160"/>
      <c r="M579" s="164"/>
      <c r="N579" s="165"/>
      <c r="O579" s="165"/>
      <c r="P579" s="165"/>
      <c r="Q579" s="165"/>
      <c r="R579" s="165"/>
      <c r="S579" s="165"/>
      <c r="T579" s="166"/>
      <c r="AT579" s="161" t="s">
        <v>941</v>
      </c>
      <c r="AU579" s="161" t="s">
        <v>873</v>
      </c>
      <c r="AV579" s="12" t="s">
        <v>873</v>
      </c>
      <c r="AW579" s="12" t="s">
        <v>828</v>
      </c>
      <c r="AX579" s="12" t="s">
        <v>865</v>
      </c>
      <c r="AY579" s="161" t="s">
        <v>928</v>
      </c>
    </row>
    <row r="580" spans="2:65" s="13" customFormat="1">
      <c r="B580" s="167"/>
      <c r="D580" s="168" t="s">
        <v>941</v>
      </c>
      <c r="E580" s="169" t="s">
        <v>795</v>
      </c>
      <c r="F580" s="170" t="s">
        <v>948</v>
      </c>
      <c r="H580" s="171">
        <v>17.335999999999999</v>
      </c>
      <c r="L580" s="167"/>
      <c r="M580" s="172"/>
      <c r="N580" s="173"/>
      <c r="O580" s="173"/>
      <c r="P580" s="173"/>
      <c r="Q580" s="173"/>
      <c r="R580" s="173"/>
      <c r="S580" s="173"/>
      <c r="T580" s="174"/>
      <c r="AT580" s="175" t="s">
        <v>941</v>
      </c>
      <c r="AU580" s="175" t="s">
        <v>873</v>
      </c>
      <c r="AV580" s="13" t="s">
        <v>934</v>
      </c>
      <c r="AW580" s="13" t="s">
        <v>828</v>
      </c>
      <c r="AX580" s="13" t="s">
        <v>814</v>
      </c>
      <c r="AY580" s="175" t="s">
        <v>928</v>
      </c>
    </row>
    <row r="581" spans="2:65" s="1" customFormat="1" ht="31.5" customHeight="1">
      <c r="B581" s="140"/>
      <c r="C581" s="141" t="s">
        <v>1611</v>
      </c>
      <c r="D581" s="141" t="s">
        <v>930</v>
      </c>
      <c r="E581" s="142" t="s">
        <v>1612</v>
      </c>
      <c r="F581" s="143" t="s">
        <v>1613</v>
      </c>
      <c r="G581" s="144" t="s">
        <v>998</v>
      </c>
      <c r="H581" s="145">
        <v>31.103999999999999</v>
      </c>
      <c r="I581" s="146"/>
      <c r="J581" s="146">
        <f>ROUND(I581*H581,2)</f>
        <v>0</v>
      </c>
      <c r="K581" s="143" t="s">
        <v>939</v>
      </c>
      <c r="L581" s="32"/>
      <c r="M581" s="147" t="s">
        <v>795</v>
      </c>
      <c r="N581" s="148" t="s">
        <v>836</v>
      </c>
      <c r="O581" s="149">
        <v>0.33900000000000002</v>
      </c>
      <c r="P581" s="149">
        <f>O581*H581</f>
        <v>10.544256000000001</v>
      </c>
      <c r="Q581" s="149">
        <v>0</v>
      </c>
      <c r="R581" s="149">
        <f>Q581*H581</f>
        <v>0</v>
      </c>
      <c r="S581" s="149">
        <v>1.9E-2</v>
      </c>
      <c r="T581" s="150">
        <f>S581*H581</f>
        <v>0.59097599999999995</v>
      </c>
      <c r="AR581" s="18" t="s">
        <v>934</v>
      </c>
      <c r="AT581" s="18" t="s">
        <v>930</v>
      </c>
      <c r="AU581" s="18" t="s">
        <v>873</v>
      </c>
      <c r="AY581" s="18" t="s">
        <v>928</v>
      </c>
      <c r="BE581" s="151">
        <f>IF(N581="základní",J581,0)</f>
        <v>0</v>
      </c>
      <c r="BF581" s="151">
        <f>IF(N581="snížená",J581,0)</f>
        <v>0</v>
      </c>
      <c r="BG581" s="151">
        <f>IF(N581="zákl. přenesená",J581,0)</f>
        <v>0</v>
      </c>
      <c r="BH581" s="151">
        <f>IF(N581="sníž. přenesená",J581,0)</f>
        <v>0</v>
      </c>
      <c r="BI581" s="151">
        <f>IF(N581="nulová",J581,0)</f>
        <v>0</v>
      </c>
      <c r="BJ581" s="18" t="s">
        <v>814</v>
      </c>
      <c r="BK581" s="151">
        <f>ROUND(I581*H581,2)</f>
        <v>0</v>
      </c>
      <c r="BL581" s="18" t="s">
        <v>934</v>
      </c>
      <c r="BM581" s="18" t="s">
        <v>1614</v>
      </c>
    </row>
    <row r="582" spans="2:65" s="11" customFormat="1">
      <c r="B582" s="152"/>
      <c r="D582" s="153" t="s">
        <v>941</v>
      </c>
      <c r="E582" s="154" t="s">
        <v>795</v>
      </c>
      <c r="F582" s="155" t="s">
        <v>942</v>
      </c>
      <c r="H582" s="156" t="s">
        <v>795</v>
      </c>
      <c r="L582" s="152"/>
      <c r="M582" s="157"/>
      <c r="N582" s="158"/>
      <c r="O582" s="158"/>
      <c r="P582" s="158"/>
      <c r="Q582" s="158"/>
      <c r="R582" s="158"/>
      <c r="S582" s="158"/>
      <c r="T582" s="159"/>
      <c r="AT582" s="156" t="s">
        <v>941</v>
      </c>
      <c r="AU582" s="156" t="s">
        <v>873</v>
      </c>
      <c r="AV582" s="11" t="s">
        <v>814</v>
      </c>
      <c r="AW582" s="11" t="s">
        <v>828</v>
      </c>
      <c r="AX582" s="11" t="s">
        <v>865</v>
      </c>
      <c r="AY582" s="156" t="s">
        <v>928</v>
      </c>
    </row>
    <row r="583" spans="2:65" s="11" customFormat="1">
      <c r="B583" s="152"/>
      <c r="D583" s="153" t="s">
        <v>941</v>
      </c>
      <c r="E583" s="154" t="s">
        <v>795</v>
      </c>
      <c r="F583" s="155" t="s">
        <v>1159</v>
      </c>
      <c r="H583" s="156" t="s">
        <v>795</v>
      </c>
      <c r="L583" s="152"/>
      <c r="M583" s="157"/>
      <c r="N583" s="158"/>
      <c r="O583" s="158"/>
      <c r="P583" s="158"/>
      <c r="Q583" s="158"/>
      <c r="R583" s="158"/>
      <c r="S583" s="158"/>
      <c r="T583" s="159"/>
      <c r="AT583" s="156" t="s">
        <v>941</v>
      </c>
      <c r="AU583" s="156" t="s">
        <v>873</v>
      </c>
      <c r="AV583" s="11" t="s">
        <v>814</v>
      </c>
      <c r="AW583" s="11" t="s">
        <v>828</v>
      </c>
      <c r="AX583" s="11" t="s">
        <v>865</v>
      </c>
      <c r="AY583" s="156" t="s">
        <v>928</v>
      </c>
    </row>
    <row r="584" spans="2:65" s="12" customFormat="1">
      <c r="B584" s="160"/>
      <c r="D584" s="153" t="s">
        <v>941</v>
      </c>
      <c r="E584" s="161" t="s">
        <v>795</v>
      </c>
      <c r="F584" s="162" t="s">
        <v>1615</v>
      </c>
      <c r="H584" s="163">
        <v>13.608000000000001</v>
      </c>
      <c r="L584" s="160"/>
      <c r="M584" s="164"/>
      <c r="N584" s="165"/>
      <c r="O584" s="165"/>
      <c r="P584" s="165"/>
      <c r="Q584" s="165"/>
      <c r="R584" s="165"/>
      <c r="S584" s="165"/>
      <c r="T584" s="166"/>
      <c r="AT584" s="161" t="s">
        <v>941</v>
      </c>
      <c r="AU584" s="161" t="s">
        <v>873</v>
      </c>
      <c r="AV584" s="12" t="s">
        <v>873</v>
      </c>
      <c r="AW584" s="12" t="s">
        <v>828</v>
      </c>
      <c r="AX584" s="12" t="s">
        <v>865</v>
      </c>
      <c r="AY584" s="161" t="s">
        <v>928</v>
      </c>
    </row>
    <row r="585" spans="2:65" s="11" customFormat="1">
      <c r="B585" s="152"/>
      <c r="D585" s="153" t="s">
        <v>941</v>
      </c>
      <c r="E585" s="154" t="s">
        <v>795</v>
      </c>
      <c r="F585" s="155" t="s">
        <v>1151</v>
      </c>
      <c r="H585" s="156" t="s">
        <v>795</v>
      </c>
      <c r="L585" s="152"/>
      <c r="M585" s="157"/>
      <c r="N585" s="158"/>
      <c r="O585" s="158"/>
      <c r="P585" s="158"/>
      <c r="Q585" s="158"/>
      <c r="R585" s="158"/>
      <c r="S585" s="158"/>
      <c r="T585" s="159"/>
      <c r="AT585" s="156" t="s">
        <v>941</v>
      </c>
      <c r="AU585" s="156" t="s">
        <v>873</v>
      </c>
      <c r="AV585" s="11" t="s">
        <v>814</v>
      </c>
      <c r="AW585" s="11" t="s">
        <v>828</v>
      </c>
      <c r="AX585" s="11" t="s">
        <v>865</v>
      </c>
      <c r="AY585" s="156" t="s">
        <v>928</v>
      </c>
    </row>
    <row r="586" spans="2:65" s="12" customFormat="1">
      <c r="B586" s="160"/>
      <c r="D586" s="153" t="s">
        <v>941</v>
      </c>
      <c r="E586" s="161" t="s">
        <v>795</v>
      </c>
      <c r="F586" s="162" t="s">
        <v>1616</v>
      </c>
      <c r="H586" s="163">
        <v>17.495999999999999</v>
      </c>
      <c r="L586" s="160"/>
      <c r="M586" s="164"/>
      <c r="N586" s="165"/>
      <c r="O586" s="165"/>
      <c r="P586" s="165"/>
      <c r="Q586" s="165"/>
      <c r="R586" s="165"/>
      <c r="S586" s="165"/>
      <c r="T586" s="166"/>
      <c r="AT586" s="161" t="s">
        <v>941</v>
      </c>
      <c r="AU586" s="161" t="s">
        <v>873</v>
      </c>
      <c r="AV586" s="12" t="s">
        <v>873</v>
      </c>
      <c r="AW586" s="12" t="s">
        <v>828</v>
      </c>
      <c r="AX586" s="12" t="s">
        <v>865</v>
      </c>
      <c r="AY586" s="161" t="s">
        <v>928</v>
      </c>
    </row>
    <row r="587" spans="2:65" s="13" customFormat="1">
      <c r="B587" s="167"/>
      <c r="D587" s="168" t="s">
        <v>941</v>
      </c>
      <c r="E587" s="169" t="s">
        <v>795</v>
      </c>
      <c r="F587" s="170" t="s">
        <v>948</v>
      </c>
      <c r="H587" s="171">
        <v>31.103999999999999</v>
      </c>
      <c r="L587" s="167"/>
      <c r="M587" s="172"/>
      <c r="N587" s="173"/>
      <c r="O587" s="173"/>
      <c r="P587" s="173"/>
      <c r="Q587" s="173"/>
      <c r="R587" s="173"/>
      <c r="S587" s="173"/>
      <c r="T587" s="174"/>
      <c r="AT587" s="175" t="s">
        <v>941</v>
      </c>
      <c r="AU587" s="175" t="s">
        <v>873</v>
      </c>
      <c r="AV587" s="13" t="s">
        <v>934</v>
      </c>
      <c r="AW587" s="13" t="s">
        <v>828</v>
      </c>
      <c r="AX587" s="13" t="s">
        <v>814</v>
      </c>
      <c r="AY587" s="175" t="s">
        <v>928</v>
      </c>
    </row>
    <row r="588" spans="2:65" s="1" customFormat="1" ht="31.5" customHeight="1">
      <c r="B588" s="140"/>
      <c r="C588" s="141" t="s">
        <v>1617</v>
      </c>
      <c r="D588" s="141" t="s">
        <v>930</v>
      </c>
      <c r="E588" s="142" t="s">
        <v>1618</v>
      </c>
      <c r="F588" s="143" t="s">
        <v>1619</v>
      </c>
      <c r="G588" s="144" t="s">
        <v>998</v>
      </c>
      <c r="H588" s="145">
        <v>1.62</v>
      </c>
      <c r="I588" s="146"/>
      <c r="J588" s="146">
        <f>ROUND(I588*H588,2)</f>
        <v>0</v>
      </c>
      <c r="K588" s="143" t="s">
        <v>939</v>
      </c>
      <c r="L588" s="32"/>
      <c r="M588" s="147" t="s">
        <v>795</v>
      </c>
      <c r="N588" s="148" t="s">
        <v>836</v>
      </c>
      <c r="O588" s="149">
        <v>1.5</v>
      </c>
      <c r="P588" s="149">
        <f>O588*H588</f>
        <v>2.4300000000000002</v>
      </c>
      <c r="Q588" s="149">
        <v>0</v>
      </c>
      <c r="R588" s="149">
        <f>Q588*H588</f>
        <v>0</v>
      </c>
      <c r="S588" s="149">
        <v>7.2999999999999995E-2</v>
      </c>
      <c r="T588" s="150">
        <f>S588*H588</f>
        <v>0.11826</v>
      </c>
      <c r="AR588" s="18" t="s">
        <v>934</v>
      </c>
      <c r="AT588" s="18" t="s">
        <v>930</v>
      </c>
      <c r="AU588" s="18" t="s">
        <v>873</v>
      </c>
      <c r="AY588" s="18" t="s">
        <v>928</v>
      </c>
      <c r="BE588" s="151">
        <f>IF(N588="základní",J588,0)</f>
        <v>0</v>
      </c>
      <c r="BF588" s="151">
        <f>IF(N588="snížená",J588,0)</f>
        <v>0</v>
      </c>
      <c r="BG588" s="151">
        <f>IF(N588="zákl. přenesená",J588,0)</f>
        <v>0</v>
      </c>
      <c r="BH588" s="151">
        <f>IF(N588="sníž. přenesená",J588,0)</f>
        <v>0</v>
      </c>
      <c r="BI588" s="151">
        <f>IF(N588="nulová",J588,0)</f>
        <v>0</v>
      </c>
      <c r="BJ588" s="18" t="s">
        <v>814</v>
      </c>
      <c r="BK588" s="151">
        <f>ROUND(I588*H588,2)</f>
        <v>0</v>
      </c>
      <c r="BL588" s="18" t="s">
        <v>934</v>
      </c>
      <c r="BM588" s="18" t="s">
        <v>1620</v>
      </c>
    </row>
    <row r="589" spans="2:65" s="11" customFormat="1">
      <c r="B589" s="152"/>
      <c r="D589" s="153" t="s">
        <v>941</v>
      </c>
      <c r="E589" s="154" t="s">
        <v>795</v>
      </c>
      <c r="F589" s="155" t="s">
        <v>942</v>
      </c>
      <c r="H589" s="156" t="s">
        <v>795</v>
      </c>
      <c r="L589" s="152"/>
      <c r="M589" s="157"/>
      <c r="N589" s="158"/>
      <c r="O589" s="158"/>
      <c r="P589" s="158"/>
      <c r="Q589" s="158"/>
      <c r="R589" s="158"/>
      <c r="S589" s="158"/>
      <c r="T589" s="159"/>
      <c r="AT589" s="156" t="s">
        <v>941</v>
      </c>
      <c r="AU589" s="156" t="s">
        <v>873</v>
      </c>
      <c r="AV589" s="11" t="s">
        <v>814</v>
      </c>
      <c r="AW589" s="11" t="s">
        <v>828</v>
      </c>
      <c r="AX589" s="11" t="s">
        <v>865</v>
      </c>
      <c r="AY589" s="156" t="s">
        <v>928</v>
      </c>
    </row>
    <row r="590" spans="2:65" s="11" customFormat="1">
      <c r="B590" s="152"/>
      <c r="D590" s="153" t="s">
        <v>941</v>
      </c>
      <c r="E590" s="154" t="s">
        <v>795</v>
      </c>
      <c r="F590" s="155" t="s">
        <v>1162</v>
      </c>
      <c r="H590" s="156" t="s">
        <v>795</v>
      </c>
      <c r="L590" s="152"/>
      <c r="M590" s="157"/>
      <c r="N590" s="158"/>
      <c r="O590" s="158"/>
      <c r="P590" s="158"/>
      <c r="Q590" s="158"/>
      <c r="R590" s="158"/>
      <c r="S590" s="158"/>
      <c r="T590" s="159"/>
      <c r="AT590" s="156" t="s">
        <v>941</v>
      </c>
      <c r="AU590" s="156" t="s">
        <v>873</v>
      </c>
      <c r="AV590" s="11" t="s">
        <v>814</v>
      </c>
      <c r="AW590" s="11" t="s">
        <v>828</v>
      </c>
      <c r="AX590" s="11" t="s">
        <v>865</v>
      </c>
      <c r="AY590" s="156" t="s">
        <v>928</v>
      </c>
    </row>
    <row r="591" spans="2:65" s="12" customFormat="1">
      <c r="B591" s="160"/>
      <c r="D591" s="153" t="s">
        <v>941</v>
      </c>
      <c r="E591" s="161" t="s">
        <v>795</v>
      </c>
      <c r="F591" s="162" t="s">
        <v>1621</v>
      </c>
      <c r="H591" s="163">
        <v>0.54</v>
      </c>
      <c r="L591" s="160"/>
      <c r="M591" s="164"/>
      <c r="N591" s="165"/>
      <c r="O591" s="165"/>
      <c r="P591" s="165"/>
      <c r="Q591" s="165"/>
      <c r="R591" s="165"/>
      <c r="S591" s="165"/>
      <c r="T591" s="166"/>
      <c r="AT591" s="161" t="s">
        <v>941</v>
      </c>
      <c r="AU591" s="161" t="s">
        <v>873</v>
      </c>
      <c r="AV591" s="12" t="s">
        <v>873</v>
      </c>
      <c r="AW591" s="12" t="s">
        <v>828</v>
      </c>
      <c r="AX591" s="12" t="s">
        <v>865</v>
      </c>
      <c r="AY591" s="161" t="s">
        <v>928</v>
      </c>
    </row>
    <row r="592" spans="2:65" s="11" customFormat="1">
      <c r="B592" s="152"/>
      <c r="D592" s="153" t="s">
        <v>941</v>
      </c>
      <c r="E592" s="154" t="s">
        <v>795</v>
      </c>
      <c r="F592" s="155" t="s">
        <v>1166</v>
      </c>
      <c r="H592" s="156" t="s">
        <v>795</v>
      </c>
      <c r="L592" s="152"/>
      <c r="M592" s="157"/>
      <c r="N592" s="158"/>
      <c r="O592" s="158"/>
      <c r="P592" s="158"/>
      <c r="Q592" s="158"/>
      <c r="R592" s="158"/>
      <c r="S592" s="158"/>
      <c r="T592" s="159"/>
      <c r="AT592" s="156" t="s">
        <v>941</v>
      </c>
      <c r="AU592" s="156" t="s">
        <v>873</v>
      </c>
      <c r="AV592" s="11" t="s">
        <v>814</v>
      </c>
      <c r="AW592" s="11" t="s">
        <v>828</v>
      </c>
      <c r="AX592" s="11" t="s">
        <v>865</v>
      </c>
      <c r="AY592" s="156" t="s">
        <v>928</v>
      </c>
    </row>
    <row r="593" spans="2:65" s="12" customFormat="1">
      <c r="B593" s="160"/>
      <c r="D593" s="153" t="s">
        <v>941</v>
      </c>
      <c r="E593" s="161" t="s">
        <v>795</v>
      </c>
      <c r="F593" s="162" t="s">
        <v>1622</v>
      </c>
      <c r="H593" s="163">
        <v>1.08</v>
      </c>
      <c r="L593" s="160"/>
      <c r="M593" s="164"/>
      <c r="N593" s="165"/>
      <c r="O593" s="165"/>
      <c r="P593" s="165"/>
      <c r="Q593" s="165"/>
      <c r="R593" s="165"/>
      <c r="S593" s="165"/>
      <c r="T593" s="166"/>
      <c r="AT593" s="161" t="s">
        <v>941</v>
      </c>
      <c r="AU593" s="161" t="s">
        <v>873</v>
      </c>
      <c r="AV593" s="12" t="s">
        <v>873</v>
      </c>
      <c r="AW593" s="12" t="s">
        <v>828</v>
      </c>
      <c r="AX593" s="12" t="s">
        <v>865</v>
      </c>
      <c r="AY593" s="161" t="s">
        <v>928</v>
      </c>
    </row>
    <row r="594" spans="2:65" s="13" customFormat="1">
      <c r="B594" s="167"/>
      <c r="D594" s="168" t="s">
        <v>941</v>
      </c>
      <c r="E594" s="169" t="s">
        <v>795</v>
      </c>
      <c r="F594" s="170" t="s">
        <v>948</v>
      </c>
      <c r="H594" s="171">
        <v>1.62</v>
      </c>
      <c r="L594" s="167"/>
      <c r="M594" s="172"/>
      <c r="N594" s="173"/>
      <c r="O594" s="173"/>
      <c r="P594" s="173"/>
      <c r="Q594" s="173"/>
      <c r="R594" s="173"/>
      <c r="S594" s="173"/>
      <c r="T594" s="174"/>
      <c r="AT594" s="175" t="s">
        <v>941</v>
      </c>
      <c r="AU594" s="175" t="s">
        <v>873</v>
      </c>
      <c r="AV594" s="13" t="s">
        <v>934</v>
      </c>
      <c r="AW594" s="13" t="s">
        <v>828</v>
      </c>
      <c r="AX594" s="13" t="s">
        <v>814</v>
      </c>
      <c r="AY594" s="175" t="s">
        <v>928</v>
      </c>
    </row>
    <row r="595" spans="2:65" s="1" customFormat="1" ht="22.5" customHeight="1">
      <c r="B595" s="140"/>
      <c r="C595" s="141" t="s">
        <v>1623</v>
      </c>
      <c r="D595" s="141" t="s">
        <v>930</v>
      </c>
      <c r="E595" s="142" t="s">
        <v>1624</v>
      </c>
      <c r="F595" s="143" t="s">
        <v>1625</v>
      </c>
      <c r="G595" s="144" t="s">
        <v>1049</v>
      </c>
      <c r="H595" s="145">
        <v>4</v>
      </c>
      <c r="I595" s="146"/>
      <c r="J595" s="146">
        <f>ROUND(I595*H595,2)</f>
        <v>0</v>
      </c>
      <c r="K595" s="143" t="s">
        <v>939</v>
      </c>
      <c r="L595" s="32"/>
      <c r="M595" s="147" t="s">
        <v>795</v>
      </c>
      <c r="N595" s="148" t="s">
        <v>836</v>
      </c>
      <c r="O595" s="149">
        <v>0.13300000000000001</v>
      </c>
      <c r="P595" s="149">
        <f>O595*H595</f>
        <v>0.53200000000000003</v>
      </c>
      <c r="Q595" s="149">
        <v>0</v>
      </c>
      <c r="R595" s="149">
        <f>Q595*H595</f>
        <v>0</v>
      </c>
      <c r="S595" s="149">
        <v>1.2999999999999999E-2</v>
      </c>
      <c r="T595" s="150">
        <f>S595*H595</f>
        <v>5.1999999999999998E-2</v>
      </c>
      <c r="AR595" s="18" t="s">
        <v>934</v>
      </c>
      <c r="AT595" s="18" t="s">
        <v>930</v>
      </c>
      <c r="AU595" s="18" t="s">
        <v>873</v>
      </c>
      <c r="AY595" s="18" t="s">
        <v>928</v>
      </c>
      <c r="BE595" s="151">
        <f>IF(N595="základní",J595,0)</f>
        <v>0</v>
      </c>
      <c r="BF595" s="151">
        <f>IF(N595="snížená",J595,0)</f>
        <v>0</v>
      </c>
      <c r="BG595" s="151">
        <f>IF(N595="zákl. přenesená",J595,0)</f>
        <v>0</v>
      </c>
      <c r="BH595" s="151">
        <f>IF(N595="sníž. přenesená",J595,0)</f>
        <v>0</v>
      </c>
      <c r="BI595" s="151">
        <f>IF(N595="nulová",J595,0)</f>
        <v>0</v>
      </c>
      <c r="BJ595" s="18" t="s">
        <v>814</v>
      </c>
      <c r="BK595" s="151">
        <f>ROUND(I595*H595,2)</f>
        <v>0</v>
      </c>
      <c r="BL595" s="18" t="s">
        <v>934</v>
      </c>
      <c r="BM595" s="18" t="s">
        <v>1626</v>
      </c>
    </row>
    <row r="596" spans="2:65" s="11" customFormat="1">
      <c r="B596" s="152"/>
      <c r="D596" s="153" t="s">
        <v>941</v>
      </c>
      <c r="E596" s="154" t="s">
        <v>795</v>
      </c>
      <c r="F596" s="155" t="s">
        <v>942</v>
      </c>
      <c r="H596" s="156" t="s">
        <v>795</v>
      </c>
      <c r="L596" s="152"/>
      <c r="M596" s="157"/>
      <c r="N596" s="158"/>
      <c r="O596" s="158"/>
      <c r="P596" s="158"/>
      <c r="Q596" s="158"/>
      <c r="R596" s="158"/>
      <c r="S596" s="158"/>
      <c r="T596" s="159"/>
      <c r="AT596" s="156" t="s">
        <v>941</v>
      </c>
      <c r="AU596" s="156" t="s">
        <v>873</v>
      </c>
      <c r="AV596" s="11" t="s">
        <v>814</v>
      </c>
      <c r="AW596" s="11" t="s">
        <v>828</v>
      </c>
      <c r="AX596" s="11" t="s">
        <v>865</v>
      </c>
      <c r="AY596" s="156" t="s">
        <v>928</v>
      </c>
    </row>
    <row r="597" spans="2:65" s="11" customFormat="1">
      <c r="B597" s="152"/>
      <c r="D597" s="153" t="s">
        <v>941</v>
      </c>
      <c r="E597" s="154" t="s">
        <v>795</v>
      </c>
      <c r="F597" s="155" t="s">
        <v>1627</v>
      </c>
      <c r="H597" s="156" t="s">
        <v>795</v>
      </c>
      <c r="L597" s="152"/>
      <c r="M597" s="157"/>
      <c r="N597" s="158"/>
      <c r="O597" s="158"/>
      <c r="P597" s="158"/>
      <c r="Q597" s="158"/>
      <c r="R597" s="158"/>
      <c r="S597" s="158"/>
      <c r="T597" s="159"/>
      <c r="AT597" s="156" t="s">
        <v>941</v>
      </c>
      <c r="AU597" s="156" t="s">
        <v>873</v>
      </c>
      <c r="AV597" s="11" t="s">
        <v>814</v>
      </c>
      <c r="AW597" s="11" t="s">
        <v>828</v>
      </c>
      <c r="AX597" s="11" t="s">
        <v>865</v>
      </c>
      <c r="AY597" s="156" t="s">
        <v>928</v>
      </c>
    </row>
    <row r="598" spans="2:65" s="12" customFormat="1">
      <c r="B598" s="160"/>
      <c r="D598" s="168" t="s">
        <v>941</v>
      </c>
      <c r="E598" s="176" t="s">
        <v>795</v>
      </c>
      <c r="F598" s="177" t="s">
        <v>1628</v>
      </c>
      <c r="H598" s="178">
        <v>4</v>
      </c>
      <c r="L598" s="160"/>
      <c r="M598" s="164"/>
      <c r="N598" s="165"/>
      <c r="O598" s="165"/>
      <c r="P598" s="165"/>
      <c r="Q598" s="165"/>
      <c r="R598" s="165"/>
      <c r="S598" s="165"/>
      <c r="T598" s="166"/>
      <c r="AT598" s="161" t="s">
        <v>941</v>
      </c>
      <c r="AU598" s="161" t="s">
        <v>873</v>
      </c>
      <c r="AV598" s="12" t="s">
        <v>873</v>
      </c>
      <c r="AW598" s="12" t="s">
        <v>828</v>
      </c>
      <c r="AX598" s="12" t="s">
        <v>814</v>
      </c>
      <c r="AY598" s="161" t="s">
        <v>928</v>
      </c>
    </row>
    <row r="599" spans="2:65" s="1" customFormat="1" ht="31.5" customHeight="1">
      <c r="B599" s="140"/>
      <c r="C599" s="141" t="s">
        <v>1629</v>
      </c>
      <c r="D599" s="141" t="s">
        <v>930</v>
      </c>
      <c r="E599" s="142" t="s">
        <v>1630</v>
      </c>
      <c r="F599" s="143" t="s">
        <v>1631</v>
      </c>
      <c r="G599" s="144" t="s">
        <v>1049</v>
      </c>
      <c r="H599" s="145">
        <v>10.8</v>
      </c>
      <c r="I599" s="146"/>
      <c r="J599" s="146">
        <f>ROUND(I599*H599,2)</f>
        <v>0</v>
      </c>
      <c r="K599" s="143" t="s">
        <v>939</v>
      </c>
      <c r="L599" s="32"/>
      <c r="M599" s="147" t="s">
        <v>795</v>
      </c>
      <c r="N599" s="148" t="s">
        <v>836</v>
      </c>
      <c r="O599" s="149">
        <v>0.38200000000000001</v>
      </c>
      <c r="P599" s="149">
        <f>O599*H599</f>
        <v>4.1256000000000004</v>
      </c>
      <c r="Q599" s="149">
        <v>0</v>
      </c>
      <c r="R599" s="149">
        <f>Q599*H599</f>
        <v>0</v>
      </c>
      <c r="S599" s="149">
        <v>1.9E-2</v>
      </c>
      <c r="T599" s="150">
        <f>S599*H599</f>
        <v>0.20520000000000002</v>
      </c>
      <c r="AR599" s="18" t="s">
        <v>934</v>
      </c>
      <c r="AT599" s="18" t="s">
        <v>930</v>
      </c>
      <c r="AU599" s="18" t="s">
        <v>873</v>
      </c>
      <c r="AY599" s="18" t="s">
        <v>928</v>
      </c>
      <c r="BE599" s="151">
        <f>IF(N599="základní",J599,0)</f>
        <v>0</v>
      </c>
      <c r="BF599" s="151">
        <f>IF(N599="snížená",J599,0)</f>
        <v>0</v>
      </c>
      <c r="BG599" s="151">
        <f>IF(N599="zákl. přenesená",J599,0)</f>
        <v>0</v>
      </c>
      <c r="BH599" s="151">
        <f>IF(N599="sníž. přenesená",J599,0)</f>
        <v>0</v>
      </c>
      <c r="BI599" s="151">
        <f>IF(N599="nulová",J599,0)</f>
        <v>0</v>
      </c>
      <c r="BJ599" s="18" t="s">
        <v>814</v>
      </c>
      <c r="BK599" s="151">
        <f>ROUND(I599*H599,2)</f>
        <v>0</v>
      </c>
      <c r="BL599" s="18" t="s">
        <v>934</v>
      </c>
      <c r="BM599" s="18" t="s">
        <v>1632</v>
      </c>
    </row>
    <row r="600" spans="2:65" s="11" customFormat="1">
      <c r="B600" s="152"/>
      <c r="D600" s="153" t="s">
        <v>941</v>
      </c>
      <c r="E600" s="154" t="s">
        <v>795</v>
      </c>
      <c r="F600" s="155" t="s">
        <v>974</v>
      </c>
      <c r="H600" s="156" t="s">
        <v>795</v>
      </c>
      <c r="L600" s="152"/>
      <c r="M600" s="157"/>
      <c r="N600" s="158"/>
      <c r="O600" s="158"/>
      <c r="P600" s="158"/>
      <c r="Q600" s="158"/>
      <c r="R600" s="158"/>
      <c r="S600" s="158"/>
      <c r="T600" s="159"/>
      <c r="AT600" s="156" t="s">
        <v>941</v>
      </c>
      <c r="AU600" s="156" t="s">
        <v>873</v>
      </c>
      <c r="AV600" s="11" t="s">
        <v>814</v>
      </c>
      <c r="AW600" s="11" t="s">
        <v>828</v>
      </c>
      <c r="AX600" s="11" t="s">
        <v>865</v>
      </c>
      <c r="AY600" s="156" t="s">
        <v>928</v>
      </c>
    </row>
    <row r="601" spans="2:65" s="11" customFormat="1">
      <c r="B601" s="152"/>
      <c r="D601" s="153" t="s">
        <v>941</v>
      </c>
      <c r="E601" s="154" t="s">
        <v>795</v>
      </c>
      <c r="F601" s="155" t="s">
        <v>1633</v>
      </c>
      <c r="H601" s="156" t="s">
        <v>795</v>
      </c>
      <c r="L601" s="152"/>
      <c r="M601" s="157"/>
      <c r="N601" s="158"/>
      <c r="O601" s="158"/>
      <c r="P601" s="158"/>
      <c r="Q601" s="158"/>
      <c r="R601" s="158"/>
      <c r="S601" s="158"/>
      <c r="T601" s="159"/>
      <c r="AT601" s="156" t="s">
        <v>941</v>
      </c>
      <c r="AU601" s="156" t="s">
        <v>873</v>
      </c>
      <c r="AV601" s="11" t="s">
        <v>814</v>
      </c>
      <c r="AW601" s="11" t="s">
        <v>828</v>
      </c>
      <c r="AX601" s="11" t="s">
        <v>865</v>
      </c>
      <c r="AY601" s="156" t="s">
        <v>928</v>
      </c>
    </row>
    <row r="602" spans="2:65" s="12" customFormat="1">
      <c r="B602" s="160"/>
      <c r="D602" s="168" t="s">
        <v>941</v>
      </c>
      <c r="E602" s="176" t="s">
        <v>795</v>
      </c>
      <c r="F602" s="177" t="s">
        <v>1634</v>
      </c>
      <c r="H602" s="178">
        <v>10.8</v>
      </c>
      <c r="L602" s="160"/>
      <c r="M602" s="164"/>
      <c r="N602" s="165"/>
      <c r="O602" s="165"/>
      <c r="P602" s="165"/>
      <c r="Q602" s="165"/>
      <c r="R602" s="165"/>
      <c r="S602" s="165"/>
      <c r="T602" s="166"/>
      <c r="AT602" s="161" t="s">
        <v>941</v>
      </c>
      <c r="AU602" s="161" t="s">
        <v>873</v>
      </c>
      <c r="AV602" s="12" t="s">
        <v>873</v>
      </c>
      <c r="AW602" s="12" t="s">
        <v>828</v>
      </c>
      <c r="AX602" s="12" t="s">
        <v>814</v>
      </c>
      <c r="AY602" s="161" t="s">
        <v>928</v>
      </c>
    </row>
    <row r="603" spans="2:65" s="1" customFormat="1" ht="22.5" customHeight="1">
      <c r="B603" s="140"/>
      <c r="C603" s="141" t="s">
        <v>1635</v>
      </c>
      <c r="D603" s="141" t="s">
        <v>930</v>
      </c>
      <c r="E603" s="142" t="s">
        <v>1636</v>
      </c>
      <c r="F603" s="143" t="s">
        <v>1637</v>
      </c>
      <c r="G603" s="144" t="s">
        <v>1049</v>
      </c>
      <c r="H603" s="145">
        <v>21</v>
      </c>
      <c r="I603" s="146"/>
      <c r="J603" s="146">
        <f>ROUND(I603*H603,2)</f>
        <v>0</v>
      </c>
      <c r="K603" s="143" t="s">
        <v>939</v>
      </c>
      <c r="L603" s="32"/>
      <c r="M603" s="147" t="s">
        <v>795</v>
      </c>
      <c r="N603" s="148" t="s">
        <v>836</v>
      </c>
      <c r="O603" s="149">
        <v>0.27500000000000002</v>
      </c>
      <c r="P603" s="149">
        <f>O603*H603</f>
        <v>5.7750000000000004</v>
      </c>
      <c r="Q603" s="149">
        <v>1.0000000000000001E-5</v>
      </c>
      <c r="R603" s="149">
        <f>Q603*H603</f>
        <v>2.1000000000000001E-4</v>
      </c>
      <c r="S603" s="149">
        <v>0</v>
      </c>
      <c r="T603" s="150">
        <f>S603*H603</f>
        <v>0</v>
      </c>
      <c r="AR603" s="18" t="s">
        <v>934</v>
      </c>
      <c r="AT603" s="18" t="s">
        <v>930</v>
      </c>
      <c r="AU603" s="18" t="s">
        <v>873</v>
      </c>
      <c r="AY603" s="18" t="s">
        <v>928</v>
      </c>
      <c r="BE603" s="151">
        <f>IF(N603="základní",J603,0)</f>
        <v>0</v>
      </c>
      <c r="BF603" s="151">
        <f>IF(N603="snížená",J603,0)</f>
        <v>0</v>
      </c>
      <c r="BG603" s="151">
        <f>IF(N603="zákl. přenesená",J603,0)</f>
        <v>0</v>
      </c>
      <c r="BH603" s="151">
        <f>IF(N603="sníž. přenesená",J603,0)</f>
        <v>0</v>
      </c>
      <c r="BI603" s="151">
        <f>IF(N603="nulová",J603,0)</f>
        <v>0</v>
      </c>
      <c r="BJ603" s="18" t="s">
        <v>814</v>
      </c>
      <c r="BK603" s="151">
        <f>ROUND(I603*H603,2)</f>
        <v>0</v>
      </c>
      <c r="BL603" s="18" t="s">
        <v>934</v>
      </c>
      <c r="BM603" s="18" t="s">
        <v>1638</v>
      </c>
    </row>
    <row r="604" spans="2:65" s="11" customFormat="1">
      <c r="B604" s="152"/>
      <c r="D604" s="153" t="s">
        <v>941</v>
      </c>
      <c r="E604" s="154" t="s">
        <v>795</v>
      </c>
      <c r="F604" s="155" t="s">
        <v>1061</v>
      </c>
      <c r="H604" s="156" t="s">
        <v>795</v>
      </c>
      <c r="L604" s="152"/>
      <c r="M604" s="157"/>
      <c r="N604" s="158"/>
      <c r="O604" s="158"/>
      <c r="P604" s="158"/>
      <c r="Q604" s="158"/>
      <c r="R604" s="158"/>
      <c r="S604" s="158"/>
      <c r="T604" s="159"/>
      <c r="AT604" s="156" t="s">
        <v>941</v>
      </c>
      <c r="AU604" s="156" t="s">
        <v>873</v>
      </c>
      <c r="AV604" s="11" t="s">
        <v>814</v>
      </c>
      <c r="AW604" s="11" t="s">
        <v>828</v>
      </c>
      <c r="AX604" s="11" t="s">
        <v>865</v>
      </c>
      <c r="AY604" s="156" t="s">
        <v>928</v>
      </c>
    </row>
    <row r="605" spans="2:65" s="11" customFormat="1">
      <c r="B605" s="152"/>
      <c r="D605" s="153" t="s">
        <v>941</v>
      </c>
      <c r="E605" s="154" t="s">
        <v>795</v>
      </c>
      <c r="F605" s="155" t="s">
        <v>1639</v>
      </c>
      <c r="H605" s="156" t="s">
        <v>795</v>
      </c>
      <c r="L605" s="152"/>
      <c r="M605" s="157"/>
      <c r="N605" s="158"/>
      <c r="O605" s="158"/>
      <c r="P605" s="158"/>
      <c r="Q605" s="158"/>
      <c r="R605" s="158"/>
      <c r="S605" s="158"/>
      <c r="T605" s="159"/>
      <c r="AT605" s="156" t="s">
        <v>941</v>
      </c>
      <c r="AU605" s="156" t="s">
        <v>873</v>
      </c>
      <c r="AV605" s="11" t="s">
        <v>814</v>
      </c>
      <c r="AW605" s="11" t="s">
        <v>828</v>
      </c>
      <c r="AX605" s="11" t="s">
        <v>865</v>
      </c>
      <c r="AY605" s="156" t="s">
        <v>928</v>
      </c>
    </row>
    <row r="606" spans="2:65" s="12" customFormat="1">
      <c r="B606" s="160"/>
      <c r="D606" s="168" t="s">
        <v>941</v>
      </c>
      <c r="E606" s="176" t="s">
        <v>795</v>
      </c>
      <c r="F606" s="177" t="s">
        <v>1640</v>
      </c>
      <c r="H606" s="178">
        <v>21</v>
      </c>
      <c r="L606" s="160"/>
      <c r="M606" s="164"/>
      <c r="N606" s="165"/>
      <c r="O606" s="165"/>
      <c r="P606" s="165"/>
      <c r="Q606" s="165"/>
      <c r="R606" s="165"/>
      <c r="S606" s="165"/>
      <c r="T606" s="166"/>
      <c r="AT606" s="161" t="s">
        <v>941</v>
      </c>
      <c r="AU606" s="161" t="s">
        <v>873</v>
      </c>
      <c r="AV606" s="12" t="s">
        <v>873</v>
      </c>
      <c r="AW606" s="12" t="s">
        <v>828</v>
      </c>
      <c r="AX606" s="12" t="s">
        <v>814</v>
      </c>
      <c r="AY606" s="161" t="s">
        <v>928</v>
      </c>
    </row>
    <row r="607" spans="2:65" s="1" customFormat="1" ht="31.5" customHeight="1">
      <c r="B607" s="140"/>
      <c r="C607" s="141" t="s">
        <v>1641</v>
      </c>
      <c r="D607" s="141" t="s">
        <v>930</v>
      </c>
      <c r="E607" s="142" t="s">
        <v>1642</v>
      </c>
      <c r="F607" s="143" t="s">
        <v>1643</v>
      </c>
      <c r="G607" s="144" t="s">
        <v>1049</v>
      </c>
      <c r="H607" s="145">
        <v>0.8</v>
      </c>
      <c r="I607" s="146"/>
      <c r="J607" s="146">
        <f>ROUND(I607*H607,2)</f>
        <v>0</v>
      </c>
      <c r="K607" s="143" t="s">
        <v>939</v>
      </c>
      <c r="L607" s="32"/>
      <c r="M607" s="147" t="s">
        <v>795</v>
      </c>
      <c r="N607" s="148" t="s">
        <v>836</v>
      </c>
      <c r="O607" s="149">
        <v>1.5</v>
      </c>
      <c r="P607" s="149">
        <f>O607*H607</f>
        <v>1.2000000000000002</v>
      </c>
      <c r="Q607" s="149">
        <v>9.6000000000000002E-4</v>
      </c>
      <c r="R607" s="149">
        <f>Q607*H607</f>
        <v>7.6800000000000002E-4</v>
      </c>
      <c r="S607" s="149">
        <v>3.1E-2</v>
      </c>
      <c r="T607" s="150">
        <f>S607*H607</f>
        <v>2.4800000000000003E-2</v>
      </c>
      <c r="AR607" s="18" t="s">
        <v>934</v>
      </c>
      <c r="AT607" s="18" t="s">
        <v>930</v>
      </c>
      <c r="AU607" s="18" t="s">
        <v>873</v>
      </c>
      <c r="AY607" s="18" t="s">
        <v>928</v>
      </c>
      <c r="BE607" s="151">
        <f>IF(N607="základní",J607,0)</f>
        <v>0</v>
      </c>
      <c r="BF607" s="151">
        <f>IF(N607="snížená",J607,0)</f>
        <v>0</v>
      </c>
      <c r="BG607" s="151">
        <f>IF(N607="zákl. přenesená",J607,0)</f>
        <v>0</v>
      </c>
      <c r="BH607" s="151">
        <f>IF(N607="sníž. přenesená",J607,0)</f>
        <v>0</v>
      </c>
      <c r="BI607" s="151">
        <f>IF(N607="nulová",J607,0)</f>
        <v>0</v>
      </c>
      <c r="BJ607" s="18" t="s">
        <v>814</v>
      </c>
      <c r="BK607" s="151">
        <f>ROUND(I607*H607,2)</f>
        <v>0</v>
      </c>
      <c r="BL607" s="18" t="s">
        <v>934</v>
      </c>
      <c r="BM607" s="18" t="s">
        <v>1644</v>
      </c>
    </row>
    <row r="608" spans="2:65" s="11" customFormat="1">
      <c r="B608" s="152"/>
      <c r="D608" s="153" t="s">
        <v>941</v>
      </c>
      <c r="E608" s="154" t="s">
        <v>795</v>
      </c>
      <c r="F608" s="155" t="s">
        <v>1645</v>
      </c>
      <c r="H608" s="156" t="s">
        <v>795</v>
      </c>
      <c r="L608" s="152"/>
      <c r="M608" s="157"/>
      <c r="N608" s="158"/>
      <c r="O608" s="158"/>
      <c r="P608" s="158"/>
      <c r="Q608" s="158"/>
      <c r="R608" s="158"/>
      <c r="S608" s="158"/>
      <c r="T608" s="159"/>
      <c r="AT608" s="156" t="s">
        <v>941</v>
      </c>
      <c r="AU608" s="156" t="s">
        <v>873</v>
      </c>
      <c r="AV608" s="11" t="s">
        <v>814</v>
      </c>
      <c r="AW608" s="11" t="s">
        <v>828</v>
      </c>
      <c r="AX608" s="11" t="s">
        <v>865</v>
      </c>
      <c r="AY608" s="156" t="s">
        <v>928</v>
      </c>
    </row>
    <row r="609" spans="2:65" s="11" customFormat="1">
      <c r="B609" s="152"/>
      <c r="D609" s="153" t="s">
        <v>941</v>
      </c>
      <c r="E609" s="154" t="s">
        <v>795</v>
      </c>
      <c r="F609" s="155" t="s">
        <v>1646</v>
      </c>
      <c r="H609" s="156" t="s">
        <v>795</v>
      </c>
      <c r="L609" s="152"/>
      <c r="M609" s="157"/>
      <c r="N609" s="158"/>
      <c r="O609" s="158"/>
      <c r="P609" s="158"/>
      <c r="Q609" s="158"/>
      <c r="R609" s="158"/>
      <c r="S609" s="158"/>
      <c r="T609" s="159"/>
      <c r="AT609" s="156" t="s">
        <v>941</v>
      </c>
      <c r="AU609" s="156" t="s">
        <v>873</v>
      </c>
      <c r="AV609" s="11" t="s">
        <v>814</v>
      </c>
      <c r="AW609" s="11" t="s">
        <v>828</v>
      </c>
      <c r="AX609" s="11" t="s">
        <v>865</v>
      </c>
      <c r="AY609" s="156" t="s">
        <v>928</v>
      </c>
    </row>
    <row r="610" spans="2:65" s="12" customFormat="1">
      <c r="B610" s="160"/>
      <c r="D610" s="168" t="s">
        <v>941</v>
      </c>
      <c r="E610" s="176" t="s">
        <v>795</v>
      </c>
      <c r="F610" s="177" t="s">
        <v>1647</v>
      </c>
      <c r="H610" s="178">
        <v>0.8</v>
      </c>
      <c r="L610" s="160"/>
      <c r="M610" s="164"/>
      <c r="N610" s="165"/>
      <c r="O610" s="165"/>
      <c r="P610" s="165"/>
      <c r="Q610" s="165"/>
      <c r="R610" s="165"/>
      <c r="S610" s="165"/>
      <c r="T610" s="166"/>
      <c r="AT610" s="161" t="s">
        <v>941</v>
      </c>
      <c r="AU610" s="161" t="s">
        <v>873</v>
      </c>
      <c r="AV610" s="12" t="s">
        <v>873</v>
      </c>
      <c r="AW610" s="12" t="s">
        <v>828</v>
      </c>
      <c r="AX610" s="12" t="s">
        <v>814</v>
      </c>
      <c r="AY610" s="161" t="s">
        <v>928</v>
      </c>
    </row>
    <row r="611" spans="2:65" s="1" customFormat="1" ht="31.5" customHeight="1">
      <c r="B611" s="140"/>
      <c r="C611" s="141" t="s">
        <v>1648</v>
      </c>
      <c r="D611" s="141" t="s">
        <v>930</v>
      </c>
      <c r="E611" s="142" t="s">
        <v>1649</v>
      </c>
      <c r="F611" s="143" t="s">
        <v>1650</v>
      </c>
      <c r="G611" s="144" t="s">
        <v>1049</v>
      </c>
      <c r="H611" s="145">
        <v>1.5</v>
      </c>
      <c r="I611" s="146"/>
      <c r="J611" s="146">
        <f>ROUND(I611*H611,2)</f>
        <v>0</v>
      </c>
      <c r="K611" s="143" t="s">
        <v>939</v>
      </c>
      <c r="L611" s="32"/>
      <c r="M611" s="147" t="s">
        <v>795</v>
      </c>
      <c r="N611" s="148" t="s">
        <v>836</v>
      </c>
      <c r="O611" s="149">
        <v>3.2</v>
      </c>
      <c r="P611" s="149">
        <f>O611*H611</f>
        <v>4.8000000000000007</v>
      </c>
      <c r="Q611" s="149">
        <v>3.0899999999999999E-3</v>
      </c>
      <c r="R611" s="149">
        <f>Q611*H611</f>
        <v>4.6350000000000002E-3</v>
      </c>
      <c r="S611" s="149">
        <v>0.126</v>
      </c>
      <c r="T611" s="150">
        <f>S611*H611</f>
        <v>0.189</v>
      </c>
      <c r="AR611" s="18" t="s">
        <v>934</v>
      </c>
      <c r="AT611" s="18" t="s">
        <v>930</v>
      </c>
      <c r="AU611" s="18" t="s">
        <v>873</v>
      </c>
      <c r="AY611" s="18" t="s">
        <v>928</v>
      </c>
      <c r="BE611" s="151">
        <f>IF(N611="základní",J611,0)</f>
        <v>0</v>
      </c>
      <c r="BF611" s="151">
        <f>IF(N611="snížená",J611,0)</f>
        <v>0</v>
      </c>
      <c r="BG611" s="151">
        <f>IF(N611="zákl. přenesená",J611,0)</f>
        <v>0</v>
      </c>
      <c r="BH611" s="151">
        <f>IF(N611="sníž. přenesená",J611,0)</f>
        <v>0</v>
      </c>
      <c r="BI611" s="151">
        <f>IF(N611="nulová",J611,0)</f>
        <v>0</v>
      </c>
      <c r="BJ611" s="18" t="s">
        <v>814</v>
      </c>
      <c r="BK611" s="151">
        <f>ROUND(I611*H611,2)</f>
        <v>0</v>
      </c>
      <c r="BL611" s="18" t="s">
        <v>934</v>
      </c>
      <c r="BM611" s="18" t="s">
        <v>1651</v>
      </c>
    </row>
    <row r="612" spans="2:65" s="11" customFormat="1">
      <c r="B612" s="152"/>
      <c r="D612" s="153" t="s">
        <v>941</v>
      </c>
      <c r="E612" s="154" t="s">
        <v>795</v>
      </c>
      <c r="F612" s="155" t="s">
        <v>986</v>
      </c>
      <c r="H612" s="156" t="s">
        <v>795</v>
      </c>
      <c r="L612" s="152"/>
      <c r="M612" s="157"/>
      <c r="N612" s="158"/>
      <c r="O612" s="158"/>
      <c r="P612" s="158"/>
      <c r="Q612" s="158"/>
      <c r="R612" s="158"/>
      <c r="S612" s="158"/>
      <c r="T612" s="159"/>
      <c r="AT612" s="156" t="s">
        <v>941</v>
      </c>
      <c r="AU612" s="156" t="s">
        <v>873</v>
      </c>
      <c r="AV612" s="11" t="s">
        <v>814</v>
      </c>
      <c r="AW612" s="11" t="s">
        <v>828</v>
      </c>
      <c r="AX612" s="11" t="s">
        <v>865</v>
      </c>
      <c r="AY612" s="156" t="s">
        <v>928</v>
      </c>
    </row>
    <row r="613" spans="2:65" s="11" customFormat="1">
      <c r="B613" s="152"/>
      <c r="D613" s="153" t="s">
        <v>941</v>
      </c>
      <c r="E613" s="154" t="s">
        <v>795</v>
      </c>
      <c r="F613" s="155" t="s">
        <v>1652</v>
      </c>
      <c r="H613" s="156" t="s">
        <v>795</v>
      </c>
      <c r="L613" s="152"/>
      <c r="M613" s="157"/>
      <c r="N613" s="158"/>
      <c r="O613" s="158"/>
      <c r="P613" s="158"/>
      <c r="Q613" s="158"/>
      <c r="R613" s="158"/>
      <c r="S613" s="158"/>
      <c r="T613" s="159"/>
      <c r="AT613" s="156" t="s">
        <v>941</v>
      </c>
      <c r="AU613" s="156" t="s">
        <v>873</v>
      </c>
      <c r="AV613" s="11" t="s">
        <v>814</v>
      </c>
      <c r="AW613" s="11" t="s">
        <v>828</v>
      </c>
      <c r="AX613" s="11" t="s">
        <v>865</v>
      </c>
      <c r="AY613" s="156" t="s">
        <v>928</v>
      </c>
    </row>
    <row r="614" spans="2:65" s="12" customFormat="1">
      <c r="B614" s="160"/>
      <c r="D614" s="168" t="s">
        <v>941</v>
      </c>
      <c r="E614" s="176" t="s">
        <v>795</v>
      </c>
      <c r="F614" s="177" t="s">
        <v>1653</v>
      </c>
      <c r="H614" s="178">
        <v>1.5</v>
      </c>
      <c r="L614" s="160"/>
      <c r="M614" s="164"/>
      <c r="N614" s="165"/>
      <c r="O614" s="165"/>
      <c r="P614" s="165"/>
      <c r="Q614" s="165"/>
      <c r="R614" s="165"/>
      <c r="S614" s="165"/>
      <c r="T614" s="166"/>
      <c r="AT614" s="161" t="s">
        <v>941</v>
      </c>
      <c r="AU614" s="161" t="s">
        <v>873</v>
      </c>
      <c r="AV614" s="12" t="s">
        <v>873</v>
      </c>
      <c r="AW614" s="12" t="s">
        <v>828</v>
      </c>
      <c r="AX614" s="12" t="s">
        <v>814</v>
      </c>
      <c r="AY614" s="161" t="s">
        <v>928</v>
      </c>
    </row>
    <row r="615" spans="2:65" s="1" customFormat="1" ht="31.5" customHeight="1">
      <c r="B615" s="140"/>
      <c r="C615" s="141" t="s">
        <v>1654</v>
      </c>
      <c r="D615" s="141" t="s">
        <v>930</v>
      </c>
      <c r="E615" s="142" t="s">
        <v>1655</v>
      </c>
      <c r="F615" s="143" t="s">
        <v>1656</v>
      </c>
      <c r="G615" s="144" t="s">
        <v>998</v>
      </c>
      <c r="H615" s="145">
        <v>53.65</v>
      </c>
      <c r="I615" s="146"/>
      <c r="J615" s="146">
        <f>ROUND(I615*H615,2)</f>
        <v>0</v>
      </c>
      <c r="K615" s="143" t="s">
        <v>939</v>
      </c>
      <c r="L615" s="32"/>
      <c r="M615" s="147" t="s">
        <v>795</v>
      </c>
      <c r="N615" s="148" t="s">
        <v>836</v>
      </c>
      <c r="O615" s="149">
        <v>0.33</v>
      </c>
      <c r="P615" s="149">
        <f>O615*H615</f>
        <v>17.704499999999999</v>
      </c>
      <c r="Q615" s="149">
        <v>0</v>
      </c>
      <c r="R615" s="149">
        <f>Q615*H615</f>
        <v>0</v>
      </c>
      <c r="S615" s="149">
        <v>0.05</v>
      </c>
      <c r="T615" s="150">
        <f>S615*H615</f>
        <v>2.6825000000000001</v>
      </c>
      <c r="AR615" s="18" t="s">
        <v>934</v>
      </c>
      <c r="AT615" s="18" t="s">
        <v>930</v>
      </c>
      <c r="AU615" s="18" t="s">
        <v>873</v>
      </c>
      <c r="AY615" s="18" t="s">
        <v>928</v>
      </c>
      <c r="BE615" s="151">
        <f>IF(N615="základní",J615,0)</f>
        <v>0</v>
      </c>
      <c r="BF615" s="151">
        <f>IF(N615="snížená",J615,0)</f>
        <v>0</v>
      </c>
      <c r="BG615" s="151">
        <f>IF(N615="zákl. přenesená",J615,0)</f>
        <v>0</v>
      </c>
      <c r="BH615" s="151">
        <f>IF(N615="sníž. přenesená",J615,0)</f>
        <v>0</v>
      </c>
      <c r="BI615" s="151">
        <f>IF(N615="nulová",J615,0)</f>
        <v>0</v>
      </c>
      <c r="BJ615" s="18" t="s">
        <v>814</v>
      </c>
      <c r="BK615" s="151">
        <f>ROUND(I615*H615,2)</f>
        <v>0</v>
      </c>
      <c r="BL615" s="18" t="s">
        <v>934</v>
      </c>
      <c r="BM615" s="18" t="s">
        <v>1657</v>
      </c>
    </row>
    <row r="616" spans="2:65" s="11" customFormat="1">
      <c r="B616" s="152"/>
      <c r="D616" s="153" t="s">
        <v>941</v>
      </c>
      <c r="E616" s="154" t="s">
        <v>795</v>
      </c>
      <c r="F616" s="155" t="s">
        <v>942</v>
      </c>
      <c r="H616" s="156" t="s">
        <v>795</v>
      </c>
      <c r="L616" s="152"/>
      <c r="M616" s="157"/>
      <c r="N616" s="158"/>
      <c r="O616" s="158"/>
      <c r="P616" s="158"/>
      <c r="Q616" s="158"/>
      <c r="R616" s="158"/>
      <c r="S616" s="158"/>
      <c r="T616" s="159"/>
      <c r="AT616" s="156" t="s">
        <v>941</v>
      </c>
      <c r="AU616" s="156" t="s">
        <v>873</v>
      </c>
      <c r="AV616" s="11" t="s">
        <v>814</v>
      </c>
      <c r="AW616" s="11" t="s">
        <v>828</v>
      </c>
      <c r="AX616" s="11" t="s">
        <v>865</v>
      </c>
      <c r="AY616" s="156" t="s">
        <v>928</v>
      </c>
    </row>
    <row r="617" spans="2:65" s="12" customFormat="1">
      <c r="B617" s="160"/>
      <c r="D617" s="168" t="s">
        <v>941</v>
      </c>
      <c r="E617" s="176" t="s">
        <v>795</v>
      </c>
      <c r="F617" s="177" t="s">
        <v>1577</v>
      </c>
      <c r="H617" s="178">
        <v>53.65</v>
      </c>
      <c r="L617" s="160"/>
      <c r="M617" s="164"/>
      <c r="N617" s="165"/>
      <c r="O617" s="165"/>
      <c r="P617" s="165"/>
      <c r="Q617" s="165"/>
      <c r="R617" s="165"/>
      <c r="S617" s="165"/>
      <c r="T617" s="166"/>
      <c r="AT617" s="161" t="s">
        <v>941</v>
      </c>
      <c r="AU617" s="161" t="s">
        <v>873</v>
      </c>
      <c r="AV617" s="12" t="s">
        <v>873</v>
      </c>
      <c r="AW617" s="12" t="s">
        <v>828</v>
      </c>
      <c r="AX617" s="12" t="s">
        <v>814</v>
      </c>
      <c r="AY617" s="161" t="s">
        <v>928</v>
      </c>
    </row>
    <row r="618" spans="2:65" s="1" customFormat="1" ht="31.5" customHeight="1">
      <c r="B618" s="140"/>
      <c r="C618" s="141" t="s">
        <v>1658</v>
      </c>
      <c r="D618" s="141" t="s">
        <v>930</v>
      </c>
      <c r="E618" s="142" t="s">
        <v>1659</v>
      </c>
      <c r="F618" s="143" t="s">
        <v>1660</v>
      </c>
      <c r="G618" s="144" t="s">
        <v>998</v>
      </c>
      <c r="H618" s="145">
        <v>102.49</v>
      </c>
      <c r="I618" s="146"/>
      <c r="J618" s="146">
        <f>ROUND(I618*H618,2)</f>
        <v>0</v>
      </c>
      <c r="K618" s="143" t="s">
        <v>939</v>
      </c>
      <c r="L618" s="32"/>
      <c r="M618" s="147" t="s">
        <v>795</v>
      </c>
      <c r="N618" s="148" t="s">
        <v>836</v>
      </c>
      <c r="O618" s="149">
        <v>0.26</v>
      </c>
      <c r="P618" s="149">
        <f>O618*H618</f>
        <v>26.647400000000001</v>
      </c>
      <c r="Q618" s="149">
        <v>0</v>
      </c>
      <c r="R618" s="149">
        <f>Q618*H618</f>
        <v>0</v>
      </c>
      <c r="S618" s="149">
        <v>4.5999999999999999E-2</v>
      </c>
      <c r="T618" s="150">
        <f>S618*H618</f>
        <v>4.7145399999999995</v>
      </c>
      <c r="AR618" s="18" t="s">
        <v>934</v>
      </c>
      <c r="AT618" s="18" t="s">
        <v>930</v>
      </c>
      <c r="AU618" s="18" t="s">
        <v>873</v>
      </c>
      <c r="AY618" s="18" t="s">
        <v>928</v>
      </c>
      <c r="BE618" s="151">
        <f>IF(N618="základní",J618,0)</f>
        <v>0</v>
      </c>
      <c r="BF618" s="151">
        <f>IF(N618="snížená",J618,0)</f>
        <v>0</v>
      </c>
      <c r="BG618" s="151">
        <f>IF(N618="zákl. přenesená",J618,0)</f>
        <v>0</v>
      </c>
      <c r="BH618" s="151">
        <f>IF(N618="sníž. přenesená",J618,0)</f>
        <v>0</v>
      </c>
      <c r="BI618" s="151">
        <f>IF(N618="nulová",J618,0)</f>
        <v>0</v>
      </c>
      <c r="BJ618" s="18" t="s">
        <v>814</v>
      </c>
      <c r="BK618" s="151">
        <f>ROUND(I618*H618,2)</f>
        <v>0</v>
      </c>
      <c r="BL618" s="18" t="s">
        <v>934</v>
      </c>
      <c r="BM618" s="18" t="s">
        <v>1661</v>
      </c>
    </row>
    <row r="619" spans="2:65" s="11" customFormat="1">
      <c r="B619" s="152"/>
      <c r="D619" s="153" t="s">
        <v>941</v>
      </c>
      <c r="E619" s="154" t="s">
        <v>795</v>
      </c>
      <c r="F619" s="155" t="s">
        <v>942</v>
      </c>
      <c r="H619" s="156" t="s">
        <v>795</v>
      </c>
      <c r="L619" s="152"/>
      <c r="M619" s="157"/>
      <c r="N619" s="158"/>
      <c r="O619" s="158"/>
      <c r="P619" s="158"/>
      <c r="Q619" s="158"/>
      <c r="R619" s="158"/>
      <c r="S619" s="158"/>
      <c r="T619" s="159"/>
      <c r="AT619" s="156" t="s">
        <v>941</v>
      </c>
      <c r="AU619" s="156" t="s">
        <v>873</v>
      </c>
      <c r="AV619" s="11" t="s">
        <v>814</v>
      </c>
      <c r="AW619" s="11" t="s">
        <v>828</v>
      </c>
      <c r="AX619" s="11" t="s">
        <v>865</v>
      </c>
      <c r="AY619" s="156" t="s">
        <v>928</v>
      </c>
    </row>
    <row r="620" spans="2:65" s="12" customFormat="1">
      <c r="B620" s="160"/>
      <c r="D620" s="153" t="s">
        <v>941</v>
      </c>
      <c r="E620" s="161" t="s">
        <v>795</v>
      </c>
      <c r="F620" s="162" t="s">
        <v>1662</v>
      </c>
      <c r="H620" s="163">
        <v>64.8</v>
      </c>
      <c r="L620" s="160"/>
      <c r="M620" s="164"/>
      <c r="N620" s="165"/>
      <c r="O620" s="165"/>
      <c r="P620" s="165"/>
      <c r="Q620" s="165"/>
      <c r="R620" s="165"/>
      <c r="S620" s="165"/>
      <c r="T620" s="166"/>
      <c r="AT620" s="161" t="s">
        <v>941</v>
      </c>
      <c r="AU620" s="161" t="s">
        <v>873</v>
      </c>
      <c r="AV620" s="12" t="s">
        <v>873</v>
      </c>
      <c r="AW620" s="12" t="s">
        <v>828</v>
      </c>
      <c r="AX620" s="12" t="s">
        <v>865</v>
      </c>
      <c r="AY620" s="161" t="s">
        <v>928</v>
      </c>
    </row>
    <row r="621" spans="2:65" s="12" customFormat="1">
      <c r="B621" s="160"/>
      <c r="D621" s="153" t="s">
        <v>941</v>
      </c>
      <c r="E621" s="161" t="s">
        <v>795</v>
      </c>
      <c r="F621" s="162" t="s">
        <v>1663</v>
      </c>
      <c r="H621" s="163">
        <v>47.79</v>
      </c>
      <c r="L621" s="160"/>
      <c r="M621" s="164"/>
      <c r="N621" s="165"/>
      <c r="O621" s="165"/>
      <c r="P621" s="165"/>
      <c r="Q621" s="165"/>
      <c r="R621" s="165"/>
      <c r="S621" s="165"/>
      <c r="T621" s="166"/>
      <c r="AT621" s="161" t="s">
        <v>941</v>
      </c>
      <c r="AU621" s="161" t="s">
        <v>873</v>
      </c>
      <c r="AV621" s="12" t="s">
        <v>873</v>
      </c>
      <c r="AW621" s="12" t="s">
        <v>828</v>
      </c>
      <c r="AX621" s="12" t="s">
        <v>865</v>
      </c>
      <c r="AY621" s="161" t="s">
        <v>928</v>
      </c>
    </row>
    <row r="622" spans="2:65" s="12" customFormat="1">
      <c r="B622" s="160"/>
      <c r="D622" s="153" t="s">
        <v>941</v>
      </c>
      <c r="E622" s="161" t="s">
        <v>795</v>
      </c>
      <c r="F622" s="162" t="s">
        <v>1664</v>
      </c>
      <c r="H622" s="163">
        <v>-10.1</v>
      </c>
      <c r="L622" s="160"/>
      <c r="M622" s="164"/>
      <c r="N622" s="165"/>
      <c r="O622" s="165"/>
      <c r="P622" s="165"/>
      <c r="Q622" s="165"/>
      <c r="R622" s="165"/>
      <c r="S622" s="165"/>
      <c r="T622" s="166"/>
      <c r="AT622" s="161" t="s">
        <v>941</v>
      </c>
      <c r="AU622" s="161" t="s">
        <v>873</v>
      </c>
      <c r="AV622" s="12" t="s">
        <v>873</v>
      </c>
      <c r="AW622" s="12" t="s">
        <v>828</v>
      </c>
      <c r="AX622" s="12" t="s">
        <v>865</v>
      </c>
      <c r="AY622" s="161" t="s">
        <v>928</v>
      </c>
    </row>
    <row r="623" spans="2:65" s="13" customFormat="1">
      <c r="B623" s="167"/>
      <c r="D623" s="168" t="s">
        <v>941</v>
      </c>
      <c r="E623" s="169" t="s">
        <v>795</v>
      </c>
      <c r="F623" s="170" t="s">
        <v>948</v>
      </c>
      <c r="H623" s="171">
        <v>102.49</v>
      </c>
      <c r="L623" s="167"/>
      <c r="M623" s="172"/>
      <c r="N623" s="173"/>
      <c r="O623" s="173"/>
      <c r="P623" s="173"/>
      <c r="Q623" s="173"/>
      <c r="R623" s="173"/>
      <c r="S623" s="173"/>
      <c r="T623" s="174"/>
      <c r="AT623" s="175" t="s">
        <v>941</v>
      </c>
      <c r="AU623" s="175" t="s">
        <v>873</v>
      </c>
      <c r="AV623" s="13" t="s">
        <v>934</v>
      </c>
      <c r="AW623" s="13" t="s">
        <v>828</v>
      </c>
      <c r="AX623" s="13" t="s">
        <v>814</v>
      </c>
      <c r="AY623" s="175" t="s">
        <v>928</v>
      </c>
    </row>
    <row r="624" spans="2:65" s="1" customFormat="1" ht="31.5" customHeight="1">
      <c r="B624" s="140"/>
      <c r="C624" s="141" t="s">
        <v>1665</v>
      </c>
      <c r="D624" s="141" t="s">
        <v>930</v>
      </c>
      <c r="E624" s="142" t="s">
        <v>1666</v>
      </c>
      <c r="F624" s="143" t="s">
        <v>1667</v>
      </c>
      <c r="G624" s="144" t="s">
        <v>998</v>
      </c>
      <c r="H624" s="145">
        <v>186.96</v>
      </c>
      <c r="I624" s="146"/>
      <c r="J624" s="146">
        <f>ROUND(I624*H624,2)</f>
        <v>0</v>
      </c>
      <c r="K624" s="143" t="s">
        <v>939</v>
      </c>
      <c r="L624" s="32"/>
      <c r="M624" s="147" t="s">
        <v>795</v>
      </c>
      <c r="N624" s="148" t="s">
        <v>836</v>
      </c>
      <c r="O624" s="149">
        <v>0.06</v>
      </c>
      <c r="P624" s="149">
        <f>O624*H624</f>
        <v>11.217600000000001</v>
      </c>
      <c r="Q624" s="149">
        <v>0</v>
      </c>
      <c r="R624" s="149">
        <f>Q624*H624</f>
        <v>0</v>
      </c>
      <c r="S624" s="149">
        <v>1.6E-2</v>
      </c>
      <c r="T624" s="150">
        <f>S624*H624</f>
        <v>2.9913600000000002</v>
      </c>
      <c r="AR624" s="18" t="s">
        <v>934</v>
      </c>
      <c r="AT624" s="18" t="s">
        <v>930</v>
      </c>
      <c r="AU624" s="18" t="s">
        <v>873</v>
      </c>
      <c r="AY624" s="18" t="s">
        <v>928</v>
      </c>
      <c r="BE624" s="151">
        <f>IF(N624="základní",J624,0)</f>
        <v>0</v>
      </c>
      <c r="BF624" s="151">
        <f>IF(N624="snížená",J624,0)</f>
        <v>0</v>
      </c>
      <c r="BG624" s="151">
        <f>IF(N624="zákl. přenesená",J624,0)</f>
        <v>0</v>
      </c>
      <c r="BH624" s="151">
        <f>IF(N624="sníž. přenesená",J624,0)</f>
        <v>0</v>
      </c>
      <c r="BI624" s="151">
        <f>IF(N624="nulová",J624,0)</f>
        <v>0</v>
      </c>
      <c r="BJ624" s="18" t="s">
        <v>814</v>
      </c>
      <c r="BK624" s="151">
        <f>ROUND(I624*H624,2)</f>
        <v>0</v>
      </c>
      <c r="BL624" s="18" t="s">
        <v>934</v>
      </c>
      <c r="BM624" s="18" t="s">
        <v>1668</v>
      </c>
    </row>
    <row r="625" spans="2:65" s="11" customFormat="1">
      <c r="B625" s="152"/>
      <c r="D625" s="153" t="s">
        <v>941</v>
      </c>
      <c r="E625" s="154" t="s">
        <v>795</v>
      </c>
      <c r="F625" s="155" t="s">
        <v>1223</v>
      </c>
      <c r="H625" s="156" t="s">
        <v>795</v>
      </c>
      <c r="L625" s="152"/>
      <c r="M625" s="157"/>
      <c r="N625" s="158"/>
      <c r="O625" s="158"/>
      <c r="P625" s="158"/>
      <c r="Q625" s="158"/>
      <c r="R625" s="158"/>
      <c r="S625" s="158"/>
      <c r="T625" s="159"/>
      <c r="AT625" s="156" t="s">
        <v>941</v>
      </c>
      <c r="AU625" s="156" t="s">
        <v>873</v>
      </c>
      <c r="AV625" s="11" t="s">
        <v>814</v>
      </c>
      <c r="AW625" s="11" t="s">
        <v>828</v>
      </c>
      <c r="AX625" s="11" t="s">
        <v>865</v>
      </c>
      <c r="AY625" s="156" t="s">
        <v>928</v>
      </c>
    </row>
    <row r="626" spans="2:65" s="11" customFormat="1">
      <c r="B626" s="152"/>
      <c r="D626" s="153" t="s">
        <v>941</v>
      </c>
      <c r="E626" s="154" t="s">
        <v>795</v>
      </c>
      <c r="F626" s="155" t="s">
        <v>1028</v>
      </c>
      <c r="H626" s="156" t="s">
        <v>795</v>
      </c>
      <c r="L626" s="152"/>
      <c r="M626" s="157"/>
      <c r="N626" s="158"/>
      <c r="O626" s="158"/>
      <c r="P626" s="158"/>
      <c r="Q626" s="158"/>
      <c r="R626" s="158"/>
      <c r="S626" s="158"/>
      <c r="T626" s="159"/>
      <c r="AT626" s="156" t="s">
        <v>941</v>
      </c>
      <c r="AU626" s="156" t="s">
        <v>873</v>
      </c>
      <c r="AV626" s="11" t="s">
        <v>814</v>
      </c>
      <c r="AW626" s="11" t="s">
        <v>828</v>
      </c>
      <c r="AX626" s="11" t="s">
        <v>865</v>
      </c>
      <c r="AY626" s="156" t="s">
        <v>928</v>
      </c>
    </row>
    <row r="627" spans="2:65" s="12" customFormat="1">
      <c r="B627" s="160"/>
      <c r="D627" s="153" t="s">
        <v>941</v>
      </c>
      <c r="E627" s="161" t="s">
        <v>795</v>
      </c>
      <c r="F627" s="162" t="s">
        <v>1340</v>
      </c>
      <c r="H627" s="163">
        <v>61.29</v>
      </c>
      <c r="L627" s="160"/>
      <c r="M627" s="164"/>
      <c r="N627" s="165"/>
      <c r="O627" s="165"/>
      <c r="P627" s="165"/>
      <c r="Q627" s="165"/>
      <c r="R627" s="165"/>
      <c r="S627" s="165"/>
      <c r="T627" s="166"/>
      <c r="AT627" s="161" t="s">
        <v>941</v>
      </c>
      <c r="AU627" s="161" t="s">
        <v>873</v>
      </c>
      <c r="AV627" s="12" t="s">
        <v>873</v>
      </c>
      <c r="AW627" s="12" t="s">
        <v>828</v>
      </c>
      <c r="AX627" s="12" t="s">
        <v>865</v>
      </c>
      <c r="AY627" s="161" t="s">
        <v>928</v>
      </c>
    </row>
    <row r="628" spans="2:65" s="12" customFormat="1">
      <c r="B628" s="160"/>
      <c r="D628" s="153" t="s">
        <v>941</v>
      </c>
      <c r="E628" s="161" t="s">
        <v>795</v>
      </c>
      <c r="F628" s="162" t="s">
        <v>1244</v>
      </c>
      <c r="H628" s="163">
        <v>48.07</v>
      </c>
      <c r="L628" s="160"/>
      <c r="M628" s="164"/>
      <c r="N628" s="165"/>
      <c r="O628" s="165"/>
      <c r="P628" s="165"/>
      <c r="Q628" s="165"/>
      <c r="R628" s="165"/>
      <c r="S628" s="165"/>
      <c r="T628" s="166"/>
      <c r="AT628" s="161" t="s">
        <v>941</v>
      </c>
      <c r="AU628" s="161" t="s">
        <v>873</v>
      </c>
      <c r="AV628" s="12" t="s">
        <v>873</v>
      </c>
      <c r="AW628" s="12" t="s">
        <v>828</v>
      </c>
      <c r="AX628" s="12" t="s">
        <v>865</v>
      </c>
      <c r="AY628" s="161" t="s">
        <v>928</v>
      </c>
    </row>
    <row r="629" spans="2:65" s="12" customFormat="1">
      <c r="B629" s="160"/>
      <c r="D629" s="153" t="s">
        <v>941</v>
      </c>
      <c r="E629" s="161" t="s">
        <v>795</v>
      </c>
      <c r="F629" s="162" t="s">
        <v>1224</v>
      </c>
      <c r="H629" s="163">
        <v>77.599999999999994</v>
      </c>
      <c r="L629" s="160"/>
      <c r="M629" s="164"/>
      <c r="N629" s="165"/>
      <c r="O629" s="165"/>
      <c r="P629" s="165"/>
      <c r="Q629" s="165"/>
      <c r="R629" s="165"/>
      <c r="S629" s="165"/>
      <c r="T629" s="166"/>
      <c r="AT629" s="161" t="s">
        <v>941</v>
      </c>
      <c r="AU629" s="161" t="s">
        <v>873</v>
      </c>
      <c r="AV629" s="12" t="s">
        <v>873</v>
      </c>
      <c r="AW629" s="12" t="s">
        <v>828</v>
      </c>
      <c r="AX629" s="12" t="s">
        <v>865</v>
      </c>
      <c r="AY629" s="161" t="s">
        <v>928</v>
      </c>
    </row>
    <row r="630" spans="2:65" s="13" customFormat="1">
      <c r="B630" s="167"/>
      <c r="D630" s="168" t="s">
        <v>941</v>
      </c>
      <c r="E630" s="169" t="s">
        <v>795</v>
      </c>
      <c r="F630" s="170" t="s">
        <v>948</v>
      </c>
      <c r="H630" s="171">
        <v>186.96</v>
      </c>
      <c r="L630" s="167"/>
      <c r="M630" s="172"/>
      <c r="N630" s="173"/>
      <c r="O630" s="173"/>
      <c r="P630" s="173"/>
      <c r="Q630" s="173"/>
      <c r="R630" s="173"/>
      <c r="S630" s="173"/>
      <c r="T630" s="174"/>
      <c r="AT630" s="175" t="s">
        <v>941</v>
      </c>
      <c r="AU630" s="175" t="s">
        <v>873</v>
      </c>
      <c r="AV630" s="13" t="s">
        <v>934</v>
      </c>
      <c r="AW630" s="13" t="s">
        <v>828</v>
      </c>
      <c r="AX630" s="13" t="s">
        <v>814</v>
      </c>
      <c r="AY630" s="175" t="s">
        <v>928</v>
      </c>
    </row>
    <row r="631" spans="2:65" s="1" customFormat="1" ht="22.5" customHeight="1">
      <c r="B631" s="140"/>
      <c r="C631" s="141" t="s">
        <v>1669</v>
      </c>
      <c r="D631" s="141" t="s">
        <v>930</v>
      </c>
      <c r="E631" s="142" t="s">
        <v>1670</v>
      </c>
      <c r="F631" s="143" t="s">
        <v>1671</v>
      </c>
      <c r="G631" s="144" t="s">
        <v>933</v>
      </c>
      <c r="H631" s="145">
        <v>1</v>
      </c>
      <c r="I631" s="146"/>
      <c r="J631" s="146">
        <f>ROUND(I631*H631,2)</f>
        <v>0</v>
      </c>
      <c r="K631" s="143" t="s">
        <v>795</v>
      </c>
      <c r="L631" s="32"/>
      <c r="M631" s="147" t="s">
        <v>795</v>
      </c>
      <c r="N631" s="148" t="s">
        <v>836</v>
      </c>
      <c r="O631" s="149">
        <v>0</v>
      </c>
      <c r="P631" s="149">
        <f>O631*H631</f>
        <v>0</v>
      </c>
      <c r="Q631" s="149">
        <v>0</v>
      </c>
      <c r="R631" s="149">
        <f>Q631*H631</f>
        <v>0</v>
      </c>
      <c r="S631" s="149">
        <v>0</v>
      </c>
      <c r="T631" s="150">
        <f>S631*H631</f>
        <v>0</v>
      </c>
      <c r="AR631" s="18" t="s">
        <v>934</v>
      </c>
      <c r="AT631" s="18" t="s">
        <v>930</v>
      </c>
      <c r="AU631" s="18" t="s">
        <v>873</v>
      </c>
      <c r="AY631" s="18" t="s">
        <v>928</v>
      </c>
      <c r="BE631" s="151">
        <f>IF(N631="základní",J631,0)</f>
        <v>0</v>
      </c>
      <c r="BF631" s="151">
        <f>IF(N631="snížená",J631,0)</f>
        <v>0</v>
      </c>
      <c r="BG631" s="151">
        <f>IF(N631="zákl. přenesená",J631,0)</f>
        <v>0</v>
      </c>
      <c r="BH631" s="151">
        <f>IF(N631="sníž. přenesená",J631,0)</f>
        <v>0</v>
      </c>
      <c r="BI631" s="151">
        <f>IF(N631="nulová",J631,0)</f>
        <v>0</v>
      </c>
      <c r="BJ631" s="18" t="s">
        <v>814</v>
      </c>
      <c r="BK631" s="151">
        <f>ROUND(I631*H631,2)</f>
        <v>0</v>
      </c>
      <c r="BL631" s="18" t="s">
        <v>934</v>
      </c>
      <c r="BM631" s="18" t="s">
        <v>1672</v>
      </c>
    </row>
    <row r="632" spans="2:65" s="11" customFormat="1">
      <c r="B632" s="152"/>
      <c r="D632" s="153" t="s">
        <v>941</v>
      </c>
      <c r="E632" s="154" t="s">
        <v>795</v>
      </c>
      <c r="F632" s="155" t="s">
        <v>1673</v>
      </c>
      <c r="H632" s="156" t="s">
        <v>795</v>
      </c>
      <c r="L632" s="152"/>
      <c r="M632" s="157"/>
      <c r="N632" s="158"/>
      <c r="O632" s="158"/>
      <c r="P632" s="158"/>
      <c r="Q632" s="158"/>
      <c r="R632" s="158"/>
      <c r="S632" s="158"/>
      <c r="T632" s="159"/>
      <c r="AT632" s="156" t="s">
        <v>941</v>
      </c>
      <c r="AU632" s="156" t="s">
        <v>873</v>
      </c>
      <c r="AV632" s="11" t="s">
        <v>814</v>
      </c>
      <c r="AW632" s="11" t="s">
        <v>828</v>
      </c>
      <c r="AX632" s="11" t="s">
        <v>865</v>
      </c>
      <c r="AY632" s="156" t="s">
        <v>928</v>
      </c>
    </row>
    <row r="633" spans="2:65" s="11" customFormat="1">
      <c r="B633" s="152"/>
      <c r="D633" s="153" t="s">
        <v>941</v>
      </c>
      <c r="E633" s="154" t="s">
        <v>795</v>
      </c>
      <c r="F633" s="155" t="s">
        <v>1346</v>
      </c>
      <c r="H633" s="156" t="s">
        <v>795</v>
      </c>
      <c r="L633" s="152"/>
      <c r="M633" s="157"/>
      <c r="N633" s="158"/>
      <c r="O633" s="158"/>
      <c r="P633" s="158"/>
      <c r="Q633" s="158"/>
      <c r="R633" s="158"/>
      <c r="S633" s="158"/>
      <c r="T633" s="159"/>
      <c r="AT633" s="156" t="s">
        <v>941</v>
      </c>
      <c r="AU633" s="156" t="s">
        <v>873</v>
      </c>
      <c r="AV633" s="11" t="s">
        <v>814</v>
      </c>
      <c r="AW633" s="11" t="s">
        <v>828</v>
      </c>
      <c r="AX633" s="11" t="s">
        <v>865</v>
      </c>
      <c r="AY633" s="156" t="s">
        <v>928</v>
      </c>
    </row>
    <row r="634" spans="2:65" s="12" customFormat="1">
      <c r="B634" s="160"/>
      <c r="D634" s="168" t="s">
        <v>941</v>
      </c>
      <c r="E634" s="176" t="s">
        <v>795</v>
      </c>
      <c r="F634" s="177" t="s">
        <v>814</v>
      </c>
      <c r="H634" s="178">
        <v>1</v>
      </c>
      <c r="L634" s="160"/>
      <c r="M634" s="164"/>
      <c r="N634" s="165"/>
      <c r="O634" s="165"/>
      <c r="P634" s="165"/>
      <c r="Q634" s="165"/>
      <c r="R634" s="165"/>
      <c r="S634" s="165"/>
      <c r="T634" s="166"/>
      <c r="AT634" s="161" t="s">
        <v>941</v>
      </c>
      <c r="AU634" s="161" t="s">
        <v>873</v>
      </c>
      <c r="AV634" s="12" t="s">
        <v>873</v>
      </c>
      <c r="AW634" s="12" t="s">
        <v>828</v>
      </c>
      <c r="AX634" s="12" t="s">
        <v>814</v>
      </c>
      <c r="AY634" s="161" t="s">
        <v>928</v>
      </c>
    </row>
    <row r="635" spans="2:65" s="1" customFormat="1" ht="31.5" customHeight="1">
      <c r="B635" s="140"/>
      <c r="C635" s="141" t="s">
        <v>1674</v>
      </c>
      <c r="D635" s="141" t="s">
        <v>930</v>
      </c>
      <c r="E635" s="142" t="s">
        <v>1675</v>
      </c>
      <c r="F635" s="143" t="s">
        <v>1676</v>
      </c>
      <c r="G635" s="144" t="s">
        <v>998</v>
      </c>
      <c r="H635" s="145">
        <v>102.9</v>
      </c>
      <c r="I635" s="146"/>
      <c r="J635" s="146">
        <f>ROUND(I635*H635,2)</f>
        <v>0</v>
      </c>
      <c r="K635" s="143" t="s">
        <v>939</v>
      </c>
      <c r="L635" s="32"/>
      <c r="M635" s="147" t="s">
        <v>795</v>
      </c>
      <c r="N635" s="148" t="s">
        <v>836</v>
      </c>
      <c r="O635" s="149">
        <v>0.3</v>
      </c>
      <c r="P635" s="149">
        <f>O635*H635</f>
        <v>30.87</v>
      </c>
      <c r="Q635" s="149">
        <v>0</v>
      </c>
      <c r="R635" s="149">
        <f>Q635*H635</f>
        <v>0</v>
      </c>
      <c r="S635" s="149">
        <v>6.8000000000000005E-2</v>
      </c>
      <c r="T635" s="150">
        <f>S635*H635</f>
        <v>6.9972000000000012</v>
      </c>
      <c r="AR635" s="18" t="s">
        <v>934</v>
      </c>
      <c r="AT635" s="18" t="s">
        <v>930</v>
      </c>
      <c r="AU635" s="18" t="s">
        <v>873</v>
      </c>
      <c r="AY635" s="18" t="s">
        <v>928</v>
      </c>
      <c r="BE635" s="151">
        <f>IF(N635="základní",J635,0)</f>
        <v>0</v>
      </c>
      <c r="BF635" s="151">
        <f>IF(N635="snížená",J635,0)</f>
        <v>0</v>
      </c>
      <c r="BG635" s="151">
        <f>IF(N635="zákl. přenesená",J635,0)</f>
        <v>0</v>
      </c>
      <c r="BH635" s="151">
        <f>IF(N635="sníž. přenesená",J635,0)</f>
        <v>0</v>
      </c>
      <c r="BI635" s="151">
        <f>IF(N635="nulová",J635,0)</f>
        <v>0</v>
      </c>
      <c r="BJ635" s="18" t="s">
        <v>814</v>
      </c>
      <c r="BK635" s="151">
        <f>ROUND(I635*H635,2)</f>
        <v>0</v>
      </c>
      <c r="BL635" s="18" t="s">
        <v>934</v>
      </c>
      <c r="BM635" s="18" t="s">
        <v>1677</v>
      </c>
    </row>
    <row r="636" spans="2:65" s="11" customFormat="1">
      <c r="B636" s="152"/>
      <c r="D636" s="153" t="s">
        <v>941</v>
      </c>
      <c r="E636" s="154" t="s">
        <v>795</v>
      </c>
      <c r="F636" s="155" t="s">
        <v>942</v>
      </c>
      <c r="H636" s="156" t="s">
        <v>795</v>
      </c>
      <c r="L636" s="152"/>
      <c r="M636" s="157"/>
      <c r="N636" s="158"/>
      <c r="O636" s="158"/>
      <c r="P636" s="158"/>
      <c r="Q636" s="158"/>
      <c r="R636" s="158"/>
      <c r="S636" s="158"/>
      <c r="T636" s="159"/>
      <c r="AT636" s="156" t="s">
        <v>941</v>
      </c>
      <c r="AU636" s="156" t="s">
        <v>873</v>
      </c>
      <c r="AV636" s="11" t="s">
        <v>814</v>
      </c>
      <c r="AW636" s="11" t="s">
        <v>828</v>
      </c>
      <c r="AX636" s="11" t="s">
        <v>865</v>
      </c>
      <c r="AY636" s="156" t="s">
        <v>928</v>
      </c>
    </row>
    <row r="637" spans="2:65" s="11" customFormat="1">
      <c r="B637" s="152"/>
      <c r="D637" s="153" t="s">
        <v>941</v>
      </c>
      <c r="E637" s="154" t="s">
        <v>795</v>
      </c>
      <c r="F637" s="155" t="s">
        <v>1151</v>
      </c>
      <c r="H637" s="156" t="s">
        <v>795</v>
      </c>
      <c r="L637" s="152"/>
      <c r="M637" s="157"/>
      <c r="N637" s="158"/>
      <c r="O637" s="158"/>
      <c r="P637" s="158"/>
      <c r="Q637" s="158"/>
      <c r="R637" s="158"/>
      <c r="S637" s="158"/>
      <c r="T637" s="159"/>
      <c r="AT637" s="156" t="s">
        <v>941</v>
      </c>
      <c r="AU637" s="156" t="s">
        <v>873</v>
      </c>
      <c r="AV637" s="11" t="s">
        <v>814</v>
      </c>
      <c r="AW637" s="11" t="s">
        <v>828</v>
      </c>
      <c r="AX637" s="11" t="s">
        <v>865</v>
      </c>
      <c r="AY637" s="156" t="s">
        <v>928</v>
      </c>
    </row>
    <row r="638" spans="2:65" s="12" customFormat="1">
      <c r="B638" s="160"/>
      <c r="D638" s="153" t="s">
        <v>941</v>
      </c>
      <c r="E638" s="161" t="s">
        <v>795</v>
      </c>
      <c r="F638" s="162" t="s">
        <v>1678</v>
      </c>
      <c r="H638" s="163">
        <v>1.7</v>
      </c>
      <c r="L638" s="160"/>
      <c r="M638" s="164"/>
      <c r="N638" s="165"/>
      <c r="O638" s="165"/>
      <c r="P638" s="165"/>
      <c r="Q638" s="165"/>
      <c r="R638" s="165"/>
      <c r="S638" s="165"/>
      <c r="T638" s="166"/>
      <c r="AT638" s="161" t="s">
        <v>941</v>
      </c>
      <c r="AU638" s="161" t="s">
        <v>873</v>
      </c>
      <c r="AV638" s="12" t="s">
        <v>873</v>
      </c>
      <c r="AW638" s="12" t="s">
        <v>828</v>
      </c>
      <c r="AX638" s="12" t="s">
        <v>865</v>
      </c>
      <c r="AY638" s="161" t="s">
        <v>928</v>
      </c>
    </row>
    <row r="639" spans="2:65" s="11" customFormat="1">
      <c r="B639" s="152"/>
      <c r="D639" s="153" t="s">
        <v>941</v>
      </c>
      <c r="E639" s="154" t="s">
        <v>795</v>
      </c>
      <c r="F639" s="155" t="s">
        <v>1155</v>
      </c>
      <c r="H639" s="156" t="s">
        <v>795</v>
      </c>
      <c r="L639" s="152"/>
      <c r="M639" s="157"/>
      <c r="N639" s="158"/>
      <c r="O639" s="158"/>
      <c r="P639" s="158"/>
      <c r="Q639" s="158"/>
      <c r="R639" s="158"/>
      <c r="S639" s="158"/>
      <c r="T639" s="159"/>
      <c r="AT639" s="156" t="s">
        <v>941</v>
      </c>
      <c r="AU639" s="156" t="s">
        <v>873</v>
      </c>
      <c r="AV639" s="11" t="s">
        <v>814</v>
      </c>
      <c r="AW639" s="11" t="s">
        <v>828</v>
      </c>
      <c r="AX639" s="11" t="s">
        <v>865</v>
      </c>
      <c r="AY639" s="156" t="s">
        <v>928</v>
      </c>
    </row>
    <row r="640" spans="2:65" s="12" customFormat="1">
      <c r="B640" s="160"/>
      <c r="D640" s="153" t="s">
        <v>941</v>
      </c>
      <c r="E640" s="161" t="s">
        <v>795</v>
      </c>
      <c r="F640" s="162" t="s">
        <v>1679</v>
      </c>
      <c r="H640" s="163">
        <v>3.9</v>
      </c>
      <c r="L640" s="160"/>
      <c r="M640" s="164"/>
      <c r="N640" s="165"/>
      <c r="O640" s="165"/>
      <c r="P640" s="165"/>
      <c r="Q640" s="165"/>
      <c r="R640" s="165"/>
      <c r="S640" s="165"/>
      <c r="T640" s="166"/>
      <c r="AT640" s="161" t="s">
        <v>941</v>
      </c>
      <c r="AU640" s="161" t="s">
        <v>873</v>
      </c>
      <c r="AV640" s="12" t="s">
        <v>873</v>
      </c>
      <c r="AW640" s="12" t="s">
        <v>828</v>
      </c>
      <c r="AX640" s="12" t="s">
        <v>865</v>
      </c>
      <c r="AY640" s="161" t="s">
        <v>928</v>
      </c>
    </row>
    <row r="641" spans="2:51" s="11" customFormat="1">
      <c r="B641" s="152"/>
      <c r="D641" s="153" t="s">
        <v>941</v>
      </c>
      <c r="E641" s="154" t="s">
        <v>795</v>
      </c>
      <c r="F641" s="155" t="s">
        <v>1159</v>
      </c>
      <c r="H641" s="156" t="s">
        <v>795</v>
      </c>
      <c r="L641" s="152"/>
      <c r="M641" s="157"/>
      <c r="N641" s="158"/>
      <c r="O641" s="158"/>
      <c r="P641" s="158"/>
      <c r="Q641" s="158"/>
      <c r="R641" s="158"/>
      <c r="S641" s="158"/>
      <c r="T641" s="159"/>
      <c r="AT641" s="156" t="s">
        <v>941</v>
      </c>
      <c r="AU641" s="156" t="s">
        <v>873</v>
      </c>
      <c r="AV641" s="11" t="s">
        <v>814</v>
      </c>
      <c r="AW641" s="11" t="s">
        <v>828</v>
      </c>
      <c r="AX641" s="11" t="s">
        <v>865</v>
      </c>
      <c r="AY641" s="156" t="s">
        <v>928</v>
      </c>
    </row>
    <row r="642" spans="2:51" s="12" customFormat="1">
      <c r="B642" s="160"/>
      <c r="D642" s="153" t="s">
        <v>941</v>
      </c>
      <c r="E642" s="161" t="s">
        <v>795</v>
      </c>
      <c r="F642" s="162" t="s">
        <v>1680</v>
      </c>
      <c r="H642" s="163">
        <v>15</v>
      </c>
      <c r="L642" s="160"/>
      <c r="M642" s="164"/>
      <c r="N642" s="165"/>
      <c r="O642" s="165"/>
      <c r="P642" s="165"/>
      <c r="Q642" s="165"/>
      <c r="R642" s="165"/>
      <c r="S642" s="165"/>
      <c r="T642" s="166"/>
      <c r="AT642" s="161" t="s">
        <v>941</v>
      </c>
      <c r="AU642" s="161" t="s">
        <v>873</v>
      </c>
      <c r="AV642" s="12" t="s">
        <v>873</v>
      </c>
      <c r="AW642" s="12" t="s">
        <v>828</v>
      </c>
      <c r="AX642" s="12" t="s">
        <v>865</v>
      </c>
      <c r="AY642" s="161" t="s">
        <v>928</v>
      </c>
    </row>
    <row r="643" spans="2:51" s="12" customFormat="1">
      <c r="B643" s="160"/>
      <c r="D643" s="153" t="s">
        <v>941</v>
      </c>
      <c r="E643" s="161" t="s">
        <v>795</v>
      </c>
      <c r="F643" s="162" t="s">
        <v>1681</v>
      </c>
      <c r="H643" s="163">
        <v>-1.8</v>
      </c>
      <c r="L643" s="160"/>
      <c r="M643" s="164"/>
      <c r="N643" s="165"/>
      <c r="O643" s="165"/>
      <c r="P643" s="165"/>
      <c r="Q643" s="165"/>
      <c r="R643" s="165"/>
      <c r="S643" s="165"/>
      <c r="T643" s="166"/>
      <c r="AT643" s="161" t="s">
        <v>941</v>
      </c>
      <c r="AU643" s="161" t="s">
        <v>873</v>
      </c>
      <c r="AV643" s="12" t="s">
        <v>873</v>
      </c>
      <c r="AW643" s="12" t="s">
        <v>828</v>
      </c>
      <c r="AX643" s="12" t="s">
        <v>865</v>
      </c>
      <c r="AY643" s="161" t="s">
        <v>928</v>
      </c>
    </row>
    <row r="644" spans="2:51" s="11" customFormat="1">
      <c r="B644" s="152"/>
      <c r="D644" s="153" t="s">
        <v>941</v>
      </c>
      <c r="E644" s="154" t="s">
        <v>795</v>
      </c>
      <c r="F644" s="155" t="s">
        <v>1162</v>
      </c>
      <c r="H644" s="156" t="s">
        <v>795</v>
      </c>
      <c r="L644" s="152"/>
      <c r="M644" s="157"/>
      <c r="N644" s="158"/>
      <c r="O644" s="158"/>
      <c r="P644" s="158"/>
      <c r="Q644" s="158"/>
      <c r="R644" s="158"/>
      <c r="S644" s="158"/>
      <c r="T644" s="159"/>
      <c r="AT644" s="156" t="s">
        <v>941</v>
      </c>
      <c r="AU644" s="156" t="s">
        <v>873</v>
      </c>
      <c r="AV644" s="11" t="s">
        <v>814</v>
      </c>
      <c r="AW644" s="11" t="s">
        <v>828</v>
      </c>
      <c r="AX644" s="11" t="s">
        <v>865</v>
      </c>
      <c r="AY644" s="156" t="s">
        <v>928</v>
      </c>
    </row>
    <row r="645" spans="2:51" s="12" customFormat="1">
      <c r="B645" s="160"/>
      <c r="D645" s="153" t="s">
        <v>941</v>
      </c>
      <c r="E645" s="161" t="s">
        <v>795</v>
      </c>
      <c r="F645" s="162" t="s">
        <v>1682</v>
      </c>
      <c r="H645" s="163">
        <v>25.06</v>
      </c>
      <c r="L645" s="160"/>
      <c r="M645" s="164"/>
      <c r="N645" s="165"/>
      <c r="O645" s="165"/>
      <c r="P645" s="165"/>
      <c r="Q645" s="165"/>
      <c r="R645" s="165"/>
      <c r="S645" s="165"/>
      <c r="T645" s="166"/>
      <c r="AT645" s="161" t="s">
        <v>941</v>
      </c>
      <c r="AU645" s="161" t="s">
        <v>873</v>
      </c>
      <c r="AV645" s="12" t="s">
        <v>873</v>
      </c>
      <c r="AW645" s="12" t="s">
        <v>828</v>
      </c>
      <c r="AX645" s="12" t="s">
        <v>865</v>
      </c>
      <c r="AY645" s="161" t="s">
        <v>928</v>
      </c>
    </row>
    <row r="646" spans="2:51" s="12" customFormat="1">
      <c r="B646" s="160"/>
      <c r="D646" s="153" t="s">
        <v>941</v>
      </c>
      <c r="E646" s="161" t="s">
        <v>795</v>
      </c>
      <c r="F646" s="162" t="s">
        <v>1683</v>
      </c>
      <c r="H646" s="163">
        <v>-3.6</v>
      </c>
      <c r="L646" s="160"/>
      <c r="M646" s="164"/>
      <c r="N646" s="165"/>
      <c r="O646" s="165"/>
      <c r="P646" s="165"/>
      <c r="Q646" s="165"/>
      <c r="R646" s="165"/>
      <c r="S646" s="165"/>
      <c r="T646" s="166"/>
      <c r="AT646" s="161" t="s">
        <v>941</v>
      </c>
      <c r="AU646" s="161" t="s">
        <v>873</v>
      </c>
      <c r="AV646" s="12" t="s">
        <v>873</v>
      </c>
      <c r="AW646" s="12" t="s">
        <v>828</v>
      </c>
      <c r="AX646" s="12" t="s">
        <v>865</v>
      </c>
      <c r="AY646" s="161" t="s">
        <v>928</v>
      </c>
    </row>
    <row r="647" spans="2:51" s="11" customFormat="1">
      <c r="B647" s="152"/>
      <c r="D647" s="153" t="s">
        <v>941</v>
      </c>
      <c r="E647" s="154" t="s">
        <v>795</v>
      </c>
      <c r="F647" s="155" t="s">
        <v>1166</v>
      </c>
      <c r="H647" s="156" t="s">
        <v>795</v>
      </c>
      <c r="L647" s="152"/>
      <c r="M647" s="157"/>
      <c r="N647" s="158"/>
      <c r="O647" s="158"/>
      <c r="P647" s="158"/>
      <c r="Q647" s="158"/>
      <c r="R647" s="158"/>
      <c r="S647" s="158"/>
      <c r="T647" s="159"/>
      <c r="AT647" s="156" t="s">
        <v>941</v>
      </c>
      <c r="AU647" s="156" t="s">
        <v>873</v>
      </c>
      <c r="AV647" s="11" t="s">
        <v>814</v>
      </c>
      <c r="AW647" s="11" t="s">
        <v>828</v>
      </c>
      <c r="AX647" s="11" t="s">
        <v>865</v>
      </c>
      <c r="AY647" s="156" t="s">
        <v>928</v>
      </c>
    </row>
    <row r="648" spans="2:51" s="12" customFormat="1">
      <c r="B648" s="160"/>
      <c r="D648" s="153" t="s">
        <v>941</v>
      </c>
      <c r="E648" s="161" t="s">
        <v>795</v>
      </c>
      <c r="F648" s="162" t="s">
        <v>1684</v>
      </c>
      <c r="H648" s="163">
        <v>13.9</v>
      </c>
      <c r="L648" s="160"/>
      <c r="M648" s="164"/>
      <c r="N648" s="165"/>
      <c r="O648" s="165"/>
      <c r="P648" s="165"/>
      <c r="Q648" s="165"/>
      <c r="R648" s="165"/>
      <c r="S648" s="165"/>
      <c r="T648" s="166"/>
      <c r="AT648" s="161" t="s">
        <v>941</v>
      </c>
      <c r="AU648" s="161" t="s">
        <v>873</v>
      </c>
      <c r="AV648" s="12" t="s">
        <v>873</v>
      </c>
      <c r="AW648" s="12" t="s">
        <v>828</v>
      </c>
      <c r="AX648" s="12" t="s">
        <v>865</v>
      </c>
      <c r="AY648" s="161" t="s">
        <v>928</v>
      </c>
    </row>
    <row r="649" spans="2:51" s="12" customFormat="1">
      <c r="B649" s="160"/>
      <c r="D649" s="153" t="s">
        <v>941</v>
      </c>
      <c r="E649" s="161" t="s">
        <v>795</v>
      </c>
      <c r="F649" s="162" t="s">
        <v>1685</v>
      </c>
      <c r="H649" s="163">
        <v>10.26</v>
      </c>
      <c r="L649" s="160"/>
      <c r="M649" s="164"/>
      <c r="N649" s="165"/>
      <c r="O649" s="165"/>
      <c r="P649" s="165"/>
      <c r="Q649" s="165"/>
      <c r="R649" s="165"/>
      <c r="S649" s="165"/>
      <c r="T649" s="166"/>
      <c r="AT649" s="161" t="s">
        <v>941</v>
      </c>
      <c r="AU649" s="161" t="s">
        <v>873</v>
      </c>
      <c r="AV649" s="12" t="s">
        <v>873</v>
      </c>
      <c r="AW649" s="12" t="s">
        <v>828</v>
      </c>
      <c r="AX649" s="12" t="s">
        <v>865</v>
      </c>
      <c r="AY649" s="161" t="s">
        <v>928</v>
      </c>
    </row>
    <row r="650" spans="2:51" s="12" customFormat="1">
      <c r="B650" s="160"/>
      <c r="D650" s="153" t="s">
        <v>941</v>
      </c>
      <c r="E650" s="161" t="s">
        <v>795</v>
      </c>
      <c r="F650" s="162" t="s">
        <v>1686</v>
      </c>
      <c r="H650" s="163">
        <v>10</v>
      </c>
      <c r="L650" s="160"/>
      <c r="M650" s="164"/>
      <c r="N650" s="165"/>
      <c r="O650" s="165"/>
      <c r="P650" s="165"/>
      <c r="Q650" s="165"/>
      <c r="R650" s="165"/>
      <c r="S650" s="165"/>
      <c r="T650" s="166"/>
      <c r="AT650" s="161" t="s">
        <v>941</v>
      </c>
      <c r="AU650" s="161" t="s">
        <v>873</v>
      </c>
      <c r="AV650" s="12" t="s">
        <v>873</v>
      </c>
      <c r="AW650" s="12" t="s">
        <v>828</v>
      </c>
      <c r="AX650" s="12" t="s">
        <v>865</v>
      </c>
      <c r="AY650" s="161" t="s">
        <v>928</v>
      </c>
    </row>
    <row r="651" spans="2:51" s="12" customFormat="1">
      <c r="B651" s="160"/>
      <c r="D651" s="153" t="s">
        <v>941</v>
      </c>
      <c r="E651" s="161" t="s">
        <v>795</v>
      </c>
      <c r="F651" s="162" t="s">
        <v>1687</v>
      </c>
      <c r="H651" s="163">
        <v>-7</v>
      </c>
      <c r="L651" s="160"/>
      <c r="M651" s="164"/>
      <c r="N651" s="165"/>
      <c r="O651" s="165"/>
      <c r="P651" s="165"/>
      <c r="Q651" s="165"/>
      <c r="R651" s="165"/>
      <c r="S651" s="165"/>
      <c r="T651" s="166"/>
      <c r="AT651" s="161" t="s">
        <v>941</v>
      </c>
      <c r="AU651" s="161" t="s">
        <v>873</v>
      </c>
      <c r="AV651" s="12" t="s">
        <v>873</v>
      </c>
      <c r="AW651" s="12" t="s">
        <v>828</v>
      </c>
      <c r="AX651" s="12" t="s">
        <v>865</v>
      </c>
      <c r="AY651" s="161" t="s">
        <v>928</v>
      </c>
    </row>
    <row r="652" spans="2:51" s="11" customFormat="1">
      <c r="B652" s="152"/>
      <c r="D652" s="153" t="s">
        <v>941</v>
      </c>
      <c r="E652" s="154" t="s">
        <v>795</v>
      </c>
      <c r="F652" s="155" t="s">
        <v>1168</v>
      </c>
      <c r="H652" s="156" t="s">
        <v>795</v>
      </c>
      <c r="L652" s="152"/>
      <c r="M652" s="157"/>
      <c r="N652" s="158"/>
      <c r="O652" s="158"/>
      <c r="P652" s="158"/>
      <c r="Q652" s="158"/>
      <c r="R652" s="158"/>
      <c r="S652" s="158"/>
      <c r="T652" s="159"/>
      <c r="AT652" s="156" t="s">
        <v>941</v>
      </c>
      <c r="AU652" s="156" t="s">
        <v>873</v>
      </c>
      <c r="AV652" s="11" t="s">
        <v>814</v>
      </c>
      <c r="AW652" s="11" t="s">
        <v>828</v>
      </c>
      <c r="AX652" s="11" t="s">
        <v>865</v>
      </c>
      <c r="AY652" s="156" t="s">
        <v>928</v>
      </c>
    </row>
    <row r="653" spans="2:51" s="12" customFormat="1">
      <c r="B653" s="160"/>
      <c r="D653" s="153" t="s">
        <v>941</v>
      </c>
      <c r="E653" s="161" t="s">
        <v>795</v>
      </c>
      <c r="F653" s="162" t="s">
        <v>1688</v>
      </c>
      <c r="H653" s="163">
        <v>20.6</v>
      </c>
      <c r="L653" s="160"/>
      <c r="M653" s="164"/>
      <c r="N653" s="165"/>
      <c r="O653" s="165"/>
      <c r="P653" s="165"/>
      <c r="Q653" s="165"/>
      <c r="R653" s="165"/>
      <c r="S653" s="165"/>
      <c r="T653" s="166"/>
      <c r="AT653" s="161" t="s">
        <v>941</v>
      </c>
      <c r="AU653" s="161" t="s">
        <v>873</v>
      </c>
      <c r="AV653" s="12" t="s">
        <v>873</v>
      </c>
      <c r="AW653" s="12" t="s">
        <v>828</v>
      </c>
      <c r="AX653" s="12" t="s">
        <v>865</v>
      </c>
      <c r="AY653" s="161" t="s">
        <v>928</v>
      </c>
    </row>
    <row r="654" spans="2:51" s="12" customFormat="1">
      <c r="B654" s="160"/>
      <c r="D654" s="153" t="s">
        <v>941</v>
      </c>
      <c r="E654" s="161" t="s">
        <v>795</v>
      </c>
      <c r="F654" s="162" t="s">
        <v>1689</v>
      </c>
      <c r="H654" s="163">
        <v>9</v>
      </c>
      <c r="L654" s="160"/>
      <c r="M654" s="164"/>
      <c r="N654" s="165"/>
      <c r="O654" s="165"/>
      <c r="P654" s="165"/>
      <c r="Q654" s="165"/>
      <c r="R654" s="165"/>
      <c r="S654" s="165"/>
      <c r="T654" s="166"/>
      <c r="AT654" s="161" t="s">
        <v>941</v>
      </c>
      <c r="AU654" s="161" t="s">
        <v>873</v>
      </c>
      <c r="AV654" s="12" t="s">
        <v>873</v>
      </c>
      <c r="AW654" s="12" t="s">
        <v>828</v>
      </c>
      <c r="AX654" s="12" t="s">
        <v>865</v>
      </c>
      <c r="AY654" s="161" t="s">
        <v>928</v>
      </c>
    </row>
    <row r="655" spans="2:51" s="12" customFormat="1">
      <c r="B655" s="160"/>
      <c r="D655" s="153" t="s">
        <v>941</v>
      </c>
      <c r="E655" s="161" t="s">
        <v>795</v>
      </c>
      <c r="F655" s="162" t="s">
        <v>1690</v>
      </c>
      <c r="H655" s="163">
        <v>-8.4</v>
      </c>
      <c r="L655" s="160"/>
      <c r="M655" s="164"/>
      <c r="N655" s="165"/>
      <c r="O655" s="165"/>
      <c r="P655" s="165"/>
      <c r="Q655" s="165"/>
      <c r="R655" s="165"/>
      <c r="S655" s="165"/>
      <c r="T655" s="166"/>
      <c r="AT655" s="161" t="s">
        <v>941</v>
      </c>
      <c r="AU655" s="161" t="s">
        <v>873</v>
      </c>
      <c r="AV655" s="12" t="s">
        <v>873</v>
      </c>
      <c r="AW655" s="12" t="s">
        <v>828</v>
      </c>
      <c r="AX655" s="12" t="s">
        <v>865</v>
      </c>
      <c r="AY655" s="161" t="s">
        <v>928</v>
      </c>
    </row>
    <row r="656" spans="2:51" s="11" customFormat="1">
      <c r="B656" s="152"/>
      <c r="D656" s="153" t="s">
        <v>941</v>
      </c>
      <c r="E656" s="154" t="s">
        <v>795</v>
      </c>
      <c r="F656" s="155" t="s">
        <v>1545</v>
      </c>
      <c r="H656" s="156" t="s">
        <v>795</v>
      </c>
      <c r="L656" s="152"/>
      <c r="M656" s="157"/>
      <c r="N656" s="158"/>
      <c r="O656" s="158"/>
      <c r="P656" s="158"/>
      <c r="Q656" s="158"/>
      <c r="R656" s="158"/>
      <c r="S656" s="158"/>
      <c r="T656" s="159"/>
      <c r="AT656" s="156" t="s">
        <v>941</v>
      </c>
      <c r="AU656" s="156" t="s">
        <v>873</v>
      </c>
      <c r="AV656" s="11" t="s">
        <v>814</v>
      </c>
      <c r="AW656" s="11" t="s">
        <v>828</v>
      </c>
      <c r="AX656" s="11" t="s">
        <v>865</v>
      </c>
      <c r="AY656" s="156" t="s">
        <v>928</v>
      </c>
    </row>
    <row r="657" spans="2:65" s="12" customFormat="1">
      <c r="B657" s="160"/>
      <c r="D657" s="153" t="s">
        <v>941</v>
      </c>
      <c r="E657" s="161" t="s">
        <v>795</v>
      </c>
      <c r="F657" s="162" t="s">
        <v>1691</v>
      </c>
      <c r="H657" s="163">
        <v>12.68</v>
      </c>
      <c r="L657" s="160"/>
      <c r="M657" s="164"/>
      <c r="N657" s="165"/>
      <c r="O657" s="165"/>
      <c r="P657" s="165"/>
      <c r="Q657" s="165"/>
      <c r="R657" s="165"/>
      <c r="S657" s="165"/>
      <c r="T657" s="166"/>
      <c r="AT657" s="161" t="s">
        <v>941</v>
      </c>
      <c r="AU657" s="161" t="s">
        <v>873</v>
      </c>
      <c r="AV657" s="12" t="s">
        <v>873</v>
      </c>
      <c r="AW657" s="12" t="s">
        <v>828</v>
      </c>
      <c r="AX657" s="12" t="s">
        <v>865</v>
      </c>
      <c r="AY657" s="161" t="s">
        <v>928</v>
      </c>
    </row>
    <row r="658" spans="2:65" s="12" customFormat="1">
      <c r="B658" s="160"/>
      <c r="D658" s="153" t="s">
        <v>941</v>
      </c>
      <c r="E658" s="161" t="s">
        <v>795</v>
      </c>
      <c r="F658" s="162" t="s">
        <v>1692</v>
      </c>
      <c r="H658" s="163">
        <v>7.2</v>
      </c>
      <c r="L658" s="160"/>
      <c r="M658" s="164"/>
      <c r="N658" s="165"/>
      <c r="O658" s="165"/>
      <c r="P658" s="165"/>
      <c r="Q658" s="165"/>
      <c r="R658" s="165"/>
      <c r="S658" s="165"/>
      <c r="T658" s="166"/>
      <c r="AT658" s="161" t="s">
        <v>941</v>
      </c>
      <c r="AU658" s="161" t="s">
        <v>873</v>
      </c>
      <c r="AV658" s="12" t="s">
        <v>873</v>
      </c>
      <c r="AW658" s="12" t="s">
        <v>828</v>
      </c>
      <c r="AX658" s="12" t="s">
        <v>865</v>
      </c>
      <c r="AY658" s="161" t="s">
        <v>928</v>
      </c>
    </row>
    <row r="659" spans="2:65" s="12" customFormat="1">
      <c r="B659" s="160"/>
      <c r="D659" s="153" t="s">
        <v>941</v>
      </c>
      <c r="E659" s="161" t="s">
        <v>795</v>
      </c>
      <c r="F659" s="162" t="s">
        <v>1693</v>
      </c>
      <c r="H659" s="163">
        <v>-5.6</v>
      </c>
      <c r="L659" s="160"/>
      <c r="M659" s="164"/>
      <c r="N659" s="165"/>
      <c r="O659" s="165"/>
      <c r="P659" s="165"/>
      <c r="Q659" s="165"/>
      <c r="R659" s="165"/>
      <c r="S659" s="165"/>
      <c r="T659" s="166"/>
      <c r="AT659" s="161" t="s">
        <v>941</v>
      </c>
      <c r="AU659" s="161" t="s">
        <v>873</v>
      </c>
      <c r="AV659" s="12" t="s">
        <v>873</v>
      </c>
      <c r="AW659" s="12" t="s">
        <v>828</v>
      </c>
      <c r="AX659" s="12" t="s">
        <v>865</v>
      </c>
      <c r="AY659" s="161" t="s">
        <v>928</v>
      </c>
    </row>
    <row r="660" spans="2:65" s="13" customFormat="1">
      <c r="B660" s="167"/>
      <c r="D660" s="168" t="s">
        <v>941</v>
      </c>
      <c r="E660" s="169" t="s">
        <v>795</v>
      </c>
      <c r="F660" s="170" t="s">
        <v>948</v>
      </c>
      <c r="H660" s="171">
        <v>102.9</v>
      </c>
      <c r="L660" s="167"/>
      <c r="M660" s="172"/>
      <c r="N660" s="173"/>
      <c r="O660" s="173"/>
      <c r="P660" s="173"/>
      <c r="Q660" s="173"/>
      <c r="R660" s="173"/>
      <c r="S660" s="173"/>
      <c r="T660" s="174"/>
      <c r="AT660" s="175" t="s">
        <v>941</v>
      </c>
      <c r="AU660" s="175" t="s">
        <v>873</v>
      </c>
      <c r="AV660" s="13" t="s">
        <v>934</v>
      </c>
      <c r="AW660" s="13" t="s">
        <v>828</v>
      </c>
      <c r="AX660" s="13" t="s">
        <v>814</v>
      </c>
      <c r="AY660" s="175" t="s">
        <v>928</v>
      </c>
    </row>
    <row r="661" spans="2:65" s="1" customFormat="1" ht="31.5" customHeight="1">
      <c r="B661" s="140"/>
      <c r="C661" s="141" t="s">
        <v>1694</v>
      </c>
      <c r="D661" s="141" t="s">
        <v>930</v>
      </c>
      <c r="E661" s="142" t="s">
        <v>1695</v>
      </c>
      <c r="F661" s="143" t="s">
        <v>1696</v>
      </c>
      <c r="G661" s="144" t="s">
        <v>1697</v>
      </c>
      <c r="H661" s="145">
        <v>30</v>
      </c>
      <c r="I661" s="146"/>
      <c r="J661" s="146">
        <f>ROUND(I661*H661,2)</f>
        <v>0</v>
      </c>
      <c r="K661" s="143" t="s">
        <v>795</v>
      </c>
      <c r="L661" s="32"/>
      <c r="M661" s="147" t="s">
        <v>795</v>
      </c>
      <c r="N661" s="148" t="s">
        <v>836</v>
      </c>
      <c r="O661" s="149">
        <v>0</v>
      </c>
      <c r="P661" s="149">
        <f>O661*H661</f>
        <v>0</v>
      </c>
      <c r="Q661" s="149">
        <v>0</v>
      </c>
      <c r="R661" s="149">
        <f>Q661*H661</f>
        <v>0</v>
      </c>
      <c r="S661" s="149">
        <v>0</v>
      </c>
      <c r="T661" s="150">
        <f>S661*H661</f>
        <v>0</v>
      </c>
      <c r="AR661" s="18" t="s">
        <v>1698</v>
      </c>
      <c r="AT661" s="18" t="s">
        <v>930</v>
      </c>
      <c r="AU661" s="18" t="s">
        <v>873</v>
      </c>
      <c r="AY661" s="18" t="s">
        <v>928</v>
      </c>
      <c r="BE661" s="151">
        <f>IF(N661="základní",J661,0)</f>
        <v>0</v>
      </c>
      <c r="BF661" s="151">
        <f>IF(N661="snížená",J661,0)</f>
        <v>0</v>
      </c>
      <c r="BG661" s="151">
        <f>IF(N661="zákl. přenesená",J661,0)</f>
        <v>0</v>
      </c>
      <c r="BH661" s="151">
        <f>IF(N661="sníž. přenesená",J661,0)</f>
        <v>0</v>
      </c>
      <c r="BI661" s="151">
        <f>IF(N661="nulová",J661,0)</f>
        <v>0</v>
      </c>
      <c r="BJ661" s="18" t="s">
        <v>814</v>
      </c>
      <c r="BK661" s="151">
        <f>ROUND(I661*H661,2)</f>
        <v>0</v>
      </c>
      <c r="BL661" s="18" t="s">
        <v>1698</v>
      </c>
      <c r="BM661" s="18" t="s">
        <v>1699</v>
      </c>
    </row>
    <row r="662" spans="2:65" s="11" customFormat="1">
      <c r="B662" s="152"/>
      <c r="D662" s="153" t="s">
        <v>941</v>
      </c>
      <c r="E662" s="154" t="s">
        <v>795</v>
      </c>
      <c r="F662" s="155" t="s">
        <v>1700</v>
      </c>
      <c r="H662" s="156" t="s">
        <v>795</v>
      </c>
      <c r="L662" s="152"/>
      <c r="M662" s="157"/>
      <c r="N662" s="158"/>
      <c r="O662" s="158"/>
      <c r="P662" s="158"/>
      <c r="Q662" s="158"/>
      <c r="R662" s="158"/>
      <c r="S662" s="158"/>
      <c r="T662" s="159"/>
      <c r="AT662" s="156" t="s">
        <v>941</v>
      </c>
      <c r="AU662" s="156" t="s">
        <v>873</v>
      </c>
      <c r="AV662" s="11" t="s">
        <v>814</v>
      </c>
      <c r="AW662" s="11" t="s">
        <v>828</v>
      </c>
      <c r="AX662" s="11" t="s">
        <v>865</v>
      </c>
      <c r="AY662" s="156" t="s">
        <v>928</v>
      </c>
    </row>
    <row r="663" spans="2:65" s="11" customFormat="1">
      <c r="B663" s="152"/>
      <c r="D663" s="153" t="s">
        <v>941</v>
      </c>
      <c r="E663" s="154" t="s">
        <v>795</v>
      </c>
      <c r="F663" s="155" t="s">
        <v>1701</v>
      </c>
      <c r="H663" s="156" t="s">
        <v>795</v>
      </c>
      <c r="L663" s="152"/>
      <c r="M663" s="157"/>
      <c r="N663" s="158"/>
      <c r="O663" s="158"/>
      <c r="P663" s="158"/>
      <c r="Q663" s="158"/>
      <c r="R663" s="158"/>
      <c r="S663" s="158"/>
      <c r="T663" s="159"/>
      <c r="AT663" s="156" t="s">
        <v>941</v>
      </c>
      <c r="AU663" s="156" t="s">
        <v>873</v>
      </c>
      <c r="AV663" s="11" t="s">
        <v>814</v>
      </c>
      <c r="AW663" s="11" t="s">
        <v>828</v>
      </c>
      <c r="AX663" s="11" t="s">
        <v>865</v>
      </c>
      <c r="AY663" s="156" t="s">
        <v>928</v>
      </c>
    </row>
    <row r="664" spans="2:65" s="11" customFormat="1" ht="27">
      <c r="B664" s="152"/>
      <c r="D664" s="153" t="s">
        <v>941</v>
      </c>
      <c r="E664" s="154" t="s">
        <v>795</v>
      </c>
      <c r="F664" s="155" t="s">
        <v>1702</v>
      </c>
      <c r="H664" s="156" t="s">
        <v>795</v>
      </c>
      <c r="L664" s="152"/>
      <c r="M664" s="157"/>
      <c r="N664" s="158"/>
      <c r="O664" s="158"/>
      <c r="P664" s="158"/>
      <c r="Q664" s="158"/>
      <c r="R664" s="158"/>
      <c r="S664" s="158"/>
      <c r="T664" s="159"/>
      <c r="AT664" s="156" t="s">
        <v>941</v>
      </c>
      <c r="AU664" s="156" t="s">
        <v>873</v>
      </c>
      <c r="AV664" s="11" t="s">
        <v>814</v>
      </c>
      <c r="AW664" s="11" t="s">
        <v>828</v>
      </c>
      <c r="AX664" s="11" t="s">
        <v>865</v>
      </c>
      <c r="AY664" s="156" t="s">
        <v>928</v>
      </c>
    </row>
    <row r="665" spans="2:65" s="11" customFormat="1">
      <c r="B665" s="152"/>
      <c r="D665" s="153" t="s">
        <v>941</v>
      </c>
      <c r="E665" s="154" t="s">
        <v>795</v>
      </c>
      <c r="F665" s="155" t="s">
        <v>1703</v>
      </c>
      <c r="H665" s="156" t="s">
        <v>795</v>
      </c>
      <c r="L665" s="152"/>
      <c r="M665" s="157"/>
      <c r="N665" s="158"/>
      <c r="O665" s="158"/>
      <c r="P665" s="158"/>
      <c r="Q665" s="158"/>
      <c r="R665" s="158"/>
      <c r="S665" s="158"/>
      <c r="T665" s="159"/>
      <c r="AT665" s="156" t="s">
        <v>941</v>
      </c>
      <c r="AU665" s="156" t="s">
        <v>873</v>
      </c>
      <c r="AV665" s="11" t="s">
        <v>814</v>
      </c>
      <c r="AW665" s="11" t="s">
        <v>828</v>
      </c>
      <c r="AX665" s="11" t="s">
        <v>865</v>
      </c>
      <c r="AY665" s="156" t="s">
        <v>928</v>
      </c>
    </row>
    <row r="666" spans="2:65" s="11" customFormat="1">
      <c r="B666" s="152"/>
      <c r="D666" s="153" t="s">
        <v>941</v>
      </c>
      <c r="E666" s="154" t="s">
        <v>795</v>
      </c>
      <c r="F666" s="155" t="s">
        <v>1704</v>
      </c>
      <c r="H666" s="156" t="s">
        <v>795</v>
      </c>
      <c r="L666" s="152"/>
      <c r="M666" s="157"/>
      <c r="N666" s="158"/>
      <c r="O666" s="158"/>
      <c r="P666" s="158"/>
      <c r="Q666" s="158"/>
      <c r="R666" s="158"/>
      <c r="S666" s="158"/>
      <c r="T666" s="159"/>
      <c r="AT666" s="156" t="s">
        <v>941</v>
      </c>
      <c r="AU666" s="156" t="s">
        <v>873</v>
      </c>
      <c r="AV666" s="11" t="s">
        <v>814</v>
      </c>
      <c r="AW666" s="11" t="s">
        <v>828</v>
      </c>
      <c r="AX666" s="11" t="s">
        <v>865</v>
      </c>
      <c r="AY666" s="156" t="s">
        <v>928</v>
      </c>
    </row>
    <row r="667" spans="2:65" s="11" customFormat="1">
      <c r="B667" s="152"/>
      <c r="D667" s="153" t="s">
        <v>941</v>
      </c>
      <c r="E667" s="154" t="s">
        <v>795</v>
      </c>
      <c r="F667" s="155" t="s">
        <v>1705</v>
      </c>
      <c r="H667" s="156" t="s">
        <v>795</v>
      </c>
      <c r="L667" s="152"/>
      <c r="M667" s="157"/>
      <c r="N667" s="158"/>
      <c r="O667" s="158"/>
      <c r="P667" s="158"/>
      <c r="Q667" s="158"/>
      <c r="R667" s="158"/>
      <c r="S667" s="158"/>
      <c r="T667" s="159"/>
      <c r="AT667" s="156" t="s">
        <v>941</v>
      </c>
      <c r="AU667" s="156" t="s">
        <v>873</v>
      </c>
      <c r="AV667" s="11" t="s">
        <v>814</v>
      </c>
      <c r="AW667" s="11" t="s">
        <v>828</v>
      </c>
      <c r="AX667" s="11" t="s">
        <v>865</v>
      </c>
      <c r="AY667" s="156" t="s">
        <v>928</v>
      </c>
    </row>
    <row r="668" spans="2:65" s="11" customFormat="1">
      <c r="B668" s="152"/>
      <c r="D668" s="153" t="s">
        <v>941</v>
      </c>
      <c r="E668" s="154" t="s">
        <v>795</v>
      </c>
      <c r="F668" s="155" t="s">
        <v>1706</v>
      </c>
      <c r="H668" s="156" t="s">
        <v>795</v>
      </c>
      <c r="L668" s="152"/>
      <c r="M668" s="157"/>
      <c r="N668" s="158"/>
      <c r="O668" s="158"/>
      <c r="P668" s="158"/>
      <c r="Q668" s="158"/>
      <c r="R668" s="158"/>
      <c r="S668" s="158"/>
      <c r="T668" s="159"/>
      <c r="AT668" s="156" t="s">
        <v>941</v>
      </c>
      <c r="AU668" s="156" t="s">
        <v>873</v>
      </c>
      <c r="AV668" s="11" t="s">
        <v>814</v>
      </c>
      <c r="AW668" s="11" t="s">
        <v>828</v>
      </c>
      <c r="AX668" s="11" t="s">
        <v>865</v>
      </c>
      <c r="AY668" s="156" t="s">
        <v>928</v>
      </c>
    </row>
    <row r="669" spans="2:65" s="12" customFormat="1">
      <c r="B669" s="160"/>
      <c r="D669" s="153" t="s">
        <v>941</v>
      </c>
      <c r="E669" s="161" t="s">
        <v>795</v>
      </c>
      <c r="F669" s="162" t="s">
        <v>1121</v>
      </c>
      <c r="H669" s="163">
        <v>30</v>
      </c>
      <c r="L669" s="160"/>
      <c r="M669" s="164"/>
      <c r="N669" s="165"/>
      <c r="O669" s="165"/>
      <c r="P669" s="165"/>
      <c r="Q669" s="165"/>
      <c r="R669" s="165"/>
      <c r="S669" s="165"/>
      <c r="T669" s="166"/>
      <c r="AT669" s="161" t="s">
        <v>941</v>
      </c>
      <c r="AU669" s="161" t="s">
        <v>873</v>
      </c>
      <c r="AV669" s="12" t="s">
        <v>873</v>
      </c>
      <c r="AW669" s="12" t="s">
        <v>828</v>
      </c>
      <c r="AX669" s="12" t="s">
        <v>814</v>
      </c>
      <c r="AY669" s="161" t="s">
        <v>928</v>
      </c>
    </row>
    <row r="670" spans="2:65" s="10" customFormat="1" ht="29.85" customHeight="1">
      <c r="B670" s="127"/>
      <c r="D670" s="137" t="s">
        <v>864</v>
      </c>
      <c r="E670" s="138" t="s">
        <v>1707</v>
      </c>
      <c r="F670" s="138" t="s">
        <v>1708</v>
      </c>
      <c r="J670" s="139">
        <f>BK670</f>
        <v>0</v>
      </c>
      <c r="L670" s="127"/>
      <c r="M670" s="131"/>
      <c r="N670" s="132"/>
      <c r="O670" s="132"/>
      <c r="P670" s="133">
        <f>SUM(P671:P675)</f>
        <v>130.86243200000001</v>
      </c>
      <c r="Q670" s="132"/>
      <c r="R670" s="133">
        <f>SUM(R671:R675)</f>
        <v>0</v>
      </c>
      <c r="S670" s="132"/>
      <c r="T670" s="134">
        <f>SUM(T671:T675)</f>
        <v>0</v>
      </c>
      <c r="AR670" s="128" t="s">
        <v>814</v>
      </c>
      <c r="AT670" s="135" t="s">
        <v>864</v>
      </c>
      <c r="AU670" s="135" t="s">
        <v>814</v>
      </c>
      <c r="AY670" s="128" t="s">
        <v>928</v>
      </c>
      <c r="BK670" s="136">
        <f>SUM(BK671:BK675)</f>
        <v>0</v>
      </c>
    </row>
    <row r="671" spans="2:65" s="1" customFormat="1" ht="31.5" customHeight="1">
      <c r="B671" s="140"/>
      <c r="C671" s="141" t="s">
        <v>1709</v>
      </c>
      <c r="D671" s="141" t="s">
        <v>930</v>
      </c>
      <c r="E671" s="142" t="s">
        <v>1710</v>
      </c>
      <c r="F671" s="143" t="s">
        <v>1711</v>
      </c>
      <c r="G671" s="144" t="s">
        <v>967</v>
      </c>
      <c r="H671" s="145">
        <v>74.608000000000004</v>
      </c>
      <c r="I671" s="146"/>
      <c r="J671" s="146">
        <f>ROUND(I671*H671,2)</f>
        <v>0</v>
      </c>
      <c r="K671" s="143" t="s">
        <v>939</v>
      </c>
      <c r="L671" s="32"/>
      <c r="M671" s="147" t="s">
        <v>795</v>
      </c>
      <c r="N671" s="148" t="s">
        <v>836</v>
      </c>
      <c r="O671" s="149">
        <v>1.569</v>
      </c>
      <c r="P671" s="149">
        <f>O671*H671</f>
        <v>117.05995200000001</v>
      </c>
      <c r="Q671" s="149">
        <v>0</v>
      </c>
      <c r="R671" s="149">
        <f>Q671*H671</f>
        <v>0</v>
      </c>
      <c r="S671" s="149">
        <v>0</v>
      </c>
      <c r="T671" s="150">
        <f>S671*H671</f>
        <v>0</v>
      </c>
      <c r="AR671" s="18" t="s">
        <v>934</v>
      </c>
      <c r="AT671" s="18" t="s">
        <v>930</v>
      </c>
      <c r="AU671" s="18" t="s">
        <v>873</v>
      </c>
      <c r="AY671" s="18" t="s">
        <v>928</v>
      </c>
      <c r="BE671" s="151">
        <f>IF(N671="základní",J671,0)</f>
        <v>0</v>
      </c>
      <c r="BF671" s="151">
        <f>IF(N671="snížená",J671,0)</f>
        <v>0</v>
      </c>
      <c r="BG671" s="151">
        <f>IF(N671="zákl. přenesená",J671,0)</f>
        <v>0</v>
      </c>
      <c r="BH671" s="151">
        <f>IF(N671="sníž. přenesená",J671,0)</f>
        <v>0</v>
      </c>
      <c r="BI671" s="151">
        <f>IF(N671="nulová",J671,0)</f>
        <v>0</v>
      </c>
      <c r="BJ671" s="18" t="s">
        <v>814</v>
      </c>
      <c r="BK671" s="151">
        <f>ROUND(I671*H671,2)</f>
        <v>0</v>
      </c>
      <c r="BL671" s="18" t="s">
        <v>934</v>
      </c>
      <c r="BM671" s="18" t="s">
        <v>1712</v>
      </c>
    </row>
    <row r="672" spans="2:65" s="1" customFormat="1" ht="31.5" customHeight="1">
      <c r="B672" s="140"/>
      <c r="C672" s="141" t="s">
        <v>1713</v>
      </c>
      <c r="D672" s="141" t="s">
        <v>930</v>
      </c>
      <c r="E672" s="142" t="s">
        <v>1714</v>
      </c>
      <c r="F672" s="143" t="s">
        <v>1715</v>
      </c>
      <c r="G672" s="144" t="s">
        <v>967</v>
      </c>
      <c r="H672" s="145">
        <v>74.608000000000004</v>
      </c>
      <c r="I672" s="146"/>
      <c r="J672" s="146">
        <f>ROUND(I672*H672,2)</f>
        <v>0</v>
      </c>
      <c r="K672" s="143" t="s">
        <v>939</v>
      </c>
      <c r="L672" s="32"/>
      <c r="M672" s="147" t="s">
        <v>795</v>
      </c>
      <c r="N672" s="148" t="s">
        <v>836</v>
      </c>
      <c r="O672" s="149">
        <v>0.125</v>
      </c>
      <c r="P672" s="149">
        <f>O672*H672</f>
        <v>9.3260000000000005</v>
      </c>
      <c r="Q672" s="149">
        <v>0</v>
      </c>
      <c r="R672" s="149">
        <f>Q672*H672</f>
        <v>0</v>
      </c>
      <c r="S672" s="149">
        <v>0</v>
      </c>
      <c r="T672" s="150">
        <f>S672*H672</f>
        <v>0</v>
      </c>
      <c r="AR672" s="18" t="s">
        <v>934</v>
      </c>
      <c r="AT672" s="18" t="s">
        <v>930</v>
      </c>
      <c r="AU672" s="18" t="s">
        <v>873</v>
      </c>
      <c r="AY672" s="18" t="s">
        <v>928</v>
      </c>
      <c r="BE672" s="151">
        <f>IF(N672="základní",J672,0)</f>
        <v>0</v>
      </c>
      <c r="BF672" s="151">
        <f>IF(N672="snížená",J672,0)</f>
        <v>0</v>
      </c>
      <c r="BG672" s="151">
        <f>IF(N672="zákl. přenesená",J672,0)</f>
        <v>0</v>
      </c>
      <c r="BH672" s="151">
        <f>IF(N672="sníž. přenesená",J672,0)</f>
        <v>0</v>
      </c>
      <c r="BI672" s="151">
        <f>IF(N672="nulová",J672,0)</f>
        <v>0</v>
      </c>
      <c r="BJ672" s="18" t="s">
        <v>814</v>
      </c>
      <c r="BK672" s="151">
        <f>ROUND(I672*H672,2)</f>
        <v>0</v>
      </c>
      <c r="BL672" s="18" t="s">
        <v>934</v>
      </c>
      <c r="BM672" s="18" t="s">
        <v>1716</v>
      </c>
    </row>
    <row r="673" spans="2:65" s="1" customFormat="1" ht="31.5" customHeight="1">
      <c r="B673" s="140"/>
      <c r="C673" s="141" t="s">
        <v>1717</v>
      </c>
      <c r="D673" s="141" t="s">
        <v>930</v>
      </c>
      <c r="E673" s="142" t="s">
        <v>1718</v>
      </c>
      <c r="F673" s="143" t="s">
        <v>1719</v>
      </c>
      <c r="G673" s="144" t="s">
        <v>967</v>
      </c>
      <c r="H673" s="145">
        <v>746.08</v>
      </c>
      <c r="I673" s="146"/>
      <c r="J673" s="146">
        <f>ROUND(I673*H673,2)</f>
        <v>0</v>
      </c>
      <c r="K673" s="143" t="s">
        <v>939</v>
      </c>
      <c r="L673" s="32"/>
      <c r="M673" s="147" t="s">
        <v>795</v>
      </c>
      <c r="N673" s="148" t="s">
        <v>836</v>
      </c>
      <c r="O673" s="149">
        <v>6.0000000000000001E-3</v>
      </c>
      <c r="P673" s="149">
        <f>O673*H673</f>
        <v>4.4764800000000005</v>
      </c>
      <c r="Q673" s="149">
        <v>0</v>
      </c>
      <c r="R673" s="149">
        <f>Q673*H673</f>
        <v>0</v>
      </c>
      <c r="S673" s="149">
        <v>0</v>
      </c>
      <c r="T673" s="150">
        <f>S673*H673</f>
        <v>0</v>
      </c>
      <c r="AR673" s="18" t="s">
        <v>934</v>
      </c>
      <c r="AT673" s="18" t="s">
        <v>930</v>
      </c>
      <c r="AU673" s="18" t="s">
        <v>873</v>
      </c>
      <c r="AY673" s="18" t="s">
        <v>928</v>
      </c>
      <c r="BE673" s="151">
        <f>IF(N673="základní",J673,0)</f>
        <v>0</v>
      </c>
      <c r="BF673" s="151">
        <f>IF(N673="snížená",J673,0)</f>
        <v>0</v>
      </c>
      <c r="BG673" s="151">
        <f>IF(N673="zákl. přenesená",J673,0)</f>
        <v>0</v>
      </c>
      <c r="BH673" s="151">
        <f>IF(N673="sníž. přenesená",J673,0)</f>
        <v>0</v>
      </c>
      <c r="BI673" s="151">
        <f>IF(N673="nulová",J673,0)</f>
        <v>0</v>
      </c>
      <c r="BJ673" s="18" t="s">
        <v>814</v>
      </c>
      <c r="BK673" s="151">
        <f>ROUND(I673*H673,2)</f>
        <v>0</v>
      </c>
      <c r="BL673" s="18" t="s">
        <v>934</v>
      </c>
      <c r="BM673" s="18" t="s">
        <v>1720</v>
      </c>
    </row>
    <row r="674" spans="2:65" s="12" customFormat="1">
      <c r="B674" s="160"/>
      <c r="D674" s="168" t="s">
        <v>941</v>
      </c>
      <c r="F674" s="177" t="s">
        <v>1721</v>
      </c>
      <c r="H674" s="178">
        <v>746.08</v>
      </c>
      <c r="L674" s="160"/>
      <c r="M674" s="164"/>
      <c r="N674" s="165"/>
      <c r="O674" s="165"/>
      <c r="P674" s="165"/>
      <c r="Q674" s="165"/>
      <c r="R674" s="165"/>
      <c r="S674" s="165"/>
      <c r="T674" s="166"/>
      <c r="AT674" s="161" t="s">
        <v>941</v>
      </c>
      <c r="AU674" s="161" t="s">
        <v>873</v>
      </c>
      <c r="AV674" s="12" t="s">
        <v>873</v>
      </c>
      <c r="AW674" s="12" t="s">
        <v>796</v>
      </c>
      <c r="AX674" s="12" t="s">
        <v>814</v>
      </c>
      <c r="AY674" s="161" t="s">
        <v>928</v>
      </c>
    </row>
    <row r="675" spans="2:65" s="1" customFormat="1" ht="22.5" customHeight="1">
      <c r="B675" s="140"/>
      <c r="C675" s="141" t="s">
        <v>1722</v>
      </c>
      <c r="D675" s="141" t="s">
        <v>930</v>
      </c>
      <c r="E675" s="142" t="s">
        <v>1723</v>
      </c>
      <c r="F675" s="143" t="s">
        <v>1724</v>
      </c>
      <c r="G675" s="144" t="s">
        <v>967</v>
      </c>
      <c r="H675" s="145">
        <v>74.608000000000004</v>
      </c>
      <c r="I675" s="146"/>
      <c r="J675" s="146">
        <f>ROUND(I675*H675,2)</f>
        <v>0</v>
      </c>
      <c r="K675" s="143" t="s">
        <v>939</v>
      </c>
      <c r="L675" s="32"/>
      <c r="M675" s="147" t="s">
        <v>795</v>
      </c>
      <c r="N675" s="148" t="s">
        <v>836</v>
      </c>
      <c r="O675" s="149">
        <v>0</v>
      </c>
      <c r="P675" s="149">
        <f>O675*H675</f>
        <v>0</v>
      </c>
      <c r="Q675" s="149">
        <v>0</v>
      </c>
      <c r="R675" s="149">
        <f>Q675*H675</f>
        <v>0</v>
      </c>
      <c r="S675" s="149">
        <v>0</v>
      </c>
      <c r="T675" s="150">
        <f>S675*H675</f>
        <v>0</v>
      </c>
      <c r="AR675" s="18" t="s">
        <v>934</v>
      </c>
      <c r="AT675" s="18" t="s">
        <v>930</v>
      </c>
      <c r="AU675" s="18" t="s">
        <v>873</v>
      </c>
      <c r="AY675" s="18" t="s">
        <v>928</v>
      </c>
      <c r="BE675" s="151">
        <f>IF(N675="základní",J675,0)</f>
        <v>0</v>
      </c>
      <c r="BF675" s="151">
        <f>IF(N675="snížená",J675,0)</f>
        <v>0</v>
      </c>
      <c r="BG675" s="151">
        <f>IF(N675="zákl. přenesená",J675,0)</f>
        <v>0</v>
      </c>
      <c r="BH675" s="151">
        <f>IF(N675="sníž. přenesená",J675,0)</f>
        <v>0</v>
      </c>
      <c r="BI675" s="151">
        <f>IF(N675="nulová",J675,0)</f>
        <v>0</v>
      </c>
      <c r="BJ675" s="18" t="s">
        <v>814</v>
      </c>
      <c r="BK675" s="151">
        <f>ROUND(I675*H675,2)</f>
        <v>0</v>
      </c>
      <c r="BL675" s="18" t="s">
        <v>934</v>
      </c>
      <c r="BM675" s="18" t="s">
        <v>1725</v>
      </c>
    </row>
    <row r="676" spans="2:65" s="10" customFormat="1" ht="29.85" customHeight="1">
      <c r="B676" s="127"/>
      <c r="D676" s="137" t="s">
        <v>864</v>
      </c>
      <c r="E676" s="138" t="s">
        <v>1726</v>
      </c>
      <c r="F676" s="138" t="s">
        <v>1727</v>
      </c>
      <c r="J676" s="139">
        <f>BK676</f>
        <v>0</v>
      </c>
      <c r="L676" s="127"/>
      <c r="M676" s="131"/>
      <c r="N676" s="132"/>
      <c r="O676" s="132"/>
      <c r="P676" s="133">
        <f>P677</f>
        <v>95.505167999999998</v>
      </c>
      <c r="Q676" s="132"/>
      <c r="R676" s="133">
        <f>R677</f>
        <v>0</v>
      </c>
      <c r="S676" s="132"/>
      <c r="T676" s="134">
        <f>T677</f>
        <v>0</v>
      </c>
      <c r="AR676" s="128" t="s">
        <v>814</v>
      </c>
      <c r="AT676" s="135" t="s">
        <v>864</v>
      </c>
      <c r="AU676" s="135" t="s">
        <v>814</v>
      </c>
      <c r="AY676" s="128" t="s">
        <v>928</v>
      </c>
      <c r="BK676" s="136">
        <f>BK677</f>
        <v>0</v>
      </c>
    </row>
    <row r="677" spans="2:65" s="1" customFormat="1" ht="44.25" customHeight="1">
      <c r="B677" s="140"/>
      <c r="C677" s="141" t="s">
        <v>1728</v>
      </c>
      <c r="D677" s="141" t="s">
        <v>930</v>
      </c>
      <c r="E677" s="142" t="s">
        <v>1729</v>
      </c>
      <c r="F677" s="143" t="s">
        <v>1730</v>
      </c>
      <c r="G677" s="144" t="s">
        <v>967</v>
      </c>
      <c r="H677" s="145">
        <v>114.928</v>
      </c>
      <c r="I677" s="146"/>
      <c r="J677" s="146">
        <f>ROUND(I677*H677,2)</f>
        <v>0</v>
      </c>
      <c r="K677" s="143" t="s">
        <v>939</v>
      </c>
      <c r="L677" s="32"/>
      <c r="M677" s="147" t="s">
        <v>795</v>
      </c>
      <c r="N677" s="148" t="s">
        <v>836</v>
      </c>
      <c r="O677" s="149">
        <v>0.83099999999999996</v>
      </c>
      <c r="P677" s="149">
        <f>O677*H677</f>
        <v>95.505167999999998</v>
      </c>
      <c r="Q677" s="149">
        <v>0</v>
      </c>
      <c r="R677" s="149">
        <f>Q677*H677</f>
        <v>0</v>
      </c>
      <c r="S677" s="149">
        <v>0</v>
      </c>
      <c r="T677" s="150">
        <f>S677*H677</f>
        <v>0</v>
      </c>
      <c r="AR677" s="18" t="s">
        <v>934</v>
      </c>
      <c r="AT677" s="18" t="s">
        <v>930</v>
      </c>
      <c r="AU677" s="18" t="s">
        <v>873</v>
      </c>
      <c r="AY677" s="18" t="s">
        <v>928</v>
      </c>
      <c r="BE677" s="151">
        <f>IF(N677="základní",J677,0)</f>
        <v>0</v>
      </c>
      <c r="BF677" s="151">
        <f>IF(N677="snížená",J677,0)</f>
        <v>0</v>
      </c>
      <c r="BG677" s="151">
        <f>IF(N677="zákl. přenesená",J677,0)</f>
        <v>0</v>
      </c>
      <c r="BH677" s="151">
        <f>IF(N677="sníž. přenesená",J677,0)</f>
        <v>0</v>
      </c>
      <c r="BI677" s="151">
        <f>IF(N677="nulová",J677,0)</f>
        <v>0</v>
      </c>
      <c r="BJ677" s="18" t="s">
        <v>814</v>
      </c>
      <c r="BK677" s="151">
        <f>ROUND(I677*H677,2)</f>
        <v>0</v>
      </c>
      <c r="BL677" s="18" t="s">
        <v>934</v>
      </c>
      <c r="BM677" s="18" t="s">
        <v>1731</v>
      </c>
    </row>
    <row r="678" spans="2:65" s="10" customFormat="1" ht="37.35" customHeight="1">
      <c r="B678" s="127"/>
      <c r="D678" s="128" t="s">
        <v>864</v>
      </c>
      <c r="E678" s="129" t="s">
        <v>1732</v>
      </c>
      <c r="F678" s="129" t="s">
        <v>1733</v>
      </c>
      <c r="J678" s="130">
        <f>BK678</f>
        <v>0</v>
      </c>
      <c r="L678" s="127"/>
      <c r="M678" s="131"/>
      <c r="N678" s="132"/>
      <c r="O678" s="132"/>
      <c r="P678" s="133">
        <f>P679+P697+P726+P765+P773+P815+P819+P840+P846+P863+P912+P949+P955+P963+P1023+P1036</f>
        <v>394.44342800000004</v>
      </c>
      <c r="Q678" s="132"/>
      <c r="R678" s="133">
        <f>R679+R697+R726+R765+R773+R815+R819+R840+R846+R863+R912+R949+R955+R963+R1023+R1036</f>
        <v>5.1765094700000009</v>
      </c>
      <c r="S678" s="132"/>
      <c r="T678" s="134">
        <f>T679+T697+T726+T765+T773+T815+T819+T840+T846+T863+T912+T949+T955+T963+T1023+T1036</f>
        <v>4.7737680199999994</v>
      </c>
      <c r="AR678" s="128" t="s">
        <v>873</v>
      </c>
      <c r="AT678" s="135" t="s">
        <v>864</v>
      </c>
      <c r="AU678" s="135" t="s">
        <v>865</v>
      </c>
      <c r="AY678" s="128" t="s">
        <v>928</v>
      </c>
      <c r="BK678" s="136">
        <f>BK679+BK697+BK726+BK765+BK773+BK815+BK819+BK840+BK846+BK863+BK912+BK949+BK955+BK963+BK1023+BK1036</f>
        <v>0</v>
      </c>
    </row>
    <row r="679" spans="2:65" s="10" customFormat="1" ht="19.899999999999999" customHeight="1">
      <c r="B679" s="127"/>
      <c r="D679" s="137" t="s">
        <v>864</v>
      </c>
      <c r="E679" s="138" t="s">
        <v>1734</v>
      </c>
      <c r="F679" s="138" t="s">
        <v>1735</v>
      </c>
      <c r="J679" s="139">
        <f>BK679</f>
        <v>0</v>
      </c>
      <c r="L679" s="127"/>
      <c r="M679" s="131"/>
      <c r="N679" s="132"/>
      <c r="O679" s="132"/>
      <c r="P679" s="133">
        <f>SUM(P680:P696)</f>
        <v>20.403300000000002</v>
      </c>
      <c r="Q679" s="132"/>
      <c r="R679" s="133">
        <f>SUM(R680:R696)</f>
        <v>0.43789499999999998</v>
      </c>
      <c r="S679" s="132"/>
      <c r="T679" s="134">
        <f>SUM(T680:T696)</f>
        <v>0.23447999999999999</v>
      </c>
      <c r="AR679" s="128" t="s">
        <v>873</v>
      </c>
      <c r="AT679" s="135" t="s">
        <v>864</v>
      </c>
      <c r="AU679" s="135" t="s">
        <v>814</v>
      </c>
      <c r="AY679" s="128" t="s">
        <v>928</v>
      </c>
      <c r="BK679" s="136">
        <f>SUM(BK680:BK696)</f>
        <v>0</v>
      </c>
    </row>
    <row r="680" spans="2:65" s="1" customFormat="1" ht="31.5" customHeight="1">
      <c r="B680" s="140"/>
      <c r="C680" s="141" t="s">
        <v>813</v>
      </c>
      <c r="D680" s="141" t="s">
        <v>930</v>
      </c>
      <c r="E680" s="142" t="s">
        <v>1736</v>
      </c>
      <c r="F680" s="143" t="s">
        <v>1737</v>
      </c>
      <c r="G680" s="144" t="s">
        <v>998</v>
      </c>
      <c r="H680" s="145">
        <v>74.599999999999994</v>
      </c>
      <c r="I680" s="146"/>
      <c r="J680" s="146">
        <f>ROUND(I680*H680,2)</f>
        <v>0</v>
      </c>
      <c r="K680" s="143" t="s">
        <v>939</v>
      </c>
      <c r="L680" s="32"/>
      <c r="M680" s="147" t="s">
        <v>795</v>
      </c>
      <c r="N680" s="148" t="s">
        <v>836</v>
      </c>
      <c r="O680" s="149">
        <v>2.4E-2</v>
      </c>
      <c r="P680" s="149">
        <f>O680*H680</f>
        <v>1.7904</v>
      </c>
      <c r="Q680" s="149">
        <v>0</v>
      </c>
      <c r="R680" s="149">
        <f>Q680*H680</f>
        <v>0</v>
      </c>
      <c r="S680" s="149">
        <v>0</v>
      </c>
      <c r="T680" s="150">
        <f>S680*H680</f>
        <v>0</v>
      </c>
      <c r="AR680" s="18" t="s">
        <v>1018</v>
      </c>
      <c r="AT680" s="18" t="s">
        <v>930</v>
      </c>
      <c r="AU680" s="18" t="s">
        <v>873</v>
      </c>
      <c r="AY680" s="18" t="s">
        <v>928</v>
      </c>
      <c r="BE680" s="151">
        <f>IF(N680="základní",J680,0)</f>
        <v>0</v>
      </c>
      <c r="BF680" s="151">
        <f>IF(N680="snížená",J680,0)</f>
        <v>0</v>
      </c>
      <c r="BG680" s="151">
        <f>IF(N680="zákl. přenesená",J680,0)</f>
        <v>0</v>
      </c>
      <c r="BH680" s="151">
        <f>IF(N680="sníž. přenesená",J680,0)</f>
        <v>0</v>
      </c>
      <c r="BI680" s="151">
        <f>IF(N680="nulová",J680,0)</f>
        <v>0</v>
      </c>
      <c r="BJ680" s="18" t="s">
        <v>814</v>
      </c>
      <c r="BK680" s="151">
        <f>ROUND(I680*H680,2)</f>
        <v>0</v>
      </c>
      <c r="BL680" s="18" t="s">
        <v>1018</v>
      </c>
      <c r="BM680" s="18" t="s">
        <v>1738</v>
      </c>
    </row>
    <row r="681" spans="2:65" s="11" customFormat="1">
      <c r="B681" s="152"/>
      <c r="D681" s="153" t="s">
        <v>941</v>
      </c>
      <c r="E681" s="154" t="s">
        <v>795</v>
      </c>
      <c r="F681" s="155" t="s">
        <v>986</v>
      </c>
      <c r="H681" s="156" t="s">
        <v>795</v>
      </c>
      <c r="L681" s="152"/>
      <c r="M681" s="157"/>
      <c r="N681" s="158"/>
      <c r="O681" s="158"/>
      <c r="P681" s="158"/>
      <c r="Q681" s="158"/>
      <c r="R681" s="158"/>
      <c r="S681" s="158"/>
      <c r="T681" s="159"/>
      <c r="AT681" s="156" t="s">
        <v>941</v>
      </c>
      <c r="AU681" s="156" t="s">
        <v>873</v>
      </c>
      <c r="AV681" s="11" t="s">
        <v>814</v>
      </c>
      <c r="AW681" s="11" t="s">
        <v>828</v>
      </c>
      <c r="AX681" s="11" t="s">
        <v>865</v>
      </c>
      <c r="AY681" s="156" t="s">
        <v>928</v>
      </c>
    </row>
    <row r="682" spans="2:65" s="11" customFormat="1">
      <c r="B682" s="152"/>
      <c r="D682" s="153" t="s">
        <v>941</v>
      </c>
      <c r="E682" s="154" t="s">
        <v>795</v>
      </c>
      <c r="F682" s="155" t="s">
        <v>1028</v>
      </c>
      <c r="H682" s="156" t="s">
        <v>795</v>
      </c>
      <c r="L682" s="152"/>
      <c r="M682" s="157"/>
      <c r="N682" s="158"/>
      <c r="O682" s="158"/>
      <c r="P682" s="158"/>
      <c r="Q682" s="158"/>
      <c r="R682" s="158"/>
      <c r="S682" s="158"/>
      <c r="T682" s="159"/>
      <c r="AT682" s="156" t="s">
        <v>941</v>
      </c>
      <c r="AU682" s="156" t="s">
        <v>873</v>
      </c>
      <c r="AV682" s="11" t="s">
        <v>814</v>
      </c>
      <c r="AW682" s="11" t="s">
        <v>828</v>
      </c>
      <c r="AX682" s="11" t="s">
        <v>865</v>
      </c>
      <c r="AY682" s="156" t="s">
        <v>928</v>
      </c>
    </row>
    <row r="683" spans="2:65" s="12" customFormat="1">
      <c r="B683" s="160"/>
      <c r="D683" s="168" t="s">
        <v>941</v>
      </c>
      <c r="E683" s="176" t="s">
        <v>795</v>
      </c>
      <c r="F683" s="177" t="s">
        <v>1000</v>
      </c>
      <c r="H683" s="178">
        <v>74.599999999999994</v>
      </c>
      <c r="L683" s="160"/>
      <c r="M683" s="164"/>
      <c r="N683" s="165"/>
      <c r="O683" s="165"/>
      <c r="P683" s="165"/>
      <c r="Q683" s="165"/>
      <c r="R683" s="165"/>
      <c r="S683" s="165"/>
      <c r="T683" s="166"/>
      <c r="AT683" s="161" t="s">
        <v>941</v>
      </c>
      <c r="AU683" s="161" t="s">
        <v>873</v>
      </c>
      <c r="AV683" s="12" t="s">
        <v>873</v>
      </c>
      <c r="AW683" s="12" t="s">
        <v>828</v>
      </c>
      <c r="AX683" s="12" t="s">
        <v>814</v>
      </c>
      <c r="AY683" s="161" t="s">
        <v>928</v>
      </c>
    </row>
    <row r="684" spans="2:65" s="1" customFormat="1" ht="44.25" customHeight="1">
      <c r="B684" s="140"/>
      <c r="C684" s="179" t="s">
        <v>1739</v>
      </c>
      <c r="D684" s="179" t="s">
        <v>978</v>
      </c>
      <c r="E684" s="180" t="s">
        <v>1740</v>
      </c>
      <c r="F684" s="181" t="s">
        <v>1741</v>
      </c>
      <c r="G684" s="182" t="s">
        <v>967</v>
      </c>
      <c r="H684" s="183">
        <v>2.1999999999999999E-2</v>
      </c>
      <c r="I684" s="184"/>
      <c r="J684" s="184">
        <f>ROUND(I684*H684,2)</f>
        <v>0</v>
      </c>
      <c r="K684" s="181" t="s">
        <v>939</v>
      </c>
      <c r="L684" s="185"/>
      <c r="M684" s="186" t="s">
        <v>795</v>
      </c>
      <c r="N684" s="187" t="s">
        <v>836</v>
      </c>
      <c r="O684" s="149">
        <v>0</v>
      </c>
      <c r="P684" s="149">
        <f>O684*H684</f>
        <v>0</v>
      </c>
      <c r="Q684" s="149">
        <v>1</v>
      </c>
      <c r="R684" s="149">
        <f>Q684*H684</f>
        <v>2.1999999999999999E-2</v>
      </c>
      <c r="S684" s="149">
        <v>0</v>
      </c>
      <c r="T684" s="150">
        <f>S684*H684</f>
        <v>0</v>
      </c>
      <c r="AR684" s="18" t="s">
        <v>1133</v>
      </c>
      <c r="AT684" s="18" t="s">
        <v>978</v>
      </c>
      <c r="AU684" s="18" t="s">
        <v>873</v>
      </c>
      <c r="AY684" s="18" t="s">
        <v>928</v>
      </c>
      <c r="BE684" s="151">
        <f>IF(N684="základní",J684,0)</f>
        <v>0</v>
      </c>
      <c r="BF684" s="151">
        <f>IF(N684="snížená",J684,0)</f>
        <v>0</v>
      </c>
      <c r="BG684" s="151">
        <f>IF(N684="zákl. přenesená",J684,0)</f>
        <v>0</v>
      </c>
      <c r="BH684" s="151">
        <f>IF(N684="sníž. přenesená",J684,0)</f>
        <v>0</v>
      </c>
      <c r="BI684" s="151">
        <f>IF(N684="nulová",J684,0)</f>
        <v>0</v>
      </c>
      <c r="BJ684" s="18" t="s">
        <v>814</v>
      </c>
      <c r="BK684" s="151">
        <f>ROUND(I684*H684,2)</f>
        <v>0</v>
      </c>
      <c r="BL684" s="18" t="s">
        <v>1018</v>
      </c>
      <c r="BM684" s="18" t="s">
        <v>1742</v>
      </c>
    </row>
    <row r="685" spans="2:65" s="12" customFormat="1">
      <c r="B685" s="160"/>
      <c r="D685" s="168" t="s">
        <v>941</v>
      </c>
      <c r="F685" s="177" t="s">
        <v>1743</v>
      </c>
      <c r="H685" s="178">
        <v>2.1999999999999999E-2</v>
      </c>
      <c r="L685" s="160"/>
      <c r="M685" s="164"/>
      <c r="N685" s="165"/>
      <c r="O685" s="165"/>
      <c r="P685" s="165"/>
      <c r="Q685" s="165"/>
      <c r="R685" s="165"/>
      <c r="S685" s="165"/>
      <c r="T685" s="166"/>
      <c r="AT685" s="161" t="s">
        <v>941</v>
      </c>
      <c r="AU685" s="161" t="s">
        <v>873</v>
      </c>
      <c r="AV685" s="12" t="s">
        <v>873</v>
      </c>
      <c r="AW685" s="12" t="s">
        <v>796</v>
      </c>
      <c r="AX685" s="12" t="s">
        <v>814</v>
      </c>
      <c r="AY685" s="161" t="s">
        <v>928</v>
      </c>
    </row>
    <row r="686" spans="2:65" s="1" customFormat="1" ht="22.5" customHeight="1">
      <c r="B686" s="140"/>
      <c r="C686" s="141" t="s">
        <v>1744</v>
      </c>
      <c r="D686" s="141" t="s">
        <v>930</v>
      </c>
      <c r="E686" s="142" t="s">
        <v>1745</v>
      </c>
      <c r="F686" s="143" t="s">
        <v>1746</v>
      </c>
      <c r="G686" s="144" t="s">
        <v>998</v>
      </c>
      <c r="H686" s="145">
        <v>58.62</v>
      </c>
      <c r="I686" s="146"/>
      <c r="J686" s="146">
        <f>ROUND(I686*H686,2)</f>
        <v>0</v>
      </c>
      <c r="K686" s="143" t="s">
        <v>939</v>
      </c>
      <c r="L686" s="32"/>
      <c r="M686" s="147" t="s">
        <v>795</v>
      </c>
      <c r="N686" s="148" t="s">
        <v>836</v>
      </c>
      <c r="O686" s="149">
        <v>3.5000000000000003E-2</v>
      </c>
      <c r="P686" s="149">
        <f>O686*H686</f>
        <v>2.0517000000000003</v>
      </c>
      <c r="Q686" s="149">
        <v>0</v>
      </c>
      <c r="R686" s="149">
        <f>Q686*H686</f>
        <v>0</v>
      </c>
      <c r="S686" s="149">
        <v>4.0000000000000001E-3</v>
      </c>
      <c r="T686" s="150">
        <f>S686*H686</f>
        <v>0.23447999999999999</v>
      </c>
      <c r="AR686" s="18" t="s">
        <v>1018</v>
      </c>
      <c r="AT686" s="18" t="s">
        <v>930</v>
      </c>
      <c r="AU686" s="18" t="s">
        <v>873</v>
      </c>
      <c r="AY686" s="18" t="s">
        <v>928</v>
      </c>
      <c r="BE686" s="151">
        <f>IF(N686="základní",J686,0)</f>
        <v>0</v>
      </c>
      <c r="BF686" s="151">
        <f>IF(N686="snížená",J686,0)</f>
        <v>0</v>
      </c>
      <c r="BG686" s="151">
        <f>IF(N686="zákl. přenesená",J686,0)</f>
        <v>0</v>
      </c>
      <c r="BH686" s="151">
        <f>IF(N686="sníž. přenesená",J686,0)</f>
        <v>0</v>
      </c>
      <c r="BI686" s="151">
        <f>IF(N686="nulová",J686,0)</f>
        <v>0</v>
      </c>
      <c r="BJ686" s="18" t="s">
        <v>814</v>
      </c>
      <c r="BK686" s="151">
        <f>ROUND(I686*H686,2)</f>
        <v>0</v>
      </c>
      <c r="BL686" s="18" t="s">
        <v>1018</v>
      </c>
      <c r="BM686" s="18" t="s">
        <v>1747</v>
      </c>
    </row>
    <row r="687" spans="2:65" s="11" customFormat="1">
      <c r="B687" s="152"/>
      <c r="D687" s="153" t="s">
        <v>941</v>
      </c>
      <c r="E687" s="154" t="s">
        <v>795</v>
      </c>
      <c r="F687" s="155" t="s">
        <v>1566</v>
      </c>
      <c r="H687" s="156" t="s">
        <v>795</v>
      </c>
      <c r="L687" s="152"/>
      <c r="M687" s="157"/>
      <c r="N687" s="158"/>
      <c r="O687" s="158"/>
      <c r="P687" s="158"/>
      <c r="Q687" s="158"/>
      <c r="R687" s="158"/>
      <c r="S687" s="158"/>
      <c r="T687" s="159"/>
      <c r="AT687" s="156" t="s">
        <v>941</v>
      </c>
      <c r="AU687" s="156" t="s">
        <v>873</v>
      </c>
      <c r="AV687" s="11" t="s">
        <v>814</v>
      </c>
      <c r="AW687" s="11" t="s">
        <v>828</v>
      </c>
      <c r="AX687" s="11" t="s">
        <v>865</v>
      </c>
      <c r="AY687" s="156" t="s">
        <v>928</v>
      </c>
    </row>
    <row r="688" spans="2:65" s="11" customFormat="1">
      <c r="B688" s="152"/>
      <c r="D688" s="153" t="s">
        <v>941</v>
      </c>
      <c r="E688" s="154" t="s">
        <v>795</v>
      </c>
      <c r="F688" s="155" t="s">
        <v>1028</v>
      </c>
      <c r="H688" s="156" t="s">
        <v>795</v>
      </c>
      <c r="L688" s="152"/>
      <c r="M688" s="157"/>
      <c r="N688" s="158"/>
      <c r="O688" s="158"/>
      <c r="P688" s="158"/>
      <c r="Q688" s="158"/>
      <c r="R688" s="158"/>
      <c r="S688" s="158"/>
      <c r="T688" s="159"/>
      <c r="AT688" s="156" t="s">
        <v>941</v>
      </c>
      <c r="AU688" s="156" t="s">
        <v>873</v>
      </c>
      <c r="AV688" s="11" t="s">
        <v>814</v>
      </c>
      <c r="AW688" s="11" t="s">
        <v>828</v>
      </c>
      <c r="AX688" s="11" t="s">
        <v>865</v>
      </c>
      <c r="AY688" s="156" t="s">
        <v>928</v>
      </c>
    </row>
    <row r="689" spans="2:65" s="12" customFormat="1">
      <c r="B689" s="160"/>
      <c r="D689" s="168" t="s">
        <v>941</v>
      </c>
      <c r="E689" s="176" t="s">
        <v>795</v>
      </c>
      <c r="F689" s="177" t="s">
        <v>1748</v>
      </c>
      <c r="H689" s="178">
        <v>58.62</v>
      </c>
      <c r="L689" s="160"/>
      <c r="M689" s="164"/>
      <c r="N689" s="165"/>
      <c r="O689" s="165"/>
      <c r="P689" s="165"/>
      <c r="Q689" s="165"/>
      <c r="R689" s="165"/>
      <c r="S689" s="165"/>
      <c r="T689" s="166"/>
      <c r="AT689" s="161" t="s">
        <v>941</v>
      </c>
      <c r="AU689" s="161" t="s">
        <v>873</v>
      </c>
      <c r="AV689" s="12" t="s">
        <v>873</v>
      </c>
      <c r="AW689" s="12" t="s">
        <v>828</v>
      </c>
      <c r="AX689" s="12" t="s">
        <v>814</v>
      </c>
      <c r="AY689" s="161" t="s">
        <v>928</v>
      </c>
    </row>
    <row r="690" spans="2:65" s="1" customFormat="1" ht="22.5" customHeight="1">
      <c r="B690" s="140"/>
      <c r="C690" s="141" t="s">
        <v>1749</v>
      </c>
      <c r="D690" s="141" t="s">
        <v>930</v>
      </c>
      <c r="E690" s="142" t="s">
        <v>1750</v>
      </c>
      <c r="F690" s="143" t="s">
        <v>1751</v>
      </c>
      <c r="G690" s="144" t="s">
        <v>998</v>
      </c>
      <c r="H690" s="145">
        <v>74.599999999999994</v>
      </c>
      <c r="I690" s="146"/>
      <c r="J690" s="146">
        <f>ROUND(I690*H690,2)</f>
        <v>0</v>
      </c>
      <c r="K690" s="143" t="s">
        <v>939</v>
      </c>
      <c r="L690" s="32"/>
      <c r="M690" s="147" t="s">
        <v>795</v>
      </c>
      <c r="N690" s="148" t="s">
        <v>836</v>
      </c>
      <c r="O690" s="149">
        <v>0.222</v>
      </c>
      <c r="P690" s="149">
        <f>O690*H690</f>
        <v>16.561199999999999</v>
      </c>
      <c r="Q690" s="149">
        <v>4.0000000000000002E-4</v>
      </c>
      <c r="R690" s="149">
        <f>Q690*H690</f>
        <v>2.9839999999999998E-2</v>
      </c>
      <c r="S690" s="149">
        <v>0</v>
      </c>
      <c r="T690" s="150">
        <f>S690*H690</f>
        <v>0</v>
      </c>
      <c r="AR690" s="18" t="s">
        <v>1018</v>
      </c>
      <c r="AT690" s="18" t="s">
        <v>930</v>
      </c>
      <c r="AU690" s="18" t="s">
        <v>873</v>
      </c>
      <c r="AY690" s="18" t="s">
        <v>928</v>
      </c>
      <c r="BE690" s="151">
        <f>IF(N690="základní",J690,0)</f>
        <v>0</v>
      </c>
      <c r="BF690" s="151">
        <f>IF(N690="snížená",J690,0)</f>
        <v>0</v>
      </c>
      <c r="BG690" s="151">
        <f>IF(N690="zákl. přenesená",J690,0)</f>
        <v>0</v>
      </c>
      <c r="BH690" s="151">
        <f>IF(N690="sníž. přenesená",J690,0)</f>
        <v>0</v>
      </c>
      <c r="BI690" s="151">
        <f>IF(N690="nulová",J690,0)</f>
        <v>0</v>
      </c>
      <c r="BJ690" s="18" t="s">
        <v>814</v>
      </c>
      <c r="BK690" s="151">
        <f>ROUND(I690*H690,2)</f>
        <v>0</v>
      </c>
      <c r="BL690" s="18" t="s">
        <v>1018</v>
      </c>
      <c r="BM690" s="18" t="s">
        <v>1752</v>
      </c>
    </row>
    <row r="691" spans="2:65" s="11" customFormat="1">
      <c r="B691" s="152"/>
      <c r="D691" s="153" t="s">
        <v>941</v>
      </c>
      <c r="E691" s="154" t="s">
        <v>795</v>
      </c>
      <c r="F691" s="155" t="s">
        <v>986</v>
      </c>
      <c r="H691" s="156" t="s">
        <v>795</v>
      </c>
      <c r="L691" s="152"/>
      <c r="M691" s="157"/>
      <c r="N691" s="158"/>
      <c r="O691" s="158"/>
      <c r="P691" s="158"/>
      <c r="Q691" s="158"/>
      <c r="R691" s="158"/>
      <c r="S691" s="158"/>
      <c r="T691" s="159"/>
      <c r="AT691" s="156" t="s">
        <v>941</v>
      </c>
      <c r="AU691" s="156" t="s">
        <v>873</v>
      </c>
      <c r="AV691" s="11" t="s">
        <v>814</v>
      </c>
      <c r="AW691" s="11" t="s">
        <v>828</v>
      </c>
      <c r="AX691" s="11" t="s">
        <v>865</v>
      </c>
      <c r="AY691" s="156" t="s">
        <v>928</v>
      </c>
    </row>
    <row r="692" spans="2:65" s="11" customFormat="1">
      <c r="B692" s="152"/>
      <c r="D692" s="153" t="s">
        <v>941</v>
      </c>
      <c r="E692" s="154" t="s">
        <v>795</v>
      </c>
      <c r="F692" s="155" t="s">
        <v>1028</v>
      </c>
      <c r="H692" s="156" t="s">
        <v>795</v>
      </c>
      <c r="L692" s="152"/>
      <c r="M692" s="157"/>
      <c r="N692" s="158"/>
      <c r="O692" s="158"/>
      <c r="P692" s="158"/>
      <c r="Q692" s="158"/>
      <c r="R692" s="158"/>
      <c r="S692" s="158"/>
      <c r="T692" s="159"/>
      <c r="AT692" s="156" t="s">
        <v>941</v>
      </c>
      <c r="AU692" s="156" t="s">
        <v>873</v>
      </c>
      <c r="AV692" s="11" t="s">
        <v>814</v>
      </c>
      <c r="AW692" s="11" t="s">
        <v>828</v>
      </c>
      <c r="AX692" s="11" t="s">
        <v>865</v>
      </c>
      <c r="AY692" s="156" t="s">
        <v>928</v>
      </c>
    </row>
    <row r="693" spans="2:65" s="12" customFormat="1">
      <c r="B693" s="160"/>
      <c r="D693" s="168" t="s">
        <v>941</v>
      </c>
      <c r="E693" s="176" t="s">
        <v>795</v>
      </c>
      <c r="F693" s="177" t="s">
        <v>1000</v>
      </c>
      <c r="H693" s="178">
        <v>74.599999999999994</v>
      </c>
      <c r="L693" s="160"/>
      <c r="M693" s="164"/>
      <c r="N693" s="165"/>
      <c r="O693" s="165"/>
      <c r="P693" s="165"/>
      <c r="Q693" s="165"/>
      <c r="R693" s="165"/>
      <c r="S693" s="165"/>
      <c r="T693" s="166"/>
      <c r="AT693" s="161" t="s">
        <v>941</v>
      </c>
      <c r="AU693" s="161" t="s">
        <v>873</v>
      </c>
      <c r="AV693" s="12" t="s">
        <v>873</v>
      </c>
      <c r="AW693" s="12" t="s">
        <v>828</v>
      </c>
      <c r="AX693" s="12" t="s">
        <v>814</v>
      </c>
      <c r="AY693" s="161" t="s">
        <v>928</v>
      </c>
    </row>
    <row r="694" spans="2:65" s="1" customFormat="1" ht="22.5" customHeight="1">
      <c r="B694" s="140"/>
      <c r="C694" s="179" t="s">
        <v>1753</v>
      </c>
      <c r="D694" s="179" t="s">
        <v>978</v>
      </c>
      <c r="E694" s="180" t="s">
        <v>1754</v>
      </c>
      <c r="F694" s="181" t="s">
        <v>1755</v>
      </c>
      <c r="G694" s="182" t="s">
        <v>998</v>
      </c>
      <c r="H694" s="183">
        <v>85.79</v>
      </c>
      <c r="I694" s="184"/>
      <c r="J694" s="184">
        <f>ROUND(I694*H694,2)</f>
        <v>0</v>
      </c>
      <c r="K694" s="181" t="s">
        <v>939</v>
      </c>
      <c r="L694" s="185"/>
      <c r="M694" s="186" t="s">
        <v>795</v>
      </c>
      <c r="N694" s="187" t="s">
        <v>836</v>
      </c>
      <c r="O694" s="149">
        <v>0</v>
      </c>
      <c r="P694" s="149">
        <f>O694*H694</f>
        <v>0</v>
      </c>
      <c r="Q694" s="149">
        <v>4.4999999999999997E-3</v>
      </c>
      <c r="R694" s="149">
        <f>Q694*H694</f>
        <v>0.38605499999999998</v>
      </c>
      <c r="S694" s="149">
        <v>0</v>
      </c>
      <c r="T694" s="150">
        <f>S694*H694</f>
        <v>0</v>
      </c>
      <c r="AR694" s="18" t="s">
        <v>1133</v>
      </c>
      <c r="AT694" s="18" t="s">
        <v>978</v>
      </c>
      <c r="AU694" s="18" t="s">
        <v>873</v>
      </c>
      <c r="AY694" s="18" t="s">
        <v>928</v>
      </c>
      <c r="BE694" s="151">
        <f>IF(N694="základní",J694,0)</f>
        <v>0</v>
      </c>
      <c r="BF694" s="151">
        <f>IF(N694="snížená",J694,0)</f>
        <v>0</v>
      </c>
      <c r="BG694" s="151">
        <f>IF(N694="zákl. přenesená",J694,0)</f>
        <v>0</v>
      </c>
      <c r="BH694" s="151">
        <f>IF(N694="sníž. přenesená",J694,0)</f>
        <v>0</v>
      </c>
      <c r="BI694" s="151">
        <f>IF(N694="nulová",J694,0)</f>
        <v>0</v>
      </c>
      <c r="BJ694" s="18" t="s">
        <v>814</v>
      </c>
      <c r="BK694" s="151">
        <f>ROUND(I694*H694,2)</f>
        <v>0</v>
      </c>
      <c r="BL694" s="18" t="s">
        <v>1018</v>
      </c>
      <c r="BM694" s="18" t="s">
        <v>1756</v>
      </c>
    </row>
    <row r="695" spans="2:65" s="12" customFormat="1">
      <c r="B695" s="160"/>
      <c r="D695" s="168" t="s">
        <v>941</v>
      </c>
      <c r="F695" s="177" t="s">
        <v>1005</v>
      </c>
      <c r="H695" s="178">
        <v>85.79</v>
      </c>
      <c r="L695" s="160"/>
      <c r="M695" s="164"/>
      <c r="N695" s="165"/>
      <c r="O695" s="165"/>
      <c r="P695" s="165"/>
      <c r="Q695" s="165"/>
      <c r="R695" s="165"/>
      <c r="S695" s="165"/>
      <c r="T695" s="166"/>
      <c r="AT695" s="161" t="s">
        <v>941</v>
      </c>
      <c r="AU695" s="161" t="s">
        <v>873</v>
      </c>
      <c r="AV695" s="12" t="s">
        <v>873</v>
      </c>
      <c r="AW695" s="12" t="s">
        <v>796</v>
      </c>
      <c r="AX695" s="12" t="s">
        <v>814</v>
      </c>
      <c r="AY695" s="161" t="s">
        <v>928</v>
      </c>
    </row>
    <row r="696" spans="2:65" s="1" customFormat="1" ht="31.5" customHeight="1">
      <c r="B696" s="140"/>
      <c r="C696" s="141" t="s">
        <v>1757</v>
      </c>
      <c r="D696" s="141" t="s">
        <v>930</v>
      </c>
      <c r="E696" s="142" t="s">
        <v>1758</v>
      </c>
      <c r="F696" s="143" t="s">
        <v>1759</v>
      </c>
      <c r="G696" s="144" t="s">
        <v>1760</v>
      </c>
      <c r="H696" s="145">
        <v>203.42500000000001</v>
      </c>
      <c r="I696" s="146"/>
      <c r="J696" s="146">
        <f>ROUND(I696*H696,2)</f>
        <v>0</v>
      </c>
      <c r="K696" s="143" t="s">
        <v>939</v>
      </c>
      <c r="L696" s="32"/>
      <c r="M696" s="147" t="s">
        <v>795</v>
      </c>
      <c r="N696" s="148" t="s">
        <v>836</v>
      </c>
      <c r="O696" s="149">
        <v>0</v>
      </c>
      <c r="P696" s="149">
        <f>O696*H696</f>
        <v>0</v>
      </c>
      <c r="Q696" s="149">
        <v>0</v>
      </c>
      <c r="R696" s="149">
        <f>Q696*H696</f>
        <v>0</v>
      </c>
      <c r="S696" s="149">
        <v>0</v>
      </c>
      <c r="T696" s="150">
        <f>S696*H696</f>
        <v>0</v>
      </c>
      <c r="AR696" s="18" t="s">
        <v>1018</v>
      </c>
      <c r="AT696" s="18" t="s">
        <v>930</v>
      </c>
      <c r="AU696" s="18" t="s">
        <v>873</v>
      </c>
      <c r="AY696" s="18" t="s">
        <v>928</v>
      </c>
      <c r="BE696" s="151">
        <f>IF(N696="základní",J696,0)</f>
        <v>0</v>
      </c>
      <c r="BF696" s="151">
        <f>IF(N696="snížená",J696,0)</f>
        <v>0</v>
      </c>
      <c r="BG696" s="151">
        <f>IF(N696="zákl. přenesená",J696,0)</f>
        <v>0</v>
      </c>
      <c r="BH696" s="151">
        <f>IF(N696="sníž. přenesená",J696,0)</f>
        <v>0</v>
      </c>
      <c r="BI696" s="151">
        <f>IF(N696="nulová",J696,0)</f>
        <v>0</v>
      </c>
      <c r="BJ696" s="18" t="s">
        <v>814</v>
      </c>
      <c r="BK696" s="151">
        <f>ROUND(I696*H696,2)</f>
        <v>0</v>
      </c>
      <c r="BL696" s="18" t="s">
        <v>1018</v>
      </c>
      <c r="BM696" s="18" t="s">
        <v>1761</v>
      </c>
    </row>
    <row r="697" spans="2:65" s="10" customFormat="1" ht="29.85" customHeight="1">
      <c r="B697" s="127"/>
      <c r="D697" s="137" t="s">
        <v>864</v>
      </c>
      <c r="E697" s="138" t="s">
        <v>1762</v>
      </c>
      <c r="F697" s="138" t="s">
        <v>1763</v>
      </c>
      <c r="J697" s="139">
        <f>BK697</f>
        <v>0</v>
      </c>
      <c r="L697" s="127"/>
      <c r="M697" s="131"/>
      <c r="N697" s="132"/>
      <c r="O697" s="132"/>
      <c r="P697" s="133">
        <f>SUM(P698:P725)</f>
        <v>70.120802999999995</v>
      </c>
      <c r="Q697" s="132"/>
      <c r="R697" s="133">
        <f>SUM(R698:R725)</f>
        <v>1.9555821199999999</v>
      </c>
      <c r="S697" s="132"/>
      <c r="T697" s="134">
        <f>SUM(T698:T725)</f>
        <v>2.7577279999999997</v>
      </c>
      <c r="AR697" s="128" t="s">
        <v>873</v>
      </c>
      <c r="AT697" s="135" t="s">
        <v>864</v>
      </c>
      <c r="AU697" s="135" t="s">
        <v>814</v>
      </c>
      <c r="AY697" s="128" t="s">
        <v>928</v>
      </c>
      <c r="BK697" s="136">
        <f>SUM(BK698:BK725)</f>
        <v>0</v>
      </c>
    </row>
    <row r="698" spans="2:65" s="1" customFormat="1" ht="22.5" customHeight="1">
      <c r="B698" s="140"/>
      <c r="C698" s="141" t="s">
        <v>1764</v>
      </c>
      <c r="D698" s="141" t="s">
        <v>930</v>
      </c>
      <c r="E698" s="142" t="s">
        <v>1765</v>
      </c>
      <c r="F698" s="143" t="s">
        <v>0</v>
      </c>
      <c r="G698" s="144" t="s">
        <v>998</v>
      </c>
      <c r="H698" s="145">
        <v>172.28299999999999</v>
      </c>
      <c r="I698" s="146"/>
      <c r="J698" s="146">
        <f>ROUND(I698*H698,2)</f>
        <v>0</v>
      </c>
      <c r="K698" s="143" t="s">
        <v>939</v>
      </c>
      <c r="L698" s="32"/>
      <c r="M698" s="147" t="s">
        <v>795</v>
      </c>
      <c r="N698" s="148" t="s">
        <v>836</v>
      </c>
      <c r="O698" s="149">
        <v>5.7000000000000002E-2</v>
      </c>
      <c r="P698" s="149">
        <f>O698*H698</f>
        <v>9.8201309999999999</v>
      </c>
      <c r="Q698" s="149">
        <v>0</v>
      </c>
      <c r="R698" s="149">
        <f>Q698*H698</f>
        <v>0</v>
      </c>
      <c r="S698" s="149">
        <v>1.4E-2</v>
      </c>
      <c r="T698" s="150">
        <f>S698*H698</f>
        <v>2.4119619999999999</v>
      </c>
      <c r="AR698" s="18" t="s">
        <v>1018</v>
      </c>
      <c r="AT698" s="18" t="s">
        <v>930</v>
      </c>
      <c r="AU698" s="18" t="s">
        <v>873</v>
      </c>
      <c r="AY698" s="18" t="s">
        <v>928</v>
      </c>
      <c r="BE698" s="151">
        <f>IF(N698="základní",J698,0)</f>
        <v>0</v>
      </c>
      <c r="BF698" s="151">
        <f>IF(N698="snížená",J698,0)</f>
        <v>0</v>
      </c>
      <c r="BG698" s="151">
        <f>IF(N698="zákl. přenesená",J698,0)</f>
        <v>0</v>
      </c>
      <c r="BH698" s="151">
        <f>IF(N698="sníž. přenesená",J698,0)</f>
        <v>0</v>
      </c>
      <c r="BI698" s="151">
        <f>IF(N698="nulová",J698,0)</f>
        <v>0</v>
      </c>
      <c r="BJ698" s="18" t="s">
        <v>814</v>
      </c>
      <c r="BK698" s="151">
        <f>ROUND(I698*H698,2)</f>
        <v>0</v>
      </c>
      <c r="BL698" s="18" t="s">
        <v>1018</v>
      </c>
      <c r="BM698" s="18" t="s">
        <v>1</v>
      </c>
    </row>
    <row r="699" spans="2:65" s="11" customFormat="1">
      <c r="B699" s="152"/>
      <c r="D699" s="153" t="s">
        <v>941</v>
      </c>
      <c r="E699" s="154" t="s">
        <v>795</v>
      </c>
      <c r="F699" s="155" t="s">
        <v>2</v>
      </c>
      <c r="H699" s="156" t="s">
        <v>795</v>
      </c>
      <c r="L699" s="152"/>
      <c r="M699" s="157"/>
      <c r="N699" s="158"/>
      <c r="O699" s="158"/>
      <c r="P699" s="158"/>
      <c r="Q699" s="158"/>
      <c r="R699" s="158"/>
      <c r="S699" s="158"/>
      <c r="T699" s="159"/>
      <c r="AT699" s="156" t="s">
        <v>941</v>
      </c>
      <c r="AU699" s="156" t="s">
        <v>873</v>
      </c>
      <c r="AV699" s="11" t="s">
        <v>814</v>
      </c>
      <c r="AW699" s="11" t="s">
        <v>828</v>
      </c>
      <c r="AX699" s="11" t="s">
        <v>865</v>
      </c>
      <c r="AY699" s="156" t="s">
        <v>928</v>
      </c>
    </row>
    <row r="700" spans="2:65" s="12" customFormat="1">
      <c r="B700" s="160"/>
      <c r="D700" s="153" t="s">
        <v>941</v>
      </c>
      <c r="E700" s="161" t="s">
        <v>795</v>
      </c>
      <c r="F700" s="162" t="s">
        <v>3</v>
      </c>
      <c r="H700" s="163">
        <v>152.523</v>
      </c>
      <c r="L700" s="160"/>
      <c r="M700" s="164"/>
      <c r="N700" s="165"/>
      <c r="O700" s="165"/>
      <c r="P700" s="165"/>
      <c r="Q700" s="165"/>
      <c r="R700" s="165"/>
      <c r="S700" s="165"/>
      <c r="T700" s="166"/>
      <c r="AT700" s="161" t="s">
        <v>941</v>
      </c>
      <c r="AU700" s="161" t="s">
        <v>873</v>
      </c>
      <c r="AV700" s="12" t="s">
        <v>873</v>
      </c>
      <c r="AW700" s="12" t="s">
        <v>828</v>
      </c>
      <c r="AX700" s="12" t="s">
        <v>865</v>
      </c>
      <c r="AY700" s="161" t="s">
        <v>928</v>
      </c>
    </row>
    <row r="701" spans="2:65" s="12" customFormat="1">
      <c r="B701" s="160"/>
      <c r="D701" s="153" t="s">
        <v>941</v>
      </c>
      <c r="E701" s="161" t="s">
        <v>795</v>
      </c>
      <c r="F701" s="162" t="s">
        <v>4</v>
      </c>
      <c r="H701" s="163">
        <v>19.760000000000002</v>
      </c>
      <c r="L701" s="160"/>
      <c r="M701" s="164"/>
      <c r="N701" s="165"/>
      <c r="O701" s="165"/>
      <c r="P701" s="165"/>
      <c r="Q701" s="165"/>
      <c r="R701" s="165"/>
      <c r="S701" s="165"/>
      <c r="T701" s="166"/>
      <c r="AT701" s="161" t="s">
        <v>941</v>
      </c>
      <c r="AU701" s="161" t="s">
        <v>873</v>
      </c>
      <c r="AV701" s="12" t="s">
        <v>873</v>
      </c>
      <c r="AW701" s="12" t="s">
        <v>828</v>
      </c>
      <c r="AX701" s="12" t="s">
        <v>865</v>
      </c>
      <c r="AY701" s="161" t="s">
        <v>928</v>
      </c>
    </row>
    <row r="702" spans="2:65" s="13" customFormat="1">
      <c r="B702" s="167"/>
      <c r="D702" s="168" t="s">
        <v>941</v>
      </c>
      <c r="E702" s="169" t="s">
        <v>795</v>
      </c>
      <c r="F702" s="170" t="s">
        <v>948</v>
      </c>
      <c r="H702" s="171">
        <v>172.28299999999999</v>
      </c>
      <c r="L702" s="167"/>
      <c r="M702" s="172"/>
      <c r="N702" s="173"/>
      <c r="O702" s="173"/>
      <c r="P702" s="173"/>
      <c r="Q702" s="173"/>
      <c r="R702" s="173"/>
      <c r="S702" s="173"/>
      <c r="T702" s="174"/>
      <c r="AT702" s="175" t="s">
        <v>941</v>
      </c>
      <c r="AU702" s="175" t="s">
        <v>873</v>
      </c>
      <c r="AV702" s="13" t="s">
        <v>934</v>
      </c>
      <c r="AW702" s="13" t="s">
        <v>828</v>
      </c>
      <c r="AX702" s="13" t="s">
        <v>814</v>
      </c>
      <c r="AY702" s="175" t="s">
        <v>928</v>
      </c>
    </row>
    <row r="703" spans="2:65" s="1" customFormat="1" ht="31.5" customHeight="1">
      <c r="B703" s="140"/>
      <c r="C703" s="141" t="s">
        <v>5</v>
      </c>
      <c r="D703" s="141" t="s">
        <v>930</v>
      </c>
      <c r="E703" s="142" t="s">
        <v>6</v>
      </c>
      <c r="F703" s="143" t="s">
        <v>7</v>
      </c>
      <c r="G703" s="144" t="s">
        <v>998</v>
      </c>
      <c r="H703" s="145">
        <v>172.28299999999999</v>
      </c>
      <c r="I703" s="146"/>
      <c r="J703" s="146">
        <f>ROUND(I703*H703,2)</f>
        <v>0</v>
      </c>
      <c r="K703" s="143" t="s">
        <v>939</v>
      </c>
      <c r="L703" s="32"/>
      <c r="M703" s="147" t="s">
        <v>795</v>
      </c>
      <c r="N703" s="148" t="s">
        <v>836</v>
      </c>
      <c r="O703" s="149">
        <v>5.1999999999999998E-2</v>
      </c>
      <c r="P703" s="149">
        <f>O703*H703</f>
        <v>8.958715999999999</v>
      </c>
      <c r="Q703" s="149">
        <v>0</v>
      </c>
      <c r="R703" s="149">
        <f>Q703*H703</f>
        <v>0</v>
      </c>
      <c r="S703" s="149">
        <v>2E-3</v>
      </c>
      <c r="T703" s="150">
        <f>S703*H703</f>
        <v>0.34456599999999998</v>
      </c>
      <c r="AR703" s="18" t="s">
        <v>1018</v>
      </c>
      <c r="AT703" s="18" t="s">
        <v>930</v>
      </c>
      <c r="AU703" s="18" t="s">
        <v>873</v>
      </c>
      <c r="AY703" s="18" t="s">
        <v>928</v>
      </c>
      <c r="BE703" s="151">
        <f>IF(N703="základní",J703,0)</f>
        <v>0</v>
      </c>
      <c r="BF703" s="151">
        <f>IF(N703="snížená",J703,0)</f>
        <v>0</v>
      </c>
      <c r="BG703" s="151">
        <f>IF(N703="zákl. přenesená",J703,0)</f>
        <v>0</v>
      </c>
      <c r="BH703" s="151">
        <f>IF(N703="sníž. přenesená",J703,0)</f>
        <v>0</v>
      </c>
      <c r="BI703" s="151">
        <f>IF(N703="nulová",J703,0)</f>
        <v>0</v>
      </c>
      <c r="BJ703" s="18" t="s">
        <v>814</v>
      </c>
      <c r="BK703" s="151">
        <f>ROUND(I703*H703,2)</f>
        <v>0</v>
      </c>
      <c r="BL703" s="18" t="s">
        <v>1018</v>
      </c>
      <c r="BM703" s="18" t="s">
        <v>8</v>
      </c>
    </row>
    <row r="704" spans="2:65" s="1" customFormat="1" ht="22.5" customHeight="1">
      <c r="B704" s="140"/>
      <c r="C704" s="141" t="s">
        <v>9</v>
      </c>
      <c r="D704" s="141" t="s">
        <v>930</v>
      </c>
      <c r="E704" s="142" t="s">
        <v>10</v>
      </c>
      <c r="F704" s="143" t="s">
        <v>11</v>
      </c>
      <c r="G704" s="144" t="s">
        <v>1014</v>
      </c>
      <c r="H704" s="145">
        <v>4</v>
      </c>
      <c r="I704" s="146"/>
      <c r="J704" s="146">
        <f>ROUND(I704*H704,2)</f>
        <v>0</v>
      </c>
      <c r="K704" s="143" t="s">
        <v>939</v>
      </c>
      <c r="L704" s="32"/>
      <c r="M704" s="147" t="s">
        <v>795</v>
      </c>
      <c r="N704" s="148" t="s">
        <v>836</v>
      </c>
      <c r="O704" s="149">
        <v>0.16600000000000001</v>
      </c>
      <c r="P704" s="149">
        <f>O704*H704</f>
        <v>0.66400000000000003</v>
      </c>
      <c r="Q704" s="149">
        <v>0</v>
      </c>
      <c r="R704" s="149">
        <f>Q704*H704</f>
        <v>0</v>
      </c>
      <c r="S704" s="149">
        <v>2.9999999999999997E-4</v>
      </c>
      <c r="T704" s="150">
        <f>S704*H704</f>
        <v>1.1999999999999999E-3</v>
      </c>
      <c r="AR704" s="18" t="s">
        <v>1018</v>
      </c>
      <c r="AT704" s="18" t="s">
        <v>930</v>
      </c>
      <c r="AU704" s="18" t="s">
        <v>873</v>
      </c>
      <c r="AY704" s="18" t="s">
        <v>928</v>
      </c>
      <c r="BE704" s="151">
        <f>IF(N704="základní",J704,0)</f>
        <v>0</v>
      </c>
      <c r="BF704" s="151">
        <f>IF(N704="snížená",J704,0)</f>
        <v>0</v>
      </c>
      <c r="BG704" s="151">
        <f>IF(N704="zákl. přenesená",J704,0)</f>
        <v>0</v>
      </c>
      <c r="BH704" s="151">
        <f>IF(N704="sníž. přenesená",J704,0)</f>
        <v>0</v>
      </c>
      <c r="BI704" s="151">
        <f>IF(N704="nulová",J704,0)</f>
        <v>0</v>
      </c>
      <c r="BJ704" s="18" t="s">
        <v>814</v>
      </c>
      <c r="BK704" s="151">
        <f>ROUND(I704*H704,2)</f>
        <v>0</v>
      </c>
      <c r="BL704" s="18" t="s">
        <v>1018</v>
      </c>
      <c r="BM704" s="18" t="s">
        <v>12</v>
      </c>
    </row>
    <row r="705" spans="2:65" s="11" customFormat="1">
      <c r="B705" s="152"/>
      <c r="D705" s="153" t="s">
        <v>941</v>
      </c>
      <c r="E705" s="154" t="s">
        <v>795</v>
      </c>
      <c r="F705" s="155" t="s">
        <v>13</v>
      </c>
      <c r="H705" s="156" t="s">
        <v>795</v>
      </c>
      <c r="L705" s="152"/>
      <c r="M705" s="157"/>
      <c r="N705" s="158"/>
      <c r="O705" s="158"/>
      <c r="P705" s="158"/>
      <c r="Q705" s="158"/>
      <c r="R705" s="158"/>
      <c r="S705" s="158"/>
      <c r="T705" s="159"/>
      <c r="AT705" s="156" t="s">
        <v>941</v>
      </c>
      <c r="AU705" s="156" t="s">
        <v>873</v>
      </c>
      <c r="AV705" s="11" t="s">
        <v>814</v>
      </c>
      <c r="AW705" s="11" t="s">
        <v>828</v>
      </c>
      <c r="AX705" s="11" t="s">
        <v>865</v>
      </c>
      <c r="AY705" s="156" t="s">
        <v>928</v>
      </c>
    </row>
    <row r="706" spans="2:65" s="12" customFormat="1">
      <c r="B706" s="160"/>
      <c r="D706" s="168" t="s">
        <v>941</v>
      </c>
      <c r="E706" s="176" t="s">
        <v>795</v>
      </c>
      <c r="F706" s="177" t="s">
        <v>934</v>
      </c>
      <c r="H706" s="178">
        <v>4</v>
      </c>
      <c r="L706" s="160"/>
      <c r="M706" s="164"/>
      <c r="N706" s="165"/>
      <c r="O706" s="165"/>
      <c r="P706" s="165"/>
      <c r="Q706" s="165"/>
      <c r="R706" s="165"/>
      <c r="S706" s="165"/>
      <c r="T706" s="166"/>
      <c r="AT706" s="161" t="s">
        <v>941</v>
      </c>
      <c r="AU706" s="161" t="s">
        <v>873</v>
      </c>
      <c r="AV706" s="12" t="s">
        <v>873</v>
      </c>
      <c r="AW706" s="12" t="s">
        <v>828</v>
      </c>
      <c r="AX706" s="12" t="s">
        <v>814</v>
      </c>
      <c r="AY706" s="161" t="s">
        <v>928</v>
      </c>
    </row>
    <row r="707" spans="2:65" s="1" customFormat="1" ht="31.5" customHeight="1">
      <c r="B707" s="140"/>
      <c r="C707" s="141" t="s">
        <v>14</v>
      </c>
      <c r="D707" s="141" t="s">
        <v>930</v>
      </c>
      <c r="E707" s="142" t="s">
        <v>15</v>
      </c>
      <c r="F707" s="143" t="s">
        <v>16</v>
      </c>
      <c r="G707" s="144" t="s">
        <v>998</v>
      </c>
      <c r="H707" s="145">
        <v>172.374</v>
      </c>
      <c r="I707" s="146"/>
      <c r="J707" s="146">
        <f>ROUND(I707*H707,2)</f>
        <v>0</v>
      </c>
      <c r="K707" s="143" t="s">
        <v>939</v>
      </c>
      <c r="L707" s="32"/>
      <c r="M707" s="147" t="s">
        <v>795</v>
      </c>
      <c r="N707" s="148" t="s">
        <v>836</v>
      </c>
      <c r="O707" s="149">
        <v>0.115</v>
      </c>
      <c r="P707" s="149">
        <f>O707*H707</f>
        <v>19.82301</v>
      </c>
      <c r="Q707" s="149">
        <v>0</v>
      </c>
      <c r="R707" s="149">
        <f>Q707*H707</f>
        <v>0</v>
      </c>
      <c r="S707" s="149">
        <v>0</v>
      </c>
      <c r="T707" s="150">
        <f>S707*H707</f>
        <v>0</v>
      </c>
      <c r="AR707" s="18" t="s">
        <v>1018</v>
      </c>
      <c r="AT707" s="18" t="s">
        <v>930</v>
      </c>
      <c r="AU707" s="18" t="s">
        <v>873</v>
      </c>
      <c r="AY707" s="18" t="s">
        <v>928</v>
      </c>
      <c r="BE707" s="151">
        <f>IF(N707="základní",J707,0)</f>
        <v>0</v>
      </c>
      <c r="BF707" s="151">
        <f>IF(N707="snížená",J707,0)</f>
        <v>0</v>
      </c>
      <c r="BG707" s="151">
        <f>IF(N707="zákl. přenesená",J707,0)</f>
        <v>0</v>
      </c>
      <c r="BH707" s="151">
        <f>IF(N707="sníž. přenesená",J707,0)</f>
        <v>0</v>
      </c>
      <c r="BI707" s="151">
        <f>IF(N707="nulová",J707,0)</f>
        <v>0</v>
      </c>
      <c r="BJ707" s="18" t="s">
        <v>814</v>
      </c>
      <c r="BK707" s="151">
        <f>ROUND(I707*H707,2)</f>
        <v>0</v>
      </c>
      <c r="BL707" s="18" t="s">
        <v>1018</v>
      </c>
      <c r="BM707" s="18" t="s">
        <v>17</v>
      </c>
    </row>
    <row r="708" spans="2:65" s="11" customFormat="1">
      <c r="B708" s="152"/>
      <c r="D708" s="153" t="s">
        <v>941</v>
      </c>
      <c r="E708" s="154" t="s">
        <v>795</v>
      </c>
      <c r="F708" s="155" t="s">
        <v>18</v>
      </c>
      <c r="H708" s="156" t="s">
        <v>795</v>
      </c>
      <c r="L708" s="152"/>
      <c r="M708" s="157"/>
      <c r="N708" s="158"/>
      <c r="O708" s="158"/>
      <c r="P708" s="158"/>
      <c r="Q708" s="158"/>
      <c r="R708" s="158"/>
      <c r="S708" s="158"/>
      <c r="T708" s="159"/>
      <c r="AT708" s="156" t="s">
        <v>941</v>
      </c>
      <c r="AU708" s="156" t="s">
        <v>873</v>
      </c>
      <c r="AV708" s="11" t="s">
        <v>814</v>
      </c>
      <c r="AW708" s="11" t="s">
        <v>828</v>
      </c>
      <c r="AX708" s="11" t="s">
        <v>865</v>
      </c>
      <c r="AY708" s="156" t="s">
        <v>928</v>
      </c>
    </row>
    <row r="709" spans="2:65" s="11" customFormat="1">
      <c r="B709" s="152"/>
      <c r="D709" s="153" t="s">
        <v>941</v>
      </c>
      <c r="E709" s="154" t="s">
        <v>795</v>
      </c>
      <c r="F709" s="155" t="s">
        <v>19</v>
      </c>
      <c r="H709" s="156" t="s">
        <v>795</v>
      </c>
      <c r="L709" s="152"/>
      <c r="M709" s="157"/>
      <c r="N709" s="158"/>
      <c r="O709" s="158"/>
      <c r="P709" s="158"/>
      <c r="Q709" s="158"/>
      <c r="R709" s="158"/>
      <c r="S709" s="158"/>
      <c r="T709" s="159"/>
      <c r="AT709" s="156" t="s">
        <v>941</v>
      </c>
      <c r="AU709" s="156" t="s">
        <v>873</v>
      </c>
      <c r="AV709" s="11" t="s">
        <v>814</v>
      </c>
      <c r="AW709" s="11" t="s">
        <v>828</v>
      </c>
      <c r="AX709" s="11" t="s">
        <v>865</v>
      </c>
      <c r="AY709" s="156" t="s">
        <v>928</v>
      </c>
    </row>
    <row r="710" spans="2:65" s="12" customFormat="1">
      <c r="B710" s="160"/>
      <c r="D710" s="153" t="s">
        <v>941</v>
      </c>
      <c r="E710" s="161" t="s">
        <v>795</v>
      </c>
      <c r="F710" s="162" t="s">
        <v>20</v>
      </c>
      <c r="H710" s="163">
        <v>125.44</v>
      </c>
      <c r="L710" s="160"/>
      <c r="M710" s="164"/>
      <c r="N710" s="165"/>
      <c r="O710" s="165"/>
      <c r="P710" s="165"/>
      <c r="Q710" s="165"/>
      <c r="R710" s="165"/>
      <c r="S710" s="165"/>
      <c r="T710" s="166"/>
      <c r="AT710" s="161" t="s">
        <v>941</v>
      </c>
      <c r="AU710" s="161" t="s">
        <v>873</v>
      </c>
      <c r="AV710" s="12" t="s">
        <v>873</v>
      </c>
      <c r="AW710" s="12" t="s">
        <v>828</v>
      </c>
      <c r="AX710" s="12" t="s">
        <v>865</v>
      </c>
      <c r="AY710" s="161" t="s">
        <v>928</v>
      </c>
    </row>
    <row r="711" spans="2:65" s="11" customFormat="1">
      <c r="B711" s="152"/>
      <c r="D711" s="153" t="s">
        <v>941</v>
      </c>
      <c r="E711" s="154" t="s">
        <v>795</v>
      </c>
      <c r="F711" s="155" t="s">
        <v>21</v>
      </c>
      <c r="H711" s="156" t="s">
        <v>795</v>
      </c>
      <c r="L711" s="152"/>
      <c r="M711" s="157"/>
      <c r="N711" s="158"/>
      <c r="O711" s="158"/>
      <c r="P711" s="158"/>
      <c r="Q711" s="158"/>
      <c r="R711" s="158"/>
      <c r="S711" s="158"/>
      <c r="T711" s="159"/>
      <c r="AT711" s="156" t="s">
        <v>941</v>
      </c>
      <c r="AU711" s="156" t="s">
        <v>873</v>
      </c>
      <c r="AV711" s="11" t="s">
        <v>814</v>
      </c>
      <c r="AW711" s="11" t="s">
        <v>828</v>
      </c>
      <c r="AX711" s="11" t="s">
        <v>865</v>
      </c>
      <c r="AY711" s="156" t="s">
        <v>928</v>
      </c>
    </row>
    <row r="712" spans="2:65" s="12" customFormat="1">
      <c r="B712" s="160"/>
      <c r="D712" s="153" t="s">
        <v>941</v>
      </c>
      <c r="E712" s="161" t="s">
        <v>795</v>
      </c>
      <c r="F712" s="162" t="s">
        <v>22</v>
      </c>
      <c r="H712" s="163">
        <v>46.933999999999997</v>
      </c>
      <c r="L712" s="160"/>
      <c r="M712" s="164"/>
      <c r="N712" s="165"/>
      <c r="O712" s="165"/>
      <c r="P712" s="165"/>
      <c r="Q712" s="165"/>
      <c r="R712" s="165"/>
      <c r="S712" s="165"/>
      <c r="T712" s="166"/>
      <c r="AT712" s="161" t="s">
        <v>941</v>
      </c>
      <c r="AU712" s="161" t="s">
        <v>873</v>
      </c>
      <c r="AV712" s="12" t="s">
        <v>873</v>
      </c>
      <c r="AW712" s="12" t="s">
        <v>828</v>
      </c>
      <c r="AX712" s="12" t="s">
        <v>865</v>
      </c>
      <c r="AY712" s="161" t="s">
        <v>928</v>
      </c>
    </row>
    <row r="713" spans="2:65" s="13" customFormat="1">
      <c r="B713" s="167"/>
      <c r="D713" s="168" t="s">
        <v>941</v>
      </c>
      <c r="E713" s="169" t="s">
        <v>795</v>
      </c>
      <c r="F713" s="170" t="s">
        <v>948</v>
      </c>
      <c r="H713" s="171">
        <v>172.374</v>
      </c>
      <c r="L713" s="167"/>
      <c r="M713" s="172"/>
      <c r="N713" s="173"/>
      <c r="O713" s="173"/>
      <c r="P713" s="173"/>
      <c r="Q713" s="173"/>
      <c r="R713" s="173"/>
      <c r="S713" s="173"/>
      <c r="T713" s="174"/>
      <c r="AT713" s="175" t="s">
        <v>941</v>
      </c>
      <c r="AU713" s="175" t="s">
        <v>873</v>
      </c>
      <c r="AV713" s="13" t="s">
        <v>934</v>
      </c>
      <c r="AW713" s="13" t="s">
        <v>828</v>
      </c>
      <c r="AX713" s="13" t="s">
        <v>814</v>
      </c>
      <c r="AY713" s="175" t="s">
        <v>928</v>
      </c>
    </row>
    <row r="714" spans="2:65" s="1" customFormat="1" ht="31.5" customHeight="1">
      <c r="B714" s="140"/>
      <c r="C714" s="179" t="s">
        <v>23</v>
      </c>
      <c r="D714" s="179" t="s">
        <v>978</v>
      </c>
      <c r="E714" s="180" t="s">
        <v>24</v>
      </c>
      <c r="F714" s="181" t="s">
        <v>25</v>
      </c>
      <c r="G714" s="182" t="s">
        <v>998</v>
      </c>
      <c r="H714" s="183">
        <v>198.23</v>
      </c>
      <c r="I714" s="184"/>
      <c r="J714" s="184">
        <f>ROUND(I714*H714,2)</f>
        <v>0</v>
      </c>
      <c r="K714" s="181" t="s">
        <v>939</v>
      </c>
      <c r="L714" s="185"/>
      <c r="M714" s="186" t="s">
        <v>795</v>
      </c>
      <c r="N714" s="187" t="s">
        <v>836</v>
      </c>
      <c r="O714" s="149">
        <v>0</v>
      </c>
      <c r="P714" s="149">
        <f>O714*H714</f>
        <v>0</v>
      </c>
      <c r="Q714" s="149">
        <v>3.0000000000000001E-3</v>
      </c>
      <c r="R714" s="149">
        <f>Q714*H714</f>
        <v>0.59468999999999994</v>
      </c>
      <c r="S714" s="149">
        <v>0</v>
      </c>
      <c r="T714" s="150">
        <f>S714*H714</f>
        <v>0</v>
      </c>
      <c r="AR714" s="18" t="s">
        <v>1133</v>
      </c>
      <c r="AT714" s="18" t="s">
        <v>978</v>
      </c>
      <c r="AU714" s="18" t="s">
        <v>873</v>
      </c>
      <c r="AY714" s="18" t="s">
        <v>928</v>
      </c>
      <c r="BE714" s="151">
        <f>IF(N714="základní",J714,0)</f>
        <v>0</v>
      </c>
      <c r="BF714" s="151">
        <f>IF(N714="snížená",J714,0)</f>
        <v>0</v>
      </c>
      <c r="BG714" s="151">
        <f>IF(N714="zákl. přenesená",J714,0)</f>
        <v>0</v>
      </c>
      <c r="BH714" s="151">
        <f>IF(N714="sníž. přenesená",J714,0)</f>
        <v>0</v>
      </c>
      <c r="BI714" s="151">
        <f>IF(N714="nulová",J714,0)</f>
        <v>0</v>
      </c>
      <c r="BJ714" s="18" t="s">
        <v>814</v>
      </c>
      <c r="BK714" s="151">
        <f>ROUND(I714*H714,2)</f>
        <v>0</v>
      </c>
      <c r="BL714" s="18" t="s">
        <v>1018</v>
      </c>
      <c r="BM714" s="18" t="s">
        <v>26</v>
      </c>
    </row>
    <row r="715" spans="2:65" s="12" customFormat="1">
      <c r="B715" s="160"/>
      <c r="D715" s="168" t="s">
        <v>941</v>
      </c>
      <c r="F715" s="177" t="s">
        <v>27</v>
      </c>
      <c r="H715" s="178">
        <v>198.23</v>
      </c>
      <c r="L715" s="160"/>
      <c r="M715" s="164"/>
      <c r="N715" s="165"/>
      <c r="O715" s="165"/>
      <c r="P715" s="165"/>
      <c r="Q715" s="165"/>
      <c r="R715" s="165"/>
      <c r="S715" s="165"/>
      <c r="T715" s="166"/>
      <c r="AT715" s="161" t="s">
        <v>941</v>
      </c>
      <c r="AU715" s="161" t="s">
        <v>873</v>
      </c>
      <c r="AV715" s="12" t="s">
        <v>873</v>
      </c>
      <c r="AW715" s="12" t="s">
        <v>796</v>
      </c>
      <c r="AX715" s="12" t="s">
        <v>814</v>
      </c>
      <c r="AY715" s="161" t="s">
        <v>928</v>
      </c>
    </row>
    <row r="716" spans="2:65" s="1" customFormat="1" ht="22.5" customHeight="1">
      <c r="B716" s="140"/>
      <c r="C716" s="141" t="s">
        <v>28</v>
      </c>
      <c r="D716" s="141" t="s">
        <v>930</v>
      </c>
      <c r="E716" s="142" t="s">
        <v>29</v>
      </c>
      <c r="F716" s="143" t="s">
        <v>30</v>
      </c>
      <c r="G716" s="144" t="s">
        <v>998</v>
      </c>
      <c r="H716" s="145">
        <v>172.374</v>
      </c>
      <c r="I716" s="146"/>
      <c r="J716" s="146">
        <f>ROUND(I716*H716,2)</f>
        <v>0</v>
      </c>
      <c r="K716" s="143" t="s">
        <v>939</v>
      </c>
      <c r="L716" s="32"/>
      <c r="M716" s="147" t="s">
        <v>795</v>
      </c>
      <c r="N716" s="148" t="s">
        <v>836</v>
      </c>
      <c r="O716" s="149">
        <v>0.17899999999999999</v>
      </c>
      <c r="P716" s="149">
        <f>O716*H716</f>
        <v>30.854945999999998</v>
      </c>
      <c r="Q716" s="149">
        <v>8.8000000000000003E-4</v>
      </c>
      <c r="R716" s="149">
        <f>Q716*H716</f>
        <v>0.15168912000000001</v>
      </c>
      <c r="S716" s="149">
        <v>0</v>
      </c>
      <c r="T716" s="150">
        <f>S716*H716</f>
        <v>0</v>
      </c>
      <c r="AR716" s="18" t="s">
        <v>1018</v>
      </c>
      <c r="AT716" s="18" t="s">
        <v>930</v>
      </c>
      <c r="AU716" s="18" t="s">
        <v>873</v>
      </c>
      <c r="AY716" s="18" t="s">
        <v>928</v>
      </c>
      <c r="BE716" s="151">
        <f>IF(N716="základní",J716,0)</f>
        <v>0</v>
      </c>
      <c r="BF716" s="151">
        <f>IF(N716="snížená",J716,0)</f>
        <v>0</v>
      </c>
      <c r="BG716" s="151">
        <f>IF(N716="zákl. přenesená",J716,0)</f>
        <v>0</v>
      </c>
      <c r="BH716" s="151">
        <f>IF(N716="sníž. přenesená",J716,0)</f>
        <v>0</v>
      </c>
      <c r="BI716" s="151">
        <f>IF(N716="nulová",J716,0)</f>
        <v>0</v>
      </c>
      <c r="BJ716" s="18" t="s">
        <v>814</v>
      </c>
      <c r="BK716" s="151">
        <f>ROUND(I716*H716,2)</f>
        <v>0</v>
      </c>
      <c r="BL716" s="18" t="s">
        <v>1018</v>
      </c>
      <c r="BM716" s="18" t="s">
        <v>31</v>
      </c>
    </row>
    <row r="717" spans="2:65" s="11" customFormat="1">
      <c r="B717" s="152"/>
      <c r="D717" s="153" t="s">
        <v>941</v>
      </c>
      <c r="E717" s="154" t="s">
        <v>795</v>
      </c>
      <c r="F717" s="155" t="s">
        <v>18</v>
      </c>
      <c r="H717" s="156" t="s">
        <v>795</v>
      </c>
      <c r="L717" s="152"/>
      <c r="M717" s="157"/>
      <c r="N717" s="158"/>
      <c r="O717" s="158"/>
      <c r="P717" s="158"/>
      <c r="Q717" s="158"/>
      <c r="R717" s="158"/>
      <c r="S717" s="158"/>
      <c r="T717" s="159"/>
      <c r="AT717" s="156" t="s">
        <v>941</v>
      </c>
      <c r="AU717" s="156" t="s">
        <v>873</v>
      </c>
      <c r="AV717" s="11" t="s">
        <v>814</v>
      </c>
      <c r="AW717" s="11" t="s">
        <v>828</v>
      </c>
      <c r="AX717" s="11" t="s">
        <v>865</v>
      </c>
      <c r="AY717" s="156" t="s">
        <v>928</v>
      </c>
    </row>
    <row r="718" spans="2:65" s="11" customFormat="1">
      <c r="B718" s="152"/>
      <c r="D718" s="153" t="s">
        <v>941</v>
      </c>
      <c r="E718" s="154" t="s">
        <v>795</v>
      </c>
      <c r="F718" s="155" t="s">
        <v>19</v>
      </c>
      <c r="H718" s="156" t="s">
        <v>795</v>
      </c>
      <c r="L718" s="152"/>
      <c r="M718" s="157"/>
      <c r="N718" s="158"/>
      <c r="O718" s="158"/>
      <c r="P718" s="158"/>
      <c r="Q718" s="158"/>
      <c r="R718" s="158"/>
      <c r="S718" s="158"/>
      <c r="T718" s="159"/>
      <c r="AT718" s="156" t="s">
        <v>941</v>
      </c>
      <c r="AU718" s="156" t="s">
        <v>873</v>
      </c>
      <c r="AV718" s="11" t="s">
        <v>814</v>
      </c>
      <c r="AW718" s="11" t="s">
        <v>828</v>
      </c>
      <c r="AX718" s="11" t="s">
        <v>865</v>
      </c>
      <c r="AY718" s="156" t="s">
        <v>928</v>
      </c>
    </row>
    <row r="719" spans="2:65" s="12" customFormat="1">
      <c r="B719" s="160"/>
      <c r="D719" s="153" t="s">
        <v>941</v>
      </c>
      <c r="E719" s="161" t="s">
        <v>795</v>
      </c>
      <c r="F719" s="162" t="s">
        <v>20</v>
      </c>
      <c r="H719" s="163">
        <v>125.44</v>
      </c>
      <c r="L719" s="160"/>
      <c r="M719" s="164"/>
      <c r="N719" s="165"/>
      <c r="O719" s="165"/>
      <c r="P719" s="165"/>
      <c r="Q719" s="165"/>
      <c r="R719" s="165"/>
      <c r="S719" s="165"/>
      <c r="T719" s="166"/>
      <c r="AT719" s="161" t="s">
        <v>941</v>
      </c>
      <c r="AU719" s="161" t="s">
        <v>873</v>
      </c>
      <c r="AV719" s="12" t="s">
        <v>873</v>
      </c>
      <c r="AW719" s="12" t="s">
        <v>828</v>
      </c>
      <c r="AX719" s="12" t="s">
        <v>865</v>
      </c>
      <c r="AY719" s="161" t="s">
        <v>928</v>
      </c>
    </row>
    <row r="720" spans="2:65" s="11" customFormat="1">
      <c r="B720" s="152"/>
      <c r="D720" s="153" t="s">
        <v>941</v>
      </c>
      <c r="E720" s="154" t="s">
        <v>795</v>
      </c>
      <c r="F720" s="155" t="s">
        <v>21</v>
      </c>
      <c r="H720" s="156" t="s">
        <v>795</v>
      </c>
      <c r="L720" s="152"/>
      <c r="M720" s="157"/>
      <c r="N720" s="158"/>
      <c r="O720" s="158"/>
      <c r="P720" s="158"/>
      <c r="Q720" s="158"/>
      <c r="R720" s="158"/>
      <c r="S720" s="158"/>
      <c r="T720" s="159"/>
      <c r="AT720" s="156" t="s">
        <v>941</v>
      </c>
      <c r="AU720" s="156" t="s">
        <v>873</v>
      </c>
      <c r="AV720" s="11" t="s">
        <v>814</v>
      </c>
      <c r="AW720" s="11" t="s">
        <v>828</v>
      </c>
      <c r="AX720" s="11" t="s">
        <v>865</v>
      </c>
      <c r="AY720" s="156" t="s">
        <v>928</v>
      </c>
    </row>
    <row r="721" spans="2:65" s="12" customFormat="1">
      <c r="B721" s="160"/>
      <c r="D721" s="153" t="s">
        <v>941</v>
      </c>
      <c r="E721" s="161" t="s">
        <v>795</v>
      </c>
      <c r="F721" s="162" t="s">
        <v>22</v>
      </c>
      <c r="H721" s="163">
        <v>46.933999999999997</v>
      </c>
      <c r="L721" s="160"/>
      <c r="M721" s="164"/>
      <c r="N721" s="165"/>
      <c r="O721" s="165"/>
      <c r="P721" s="165"/>
      <c r="Q721" s="165"/>
      <c r="R721" s="165"/>
      <c r="S721" s="165"/>
      <c r="T721" s="166"/>
      <c r="AT721" s="161" t="s">
        <v>941</v>
      </c>
      <c r="AU721" s="161" t="s">
        <v>873</v>
      </c>
      <c r="AV721" s="12" t="s">
        <v>873</v>
      </c>
      <c r="AW721" s="12" t="s">
        <v>828</v>
      </c>
      <c r="AX721" s="12" t="s">
        <v>865</v>
      </c>
      <c r="AY721" s="161" t="s">
        <v>928</v>
      </c>
    </row>
    <row r="722" spans="2:65" s="13" customFormat="1">
      <c r="B722" s="167"/>
      <c r="D722" s="168" t="s">
        <v>941</v>
      </c>
      <c r="E722" s="169" t="s">
        <v>795</v>
      </c>
      <c r="F722" s="170" t="s">
        <v>948</v>
      </c>
      <c r="H722" s="171">
        <v>172.374</v>
      </c>
      <c r="L722" s="167"/>
      <c r="M722" s="172"/>
      <c r="N722" s="173"/>
      <c r="O722" s="173"/>
      <c r="P722" s="173"/>
      <c r="Q722" s="173"/>
      <c r="R722" s="173"/>
      <c r="S722" s="173"/>
      <c r="T722" s="174"/>
      <c r="AT722" s="175" t="s">
        <v>941</v>
      </c>
      <c r="AU722" s="175" t="s">
        <v>873</v>
      </c>
      <c r="AV722" s="13" t="s">
        <v>934</v>
      </c>
      <c r="AW722" s="13" t="s">
        <v>828</v>
      </c>
      <c r="AX722" s="13" t="s">
        <v>814</v>
      </c>
      <c r="AY722" s="175" t="s">
        <v>928</v>
      </c>
    </row>
    <row r="723" spans="2:65" s="1" customFormat="1" ht="44.25" customHeight="1">
      <c r="B723" s="140"/>
      <c r="C723" s="179" t="s">
        <v>32</v>
      </c>
      <c r="D723" s="179" t="s">
        <v>978</v>
      </c>
      <c r="E723" s="180" t="s">
        <v>33</v>
      </c>
      <c r="F723" s="181" t="s">
        <v>34</v>
      </c>
      <c r="G723" s="182" t="s">
        <v>998</v>
      </c>
      <c r="H723" s="183">
        <v>198.23</v>
      </c>
      <c r="I723" s="184"/>
      <c r="J723" s="184">
        <f>ROUND(I723*H723,2)</f>
        <v>0</v>
      </c>
      <c r="K723" s="181" t="s">
        <v>939</v>
      </c>
      <c r="L723" s="185"/>
      <c r="M723" s="186" t="s">
        <v>795</v>
      </c>
      <c r="N723" s="187" t="s">
        <v>836</v>
      </c>
      <c r="O723" s="149">
        <v>0</v>
      </c>
      <c r="P723" s="149">
        <f>O723*H723</f>
        <v>0</v>
      </c>
      <c r="Q723" s="149">
        <v>6.1000000000000004E-3</v>
      </c>
      <c r="R723" s="149">
        <f>Q723*H723</f>
        <v>1.209203</v>
      </c>
      <c r="S723" s="149">
        <v>0</v>
      </c>
      <c r="T723" s="150">
        <f>S723*H723</f>
        <v>0</v>
      </c>
      <c r="AR723" s="18" t="s">
        <v>1133</v>
      </c>
      <c r="AT723" s="18" t="s">
        <v>978</v>
      </c>
      <c r="AU723" s="18" t="s">
        <v>873</v>
      </c>
      <c r="AY723" s="18" t="s">
        <v>928</v>
      </c>
      <c r="BE723" s="151">
        <f>IF(N723="základní",J723,0)</f>
        <v>0</v>
      </c>
      <c r="BF723" s="151">
        <f>IF(N723="snížená",J723,0)</f>
        <v>0</v>
      </c>
      <c r="BG723" s="151">
        <f>IF(N723="zákl. přenesená",J723,0)</f>
        <v>0</v>
      </c>
      <c r="BH723" s="151">
        <f>IF(N723="sníž. přenesená",J723,0)</f>
        <v>0</v>
      </c>
      <c r="BI723" s="151">
        <f>IF(N723="nulová",J723,0)</f>
        <v>0</v>
      </c>
      <c r="BJ723" s="18" t="s">
        <v>814</v>
      </c>
      <c r="BK723" s="151">
        <f>ROUND(I723*H723,2)</f>
        <v>0</v>
      </c>
      <c r="BL723" s="18" t="s">
        <v>1018</v>
      </c>
      <c r="BM723" s="18" t="s">
        <v>35</v>
      </c>
    </row>
    <row r="724" spans="2:65" s="12" customFormat="1">
      <c r="B724" s="160"/>
      <c r="D724" s="168" t="s">
        <v>941</v>
      </c>
      <c r="F724" s="177" t="s">
        <v>27</v>
      </c>
      <c r="H724" s="178">
        <v>198.23</v>
      </c>
      <c r="L724" s="160"/>
      <c r="M724" s="164"/>
      <c r="N724" s="165"/>
      <c r="O724" s="165"/>
      <c r="P724" s="165"/>
      <c r="Q724" s="165"/>
      <c r="R724" s="165"/>
      <c r="S724" s="165"/>
      <c r="T724" s="166"/>
      <c r="AT724" s="161" t="s">
        <v>941</v>
      </c>
      <c r="AU724" s="161" t="s">
        <v>873</v>
      </c>
      <c r="AV724" s="12" t="s">
        <v>873</v>
      </c>
      <c r="AW724" s="12" t="s">
        <v>796</v>
      </c>
      <c r="AX724" s="12" t="s">
        <v>814</v>
      </c>
      <c r="AY724" s="161" t="s">
        <v>928</v>
      </c>
    </row>
    <row r="725" spans="2:65" s="1" customFormat="1" ht="31.5" customHeight="1">
      <c r="B725" s="140"/>
      <c r="C725" s="141" t="s">
        <v>36</v>
      </c>
      <c r="D725" s="141" t="s">
        <v>930</v>
      </c>
      <c r="E725" s="142" t="s">
        <v>37</v>
      </c>
      <c r="F725" s="143" t="s">
        <v>38</v>
      </c>
      <c r="G725" s="144" t="s">
        <v>1760</v>
      </c>
      <c r="H725" s="145">
        <v>972.072</v>
      </c>
      <c r="I725" s="146"/>
      <c r="J725" s="146">
        <f>ROUND(I725*H725,2)</f>
        <v>0</v>
      </c>
      <c r="K725" s="143" t="s">
        <v>939</v>
      </c>
      <c r="L725" s="32"/>
      <c r="M725" s="147" t="s">
        <v>795</v>
      </c>
      <c r="N725" s="148" t="s">
        <v>836</v>
      </c>
      <c r="O725" s="149">
        <v>0</v>
      </c>
      <c r="P725" s="149">
        <f>O725*H725</f>
        <v>0</v>
      </c>
      <c r="Q725" s="149">
        <v>0</v>
      </c>
      <c r="R725" s="149">
        <f>Q725*H725</f>
        <v>0</v>
      </c>
      <c r="S725" s="149">
        <v>0</v>
      </c>
      <c r="T725" s="150">
        <f>S725*H725</f>
        <v>0</v>
      </c>
      <c r="AR725" s="18" t="s">
        <v>1018</v>
      </c>
      <c r="AT725" s="18" t="s">
        <v>930</v>
      </c>
      <c r="AU725" s="18" t="s">
        <v>873</v>
      </c>
      <c r="AY725" s="18" t="s">
        <v>928</v>
      </c>
      <c r="BE725" s="151">
        <f>IF(N725="základní",J725,0)</f>
        <v>0</v>
      </c>
      <c r="BF725" s="151">
        <f>IF(N725="snížená",J725,0)</f>
        <v>0</v>
      </c>
      <c r="BG725" s="151">
        <f>IF(N725="zákl. přenesená",J725,0)</f>
        <v>0</v>
      </c>
      <c r="BH725" s="151">
        <f>IF(N725="sníž. přenesená",J725,0)</f>
        <v>0</v>
      </c>
      <c r="BI725" s="151">
        <f>IF(N725="nulová",J725,0)</f>
        <v>0</v>
      </c>
      <c r="BJ725" s="18" t="s">
        <v>814</v>
      </c>
      <c r="BK725" s="151">
        <f>ROUND(I725*H725,2)</f>
        <v>0</v>
      </c>
      <c r="BL725" s="18" t="s">
        <v>1018</v>
      </c>
      <c r="BM725" s="18" t="s">
        <v>39</v>
      </c>
    </row>
    <row r="726" spans="2:65" s="10" customFormat="1" ht="29.85" customHeight="1">
      <c r="B726" s="127"/>
      <c r="D726" s="137" t="s">
        <v>864</v>
      </c>
      <c r="E726" s="138" t="s">
        <v>40</v>
      </c>
      <c r="F726" s="138" t="s">
        <v>41</v>
      </c>
      <c r="J726" s="139">
        <f>BK726</f>
        <v>0</v>
      </c>
      <c r="L726" s="127"/>
      <c r="M726" s="131"/>
      <c r="N726" s="132"/>
      <c r="O726" s="132"/>
      <c r="P726" s="133">
        <f>SUM(P727:P764)</f>
        <v>31.550319999999999</v>
      </c>
      <c r="Q726" s="132"/>
      <c r="R726" s="133">
        <f>SUM(R727:R764)</f>
        <v>1.0122531600000002</v>
      </c>
      <c r="S726" s="132"/>
      <c r="T726" s="134">
        <f>SUM(T727:T764)</f>
        <v>0</v>
      </c>
      <c r="AR726" s="128" t="s">
        <v>873</v>
      </c>
      <c r="AT726" s="135" t="s">
        <v>864</v>
      </c>
      <c r="AU726" s="135" t="s">
        <v>814</v>
      </c>
      <c r="AY726" s="128" t="s">
        <v>928</v>
      </c>
      <c r="BK726" s="136">
        <f>SUM(BK727:BK764)</f>
        <v>0</v>
      </c>
    </row>
    <row r="727" spans="2:65" s="1" customFormat="1" ht="31.5" customHeight="1">
      <c r="B727" s="140"/>
      <c r="C727" s="141" t="s">
        <v>42</v>
      </c>
      <c r="D727" s="141" t="s">
        <v>930</v>
      </c>
      <c r="E727" s="142" t="s">
        <v>43</v>
      </c>
      <c r="F727" s="143" t="s">
        <v>44</v>
      </c>
      <c r="G727" s="144" t="s">
        <v>998</v>
      </c>
      <c r="H727" s="145">
        <v>62.9</v>
      </c>
      <c r="I727" s="146"/>
      <c r="J727" s="146">
        <f>ROUND(I727*H727,2)</f>
        <v>0</v>
      </c>
      <c r="K727" s="143" t="s">
        <v>939</v>
      </c>
      <c r="L727" s="32"/>
      <c r="M727" s="147" t="s">
        <v>795</v>
      </c>
      <c r="N727" s="148" t="s">
        <v>836</v>
      </c>
      <c r="O727" s="149">
        <v>0.06</v>
      </c>
      <c r="P727" s="149">
        <f>O727*H727</f>
        <v>3.7739999999999996</v>
      </c>
      <c r="Q727" s="149">
        <v>0</v>
      </c>
      <c r="R727" s="149">
        <f>Q727*H727</f>
        <v>0</v>
      </c>
      <c r="S727" s="149">
        <v>0</v>
      </c>
      <c r="T727" s="150">
        <f>S727*H727</f>
        <v>0</v>
      </c>
      <c r="AR727" s="18" t="s">
        <v>1018</v>
      </c>
      <c r="AT727" s="18" t="s">
        <v>930</v>
      </c>
      <c r="AU727" s="18" t="s">
        <v>873</v>
      </c>
      <c r="AY727" s="18" t="s">
        <v>928</v>
      </c>
      <c r="BE727" s="151">
        <f>IF(N727="základní",J727,0)</f>
        <v>0</v>
      </c>
      <c r="BF727" s="151">
        <f>IF(N727="snížená",J727,0)</f>
        <v>0</v>
      </c>
      <c r="BG727" s="151">
        <f>IF(N727="zákl. přenesená",J727,0)</f>
        <v>0</v>
      </c>
      <c r="BH727" s="151">
        <f>IF(N727="sníž. přenesená",J727,0)</f>
        <v>0</v>
      </c>
      <c r="BI727" s="151">
        <f>IF(N727="nulová",J727,0)</f>
        <v>0</v>
      </c>
      <c r="BJ727" s="18" t="s">
        <v>814</v>
      </c>
      <c r="BK727" s="151">
        <f>ROUND(I727*H727,2)</f>
        <v>0</v>
      </c>
      <c r="BL727" s="18" t="s">
        <v>1018</v>
      </c>
      <c r="BM727" s="18" t="s">
        <v>45</v>
      </c>
    </row>
    <row r="728" spans="2:65" s="11" customFormat="1">
      <c r="B728" s="152"/>
      <c r="D728" s="153" t="s">
        <v>941</v>
      </c>
      <c r="E728" s="154" t="s">
        <v>795</v>
      </c>
      <c r="F728" s="155" t="s">
        <v>1061</v>
      </c>
      <c r="H728" s="156" t="s">
        <v>795</v>
      </c>
      <c r="L728" s="152"/>
      <c r="M728" s="157"/>
      <c r="N728" s="158"/>
      <c r="O728" s="158"/>
      <c r="P728" s="158"/>
      <c r="Q728" s="158"/>
      <c r="R728" s="158"/>
      <c r="S728" s="158"/>
      <c r="T728" s="159"/>
      <c r="AT728" s="156" t="s">
        <v>941</v>
      </c>
      <c r="AU728" s="156" t="s">
        <v>873</v>
      </c>
      <c r="AV728" s="11" t="s">
        <v>814</v>
      </c>
      <c r="AW728" s="11" t="s">
        <v>828</v>
      </c>
      <c r="AX728" s="11" t="s">
        <v>865</v>
      </c>
      <c r="AY728" s="156" t="s">
        <v>928</v>
      </c>
    </row>
    <row r="729" spans="2:65" s="12" customFormat="1">
      <c r="B729" s="160"/>
      <c r="D729" s="168" t="s">
        <v>941</v>
      </c>
      <c r="E729" s="176" t="s">
        <v>795</v>
      </c>
      <c r="F729" s="177" t="s">
        <v>1403</v>
      </c>
      <c r="H729" s="178">
        <v>62.9</v>
      </c>
      <c r="L729" s="160"/>
      <c r="M729" s="164"/>
      <c r="N729" s="165"/>
      <c r="O729" s="165"/>
      <c r="P729" s="165"/>
      <c r="Q729" s="165"/>
      <c r="R729" s="165"/>
      <c r="S729" s="165"/>
      <c r="T729" s="166"/>
      <c r="AT729" s="161" t="s">
        <v>941</v>
      </c>
      <c r="AU729" s="161" t="s">
        <v>873</v>
      </c>
      <c r="AV729" s="12" t="s">
        <v>873</v>
      </c>
      <c r="AW729" s="12" t="s">
        <v>828</v>
      </c>
      <c r="AX729" s="12" t="s">
        <v>814</v>
      </c>
      <c r="AY729" s="161" t="s">
        <v>928</v>
      </c>
    </row>
    <row r="730" spans="2:65" s="1" customFormat="1" ht="57" customHeight="1">
      <c r="B730" s="140"/>
      <c r="C730" s="179" t="s">
        <v>46</v>
      </c>
      <c r="D730" s="179" t="s">
        <v>978</v>
      </c>
      <c r="E730" s="180" t="s">
        <v>47</v>
      </c>
      <c r="F730" s="181" t="s">
        <v>48</v>
      </c>
      <c r="G730" s="182" t="s">
        <v>998</v>
      </c>
      <c r="H730" s="183">
        <v>64.158000000000001</v>
      </c>
      <c r="I730" s="184"/>
      <c r="J730" s="184">
        <f>ROUND(I730*H730,2)</f>
        <v>0</v>
      </c>
      <c r="K730" s="181" t="s">
        <v>939</v>
      </c>
      <c r="L730" s="185"/>
      <c r="M730" s="186" t="s">
        <v>795</v>
      </c>
      <c r="N730" s="187" t="s">
        <v>836</v>
      </c>
      <c r="O730" s="149">
        <v>0</v>
      </c>
      <c r="P730" s="149">
        <f>O730*H730</f>
        <v>0</v>
      </c>
      <c r="Q730" s="149">
        <v>2.5000000000000001E-3</v>
      </c>
      <c r="R730" s="149">
        <f>Q730*H730</f>
        <v>0.16039500000000001</v>
      </c>
      <c r="S730" s="149">
        <v>0</v>
      </c>
      <c r="T730" s="150">
        <f>S730*H730</f>
        <v>0</v>
      </c>
      <c r="AR730" s="18" t="s">
        <v>1133</v>
      </c>
      <c r="AT730" s="18" t="s">
        <v>978</v>
      </c>
      <c r="AU730" s="18" t="s">
        <v>873</v>
      </c>
      <c r="AY730" s="18" t="s">
        <v>928</v>
      </c>
      <c r="BE730" s="151">
        <f>IF(N730="základní",J730,0)</f>
        <v>0</v>
      </c>
      <c r="BF730" s="151">
        <f>IF(N730="snížená",J730,0)</f>
        <v>0</v>
      </c>
      <c r="BG730" s="151">
        <f>IF(N730="zákl. přenesená",J730,0)</f>
        <v>0</v>
      </c>
      <c r="BH730" s="151">
        <f>IF(N730="sníž. přenesená",J730,0)</f>
        <v>0</v>
      </c>
      <c r="BI730" s="151">
        <f>IF(N730="nulová",J730,0)</f>
        <v>0</v>
      </c>
      <c r="BJ730" s="18" t="s">
        <v>814</v>
      </c>
      <c r="BK730" s="151">
        <f>ROUND(I730*H730,2)</f>
        <v>0</v>
      </c>
      <c r="BL730" s="18" t="s">
        <v>1018</v>
      </c>
      <c r="BM730" s="18" t="s">
        <v>49</v>
      </c>
    </row>
    <row r="731" spans="2:65" s="12" customFormat="1">
      <c r="B731" s="160"/>
      <c r="D731" s="168" t="s">
        <v>941</v>
      </c>
      <c r="F731" s="177" t="s">
        <v>50</v>
      </c>
      <c r="H731" s="178">
        <v>64.158000000000001</v>
      </c>
      <c r="L731" s="160"/>
      <c r="M731" s="164"/>
      <c r="N731" s="165"/>
      <c r="O731" s="165"/>
      <c r="P731" s="165"/>
      <c r="Q731" s="165"/>
      <c r="R731" s="165"/>
      <c r="S731" s="165"/>
      <c r="T731" s="166"/>
      <c r="AT731" s="161" t="s">
        <v>941</v>
      </c>
      <c r="AU731" s="161" t="s">
        <v>873</v>
      </c>
      <c r="AV731" s="12" t="s">
        <v>873</v>
      </c>
      <c r="AW731" s="12" t="s">
        <v>796</v>
      </c>
      <c r="AX731" s="12" t="s">
        <v>814</v>
      </c>
      <c r="AY731" s="161" t="s">
        <v>928</v>
      </c>
    </row>
    <row r="732" spans="2:65" s="1" customFormat="1" ht="31.5" customHeight="1">
      <c r="B732" s="140"/>
      <c r="C732" s="141" t="s">
        <v>51</v>
      </c>
      <c r="D732" s="141" t="s">
        <v>930</v>
      </c>
      <c r="E732" s="142" t="s">
        <v>52</v>
      </c>
      <c r="F732" s="143" t="s">
        <v>53</v>
      </c>
      <c r="G732" s="144" t="s">
        <v>998</v>
      </c>
      <c r="H732" s="145">
        <v>181.45099999999999</v>
      </c>
      <c r="I732" s="146"/>
      <c r="J732" s="146">
        <f>ROUND(I732*H732,2)</f>
        <v>0</v>
      </c>
      <c r="K732" s="143" t="s">
        <v>939</v>
      </c>
      <c r="L732" s="32"/>
      <c r="M732" s="147" t="s">
        <v>795</v>
      </c>
      <c r="N732" s="148" t="s">
        <v>836</v>
      </c>
      <c r="O732" s="149">
        <v>0.14000000000000001</v>
      </c>
      <c r="P732" s="149">
        <f>O732*H732</f>
        <v>25.40314</v>
      </c>
      <c r="Q732" s="149">
        <v>1.16E-3</v>
      </c>
      <c r="R732" s="149">
        <f>Q732*H732</f>
        <v>0.21048316</v>
      </c>
      <c r="S732" s="149">
        <v>0</v>
      </c>
      <c r="T732" s="150">
        <f>S732*H732</f>
        <v>0</v>
      </c>
      <c r="AR732" s="18" t="s">
        <v>1018</v>
      </c>
      <c r="AT732" s="18" t="s">
        <v>930</v>
      </c>
      <c r="AU732" s="18" t="s">
        <v>873</v>
      </c>
      <c r="AY732" s="18" t="s">
        <v>928</v>
      </c>
      <c r="BE732" s="151">
        <f>IF(N732="základní",J732,0)</f>
        <v>0</v>
      </c>
      <c r="BF732" s="151">
        <f>IF(N732="snížená",J732,0)</f>
        <v>0</v>
      </c>
      <c r="BG732" s="151">
        <f>IF(N732="zákl. přenesená",J732,0)</f>
        <v>0</v>
      </c>
      <c r="BH732" s="151">
        <f>IF(N732="sníž. přenesená",J732,0)</f>
        <v>0</v>
      </c>
      <c r="BI732" s="151">
        <f>IF(N732="nulová",J732,0)</f>
        <v>0</v>
      </c>
      <c r="BJ732" s="18" t="s">
        <v>814</v>
      </c>
      <c r="BK732" s="151">
        <f>ROUND(I732*H732,2)</f>
        <v>0</v>
      </c>
      <c r="BL732" s="18" t="s">
        <v>1018</v>
      </c>
      <c r="BM732" s="18" t="s">
        <v>54</v>
      </c>
    </row>
    <row r="733" spans="2:65" s="11" customFormat="1">
      <c r="B733" s="152"/>
      <c r="D733" s="153" t="s">
        <v>941</v>
      </c>
      <c r="E733" s="154" t="s">
        <v>795</v>
      </c>
      <c r="F733" s="155" t="s">
        <v>18</v>
      </c>
      <c r="H733" s="156" t="s">
        <v>795</v>
      </c>
      <c r="L733" s="152"/>
      <c r="M733" s="157"/>
      <c r="N733" s="158"/>
      <c r="O733" s="158"/>
      <c r="P733" s="158"/>
      <c r="Q733" s="158"/>
      <c r="R733" s="158"/>
      <c r="S733" s="158"/>
      <c r="T733" s="159"/>
      <c r="AT733" s="156" t="s">
        <v>941</v>
      </c>
      <c r="AU733" s="156" t="s">
        <v>873</v>
      </c>
      <c r="AV733" s="11" t="s">
        <v>814</v>
      </c>
      <c r="AW733" s="11" t="s">
        <v>828</v>
      </c>
      <c r="AX733" s="11" t="s">
        <v>865</v>
      </c>
      <c r="AY733" s="156" t="s">
        <v>928</v>
      </c>
    </row>
    <row r="734" spans="2:65" s="11" customFormat="1">
      <c r="B734" s="152"/>
      <c r="D734" s="153" t="s">
        <v>941</v>
      </c>
      <c r="E734" s="154" t="s">
        <v>795</v>
      </c>
      <c r="F734" s="155" t="s">
        <v>55</v>
      </c>
      <c r="H734" s="156" t="s">
        <v>795</v>
      </c>
      <c r="L734" s="152"/>
      <c r="M734" s="157"/>
      <c r="N734" s="158"/>
      <c r="O734" s="158"/>
      <c r="P734" s="158"/>
      <c r="Q734" s="158"/>
      <c r="R734" s="158"/>
      <c r="S734" s="158"/>
      <c r="T734" s="159"/>
      <c r="AT734" s="156" t="s">
        <v>941</v>
      </c>
      <c r="AU734" s="156" t="s">
        <v>873</v>
      </c>
      <c r="AV734" s="11" t="s">
        <v>814</v>
      </c>
      <c r="AW734" s="11" t="s">
        <v>828</v>
      </c>
      <c r="AX734" s="11" t="s">
        <v>865</v>
      </c>
      <c r="AY734" s="156" t="s">
        <v>928</v>
      </c>
    </row>
    <row r="735" spans="2:65" s="12" customFormat="1">
      <c r="B735" s="160"/>
      <c r="D735" s="153" t="s">
        <v>941</v>
      </c>
      <c r="E735" s="161" t="s">
        <v>795</v>
      </c>
      <c r="F735" s="162" t="s">
        <v>20</v>
      </c>
      <c r="H735" s="163">
        <v>125.44</v>
      </c>
      <c r="L735" s="160"/>
      <c r="M735" s="164"/>
      <c r="N735" s="165"/>
      <c r="O735" s="165"/>
      <c r="P735" s="165"/>
      <c r="Q735" s="165"/>
      <c r="R735" s="165"/>
      <c r="S735" s="165"/>
      <c r="T735" s="166"/>
      <c r="AT735" s="161" t="s">
        <v>941</v>
      </c>
      <c r="AU735" s="161" t="s">
        <v>873</v>
      </c>
      <c r="AV735" s="12" t="s">
        <v>873</v>
      </c>
      <c r="AW735" s="12" t="s">
        <v>828</v>
      </c>
      <c r="AX735" s="12" t="s">
        <v>865</v>
      </c>
      <c r="AY735" s="161" t="s">
        <v>928</v>
      </c>
    </row>
    <row r="736" spans="2:65" s="11" customFormat="1">
      <c r="B736" s="152"/>
      <c r="D736" s="153" t="s">
        <v>941</v>
      </c>
      <c r="E736" s="154" t="s">
        <v>795</v>
      </c>
      <c r="F736" s="155" t="s">
        <v>56</v>
      </c>
      <c r="H736" s="156" t="s">
        <v>795</v>
      </c>
      <c r="L736" s="152"/>
      <c r="M736" s="157"/>
      <c r="N736" s="158"/>
      <c r="O736" s="158"/>
      <c r="P736" s="158"/>
      <c r="Q736" s="158"/>
      <c r="R736" s="158"/>
      <c r="S736" s="158"/>
      <c r="T736" s="159"/>
      <c r="AT736" s="156" t="s">
        <v>941</v>
      </c>
      <c r="AU736" s="156" t="s">
        <v>873</v>
      </c>
      <c r="AV736" s="11" t="s">
        <v>814</v>
      </c>
      <c r="AW736" s="11" t="s">
        <v>828</v>
      </c>
      <c r="AX736" s="11" t="s">
        <v>865</v>
      </c>
      <c r="AY736" s="156" t="s">
        <v>928</v>
      </c>
    </row>
    <row r="737" spans="2:65" s="12" customFormat="1">
      <c r="B737" s="160"/>
      <c r="D737" s="153" t="s">
        <v>941</v>
      </c>
      <c r="E737" s="161" t="s">
        <v>795</v>
      </c>
      <c r="F737" s="162" t="s">
        <v>57</v>
      </c>
      <c r="H737" s="163">
        <v>9.077</v>
      </c>
      <c r="L737" s="160"/>
      <c r="M737" s="164"/>
      <c r="N737" s="165"/>
      <c r="O737" s="165"/>
      <c r="P737" s="165"/>
      <c r="Q737" s="165"/>
      <c r="R737" s="165"/>
      <c r="S737" s="165"/>
      <c r="T737" s="166"/>
      <c r="AT737" s="161" t="s">
        <v>941</v>
      </c>
      <c r="AU737" s="161" t="s">
        <v>873</v>
      </c>
      <c r="AV737" s="12" t="s">
        <v>873</v>
      </c>
      <c r="AW737" s="12" t="s">
        <v>828</v>
      </c>
      <c r="AX737" s="12" t="s">
        <v>865</v>
      </c>
      <c r="AY737" s="161" t="s">
        <v>928</v>
      </c>
    </row>
    <row r="738" spans="2:65" s="11" customFormat="1">
      <c r="B738" s="152"/>
      <c r="D738" s="153" t="s">
        <v>941</v>
      </c>
      <c r="E738" s="154" t="s">
        <v>795</v>
      </c>
      <c r="F738" s="155" t="s">
        <v>58</v>
      </c>
      <c r="H738" s="156" t="s">
        <v>795</v>
      </c>
      <c r="L738" s="152"/>
      <c r="M738" s="157"/>
      <c r="N738" s="158"/>
      <c r="O738" s="158"/>
      <c r="P738" s="158"/>
      <c r="Q738" s="158"/>
      <c r="R738" s="158"/>
      <c r="S738" s="158"/>
      <c r="T738" s="159"/>
      <c r="AT738" s="156" t="s">
        <v>941</v>
      </c>
      <c r="AU738" s="156" t="s">
        <v>873</v>
      </c>
      <c r="AV738" s="11" t="s">
        <v>814</v>
      </c>
      <c r="AW738" s="11" t="s">
        <v>828</v>
      </c>
      <c r="AX738" s="11" t="s">
        <v>865</v>
      </c>
      <c r="AY738" s="156" t="s">
        <v>928</v>
      </c>
    </row>
    <row r="739" spans="2:65" s="12" customFormat="1">
      <c r="B739" s="160"/>
      <c r="D739" s="153" t="s">
        <v>941</v>
      </c>
      <c r="E739" s="161" t="s">
        <v>795</v>
      </c>
      <c r="F739" s="162" t="s">
        <v>22</v>
      </c>
      <c r="H739" s="163">
        <v>46.933999999999997</v>
      </c>
      <c r="L739" s="160"/>
      <c r="M739" s="164"/>
      <c r="N739" s="165"/>
      <c r="O739" s="165"/>
      <c r="P739" s="165"/>
      <c r="Q739" s="165"/>
      <c r="R739" s="165"/>
      <c r="S739" s="165"/>
      <c r="T739" s="166"/>
      <c r="AT739" s="161" t="s">
        <v>941</v>
      </c>
      <c r="AU739" s="161" t="s">
        <v>873</v>
      </c>
      <c r="AV739" s="12" t="s">
        <v>873</v>
      </c>
      <c r="AW739" s="12" t="s">
        <v>828</v>
      </c>
      <c r="AX739" s="12" t="s">
        <v>865</v>
      </c>
      <c r="AY739" s="161" t="s">
        <v>928</v>
      </c>
    </row>
    <row r="740" spans="2:65" s="13" customFormat="1">
      <c r="B740" s="167"/>
      <c r="D740" s="168" t="s">
        <v>941</v>
      </c>
      <c r="E740" s="169" t="s">
        <v>795</v>
      </c>
      <c r="F740" s="170" t="s">
        <v>948</v>
      </c>
      <c r="H740" s="171">
        <v>181.45099999999999</v>
      </c>
      <c r="L740" s="167"/>
      <c r="M740" s="172"/>
      <c r="N740" s="173"/>
      <c r="O740" s="173"/>
      <c r="P740" s="173"/>
      <c r="Q740" s="173"/>
      <c r="R740" s="173"/>
      <c r="S740" s="173"/>
      <c r="T740" s="174"/>
      <c r="AT740" s="175" t="s">
        <v>941</v>
      </c>
      <c r="AU740" s="175" t="s">
        <v>873</v>
      </c>
      <c r="AV740" s="13" t="s">
        <v>934</v>
      </c>
      <c r="AW740" s="13" t="s">
        <v>828</v>
      </c>
      <c r="AX740" s="13" t="s">
        <v>814</v>
      </c>
      <c r="AY740" s="175" t="s">
        <v>928</v>
      </c>
    </row>
    <row r="741" spans="2:65" s="1" customFormat="1" ht="57" customHeight="1">
      <c r="B741" s="140"/>
      <c r="C741" s="179" t="s">
        <v>59</v>
      </c>
      <c r="D741" s="179" t="s">
        <v>978</v>
      </c>
      <c r="E741" s="180" t="s">
        <v>60</v>
      </c>
      <c r="F741" s="181" t="s">
        <v>61</v>
      </c>
      <c r="G741" s="182" t="s">
        <v>938</v>
      </c>
      <c r="H741" s="183">
        <v>24.905000000000001</v>
      </c>
      <c r="I741" s="184"/>
      <c r="J741" s="184">
        <f>ROUND(I741*H741,2)</f>
        <v>0</v>
      </c>
      <c r="K741" s="181" t="s">
        <v>939</v>
      </c>
      <c r="L741" s="185"/>
      <c r="M741" s="186" t="s">
        <v>795</v>
      </c>
      <c r="N741" s="187" t="s">
        <v>836</v>
      </c>
      <c r="O741" s="149">
        <v>0</v>
      </c>
      <c r="P741" s="149">
        <f>O741*H741</f>
        <v>0</v>
      </c>
      <c r="Q741" s="149">
        <v>2.5000000000000001E-2</v>
      </c>
      <c r="R741" s="149">
        <f>Q741*H741</f>
        <v>0.6226250000000001</v>
      </c>
      <c r="S741" s="149">
        <v>0</v>
      </c>
      <c r="T741" s="150">
        <f>S741*H741</f>
        <v>0</v>
      </c>
      <c r="AR741" s="18" t="s">
        <v>1133</v>
      </c>
      <c r="AT741" s="18" t="s">
        <v>978</v>
      </c>
      <c r="AU741" s="18" t="s">
        <v>873</v>
      </c>
      <c r="AY741" s="18" t="s">
        <v>928</v>
      </c>
      <c r="BE741" s="151">
        <f>IF(N741="základní",J741,0)</f>
        <v>0</v>
      </c>
      <c r="BF741" s="151">
        <f>IF(N741="snížená",J741,0)</f>
        <v>0</v>
      </c>
      <c r="BG741" s="151">
        <f>IF(N741="zákl. přenesená",J741,0)</f>
        <v>0</v>
      </c>
      <c r="BH741" s="151">
        <f>IF(N741="sníž. přenesená",J741,0)</f>
        <v>0</v>
      </c>
      <c r="BI741" s="151">
        <f>IF(N741="nulová",J741,0)</f>
        <v>0</v>
      </c>
      <c r="BJ741" s="18" t="s">
        <v>814</v>
      </c>
      <c r="BK741" s="151">
        <f>ROUND(I741*H741,2)</f>
        <v>0</v>
      </c>
      <c r="BL741" s="18" t="s">
        <v>1018</v>
      </c>
      <c r="BM741" s="18" t="s">
        <v>62</v>
      </c>
    </row>
    <row r="742" spans="2:65" s="11" customFormat="1">
      <c r="B742" s="152"/>
      <c r="D742" s="153" t="s">
        <v>941</v>
      </c>
      <c r="E742" s="154" t="s">
        <v>795</v>
      </c>
      <c r="F742" s="155" t="s">
        <v>18</v>
      </c>
      <c r="H742" s="156" t="s">
        <v>795</v>
      </c>
      <c r="L742" s="152"/>
      <c r="M742" s="157"/>
      <c r="N742" s="158"/>
      <c r="O742" s="158"/>
      <c r="P742" s="158"/>
      <c r="Q742" s="158"/>
      <c r="R742" s="158"/>
      <c r="S742" s="158"/>
      <c r="T742" s="159"/>
      <c r="AT742" s="156" t="s">
        <v>941</v>
      </c>
      <c r="AU742" s="156" t="s">
        <v>873</v>
      </c>
      <c r="AV742" s="11" t="s">
        <v>814</v>
      </c>
      <c r="AW742" s="11" t="s">
        <v>828</v>
      </c>
      <c r="AX742" s="11" t="s">
        <v>865</v>
      </c>
      <c r="AY742" s="156" t="s">
        <v>928</v>
      </c>
    </row>
    <row r="743" spans="2:65" s="11" customFormat="1">
      <c r="B743" s="152"/>
      <c r="D743" s="153" t="s">
        <v>941</v>
      </c>
      <c r="E743" s="154" t="s">
        <v>795</v>
      </c>
      <c r="F743" s="155" t="s">
        <v>55</v>
      </c>
      <c r="H743" s="156" t="s">
        <v>795</v>
      </c>
      <c r="L743" s="152"/>
      <c r="M743" s="157"/>
      <c r="N743" s="158"/>
      <c r="O743" s="158"/>
      <c r="P743" s="158"/>
      <c r="Q743" s="158"/>
      <c r="R743" s="158"/>
      <c r="S743" s="158"/>
      <c r="T743" s="159"/>
      <c r="AT743" s="156" t="s">
        <v>941</v>
      </c>
      <c r="AU743" s="156" t="s">
        <v>873</v>
      </c>
      <c r="AV743" s="11" t="s">
        <v>814</v>
      </c>
      <c r="AW743" s="11" t="s">
        <v>828</v>
      </c>
      <c r="AX743" s="11" t="s">
        <v>865</v>
      </c>
      <c r="AY743" s="156" t="s">
        <v>928</v>
      </c>
    </row>
    <row r="744" spans="2:65" s="12" customFormat="1">
      <c r="B744" s="160"/>
      <c r="D744" s="153" t="s">
        <v>941</v>
      </c>
      <c r="E744" s="161" t="s">
        <v>795</v>
      </c>
      <c r="F744" s="162" t="s">
        <v>63</v>
      </c>
      <c r="H744" s="163">
        <v>18.815999999999999</v>
      </c>
      <c r="L744" s="160"/>
      <c r="M744" s="164"/>
      <c r="N744" s="165"/>
      <c r="O744" s="165"/>
      <c r="P744" s="165"/>
      <c r="Q744" s="165"/>
      <c r="R744" s="165"/>
      <c r="S744" s="165"/>
      <c r="T744" s="166"/>
      <c r="AT744" s="161" t="s">
        <v>941</v>
      </c>
      <c r="AU744" s="161" t="s">
        <v>873</v>
      </c>
      <c r="AV744" s="12" t="s">
        <v>873</v>
      </c>
      <c r="AW744" s="12" t="s">
        <v>828</v>
      </c>
      <c r="AX744" s="12" t="s">
        <v>865</v>
      </c>
      <c r="AY744" s="161" t="s">
        <v>928</v>
      </c>
    </row>
    <row r="745" spans="2:65" s="11" customFormat="1">
      <c r="B745" s="152"/>
      <c r="D745" s="153" t="s">
        <v>941</v>
      </c>
      <c r="E745" s="154" t="s">
        <v>795</v>
      </c>
      <c r="F745" s="155" t="s">
        <v>56</v>
      </c>
      <c r="H745" s="156" t="s">
        <v>795</v>
      </c>
      <c r="L745" s="152"/>
      <c r="M745" s="157"/>
      <c r="N745" s="158"/>
      <c r="O745" s="158"/>
      <c r="P745" s="158"/>
      <c r="Q745" s="158"/>
      <c r="R745" s="158"/>
      <c r="S745" s="158"/>
      <c r="T745" s="159"/>
      <c r="AT745" s="156" t="s">
        <v>941</v>
      </c>
      <c r="AU745" s="156" t="s">
        <v>873</v>
      </c>
      <c r="AV745" s="11" t="s">
        <v>814</v>
      </c>
      <c r="AW745" s="11" t="s">
        <v>828</v>
      </c>
      <c r="AX745" s="11" t="s">
        <v>865</v>
      </c>
      <c r="AY745" s="156" t="s">
        <v>928</v>
      </c>
    </row>
    <row r="746" spans="2:65" s="12" customFormat="1">
      <c r="B746" s="160"/>
      <c r="D746" s="153" t="s">
        <v>941</v>
      </c>
      <c r="E746" s="161" t="s">
        <v>795</v>
      </c>
      <c r="F746" s="162" t="s">
        <v>64</v>
      </c>
      <c r="H746" s="163">
        <v>0.90800000000000003</v>
      </c>
      <c r="L746" s="160"/>
      <c r="M746" s="164"/>
      <c r="N746" s="165"/>
      <c r="O746" s="165"/>
      <c r="P746" s="165"/>
      <c r="Q746" s="165"/>
      <c r="R746" s="165"/>
      <c r="S746" s="165"/>
      <c r="T746" s="166"/>
      <c r="AT746" s="161" t="s">
        <v>941</v>
      </c>
      <c r="AU746" s="161" t="s">
        <v>873</v>
      </c>
      <c r="AV746" s="12" t="s">
        <v>873</v>
      </c>
      <c r="AW746" s="12" t="s">
        <v>828</v>
      </c>
      <c r="AX746" s="12" t="s">
        <v>865</v>
      </c>
      <c r="AY746" s="161" t="s">
        <v>928</v>
      </c>
    </row>
    <row r="747" spans="2:65" s="11" customFormat="1">
      <c r="B747" s="152"/>
      <c r="D747" s="153" t="s">
        <v>941</v>
      </c>
      <c r="E747" s="154" t="s">
        <v>795</v>
      </c>
      <c r="F747" s="155" t="s">
        <v>58</v>
      </c>
      <c r="H747" s="156" t="s">
        <v>795</v>
      </c>
      <c r="L747" s="152"/>
      <c r="M747" s="157"/>
      <c r="N747" s="158"/>
      <c r="O747" s="158"/>
      <c r="P747" s="158"/>
      <c r="Q747" s="158"/>
      <c r="R747" s="158"/>
      <c r="S747" s="158"/>
      <c r="T747" s="159"/>
      <c r="AT747" s="156" t="s">
        <v>941</v>
      </c>
      <c r="AU747" s="156" t="s">
        <v>873</v>
      </c>
      <c r="AV747" s="11" t="s">
        <v>814</v>
      </c>
      <c r="AW747" s="11" t="s">
        <v>828</v>
      </c>
      <c r="AX747" s="11" t="s">
        <v>865</v>
      </c>
      <c r="AY747" s="156" t="s">
        <v>928</v>
      </c>
    </row>
    <row r="748" spans="2:65" s="12" customFormat="1">
      <c r="B748" s="160"/>
      <c r="D748" s="153" t="s">
        <v>941</v>
      </c>
      <c r="E748" s="161" t="s">
        <v>795</v>
      </c>
      <c r="F748" s="162" t="s">
        <v>65</v>
      </c>
      <c r="H748" s="163">
        <v>4.6929999999999996</v>
      </c>
      <c r="L748" s="160"/>
      <c r="M748" s="164"/>
      <c r="N748" s="165"/>
      <c r="O748" s="165"/>
      <c r="P748" s="165"/>
      <c r="Q748" s="165"/>
      <c r="R748" s="165"/>
      <c r="S748" s="165"/>
      <c r="T748" s="166"/>
      <c r="AT748" s="161" t="s">
        <v>941</v>
      </c>
      <c r="AU748" s="161" t="s">
        <v>873</v>
      </c>
      <c r="AV748" s="12" t="s">
        <v>873</v>
      </c>
      <c r="AW748" s="12" t="s">
        <v>828</v>
      </c>
      <c r="AX748" s="12" t="s">
        <v>865</v>
      </c>
      <c r="AY748" s="161" t="s">
        <v>928</v>
      </c>
    </row>
    <row r="749" spans="2:65" s="13" customFormat="1">
      <c r="B749" s="167"/>
      <c r="D749" s="153" t="s">
        <v>941</v>
      </c>
      <c r="E749" s="188" t="s">
        <v>795</v>
      </c>
      <c r="F749" s="189" t="s">
        <v>948</v>
      </c>
      <c r="H749" s="190">
        <v>24.417000000000002</v>
      </c>
      <c r="L749" s="167"/>
      <c r="M749" s="172"/>
      <c r="N749" s="173"/>
      <c r="O749" s="173"/>
      <c r="P749" s="173"/>
      <c r="Q749" s="173"/>
      <c r="R749" s="173"/>
      <c r="S749" s="173"/>
      <c r="T749" s="174"/>
      <c r="AT749" s="175" t="s">
        <v>941</v>
      </c>
      <c r="AU749" s="175" t="s">
        <v>873</v>
      </c>
      <c r="AV749" s="13" t="s">
        <v>934</v>
      </c>
      <c r="AW749" s="13" t="s">
        <v>828</v>
      </c>
      <c r="AX749" s="13" t="s">
        <v>814</v>
      </c>
      <c r="AY749" s="175" t="s">
        <v>928</v>
      </c>
    </row>
    <row r="750" spans="2:65" s="12" customFormat="1">
      <c r="B750" s="160"/>
      <c r="D750" s="168" t="s">
        <v>941</v>
      </c>
      <c r="F750" s="177" t="s">
        <v>66</v>
      </c>
      <c r="H750" s="178">
        <v>24.905000000000001</v>
      </c>
      <c r="L750" s="160"/>
      <c r="M750" s="164"/>
      <c r="N750" s="165"/>
      <c r="O750" s="165"/>
      <c r="P750" s="165"/>
      <c r="Q750" s="165"/>
      <c r="R750" s="165"/>
      <c r="S750" s="165"/>
      <c r="T750" s="166"/>
      <c r="AT750" s="161" t="s">
        <v>941</v>
      </c>
      <c r="AU750" s="161" t="s">
        <v>873</v>
      </c>
      <c r="AV750" s="12" t="s">
        <v>873</v>
      </c>
      <c r="AW750" s="12" t="s">
        <v>796</v>
      </c>
      <c r="AX750" s="12" t="s">
        <v>814</v>
      </c>
      <c r="AY750" s="161" t="s">
        <v>928</v>
      </c>
    </row>
    <row r="751" spans="2:65" s="1" customFormat="1" ht="22.5" customHeight="1">
      <c r="B751" s="140"/>
      <c r="C751" s="141" t="s">
        <v>67</v>
      </c>
      <c r="D751" s="141" t="s">
        <v>930</v>
      </c>
      <c r="E751" s="142" t="s">
        <v>68</v>
      </c>
      <c r="F751" s="143" t="s">
        <v>69</v>
      </c>
      <c r="G751" s="144" t="s">
        <v>1049</v>
      </c>
      <c r="H751" s="145">
        <v>49.404000000000003</v>
      </c>
      <c r="I751" s="146"/>
      <c r="J751" s="146">
        <f>ROUND(I751*H751,2)</f>
        <v>0</v>
      </c>
      <c r="K751" s="143" t="s">
        <v>939</v>
      </c>
      <c r="L751" s="32"/>
      <c r="M751" s="147" t="s">
        <v>795</v>
      </c>
      <c r="N751" s="148" t="s">
        <v>836</v>
      </c>
      <c r="O751" s="149">
        <v>4.4999999999999998E-2</v>
      </c>
      <c r="P751" s="149">
        <f>O751*H751</f>
        <v>2.2231800000000002</v>
      </c>
      <c r="Q751" s="149">
        <v>0</v>
      </c>
      <c r="R751" s="149">
        <f>Q751*H751</f>
        <v>0</v>
      </c>
      <c r="S751" s="149">
        <v>0</v>
      </c>
      <c r="T751" s="150">
        <f>S751*H751</f>
        <v>0</v>
      </c>
      <c r="AR751" s="18" t="s">
        <v>1018</v>
      </c>
      <c r="AT751" s="18" t="s">
        <v>930</v>
      </c>
      <c r="AU751" s="18" t="s">
        <v>873</v>
      </c>
      <c r="AY751" s="18" t="s">
        <v>928</v>
      </c>
      <c r="BE751" s="151">
        <f>IF(N751="základní",J751,0)</f>
        <v>0</v>
      </c>
      <c r="BF751" s="151">
        <f>IF(N751="snížená",J751,0)</f>
        <v>0</v>
      </c>
      <c r="BG751" s="151">
        <f>IF(N751="zákl. přenesená",J751,0)</f>
        <v>0</v>
      </c>
      <c r="BH751" s="151">
        <f>IF(N751="sníž. přenesená",J751,0)</f>
        <v>0</v>
      </c>
      <c r="BI751" s="151">
        <f>IF(N751="nulová",J751,0)</f>
        <v>0</v>
      </c>
      <c r="BJ751" s="18" t="s">
        <v>814</v>
      </c>
      <c r="BK751" s="151">
        <f>ROUND(I751*H751,2)</f>
        <v>0</v>
      </c>
      <c r="BL751" s="18" t="s">
        <v>1018</v>
      </c>
      <c r="BM751" s="18" t="s">
        <v>70</v>
      </c>
    </row>
    <row r="752" spans="2:65" s="11" customFormat="1">
      <c r="B752" s="152"/>
      <c r="D752" s="153" t="s">
        <v>941</v>
      </c>
      <c r="E752" s="154" t="s">
        <v>795</v>
      </c>
      <c r="F752" s="155" t="s">
        <v>18</v>
      </c>
      <c r="H752" s="156" t="s">
        <v>795</v>
      </c>
      <c r="L752" s="152"/>
      <c r="M752" s="157"/>
      <c r="N752" s="158"/>
      <c r="O752" s="158"/>
      <c r="P752" s="158"/>
      <c r="Q752" s="158"/>
      <c r="R752" s="158"/>
      <c r="S752" s="158"/>
      <c r="T752" s="159"/>
      <c r="AT752" s="156" t="s">
        <v>941</v>
      </c>
      <c r="AU752" s="156" t="s">
        <v>873</v>
      </c>
      <c r="AV752" s="11" t="s">
        <v>814</v>
      </c>
      <c r="AW752" s="11" t="s">
        <v>828</v>
      </c>
      <c r="AX752" s="11" t="s">
        <v>865</v>
      </c>
      <c r="AY752" s="156" t="s">
        <v>928</v>
      </c>
    </row>
    <row r="753" spans="2:65" s="12" customFormat="1">
      <c r="B753" s="160"/>
      <c r="D753" s="168" t="s">
        <v>941</v>
      </c>
      <c r="E753" s="176" t="s">
        <v>795</v>
      </c>
      <c r="F753" s="177" t="s">
        <v>1329</v>
      </c>
      <c r="H753" s="178">
        <v>49.404000000000003</v>
      </c>
      <c r="L753" s="160"/>
      <c r="M753" s="164"/>
      <c r="N753" s="165"/>
      <c r="O753" s="165"/>
      <c r="P753" s="165"/>
      <c r="Q753" s="165"/>
      <c r="R753" s="165"/>
      <c r="S753" s="165"/>
      <c r="T753" s="166"/>
      <c r="AT753" s="161" t="s">
        <v>941</v>
      </c>
      <c r="AU753" s="161" t="s">
        <v>873</v>
      </c>
      <c r="AV753" s="12" t="s">
        <v>873</v>
      </c>
      <c r="AW753" s="12" t="s">
        <v>828</v>
      </c>
      <c r="AX753" s="12" t="s">
        <v>814</v>
      </c>
      <c r="AY753" s="161" t="s">
        <v>928</v>
      </c>
    </row>
    <row r="754" spans="2:65" s="1" customFormat="1" ht="57" customHeight="1">
      <c r="B754" s="140"/>
      <c r="C754" s="179" t="s">
        <v>71</v>
      </c>
      <c r="D754" s="179" t="s">
        <v>978</v>
      </c>
      <c r="E754" s="180" t="s">
        <v>72</v>
      </c>
      <c r="F754" s="181" t="s">
        <v>73</v>
      </c>
      <c r="G754" s="182" t="s">
        <v>1014</v>
      </c>
      <c r="H754" s="183">
        <v>50</v>
      </c>
      <c r="I754" s="184"/>
      <c r="J754" s="184">
        <f>ROUND(I754*H754,2)</f>
        <v>0</v>
      </c>
      <c r="K754" s="181" t="s">
        <v>939</v>
      </c>
      <c r="L754" s="185"/>
      <c r="M754" s="186" t="s">
        <v>795</v>
      </c>
      <c r="N754" s="187" t="s">
        <v>836</v>
      </c>
      <c r="O754" s="149">
        <v>0</v>
      </c>
      <c r="P754" s="149">
        <f>O754*H754</f>
        <v>0</v>
      </c>
      <c r="Q754" s="149">
        <v>3.7500000000000001E-4</v>
      </c>
      <c r="R754" s="149">
        <f>Q754*H754</f>
        <v>1.8749999999999999E-2</v>
      </c>
      <c r="S754" s="149">
        <v>0</v>
      </c>
      <c r="T754" s="150">
        <f>S754*H754</f>
        <v>0</v>
      </c>
      <c r="AR754" s="18" t="s">
        <v>1133</v>
      </c>
      <c r="AT754" s="18" t="s">
        <v>978</v>
      </c>
      <c r="AU754" s="18" t="s">
        <v>873</v>
      </c>
      <c r="AY754" s="18" t="s">
        <v>928</v>
      </c>
      <c r="BE754" s="151">
        <f>IF(N754="základní",J754,0)</f>
        <v>0</v>
      </c>
      <c r="BF754" s="151">
        <f>IF(N754="snížená",J754,0)</f>
        <v>0</v>
      </c>
      <c r="BG754" s="151">
        <f>IF(N754="zákl. přenesená",J754,0)</f>
        <v>0</v>
      </c>
      <c r="BH754" s="151">
        <f>IF(N754="sníž. přenesená",J754,0)</f>
        <v>0</v>
      </c>
      <c r="BI754" s="151">
        <f>IF(N754="nulová",J754,0)</f>
        <v>0</v>
      </c>
      <c r="BJ754" s="18" t="s">
        <v>814</v>
      </c>
      <c r="BK754" s="151">
        <f>ROUND(I754*H754,2)</f>
        <v>0</v>
      </c>
      <c r="BL754" s="18" t="s">
        <v>1018</v>
      </c>
      <c r="BM754" s="18" t="s">
        <v>74</v>
      </c>
    </row>
    <row r="755" spans="2:65" s="1" customFormat="1" ht="31.5" customHeight="1">
      <c r="B755" s="140"/>
      <c r="C755" s="141" t="s">
        <v>75</v>
      </c>
      <c r="D755" s="141" t="s">
        <v>930</v>
      </c>
      <c r="E755" s="142" t="s">
        <v>76</v>
      </c>
      <c r="F755" s="143" t="s">
        <v>77</v>
      </c>
      <c r="G755" s="144" t="s">
        <v>1014</v>
      </c>
      <c r="H755" s="145">
        <v>3</v>
      </c>
      <c r="I755" s="146"/>
      <c r="J755" s="146">
        <f>ROUND(I755*H755,2)</f>
        <v>0</v>
      </c>
      <c r="K755" s="143" t="s">
        <v>939</v>
      </c>
      <c r="L755" s="32"/>
      <c r="M755" s="147" t="s">
        <v>795</v>
      </c>
      <c r="N755" s="148" t="s">
        <v>836</v>
      </c>
      <c r="O755" s="149">
        <v>0.05</v>
      </c>
      <c r="P755" s="149">
        <f>O755*H755</f>
        <v>0.15000000000000002</v>
      </c>
      <c r="Q755" s="149">
        <v>0</v>
      </c>
      <c r="R755" s="149">
        <f>Q755*H755</f>
        <v>0</v>
      </c>
      <c r="S755" s="149">
        <v>0</v>
      </c>
      <c r="T755" s="150">
        <f>S755*H755</f>
        <v>0</v>
      </c>
      <c r="AR755" s="18" t="s">
        <v>1018</v>
      </c>
      <c r="AT755" s="18" t="s">
        <v>930</v>
      </c>
      <c r="AU755" s="18" t="s">
        <v>873</v>
      </c>
      <c r="AY755" s="18" t="s">
        <v>928</v>
      </c>
      <c r="BE755" s="151">
        <f>IF(N755="základní",J755,0)</f>
        <v>0</v>
      </c>
      <c r="BF755" s="151">
        <f>IF(N755="snížená",J755,0)</f>
        <v>0</v>
      </c>
      <c r="BG755" s="151">
        <f>IF(N755="zákl. přenesená",J755,0)</f>
        <v>0</v>
      </c>
      <c r="BH755" s="151">
        <f>IF(N755="sníž. přenesená",J755,0)</f>
        <v>0</v>
      </c>
      <c r="BI755" s="151">
        <f>IF(N755="nulová",J755,0)</f>
        <v>0</v>
      </c>
      <c r="BJ755" s="18" t="s">
        <v>814</v>
      </c>
      <c r="BK755" s="151">
        <f>ROUND(I755*H755,2)</f>
        <v>0</v>
      </c>
      <c r="BL755" s="18" t="s">
        <v>1018</v>
      </c>
      <c r="BM755" s="18" t="s">
        <v>78</v>
      </c>
    </row>
    <row r="756" spans="2:65" s="11" customFormat="1">
      <c r="B756" s="152"/>
      <c r="D756" s="153" t="s">
        <v>941</v>
      </c>
      <c r="E756" s="154" t="s">
        <v>795</v>
      </c>
      <c r="F756" s="155" t="s">
        <v>79</v>
      </c>
      <c r="H756" s="156" t="s">
        <v>795</v>
      </c>
      <c r="L756" s="152"/>
      <c r="M756" s="157"/>
      <c r="N756" s="158"/>
      <c r="O756" s="158"/>
      <c r="P756" s="158"/>
      <c r="Q756" s="158"/>
      <c r="R756" s="158"/>
      <c r="S756" s="158"/>
      <c r="T756" s="159"/>
      <c r="AT756" s="156" t="s">
        <v>941</v>
      </c>
      <c r="AU756" s="156" t="s">
        <v>873</v>
      </c>
      <c r="AV756" s="11" t="s">
        <v>814</v>
      </c>
      <c r="AW756" s="11" t="s">
        <v>828</v>
      </c>
      <c r="AX756" s="11" t="s">
        <v>865</v>
      </c>
      <c r="AY756" s="156" t="s">
        <v>928</v>
      </c>
    </row>
    <row r="757" spans="2:65" s="12" customFormat="1">
      <c r="B757" s="160"/>
      <c r="D757" s="168" t="s">
        <v>941</v>
      </c>
      <c r="E757" s="176" t="s">
        <v>795</v>
      </c>
      <c r="F757" s="177" t="s">
        <v>80</v>
      </c>
      <c r="H757" s="178">
        <v>3</v>
      </c>
      <c r="L757" s="160"/>
      <c r="M757" s="164"/>
      <c r="N757" s="165"/>
      <c r="O757" s="165"/>
      <c r="P757" s="165"/>
      <c r="Q757" s="165"/>
      <c r="R757" s="165"/>
      <c r="S757" s="165"/>
      <c r="T757" s="166"/>
      <c r="AT757" s="161" t="s">
        <v>941</v>
      </c>
      <c r="AU757" s="161" t="s">
        <v>873</v>
      </c>
      <c r="AV757" s="12" t="s">
        <v>873</v>
      </c>
      <c r="AW757" s="12" t="s">
        <v>828</v>
      </c>
      <c r="AX757" s="12" t="s">
        <v>814</v>
      </c>
      <c r="AY757" s="161" t="s">
        <v>928</v>
      </c>
    </row>
    <row r="758" spans="2:65" s="1" customFormat="1" ht="22.5" customHeight="1">
      <c r="B758" s="140"/>
      <c r="C758" s="179" t="s">
        <v>81</v>
      </c>
      <c r="D758" s="179" t="s">
        <v>978</v>
      </c>
      <c r="E758" s="180" t="s">
        <v>82</v>
      </c>
      <c r="F758" s="181" t="s">
        <v>83</v>
      </c>
      <c r="G758" s="182" t="s">
        <v>1427</v>
      </c>
      <c r="H758" s="183">
        <v>1</v>
      </c>
      <c r="I758" s="184"/>
      <c r="J758" s="184">
        <f>ROUND(I758*H758,2)</f>
        <v>0</v>
      </c>
      <c r="K758" s="181" t="s">
        <v>795</v>
      </c>
      <c r="L758" s="185"/>
      <c r="M758" s="186" t="s">
        <v>795</v>
      </c>
      <c r="N758" s="187" t="s">
        <v>836</v>
      </c>
      <c r="O758" s="149">
        <v>0</v>
      </c>
      <c r="P758" s="149">
        <f>O758*H758</f>
        <v>0</v>
      </c>
      <c r="Q758" s="149">
        <v>0</v>
      </c>
      <c r="R758" s="149">
        <f>Q758*H758</f>
        <v>0</v>
      </c>
      <c r="S758" s="149">
        <v>0</v>
      </c>
      <c r="T758" s="150">
        <f>S758*H758</f>
        <v>0</v>
      </c>
      <c r="AR758" s="18" t="s">
        <v>1133</v>
      </c>
      <c r="AT758" s="18" t="s">
        <v>978</v>
      </c>
      <c r="AU758" s="18" t="s">
        <v>873</v>
      </c>
      <c r="AY758" s="18" t="s">
        <v>928</v>
      </c>
      <c r="BE758" s="151">
        <f>IF(N758="základní",J758,0)</f>
        <v>0</v>
      </c>
      <c r="BF758" s="151">
        <f>IF(N758="snížená",J758,0)</f>
        <v>0</v>
      </c>
      <c r="BG758" s="151">
        <f>IF(N758="zákl. přenesená",J758,0)</f>
        <v>0</v>
      </c>
      <c r="BH758" s="151">
        <f>IF(N758="sníž. přenesená",J758,0)</f>
        <v>0</v>
      </c>
      <c r="BI758" s="151">
        <f>IF(N758="nulová",J758,0)</f>
        <v>0</v>
      </c>
      <c r="BJ758" s="18" t="s">
        <v>814</v>
      </c>
      <c r="BK758" s="151">
        <f>ROUND(I758*H758,2)</f>
        <v>0</v>
      </c>
      <c r="BL758" s="18" t="s">
        <v>1018</v>
      </c>
      <c r="BM758" s="18" t="s">
        <v>84</v>
      </c>
    </row>
    <row r="759" spans="2:65" s="11" customFormat="1">
      <c r="B759" s="152"/>
      <c r="D759" s="153" t="s">
        <v>941</v>
      </c>
      <c r="E759" s="154" t="s">
        <v>795</v>
      </c>
      <c r="F759" s="155" t="s">
        <v>79</v>
      </c>
      <c r="H759" s="156" t="s">
        <v>795</v>
      </c>
      <c r="L759" s="152"/>
      <c r="M759" s="157"/>
      <c r="N759" s="158"/>
      <c r="O759" s="158"/>
      <c r="P759" s="158"/>
      <c r="Q759" s="158"/>
      <c r="R759" s="158"/>
      <c r="S759" s="158"/>
      <c r="T759" s="159"/>
      <c r="AT759" s="156" t="s">
        <v>941</v>
      </c>
      <c r="AU759" s="156" t="s">
        <v>873</v>
      </c>
      <c r="AV759" s="11" t="s">
        <v>814</v>
      </c>
      <c r="AW759" s="11" t="s">
        <v>828</v>
      </c>
      <c r="AX759" s="11" t="s">
        <v>865</v>
      </c>
      <c r="AY759" s="156" t="s">
        <v>928</v>
      </c>
    </row>
    <row r="760" spans="2:65" s="12" customFormat="1">
      <c r="B760" s="160"/>
      <c r="D760" s="168" t="s">
        <v>941</v>
      </c>
      <c r="E760" s="176" t="s">
        <v>795</v>
      </c>
      <c r="F760" s="177" t="s">
        <v>85</v>
      </c>
      <c r="H760" s="178">
        <v>1</v>
      </c>
      <c r="L760" s="160"/>
      <c r="M760" s="164"/>
      <c r="N760" s="165"/>
      <c r="O760" s="165"/>
      <c r="P760" s="165"/>
      <c r="Q760" s="165"/>
      <c r="R760" s="165"/>
      <c r="S760" s="165"/>
      <c r="T760" s="166"/>
      <c r="AT760" s="161" t="s">
        <v>941</v>
      </c>
      <c r="AU760" s="161" t="s">
        <v>873</v>
      </c>
      <c r="AV760" s="12" t="s">
        <v>873</v>
      </c>
      <c r="AW760" s="12" t="s">
        <v>828</v>
      </c>
      <c r="AX760" s="12" t="s">
        <v>814</v>
      </c>
      <c r="AY760" s="161" t="s">
        <v>928</v>
      </c>
    </row>
    <row r="761" spans="2:65" s="1" customFormat="1" ht="22.5" customHeight="1">
      <c r="B761" s="140"/>
      <c r="C761" s="179" t="s">
        <v>86</v>
      </c>
      <c r="D761" s="179" t="s">
        <v>978</v>
      </c>
      <c r="E761" s="180" t="s">
        <v>87</v>
      </c>
      <c r="F761" s="181" t="s">
        <v>88</v>
      </c>
      <c r="G761" s="182" t="s">
        <v>1427</v>
      </c>
      <c r="H761" s="183">
        <v>2</v>
      </c>
      <c r="I761" s="184"/>
      <c r="J761" s="184">
        <f>ROUND(I761*H761,2)</f>
        <v>0</v>
      </c>
      <c r="K761" s="181" t="s">
        <v>795</v>
      </c>
      <c r="L761" s="185"/>
      <c r="M761" s="186" t="s">
        <v>795</v>
      </c>
      <c r="N761" s="187" t="s">
        <v>836</v>
      </c>
      <c r="O761" s="149">
        <v>0</v>
      </c>
      <c r="P761" s="149">
        <f>O761*H761</f>
        <v>0</v>
      </c>
      <c r="Q761" s="149">
        <v>0</v>
      </c>
      <c r="R761" s="149">
        <f>Q761*H761</f>
        <v>0</v>
      </c>
      <c r="S761" s="149">
        <v>0</v>
      </c>
      <c r="T761" s="150">
        <f>S761*H761</f>
        <v>0</v>
      </c>
      <c r="AR761" s="18" t="s">
        <v>1133</v>
      </c>
      <c r="AT761" s="18" t="s">
        <v>978</v>
      </c>
      <c r="AU761" s="18" t="s">
        <v>873</v>
      </c>
      <c r="AY761" s="18" t="s">
        <v>928</v>
      </c>
      <c r="BE761" s="151">
        <f>IF(N761="základní",J761,0)</f>
        <v>0</v>
      </c>
      <c r="BF761" s="151">
        <f>IF(N761="snížená",J761,0)</f>
        <v>0</v>
      </c>
      <c r="BG761" s="151">
        <f>IF(N761="zákl. přenesená",J761,0)</f>
        <v>0</v>
      </c>
      <c r="BH761" s="151">
        <f>IF(N761="sníž. přenesená",J761,0)</f>
        <v>0</v>
      </c>
      <c r="BI761" s="151">
        <f>IF(N761="nulová",J761,0)</f>
        <v>0</v>
      </c>
      <c r="BJ761" s="18" t="s">
        <v>814</v>
      </c>
      <c r="BK761" s="151">
        <f>ROUND(I761*H761,2)</f>
        <v>0</v>
      </c>
      <c r="BL761" s="18" t="s">
        <v>1018</v>
      </c>
      <c r="BM761" s="18" t="s">
        <v>89</v>
      </c>
    </row>
    <row r="762" spans="2:65" s="11" customFormat="1">
      <c r="B762" s="152"/>
      <c r="D762" s="153" t="s">
        <v>941</v>
      </c>
      <c r="E762" s="154" t="s">
        <v>795</v>
      </c>
      <c r="F762" s="155" t="s">
        <v>79</v>
      </c>
      <c r="H762" s="156" t="s">
        <v>795</v>
      </c>
      <c r="L762" s="152"/>
      <c r="M762" s="157"/>
      <c r="N762" s="158"/>
      <c r="O762" s="158"/>
      <c r="P762" s="158"/>
      <c r="Q762" s="158"/>
      <c r="R762" s="158"/>
      <c r="S762" s="158"/>
      <c r="T762" s="159"/>
      <c r="AT762" s="156" t="s">
        <v>941</v>
      </c>
      <c r="AU762" s="156" t="s">
        <v>873</v>
      </c>
      <c r="AV762" s="11" t="s">
        <v>814</v>
      </c>
      <c r="AW762" s="11" t="s">
        <v>828</v>
      </c>
      <c r="AX762" s="11" t="s">
        <v>865</v>
      </c>
      <c r="AY762" s="156" t="s">
        <v>928</v>
      </c>
    </row>
    <row r="763" spans="2:65" s="12" customFormat="1">
      <c r="B763" s="160"/>
      <c r="D763" s="168" t="s">
        <v>941</v>
      </c>
      <c r="E763" s="176" t="s">
        <v>795</v>
      </c>
      <c r="F763" s="177" t="s">
        <v>90</v>
      </c>
      <c r="H763" s="178">
        <v>2</v>
      </c>
      <c r="L763" s="160"/>
      <c r="M763" s="164"/>
      <c r="N763" s="165"/>
      <c r="O763" s="165"/>
      <c r="P763" s="165"/>
      <c r="Q763" s="165"/>
      <c r="R763" s="165"/>
      <c r="S763" s="165"/>
      <c r="T763" s="166"/>
      <c r="AT763" s="161" t="s">
        <v>941</v>
      </c>
      <c r="AU763" s="161" t="s">
        <v>873</v>
      </c>
      <c r="AV763" s="12" t="s">
        <v>873</v>
      </c>
      <c r="AW763" s="12" t="s">
        <v>828</v>
      </c>
      <c r="AX763" s="12" t="s">
        <v>814</v>
      </c>
      <c r="AY763" s="161" t="s">
        <v>928</v>
      </c>
    </row>
    <row r="764" spans="2:65" s="1" customFormat="1" ht="31.5" customHeight="1">
      <c r="B764" s="140"/>
      <c r="C764" s="141" t="s">
        <v>91</v>
      </c>
      <c r="D764" s="141" t="s">
        <v>930</v>
      </c>
      <c r="E764" s="142" t="s">
        <v>92</v>
      </c>
      <c r="F764" s="143" t="s">
        <v>93</v>
      </c>
      <c r="G764" s="144" t="s">
        <v>1760</v>
      </c>
      <c r="H764" s="145">
        <v>1091.501</v>
      </c>
      <c r="I764" s="146"/>
      <c r="J764" s="146">
        <f>ROUND(I764*H764,2)</f>
        <v>0</v>
      </c>
      <c r="K764" s="143" t="s">
        <v>939</v>
      </c>
      <c r="L764" s="32"/>
      <c r="M764" s="147" t="s">
        <v>795</v>
      </c>
      <c r="N764" s="148" t="s">
        <v>836</v>
      </c>
      <c r="O764" s="149">
        <v>0</v>
      </c>
      <c r="P764" s="149">
        <f>O764*H764</f>
        <v>0</v>
      </c>
      <c r="Q764" s="149">
        <v>0</v>
      </c>
      <c r="R764" s="149">
        <f>Q764*H764</f>
        <v>0</v>
      </c>
      <c r="S764" s="149">
        <v>0</v>
      </c>
      <c r="T764" s="150">
        <f>S764*H764</f>
        <v>0</v>
      </c>
      <c r="AR764" s="18" t="s">
        <v>1018</v>
      </c>
      <c r="AT764" s="18" t="s">
        <v>930</v>
      </c>
      <c r="AU764" s="18" t="s">
        <v>873</v>
      </c>
      <c r="AY764" s="18" t="s">
        <v>928</v>
      </c>
      <c r="BE764" s="151">
        <f>IF(N764="základní",J764,0)</f>
        <v>0</v>
      </c>
      <c r="BF764" s="151">
        <f>IF(N764="snížená",J764,0)</f>
        <v>0</v>
      </c>
      <c r="BG764" s="151">
        <f>IF(N764="zákl. přenesená",J764,0)</f>
        <v>0</v>
      </c>
      <c r="BH764" s="151">
        <f>IF(N764="sníž. přenesená",J764,0)</f>
        <v>0</v>
      </c>
      <c r="BI764" s="151">
        <f>IF(N764="nulová",J764,0)</f>
        <v>0</v>
      </c>
      <c r="BJ764" s="18" t="s">
        <v>814</v>
      </c>
      <c r="BK764" s="151">
        <f>ROUND(I764*H764,2)</f>
        <v>0</v>
      </c>
      <c r="BL764" s="18" t="s">
        <v>1018</v>
      </c>
      <c r="BM764" s="18" t="s">
        <v>94</v>
      </c>
    </row>
    <row r="765" spans="2:65" s="10" customFormat="1" ht="29.85" customHeight="1">
      <c r="B765" s="127"/>
      <c r="D765" s="137" t="s">
        <v>864</v>
      </c>
      <c r="E765" s="138" t="s">
        <v>95</v>
      </c>
      <c r="F765" s="138" t="s">
        <v>96</v>
      </c>
      <c r="J765" s="139">
        <f>BK765</f>
        <v>0</v>
      </c>
      <c r="L765" s="127"/>
      <c r="M765" s="131"/>
      <c r="N765" s="132"/>
      <c r="O765" s="132"/>
      <c r="P765" s="133">
        <f>SUM(P766:P772)</f>
        <v>8.0850000000000009</v>
      </c>
      <c r="Q765" s="132"/>
      <c r="R765" s="133">
        <f>SUM(R766:R772)</f>
        <v>2.068E-2</v>
      </c>
      <c r="S765" s="132"/>
      <c r="T765" s="134">
        <f>SUM(T766:T772)</f>
        <v>0</v>
      </c>
      <c r="AR765" s="128" t="s">
        <v>873</v>
      </c>
      <c r="AT765" s="135" t="s">
        <v>864</v>
      </c>
      <c r="AU765" s="135" t="s">
        <v>814</v>
      </c>
      <c r="AY765" s="128" t="s">
        <v>928</v>
      </c>
      <c r="BK765" s="136">
        <f>SUM(BK766:BK772)</f>
        <v>0</v>
      </c>
    </row>
    <row r="766" spans="2:65" s="1" customFormat="1" ht="22.5" customHeight="1">
      <c r="B766" s="140"/>
      <c r="C766" s="141" t="s">
        <v>97</v>
      </c>
      <c r="D766" s="141" t="s">
        <v>930</v>
      </c>
      <c r="E766" s="142" t="s">
        <v>98</v>
      </c>
      <c r="F766" s="143" t="s">
        <v>99</v>
      </c>
      <c r="G766" s="144" t="s">
        <v>1014</v>
      </c>
      <c r="H766" s="145">
        <v>1</v>
      </c>
      <c r="I766" s="146"/>
      <c r="J766" s="146">
        <f>ROUND(I766*H766,2)</f>
        <v>0</v>
      </c>
      <c r="K766" s="143" t="s">
        <v>939</v>
      </c>
      <c r="L766" s="32"/>
      <c r="M766" s="147" t="s">
        <v>795</v>
      </c>
      <c r="N766" s="148" t="s">
        <v>836</v>
      </c>
      <c r="O766" s="149">
        <v>0.46500000000000002</v>
      </c>
      <c r="P766" s="149">
        <f>O766*H766</f>
        <v>0.46500000000000002</v>
      </c>
      <c r="Q766" s="149">
        <v>1.48E-3</v>
      </c>
      <c r="R766" s="149">
        <f>Q766*H766</f>
        <v>1.48E-3</v>
      </c>
      <c r="S766" s="149">
        <v>0</v>
      </c>
      <c r="T766" s="150">
        <f>S766*H766</f>
        <v>0</v>
      </c>
      <c r="AR766" s="18" t="s">
        <v>1018</v>
      </c>
      <c r="AT766" s="18" t="s">
        <v>930</v>
      </c>
      <c r="AU766" s="18" t="s">
        <v>873</v>
      </c>
      <c r="AY766" s="18" t="s">
        <v>928</v>
      </c>
      <c r="BE766" s="151">
        <f>IF(N766="základní",J766,0)</f>
        <v>0</v>
      </c>
      <c r="BF766" s="151">
        <f>IF(N766="snížená",J766,0)</f>
        <v>0</v>
      </c>
      <c r="BG766" s="151">
        <f>IF(N766="zákl. přenesená",J766,0)</f>
        <v>0</v>
      </c>
      <c r="BH766" s="151">
        <f>IF(N766="sníž. přenesená",J766,0)</f>
        <v>0</v>
      </c>
      <c r="BI766" s="151">
        <f>IF(N766="nulová",J766,0)</f>
        <v>0</v>
      </c>
      <c r="BJ766" s="18" t="s">
        <v>814</v>
      </c>
      <c r="BK766" s="151">
        <f>ROUND(I766*H766,2)</f>
        <v>0</v>
      </c>
      <c r="BL766" s="18" t="s">
        <v>1018</v>
      </c>
      <c r="BM766" s="18" t="s">
        <v>100</v>
      </c>
    </row>
    <row r="767" spans="2:65" s="11" customFormat="1">
      <c r="B767" s="152"/>
      <c r="D767" s="153" t="s">
        <v>941</v>
      </c>
      <c r="E767" s="154" t="s">
        <v>795</v>
      </c>
      <c r="F767" s="155" t="s">
        <v>79</v>
      </c>
      <c r="H767" s="156" t="s">
        <v>795</v>
      </c>
      <c r="L767" s="152"/>
      <c r="M767" s="157"/>
      <c r="N767" s="158"/>
      <c r="O767" s="158"/>
      <c r="P767" s="158"/>
      <c r="Q767" s="158"/>
      <c r="R767" s="158"/>
      <c r="S767" s="158"/>
      <c r="T767" s="159"/>
      <c r="AT767" s="156" t="s">
        <v>941</v>
      </c>
      <c r="AU767" s="156" t="s">
        <v>873</v>
      </c>
      <c r="AV767" s="11" t="s">
        <v>814</v>
      </c>
      <c r="AW767" s="11" t="s">
        <v>828</v>
      </c>
      <c r="AX767" s="11" t="s">
        <v>865</v>
      </c>
      <c r="AY767" s="156" t="s">
        <v>928</v>
      </c>
    </row>
    <row r="768" spans="2:65" s="12" customFormat="1">
      <c r="B768" s="160"/>
      <c r="D768" s="168" t="s">
        <v>941</v>
      </c>
      <c r="E768" s="176" t="s">
        <v>795</v>
      </c>
      <c r="F768" s="177" t="s">
        <v>101</v>
      </c>
      <c r="H768" s="178">
        <v>1</v>
      </c>
      <c r="L768" s="160"/>
      <c r="M768" s="164"/>
      <c r="N768" s="165"/>
      <c r="O768" s="165"/>
      <c r="P768" s="165"/>
      <c r="Q768" s="165"/>
      <c r="R768" s="165"/>
      <c r="S768" s="165"/>
      <c r="T768" s="166"/>
      <c r="AT768" s="161" t="s">
        <v>941</v>
      </c>
      <c r="AU768" s="161" t="s">
        <v>873</v>
      </c>
      <c r="AV768" s="12" t="s">
        <v>873</v>
      </c>
      <c r="AW768" s="12" t="s">
        <v>828</v>
      </c>
      <c r="AX768" s="12" t="s">
        <v>814</v>
      </c>
      <c r="AY768" s="161" t="s">
        <v>928</v>
      </c>
    </row>
    <row r="769" spans="2:65" s="1" customFormat="1" ht="22.5" customHeight="1">
      <c r="B769" s="140"/>
      <c r="C769" s="141" t="s">
        <v>102</v>
      </c>
      <c r="D769" s="141" t="s">
        <v>930</v>
      </c>
      <c r="E769" s="142" t="s">
        <v>103</v>
      </c>
      <c r="F769" s="143" t="s">
        <v>104</v>
      </c>
      <c r="G769" s="144" t="s">
        <v>1014</v>
      </c>
      <c r="H769" s="145">
        <v>3</v>
      </c>
      <c r="I769" s="146"/>
      <c r="J769" s="146">
        <f>ROUND(I769*H769,2)</f>
        <v>0</v>
      </c>
      <c r="K769" s="143" t="s">
        <v>939</v>
      </c>
      <c r="L769" s="32"/>
      <c r="M769" s="147" t="s">
        <v>795</v>
      </c>
      <c r="N769" s="148" t="s">
        <v>836</v>
      </c>
      <c r="O769" s="149">
        <v>2.54</v>
      </c>
      <c r="P769" s="149">
        <f>O769*H769</f>
        <v>7.62</v>
      </c>
      <c r="Q769" s="149">
        <v>6.4000000000000003E-3</v>
      </c>
      <c r="R769" s="149">
        <f>Q769*H769</f>
        <v>1.9200000000000002E-2</v>
      </c>
      <c r="S769" s="149">
        <v>0</v>
      </c>
      <c r="T769" s="150">
        <f>S769*H769</f>
        <v>0</v>
      </c>
      <c r="AR769" s="18" t="s">
        <v>1018</v>
      </c>
      <c r="AT769" s="18" t="s">
        <v>930</v>
      </c>
      <c r="AU769" s="18" t="s">
        <v>873</v>
      </c>
      <c r="AY769" s="18" t="s">
        <v>928</v>
      </c>
      <c r="BE769" s="151">
        <f>IF(N769="základní",J769,0)</f>
        <v>0</v>
      </c>
      <c r="BF769" s="151">
        <f>IF(N769="snížená",J769,0)</f>
        <v>0</v>
      </c>
      <c r="BG769" s="151">
        <f>IF(N769="zákl. přenesená",J769,0)</f>
        <v>0</v>
      </c>
      <c r="BH769" s="151">
        <f>IF(N769="sníž. přenesená",J769,0)</f>
        <v>0</v>
      </c>
      <c r="BI769" s="151">
        <f>IF(N769="nulová",J769,0)</f>
        <v>0</v>
      </c>
      <c r="BJ769" s="18" t="s">
        <v>814</v>
      </c>
      <c r="BK769" s="151">
        <f>ROUND(I769*H769,2)</f>
        <v>0</v>
      </c>
      <c r="BL769" s="18" t="s">
        <v>1018</v>
      </c>
      <c r="BM769" s="18" t="s">
        <v>105</v>
      </c>
    </row>
    <row r="770" spans="2:65" s="11" customFormat="1">
      <c r="B770" s="152"/>
      <c r="D770" s="153" t="s">
        <v>941</v>
      </c>
      <c r="E770" s="154" t="s">
        <v>795</v>
      </c>
      <c r="F770" s="155" t="s">
        <v>79</v>
      </c>
      <c r="H770" s="156" t="s">
        <v>795</v>
      </c>
      <c r="L770" s="152"/>
      <c r="M770" s="157"/>
      <c r="N770" s="158"/>
      <c r="O770" s="158"/>
      <c r="P770" s="158"/>
      <c r="Q770" s="158"/>
      <c r="R770" s="158"/>
      <c r="S770" s="158"/>
      <c r="T770" s="159"/>
      <c r="AT770" s="156" t="s">
        <v>941</v>
      </c>
      <c r="AU770" s="156" t="s">
        <v>873</v>
      </c>
      <c r="AV770" s="11" t="s">
        <v>814</v>
      </c>
      <c r="AW770" s="11" t="s">
        <v>828</v>
      </c>
      <c r="AX770" s="11" t="s">
        <v>865</v>
      </c>
      <c r="AY770" s="156" t="s">
        <v>928</v>
      </c>
    </row>
    <row r="771" spans="2:65" s="12" customFormat="1">
      <c r="B771" s="160"/>
      <c r="D771" s="168" t="s">
        <v>941</v>
      </c>
      <c r="E771" s="176" t="s">
        <v>795</v>
      </c>
      <c r="F771" s="177" t="s">
        <v>106</v>
      </c>
      <c r="H771" s="178">
        <v>3</v>
      </c>
      <c r="L771" s="160"/>
      <c r="M771" s="164"/>
      <c r="N771" s="165"/>
      <c r="O771" s="165"/>
      <c r="P771" s="165"/>
      <c r="Q771" s="165"/>
      <c r="R771" s="165"/>
      <c r="S771" s="165"/>
      <c r="T771" s="166"/>
      <c r="AT771" s="161" t="s">
        <v>941</v>
      </c>
      <c r="AU771" s="161" t="s">
        <v>873</v>
      </c>
      <c r="AV771" s="12" t="s">
        <v>873</v>
      </c>
      <c r="AW771" s="12" t="s">
        <v>828</v>
      </c>
      <c r="AX771" s="12" t="s">
        <v>814</v>
      </c>
      <c r="AY771" s="161" t="s">
        <v>928</v>
      </c>
    </row>
    <row r="772" spans="2:65" s="1" customFormat="1" ht="31.5" customHeight="1">
      <c r="B772" s="140"/>
      <c r="C772" s="141" t="s">
        <v>107</v>
      </c>
      <c r="D772" s="141" t="s">
        <v>930</v>
      </c>
      <c r="E772" s="142" t="s">
        <v>108</v>
      </c>
      <c r="F772" s="143" t="s">
        <v>109</v>
      </c>
      <c r="G772" s="144" t="s">
        <v>1760</v>
      </c>
      <c r="H772" s="145">
        <v>236.1</v>
      </c>
      <c r="I772" s="146"/>
      <c r="J772" s="146">
        <f>ROUND(I772*H772,2)</f>
        <v>0</v>
      </c>
      <c r="K772" s="143" t="s">
        <v>939</v>
      </c>
      <c r="L772" s="32"/>
      <c r="M772" s="147" t="s">
        <v>795</v>
      </c>
      <c r="N772" s="148" t="s">
        <v>836</v>
      </c>
      <c r="O772" s="149">
        <v>0</v>
      </c>
      <c r="P772" s="149">
        <f>O772*H772</f>
        <v>0</v>
      </c>
      <c r="Q772" s="149">
        <v>0</v>
      </c>
      <c r="R772" s="149">
        <f>Q772*H772</f>
        <v>0</v>
      </c>
      <c r="S772" s="149">
        <v>0</v>
      </c>
      <c r="T772" s="150">
        <f>S772*H772</f>
        <v>0</v>
      </c>
      <c r="AR772" s="18" t="s">
        <v>1018</v>
      </c>
      <c r="AT772" s="18" t="s">
        <v>930</v>
      </c>
      <c r="AU772" s="18" t="s">
        <v>873</v>
      </c>
      <c r="AY772" s="18" t="s">
        <v>928</v>
      </c>
      <c r="BE772" s="151">
        <f>IF(N772="základní",J772,0)</f>
        <v>0</v>
      </c>
      <c r="BF772" s="151">
        <f>IF(N772="snížená",J772,0)</f>
        <v>0</v>
      </c>
      <c r="BG772" s="151">
        <f>IF(N772="zákl. přenesená",J772,0)</f>
        <v>0</v>
      </c>
      <c r="BH772" s="151">
        <f>IF(N772="sníž. přenesená",J772,0)</f>
        <v>0</v>
      </c>
      <c r="BI772" s="151">
        <f>IF(N772="nulová",J772,0)</f>
        <v>0</v>
      </c>
      <c r="BJ772" s="18" t="s">
        <v>814</v>
      </c>
      <c r="BK772" s="151">
        <f>ROUND(I772*H772,2)</f>
        <v>0</v>
      </c>
      <c r="BL772" s="18" t="s">
        <v>1018</v>
      </c>
      <c r="BM772" s="18" t="s">
        <v>110</v>
      </c>
    </row>
    <row r="773" spans="2:65" s="10" customFormat="1" ht="29.85" customHeight="1">
      <c r="B773" s="127"/>
      <c r="D773" s="137" t="s">
        <v>864</v>
      </c>
      <c r="E773" s="138" t="s">
        <v>111</v>
      </c>
      <c r="F773" s="138" t="s">
        <v>112</v>
      </c>
      <c r="J773" s="139">
        <f>BK773</f>
        <v>0</v>
      </c>
      <c r="L773" s="127"/>
      <c r="M773" s="131"/>
      <c r="N773" s="132"/>
      <c r="O773" s="132"/>
      <c r="P773" s="133">
        <f>SUM(P774:P814)</f>
        <v>8.2270000000000003</v>
      </c>
      <c r="Q773" s="132"/>
      <c r="R773" s="133">
        <f>SUM(R774:R814)</f>
        <v>1.77E-2</v>
      </c>
      <c r="S773" s="132"/>
      <c r="T773" s="134">
        <f>SUM(T774:T814)</f>
        <v>0.21590000000000001</v>
      </c>
      <c r="AR773" s="128" t="s">
        <v>873</v>
      </c>
      <c r="AT773" s="135" t="s">
        <v>864</v>
      </c>
      <c r="AU773" s="135" t="s">
        <v>814</v>
      </c>
      <c r="AY773" s="128" t="s">
        <v>928</v>
      </c>
      <c r="BK773" s="136">
        <f>SUM(BK774:BK814)</f>
        <v>0</v>
      </c>
    </row>
    <row r="774" spans="2:65" s="1" customFormat="1" ht="22.5" customHeight="1">
      <c r="B774" s="140"/>
      <c r="C774" s="141" t="s">
        <v>113</v>
      </c>
      <c r="D774" s="141" t="s">
        <v>930</v>
      </c>
      <c r="E774" s="142" t="s">
        <v>114</v>
      </c>
      <c r="F774" s="143" t="s">
        <v>115</v>
      </c>
      <c r="G774" s="144" t="s">
        <v>116</v>
      </c>
      <c r="H774" s="145">
        <v>4</v>
      </c>
      <c r="I774" s="146"/>
      <c r="J774" s="146">
        <f>ROUND(I774*H774,2)</f>
        <v>0</v>
      </c>
      <c r="K774" s="143" t="s">
        <v>939</v>
      </c>
      <c r="L774" s="32"/>
      <c r="M774" s="147" t="s">
        <v>795</v>
      </c>
      <c r="N774" s="148" t="s">
        <v>836</v>
      </c>
      <c r="O774" s="149">
        <v>0.54800000000000004</v>
      </c>
      <c r="P774" s="149">
        <f>O774*H774</f>
        <v>2.1920000000000002</v>
      </c>
      <c r="Q774" s="149">
        <v>0</v>
      </c>
      <c r="R774" s="149">
        <f>Q774*H774</f>
        <v>0</v>
      </c>
      <c r="S774" s="149">
        <v>1.933E-2</v>
      </c>
      <c r="T774" s="150">
        <f>S774*H774</f>
        <v>7.732E-2</v>
      </c>
      <c r="AR774" s="18" t="s">
        <v>1018</v>
      </c>
      <c r="AT774" s="18" t="s">
        <v>930</v>
      </c>
      <c r="AU774" s="18" t="s">
        <v>873</v>
      </c>
      <c r="AY774" s="18" t="s">
        <v>928</v>
      </c>
      <c r="BE774" s="151">
        <f>IF(N774="základní",J774,0)</f>
        <v>0</v>
      </c>
      <c r="BF774" s="151">
        <f>IF(N774="snížená",J774,0)</f>
        <v>0</v>
      </c>
      <c r="BG774" s="151">
        <f>IF(N774="zákl. přenesená",J774,0)</f>
        <v>0</v>
      </c>
      <c r="BH774" s="151">
        <f>IF(N774="sníž. přenesená",J774,0)</f>
        <v>0</v>
      </c>
      <c r="BI774" s="151">
        <f>IF(N774="nulová",J774,0)</f>
        <v>0</v>
      </c>
      <c r="BJ774" s="18" t="s">
        <v>814</v>
      </c>
      <c r="BK774" s="151">
        <f>ROUND(I774*H774,2)</f>
        <v>0</v>
      </c>
      <c r="BL774" s="18" t="s">
        <v>1018</v>
      </c>
      <c r="BM774" s="18" t="s">
        <v>117</v>
      </c>
    </row>
    <row r="775" spans="2:65" s="11" customFormat="1">
      <c r="B775" s="152"/>
      <c r="D775" s="153" t="s">
        <v>941</v>
      </c>
      <c r="E775" s="154" t="s">
        <v>795</v>
      </c>
      <c r="F775" s="155" t="s">
        <v>942</v>
      </c>
      <c r="H775" s="156" t="s">
        <v>795</v>
      </c>
      <c r="L775" s="152"/>
      <c r="M775" s="157"/>
      <c r="N775" s="158"/>
      <c r="O775" s="158"/>
      <c r="P775" s="158"/>
      <c r="Q775" s="158"/>
      <c r="R775" s="158"/>
      <c r="S775" s="158"/>
      <c r="T775" s="159"/>
      <c r="AT775" s="156" t="s">
        <v>941</v>
      </c>
      <c r="AU775" s="156" t="s">
        <v>873</v>
      </c>
      <c r="AV775" s="11" t="s">
        <v>814</v>
      </c>
      <c r="AW775" s="11" t="s">
        <v>828</v>
      </c>
      <c r="AX775" s="11" t="s">
        <v>865</v>
      </c>
      <c r="AY775" s="156" t="s">
        <v>928</v>
      </c>
    </row>
    <row r="776" spans="2:65" s="12" customFormat="1">
      <c r="B776" s="160"/>
      <c r="D776" s="168" t="s">
        <v>941</v>
      </c>
      <c r="E776" s="176" t="s">
        <v>795</v>
      </c>
      <c r="F776" s="177" t="s">
        <v>934</v>
      </c>
      <c r="H776" s="178">
        <v>4</v>
      </c>
      <c r="L776" s="160"/>
      <c r="M776" s="164"/>
      <c r="N776" s="165"/>
      <c r="O776" s="165"/>
      <c r="P776" s="165"/>
      <c r="Q776" s="165"/>
      <c r="R776" s="165"/>
      <c r="S776" s="165"/>
      <c r="T776" s="166"/>
      <c r="AT776" s="161" t="s">
        <v>941</v>
      </c>
      <c r="AU776" s="161" t="s">
        <v>873</v>
      </c>
      <c r="AV776" s="12" t="s">
        <v>873</v>
      </c>
      <c r="AW776" s="12" t="s">
        <v>828</v>
      </c>
      <c r="AX776" s="12" t="s">
        <v>814</v>
      </c>
      <c r="AY776" s="161" t="s">
        <v>928</v>
      </c>
    </row>
    <row r="777" spans="2:65" s="1" customFormat="1" ht="22.5" customHeight="1">
      <c r="B777" s="140"/>
      <c r="C777" s="141" t="s">
        <v>118</v>
      </c>
      <c r="D777" s="141" t="s">
        <v>930</v>
      </c>
      <c r="E777" s="142" t="s">
        <v>119</v>
      </c>
      <c r="F777" s="143" t="s">
        <v>120</v>
      </c>
      <c r="G777" s="144" t="s">
        <v>116</v>
      </c>
      <c r="H777" s="145">
        <v>5</v>
      </c>
      <c r="I777" s="146"/>
      <c r="J777" s="146">
        <f>ROUND(I777*H777,2)</f>
        <v>0</v>
      </c>
      <c r="K777" s="143" t="s">
        <v>939</v>
      </c>
      <c r="L777" s="32"/>
      <c r="M777" s="147" t="s">
        <v>795</v>
      </c>
      <c r="N777" s="148" t="s">
        <v>836</v>
      </c>
      <c r="O777" s="149">
        <v>0.36199999999999999</v>
      </c>
      <c r="P777" s="149">
        <f>O777*H777</f>
        <v>1.81</v>
      </c>
      <c r="Q777" s="149">
        <v>0</v>
      </c>
      <c r="R777" s="149">
        <f>Q777*H777</f>
        <v>0</v>
      </c>
      <c r="S777" s="149">
        <v>1.9460000000000002E-2</v>
      </c>
      <c r="T777" s="150">
        <f>S777*H777</f>
        <v>9.7300000000000011E-2</v>
      </c>
      <c r="AR777" s="18" t="s">
        <v>1018</v>
      </c>
      <c r="AT777" s="18" t="s">
        <v>930</v>
      </c>
      <c r="AU777" s="18" t="s">
        <v>873</v>
      </c>
      <c r="AY777" s="18" t="s">
        <v>928</v>
      </c>
      <c r="BE777" s="151">
        <f>IF(N777="základní",J777,0)</f>
        <v>0</v>
      </c>
      <c r="BF777" s="151">
        <f>IF(N777="snížená",J777,0)</f>
        <v>0</v>
      </c>
      <c r="BG777" s="151">
        <f>IF(N777="zákl. přenesená",J777,0)</f>
        <v>0</v>
      </c>
      <c r="BH777" s="151">
        <f>IF(N777="sníž. přenesená",J777,0)</f>
        <v>0</v>
      </c>
      <c r="BI777" s="151">
        <f>IF(N777="nulová",J777,0)</f>
        <v>0</v>
      </c>
      <c r="BJ777" s="18" t="s">
        <v>814</v>
      </c>
      <c r="BK777" s="151">
        <f>ROUND(I777*H777,2)</f>
        <v>0</v>
      </c>
      <c r="BL777" s="18" t="s">
        <v>1018</v>
      </c>
      <c r="BM777" s="18" t="s">
        <v>121</v>
      </c>
    </row>
    <row r="778" spans="2:65" s="11" customFormat="1">
      <c r="B778" s="152"/>
      <c r="D778" s="153" t="s">
        <v>941</v>
      </c>
      <c r="E778" s="154" t="s">
        <v>795</v>
      </c>
      <c r="F778" s="155" t="s">
        <v>942</v>
      </c>
      <c r="H778" s="156" t="s">
        <v>795</v>
      </c>
      <c r="L778" s="152"/>
      <c r="M778" s="157"/>
      <c r="N778" s="158"/>
      <c r="O778" s="158"/>
      <c r="P778" s="158"/>
      <c r="Q778" s="158"/>
      <c r="R778" s="158"/>
      <c r="S778" s="158"/>
      <c r="T778" s="159"/>
      <c r="AT778" s="156" t="s">
        <v>941</v>
      </c>
      <c r="AU778" s="156" t="s">
        <v>873</v>
      </c>
      <c r="AV778" s="11" t="s">
        <v>814</v>
      </c>
      <c r="AW778" s="11" t="s">
        <v>828</v>
      </c>
      <c r="AX778" s="11" t="s">
        <v>865</v>
      </c>
      <c r="AY778" s="156" t="s">
        <v>928</v>
      </c>
    </row>
    <row r="779" spans="2:65" s="12" customFormat="1">
      <c r="B779" s="160"/>
      <c r="D779" s="168" t="s">
        <v>941</v>
      </c>
      <c r="E779" s="176" t="s">
        <v>795</v>
      </c>
      <c r="F779" s="177" t="s">
        <v>956</v>
      </c>
      <c r="H779" s="178">
        <v>5</v>
      </c>
      <c r="L779" s="160"/>
      <c r="M779" s="164"/>
      <c r="N779" s="165"/>
      <c r="O779" s="165"/>
      <c r="P779" s="165"/>
      <c r="Q779" s="165"/>
      <c r="R779" s="165"/>
      <c r="S779" s="165"/>
      <c r="T779" s="166"/>
      <c r="AT779" s="161" t="s">
        <v>941</v>
      </c>
      <c r="AU779" s="161" t="s">
        <v>873</v>
      </c>
      <c r="AV779" s="12" t="s">
        <v>873</v>
      </c>
      <c r="AW779" s="12" t="s">
        <v>828</v>
      </c>
      <c r="AX779" s="12" t="s">
        <v>814</v>
      </c>
      <c r="AY779" s="161" t="s">
        <v>928</v>
      </c>
    </row>
    <row r="780" spans="2:65" s="1" customFormat="1" ht="31.5" customHeight="1">
      <c r="B780" s="140"/>
      <c r="C780" s="141" t="s">
        <v>122</v>
      </c>
      <c r="D780" s="141" t="s">
        <v>930</v>
      </c>
      <c r="E780" s="142" t="s">
        <v>123</v>
      </c>
      <c r="F780" s="143" t="s">
        <v>124</v>
      </c>
      <c r="G780" s="144" t="s">
        <v>116</v>
      </c>
      <c r="H780" s="145">
        <v>3</v>
      </c>
      <c r="I780" s="146"/>
      <c r="J780" s="146">
        <f>ROUND(I780*H780,2)</f>
        <v>0</v>
      </c>
      <c r="K780" s="143" t="s">
        <v>939</v>
      </c>
      <c r="L780" s="32"/>
      <c r="M780" s="147" t="s">
        <v>795</v>
      </c>
      <c r="N780" s="148" t="s">
        <v>836</v>
      </c>
      <c r="O780" s="149">
        <v>0.46500000000000002</v>
      </c>
      <c r="P780" s="149">
        <f>O780*H780</f>
        <v>1.395</v>
      </c>
      <c r="Q780" s="149">
        <v>0</v>
      </c>
      <c r="R780" s="149">
        <f>Q780*H780</f>
        <v>0</v>
      </c>
      <c r="S780" s="149">
        <v>9.1999999999999998E-3</v>
      </c>
      <c r="T780" s="150">
        <f>S780*H780</f>
        <v>2.76E-2</v>
      </c>
      <c r="AR780" s="18" t="s">
        <v>1018</v>
      </c>
      <c r="AT780" s="18" t="s">
        <v>930</v>
      </c>
      <c r="AU780" s="18" t="s">
        <v>873</v>
      </c>
      <c r="AY780" s="18" t="s">
        <v>928</v>
      </c>
      <c r="BE780" s="151">
        <f>IF(N780="základní",J780,0)</f>
        <v>0</v>
      </c>
      <c r="BF780" s="151">
        <f>IF(N780="snížená",J780,0)</f>
        <v>0</v>
      </c>
      <c r="BG780" s="151">
        <f>IF(N780="zákl. přenesená",J780,0)</f>
        <v>0</v>
      </c>
      <c r="BH780" s="151">
        <f>IF(N780="sníž. přenesená",J780,0)</f>
        <v>0</v>
      </c>
      <c r="BI780" s="151">
        <f>IF(N780="nulová",J780,0)</f>
        <v>0</v>
      </c>
      <c r="BJ780" s="18" t="s">
        <v>814</v>
      </c>
      <c r="BK780" s="151">
        <f>ROUND(I780*H780,2)</f>
        <v>0</v>
      </c>
      <c r="BL780" s="18" t="s">
        <v>1018</v>
      </c>
      <c r="BM780" s="18" t="s">
        <v>125</v>
      </c>
    </row>
    <row r="781" spans="2:65" s="11" customFormat="1">
      <c r="B781" s="152"/>
      <c r="D781" s="153" t="s">
        <v>941</v>
      </c>
      <c r="E781" s="154" t="s">
        <v>795</v>
      </c>
      <c r="F781" s="155" t="s">
        <v>942</v>
      </c>
      <c r="H781" s="156" t="s">
        <v>795</v>
      </c>
      <c r="L781" s="152"/>
      <c r="M781" s="157"/>
      <c r="N781" s="158"/>
      <c r="O781" s="158"/>
      <c r="P781" s="158"/>
      <c r="Q781" s="158"/>
      <c r="R781" s="158"/>
      <c r="S781" s="158"/>
      <c r="T781" s="159"/>
      <c r="AT781" s="156" t="s">
        <v>941</v>
      </c>
      <c r="AU781" s="156" t="s">
        <v>873</v>
      </c>
      <c r="AV781" s="11" t="s">
        <v>814</v>
      </c>
      <c r="AW781" s="11" t="s">
        <v>828</v>
      </c>
      <c r="AX781" s="11" t="s">
        <v>865</v>
      </c>
      <c r="AY781" s="156" t="s">
        <v>928</v>
      </c>
    </row>
    <row r="782" spans="2:65" s="12" customFormat="1">
      <c r="B782" s="160"/>
      <c r="D782" s="168" t="s">
        <v>941</v>
      </c>
      <c r="E782" s="176" t="s">
        <v>795</v>
      </c>
      <c r="F782" s="177" t="s">
        <v>949</v>
      </c>
      <c r="H782" s="178">
        <v>3</v>
      </c>
      <c r="L782" s="160"/>
      <c r="M782" s="164"/>
      <c r="N782" s="165"/>
      <c r="O782" s="165"/>
      <c r="P782" s="165"/>
      <c r="Q782" s="165"/>
      <c r="R782" s="165"/>
      <c r="S782" s="165"/>
      <c r="T782" s="166"/>
      <c r="AT782" s="161" t="s">
        <v>941</v>
      </c>
      <c r="AU782" s="161" t="s">
        <v>873</v>
      </c>
      <c r="AV782" s="12" t="s">
        <v>873</v>
      </c>
      <c r="AW782" s="12" t="s">
        <v>828</v>
      </c>
      <c r="AX782" s="12" t="s">
        <v>814</v>
      </c>
      <c r="AY782" s="161" t="s">
        <v>928</v>
      </c>
    </row>
    <row r="783" spans="2:65" s="1" customFormat="1" ht="22.5" customHeight="1">
      <c r="B783" s="140"/>
      <c r="C783" s="141" t="s">
        <v>126</v>
      </c>
      <c r="D783" s="141" t="s">
        <v>930</v>
      </c>
      <c r="E783" s="142" t="s">
        <v>127</v>
      </c>
      <c r="F783" s="143" t="s">
        <v>128</v>
      </c>
      <c r="G783" s="144" t="s">
        <v>116</v>
      </c>
      <c r="H783" s="145">
        <v>8</v>
      </c>
      <c r="I783" s="146"/>
      <c r="J783" s="146">
        <f>ROUND(I783*H783,2)</f>
        <v>0</v>
      </c>
      <c r="K783" s="143" t="s">
        <v>939</v>
      </c>
      <c r="L783" s="32"/>
      <c r="M783" s="147" t="s">
        <v>795</v>
      </c>
      <c r="N783" s="148" t="s">
        <v>836</v>
      </c>
      <c r="O783" s="149">
        <v>0.222</v>
      </c>
      <c r="P783" s="149">
        <f>O783*H783</f>
        <v>1.776</v>
      </c>
      <c r="Q783" s="149">
        <v>0</v>
      </c>
      <c r="R783" s="149">
        <f>Q783*H783</f>
        <v>0</v>
      </c>
      <c r="S783" s="149">
        <v>8.5999999999999998E-4</v>
      </c>
      <c r="T783" s="150">
        <f>S783*H783</f>
        <v>6.8799999999999998E-3</v>
      </c>
      <c r="AR783" s="18" t="s">
        <v>1018</v>
      </c>
      <c r="AT783" s="18" t="s">
        <v>930</v>
      </c>
      <c r="AU783" s="18" t="s">
        <v>873</v>
      </c>
      <c r="AY783" s="18" t="s">
        <v>928</v>
      </c>
      <c r="BE783" s="151">
        <f>IF(N783="základní",J783,0)</f>
        <v>0</v>
      </c>
      <c r="BF783" s="151">
        <f>IF(N783="snížená",J783,0)</f>
        <v>0</v>
      </c>
      <c r="BG783" s="151">
        <f>IF(N783="zákl. přenesená",J783,0)</f>
        <v>0</v>
      </c>
      <c r="BH783" s="151">
        <f>IF(N783="sníž. přenesená",J783,0)</f>
        <v>0</v>
      </c>
      <c r="BI783" s="151">
        <f>IF(N783="nulová",J783,0)</f>
        <v>0</v>
      </c>
      <c r="BJ783" s="18" t="s">
        <v>814</v>
      </c>
      <c r="BK783" s="151">
        <f>ROUND(I783*H783,2)</f>
        <v>0</v>
      </c>
      <c r="BL783" s="18" t="s">
        <v>1018</v>
      </c>
      <c r="BM783" s="18" t="s">
        <v>129</v>
      </c>
    </row>
    <row r="784" spans="2:65" s="11" customFormat="1">
      <c r="B784" s="152"/>
      <c r="D784" s="153" t="s">
        <v>941</v>
      </c>
      <c r="E784" s="154" t="s">
        <v>795</v>
      </c>
      <c r="F784" s="155" t="s">
        <v>942</v>
      </c>
      <c r="H784" s="156" t="s">
        <v>795</v>
      </c>
      <c r="L784" s="152"/>
      <c r="M784" s="157"/>
      <c r="N784" s="158"/>
      <c r="O784" s="158"/>
      <c r="P784" s="158"/>
      <c r="Q784" s="158"/>
      <c r="R784" s="158"/>
      <c r="S784" s="158"/>
      <c r="T784" s="159"/>
      <c r="AT784" s="156" t="s">
        <v>941</v>
      </c>
      <c r="AU784" s="156" t="s">
        <v>873</v>
      </c>
      <c r="AV784" s="11" t="s">
        <v>814</v>
      </c>
      <c r="AW784" s="11" t="s">
        <v>828</v>
      </c>
      <c r="AX784" s="11" t="s">
        <v>865</v>
      </c>
      <c r="AY784" s="156" t="s">
        <v>928</v>
      </c>
    </row>
    <row r="785" spans="2:65" s="12" customFormat="1">
      <c r="B785" s="160"/>
      <c r="D785" s="168" t="s">
        <v>941</v>
      </c>
      <c r="E785" s="176" t="s">
        <v>795</v>
      </c>
      <c r="F785" s="177" t="s">
        <v>130</v>
      </c>
      <c r="H785" s="178">
        <v>8</v>
      </c>
      <c r="L785" s="160"/>
      <c r="M785" s="164"/>
      <c r="N785" s="165"/>
      <c r="O785" s="165"/>
      <c r="P785" s="165"/>
      <c r="Q785" s="165"/>
      <c r="R785" s="165"/>
      <c r="S785" s="165"/>
      <c r="T785" s="166"/>
      <c r="AT785" s="161" t="s">
        <v>941</v>
      </c>
      <c r="AU785" s="161" t="s">
        <v>873</v>
      </c>
      <c r="AV785" s="12" t="s">
        <v>873</v>
      </c>
      <c r="AW785" s="12" t="s">
        <v>828</v>
      </c>
      <c r="AX785" s="12" t="s">
        <v>814</v>
      </c>
      <c r="AY785" s="161" t="s">
        <v>928</v>
      </c>
    </row>
    <row r="786" spans="2:65" s="1" customFormat="1" ht="22.5" customHeight="1">
      <c r="B786" s="140"/>
      <c r="C786" s="141" t="s">
        <v>131</v>
      </c>
      <c r="D786" s="141" t="s">
        <v>930</v>
      </c>
      <c r="E786" s="142" t="s">
        <v>132</v>
      </c>
      <c r="F786" s="143" t="s">
        <v>133</v>
      </c>
      <c r="G786" s="144" t="s">
        <v>1014</v>
      </c>
      <c r="H786" s="145">
        <v>8</v>
      </c>
      <c r="I786" s="146"/>
      <c r="J786" s="146">
        <f>ROUND(I786*H786,2)</f>
        <v>0</v>
      </c>
      <c r="K786" s="143" t="s">
        <v>939</v>
      </c>
      <c r="L786" s="32"/>
      <c r="M786" s="147" t="s">
        <v>795</v>
      </c>
      <c r="N786" s="148" t="s">
        <v>836</v>
      </c>
      <c r="O786" s="149">
        <v>3.7999999999999999E-2</v>
      </c>
      <c r="P786" s="149">
        <f>O786*H786</f>
        <v>0.30399999999999999</v>
      </c>
      <c r="Q786" s="149">
        <v>0</v>
      </c>
      <c r="R786" s="149">
        <f>Q786*H786</f>
        <v>0</v>
      </c>
      <c r="S786" s="149">
        <v>8.4999999999999995E-4</v>
      </c>
      <c r="T786" s="150">
        <f>S786*H786</f>
        <v>6.7999999999999996E-3</v>
      </c>
      <c r="AR786" s="18" t="s">
        <v>1018</v>
      </c>
      <c r="AT786" s="18" t="s">
        <v>930</v>
      </c>
      <c r="AU786" s="18" t="s">
        <v>873</v>
      </c>
      <c r="AY786" s="18" t="s">
        <v>928</v>
      </c>
      <c r="BE786" s="151">
        <f>IF(N786="základní",J786,0)</f>
        <v>0</v>
      </c>
      <c r="BF786" s="151">
        <f>IF(N786="snížená",J786,0)</f>
        <v>0</v>
      </c>
      <c r="BG786" s="151">
        <f>IF(N786="zákl. přenesená",J786,0)</f>
        <v>0</v>
      </c>
      <c r="BH786" s="151">
        <f>IF(N786="sníž. přenesená",J786,0)</f>
        <v>0</v>
      </c>
      <c r="BI786" s="151">
        <f>IF(N786="nulová",J786,0)</f>
        <v>0</v>
      </c>
      <c r="BJ786" s="18" t="s">
        <v>814</v>
      </c>
      <c r="BK786" s="151">
        <f>ROUND(I786*H786,2)</f>
        <v>0</v>
      </c>
      <c r="BL786" s="18" t="s">
        <v>1018</v>
      </c>
      <c r="BM786" s="18" t="s">
        <v>134</v>
      </c>
    </row>
    <row r="787" spans="2:65" s="11" customFormat="1">
      <c r="B787" s="152"/>
      <c r="D787" s="153" t="s">
        <v>941</v>
      </c>
      <c r="E787" s="154" t="s">
        <v>795</v>
      </c>
      <c r="F787" s="155" t="s">
        <v>942</v>
      </c>
      <c r="H787" s="156" t="s">
        <v>795</v>
      </c>
      <c r="L787" s="152"/>
      <c r="M787" s="157"/>
      <c r="N787" s="158"/>
      <c r="O787" s="158"/>
      <c r="P787" s="158"/>
      <c r="Q787" s="158"/>
      <c r="R787" s="158"/>
      <c r="S787" s="158"/>
      <c r="T787" s="159"/>
      <c r="AT787" s="156" t="s">
        <v>941</v>
      </c>
      <c r="AU787" s="156" t="s">
        <v>873</v>
      </c>
      <c r="AV787" s="11" t="s">
        <v>814</v>
      </c>
      <c r="AW787" s="11" t="s">
        <v>828</v>
      </c>
      <c r="AX787" s="11" t="s">
        <v>865</v>
      </c>
      <c r="AY787" s="156" t="s">
        <v>928</v>
      </c>
    </row>
    <row r="788" spans="2:65" s="12" customFormat="1">
      <c r="B788" s="160"/>
      <c r="D788" s="168" t="s">
        <v>941</v>
      </c>
      <c r="E788" s="176" t="s">
        <v>795</v>
      </c>
      <c r="F788" s="177" t="s">
        <v>130</v>
      </c>
      <c r="H788" s="178">
        <v>8</v>
      </c>
      <c r="L788" s="160"/>
      <c r="M788" s="164"/>
      <c r="N788" s="165"/>
      <c r="O788" s="165"/>
      <c r="P788" s="165"/>
      <c r="Q788" s="165"/>
      <c r="R788" s="165"/>
      <c r="S788" s="165"/>
      <c r="T788" s="166"/>
      <c r="AT788" s="161" t="s">
        <v>941</v>
      </c>
      <c r="AU788" s="161" t="s">
        <v>873</v>
      </c>
      <c r="AV788" s="12" t="s">
        <v>873</v>
      </c>
      <c r="AW788" s="12" t="s">
        <v>828</v>
      </c>
      <c r="AX788" s="12" t="s">
        <v>814</v>
      </c>
      <c r="AY788" s="161" t="s">
        <v>928</v>
      </c>
    </row>
    <row r="789" spans="2:65" s="1" customFormat="1" ht="22.5" customHeight="1">
      <c r="B789" s="140"/>
      <c r="C789" s="141" t="s">
        <v>135</v>
      </c>
      <c r="D789" s="141" t="s">
        <v>930</v>
      </c>
      <c r="E789" s="142" t="s">
        <v>136</v>
      </c>
      <c r="F789" s="143" t="s">
        <v>137</v>
      </c>
      <c r="G789" s="144" t="s">
        <v>116</v>
      </c>
      <c r="H789" s="145">
        <v>1</v>
      </c>
      <c r="I789" s="146"/>
      <c r="J789" s="146">
        <f>ROUND(I789*H789,2)</f>
        <v>0</v>
      </c>
      <c r="K789" s="143" t="s">
        <v>795</v>
      </c>
      <c r="L789" s="32"/>
      <c r="M789" s="147" t="s">
        <v>795</v>
      </c>
      <c r="N789" s="148" t="s">
        <v>836</v>
      </c>
      <c r="O789" s="149">
        <v>0.25</v>
      </c>
      <c r="P789" s="149">
        <f>O789*H789</f>
        <v>0.25</v>
      </c>
      <c r="Q789" s="149">
        <v>8.4999999999999995E-4</v>
      </c>
      <c r="R789" s="149">
        <f>Q789*H789</f>
        <v>8.4999999999999995E-4</v>
      </c>
      <c r="S789" s="149">
        <v>0</v>
      </c>
      <c r="T789" s="150">
        <f>S789*H789</f>
        <v>0</v>
      </c>
      <c r="AR789" s="18" t="s">
        <v>1018</v>
      </c>
      <c r="AT789" s="18" t="s">
        <v>930</v>
      </c>
      <c r="AU789" s="18" t="s">
        <v>873</v>
      </c>
      <c r="AY789" s="18" t="s">
        <v>928</v>
      </c>
      <c r="BE789" s="151">
        <f>IF(N789="základní",J789,0)</f>
        <v>0</v>
      </c>
      <c r="BF789" s="151">
        <f>IF(N789="snížená",J789,0)</f>
        <v>0</v>
      </c>
      <c r="BG789" s="151">
        <f>IF(N789="zákl. přenesená",J789,0)</f>
        <v>0</v>
      </c>
      <c r="BH789" s="151">
        <f>IF(N789="sníž. přenesená",J789,0)</f>
        <v>0</v>
      </c>
      <c r="BI789" s="151">
        <f>IF(N789="nulová",J789,0)</f>
        <v>0</v>
      </c>
      <c r="BJ789" s="18" t="s">
        <v>814</v>
      </c>
      <c r="BK789" s="151">
        <f>ROUND(I789*H789,2)</f>
        <v>0</v>
      </c>
      <c r="BL789" s="18" t="s">
        <v>1018</v>
      </c>
      <c r="BM789" s="18" t="s">
        <v>138</v>
      </c>
    </row>
    <row r="790" spans="2:65" s="11" customFormat="1">
      <c r="B790" s="152"/>
      <c r="D790" s="153" t="s">
        <v>941</v>
      </c>
      <c r="E790" s="154" t="s">
        <v>795</v>
      </c>
      <c r="F790" s="155" t="s">
        <v>79</v>
      </c>
      <c r="H790" s="156" t="s">
        <v>795</v>
      </c>
      <c r="L790" s="152"/>
      <c r="M790" s="157"/>
      <c r="N790" s="158"/>
      <c r="O790" s="158"/>
      <c r="P790" s="158"/>
      <c r="Q790" s="158"/>
      <c r="R790" s="158"/>
      <c r="S790" s="158"/>
      <c r="T790" s="159"/>
      <c r="AT790" s="156" t="s">
        <v>941</v>
      </c>
      <c r="AU790" s="156" t="s">
        <v>873</v>
      </c>
      <c r="AV790" s="11" t="s">
        <v>814</v>
      </c>
      <c r="AW790" s="11" t="s">
        <v>828</v>
      </c>
      <c r="AX790" s="11" t="s">
        <v>865</v>
      </c>
      <c r="AY790" s="156" t="s">
        <v>928</v>
      </c>
    </row>
    <row r="791" spans="2:65" s="12" customFormat="1">
      <c r="B791" s="160"/>
      <c r="D791" s="168" t="s">
        <v>941</v>
      </c>
      <c r="E791" s="176" t="s">
        <v>795</v>
      </c>
      <c r="F791" s="177" t="s">
        <v>139</v>
      </c>
      <c r="H791" s="178">
        <v>1</v>
      </c>
      <c r="L791" s="160"/>
      <c r="M791" s="164"/>
      <c r="N791" s="165"/>
      <c r="O791" s="165"/>
      <c r="P791" s="165"/>
      <c r="Q791" s="165"/>
      <c r="R791" s="165"/>
      <c r="S791" s="165"/>
      <c r="T791" s="166"/>
      <c r="AT791" s="161" t="s">
        <v>941</v>
      </c>
      <c r="AU791" s="161" t="s">
        <v>873</v>
      </c>
      <c r="AV791" s="12" t="s">
        <v>873</v>
      </c>
      <c r="AW791" s="12" t="s">
        <v>828</v>
      </c>
      <c r="AX791" s="12" t="s">
        <v>814</v>
      </c>
      <c r="AY791" s="161" t="s">
        <v>928</v>
      </c>
    </row>
    <row r="792" spans="2:65" s="1" customFormat="1" ht="22.5" customHeight="1">
      <c r="B792" s="140"/>
      <c r="C792" s="141" t="s">
        <v>140</v>
      </c>
      <c r="D792" s="141" t="s">
        <v>930</v>
      </c>
      <c r="E792" s="142" t="s">
        <v>141</v>
      </c>
      <c r="F792" s="143" t="s">
        <v>142</v>
      </c>
      <c r="G792" s="144" t="s">
        <v>116</v>
      </c>
      <c r="H792" s="145">
        <v>1</v>
      </c>
      <c r="I792" s="146"/>
      <c r="J792" s="146">
        <f>ROUND(I792*H792,2)</f>
        <v>0</v>
      </c>
      <c r="K792" s="143" t="s">
        <v>795</v>
      </c>
      <c r="L792" s="32"/>
      <c r="M792" s="147" t="s">
        <v>795</v>
      </c>
      <c r="N792" s="148" t="s">
        <v>836</v>
      </c>
      <c r="O792" s="149">
        <v>0.25</v>
      </c>
      <c r="P792" s="149">
        <f>O792*H792</f>
        <v>0.25</v>
      </c>
      <c r="Q792" s="149">
        <v>8.4999999999999995E-4</v>
      </c>
      <c r="R792" s="149">
        <f>Q792*H792</f>
        <v>8.4999999999999995E-4</v>
      </c>
      <c r="S792" s="149">
        <v>0</v>
      </c>
      <c r="T792" s="150">
        <f>S792*H792</f>
        <v>0</v>
      </c>
      <c r="AR792" s="18" t="s">
        <v>1018</v>
      </c>
      <c r="AT792" s="18" t="s">
        <v>930</v>
      </c>
      <c r="AU792" s="18" t="s">
        <v>873</v>
      </c>
      <c r="AY792" s="18" t="s">
        <v>928</v>
      </c>
      <c r="BE792" s="151">
        <f>IF(N792="základní",J792,0)</f>
        <v>0</v>
      </c>
      <c r="BF792" s="151">
        <f>IF(N792="snížená",J792,0)</f>
        <v>0</v>
      </c>
      <c r="BG792" s="151">
        <f>IF(N792="zákl. přenesená",J792,0)</f>
        <v>0</v>
      </c>
      <c r="BH792" s="151">
        <f>IF(N792="sníž. přenesená",J792,0)</f>
        <v>0</v>
      </c>
      <c r="BI792" s="151">
        <f>IF(N792="nulová",J792,0)</f>
        <v>0</v>
      </c>
      <c r="BJ792" s="18" t="s">
        <v>814</v>
      </c>
      <c r="BK792" s="151">
        <f>ROUND(I792*H792,2)</f>
        <v>0</v>
      </c>
      <c r="BL792" s="18" t="s">
        <v>1018</v>
      </c>
      <c r="BM792" s="18" t="s">
        <v>143</v>
      </c>
    </row>
    <row r="793" spans="2:65" s="11" customFormat="1">
      <c r="B793" s="152"/>
      <c r="D793" s="153" t="s">
        <v>941</v>
      </c>
      <c r="E793" s="154" t="s">
        <v>795</v>
      </c>
      <c r="F793" s="155" t="s">
        <v>79</v>
      </c>
      <c r="H793" s="156" t="s">
        <v>795</v>
      </c>
      <c r="L793" s="152"/>
      <c r="M793" s="157"/>
      <c r="N793" s="158"/>
      <c r="O793" s="158"/>
      <c r="P793" s="158"/>
      <c r="Q793" s="158"/>
      <c r="R793" s="158"/>
      <c r="S793" s="158"/>
      <c r="T793" s="159"/>
      <c r="AT793" s="156" t="s">
        <v>941</v>
      </c>
      <c r="AU793" s="156" t="s">
        <v>873</v>
      </c>
      <c r="AV793" s="11" t="s">
        <v>814</v>
      </c>
      <c r="AW793" s="11" t="s">
        <v>828</v>
      </c>
      <c r="AX793" s="11" t="s">
        <v>865</v>
      </c>
      <c r="AY793" s="156" t="s">
        <v>928</v>
      </c>
    </row>
    <row r="794" spans="2:65" s="12" customFormat="1">
      <c r="B794" s="160"/>
      <c r="D794" s="168" t="s">
        <v>941</v>
      </c>
      <c r="E794" s="176" t="s">
        <v>795</v>
      </c>
      <c r="F794" s="177" t="s">
        <v>139</v>
      </c>
      <c r="H794" s="178">
        <v>1</v>
      </c>
      <c r="L794" s="160"/>
      <c r="M794" s="164"/>
      <c r="N794" s="165"/>
      <c r="O794" s="165"/>
      <c r="P794" s="165"/>
      <c r="Q794" s="165"/>
      <c r="R794" s="165"/>
      <c r="S794" s="165"/>
      <c r="T794" s="166"/>
      <c r="AT794" s="161" t="s">
        <v>941</v>
      </c>
      <c r="AU794" s="161" t="s">
        <v>873</v>
      </c>
      <c r="AV794" s="12" t="s">
        <v>873</v>
      </c>
      <c r="AW794" s="12" t="s">
        <v>828</v>
      </c>
      <c r="AX794" s="12" t="s">
        <v>814</v>
      </c>
      <c r="AY794" s="161" t="s">
        <v>928</v>
      </c>
    </row>
    <row r="795" spans="2:65" s="1" customFormat="1" ht="22.5" customHeight="1">
      <c r="B795" s="140"/>
      <c r="C795" s="141" t="s">
        <v>144</v>
      </c>
      <c r="D795" s="141" t="s">
        <v>930</v>
      </c>
      <c r="E795" s="142" t="s">
        <v>145</v>
      </c>
      <c r="F795" s="143" t="s">
        <v>146</v>
      </c>
      <c r="G795" s="144" t="s">
        <v>116</v>
      </c>
      <c r="H795" s="145">
        <v>1</v>
      </c>
      <c r="I795" s="146"/>
      <c r="J795" s="146">
        <f>ROUND(I795*H795,2)</f>
        <v>0</v>
      </c>
      <c r="K795" s="143" t="s">
        <v>795</v>
      </c>
      <c r="L795" s="32"/>
      <c r="M795" s="147" t="s">
        <v>795</v>
      </c>
      <c r="N795" s="148" t="s">
        <v>836</v>
      </c>
      <c r="O795" s="149">
        <v>0.25</v>
      </c>
      <c r="P795" s="149">
        <f>O795*H795</f>
        <v>0.25</v>
      </c>
      <c r="Q795" s="149">
        <v>1.2999999999999999E-3</v>
      </c>
      <c r="R795" s="149">
        <f>Q795*H795</f>
        <v>1.2999999999999999E-3</v>
      </c>
      <c r="S795" s="149">
        <v>0</v>
      </c>
      <c r="T795" s="150">
        <f>S795*H795</f>
        <v>0</v>
      </c>
      <c r="AR795" s="18" t="s">
        <v>1018</v>
      </c>
      <c r="AT795" s="18" t="s">
        <v>930</v>
      </c>
      <c r="AU795" s="18" t="s">
        <v>873</v>
      </c>
      <c r="AY795" s="18" t="s">
        <v>928</v>
      </c>
      <c r="BE795" s="151">
        <f>IF(N795="základní",J795,0)</f>
        <v>0</v>
      </c>
      <c r="BF795" s="151">
        <f>IF(N795="snížená",J795,0)</f>
        <v>0</v>
      </c>
      <c r="BG795" s="151">
        <f>IF(N795="zákl. přenesená",J795,0)</f>
        <v>0</v>
      </c>
      <c r="BH795" s="151">
        <f>IF(N795="sníž. přenesená",J795,0)</f>
        <v>0</v>
      </c>
      <c r="BI795" s="151">
        <f>IF(N795="nulová",J795,0)</f>
        <v>0</v>
      </c>
      <c r="BJ795" s="18" t="s">
        <v>814</v>
      </c>
      <c r="BK795" s="151">
        <f>ROUND(I795*H795,2)</f>
        <v>0</v>
      </c>
      <c r="BL795" s="18" t="s">
        <v>1018</v>
      </c>
      <c r="BM795" s="18" t="s">
        <v>147</v>
      </c>
    </row>
    <row r="796" spans="2:65" s="11" customFormat="1">
      <c r="B796" s="152"/>
      <c r="D796" s="153" t="s">
        <v>941</v>
      </c>
      <c r="E796" s="154" t="s">
        <v>795</v>
      </c>
      <c r="F796" s="155" t="s">
        <v>79</v>
      </c>
      <c r="H796" s="156" t="s">
        <v>795</v>
      </c>
      <c r="L796" s="152"/>
      <c r="M796" s="157"/>
      <c r="N796" s="158"/>
      <c r="O796" s="158"/>
      <c r="P796" s="158"/>
      <c r="Q796" s="158"/>
      <c r="R796" s="158"/>
      <c r="S796" s="158"/>
      <c r="T796" s="159"/>
      <c r="AT796" s="156" t="s">
        <v>941</v>
      </c>
      <c r="AU796" s="156" t="s">
        <v>873</v>
      </c>
      <c r="AV796" s="11" t="s">
        <v>814</v>
      </c>
      <c r="AW796" s="11" t="s">
        <v>828</v>
      </c>
      <c r="AX796" s="11" t="s">
        <v>865</v>
      </c>
      <c r="AY796" s="156" t="s">
        <v>928</v>
      </c>
    </row>
    <row r="797" spans="2:65" s="12" customFormat="1">
      <c r="B797" s="160"/>
      <c r="D797" s="168" t="s">
        <v>941</v>
      </c>
      <c r="E797" s="176" t="s">
        <v>795</v>
      </c>
      <c r="F797" s="177" t="s">
        <v>139</v>
      </c>
      <c r="H797" s="178">
        <v>1</v>
      </c>
      <c r="L797" s="160"/>
      <c r="M797" s="164"/>
      <c r="N797" s="165"/>
      <c r="O797" s="165"/>
      <c r="P797" s="165"/>
      <c r="Q797" s="165"/>
      <c r="R797" s="165"/>
      <c r="S797" s="165"/>
      <c r="T797" s="166"/>
      <c r="AT797" s="161" t="s">
        <v>941</v>
      </c>
      <c r="AU797" s="161" t="s">
        <v>873</v>
      </c>
      <c r="AV797" s="12" t="s">
        <v>873</v>
      </c>
      <c r="AW797" s="12" t="s">
        <v>828</v>
      </c>
      <c r="AX797" s="12" t="s">
        <v>814</v>
      </c>
      <c r="AY797" s="161" t="s">
        <v>928</v>
      </c>
    </row>
    <row r="798" spans="2:65" s="1" customFormat="1" ht="22.5" customHeight="1">
      <c r="B798" s="140"/>
      <c r="C798" s="141" t="s">
        <v>148</v>
      </c>
      <c r="D798" s="141" t="s">
        <v>930</v>
      </c>
      <c r="E798" s="142" t="s">
        <v>149</v>
      </c>
      <c r="F798" s="143" t="s">
        <v>150</v>
      </c>
      <c r="G798" s="144" t="s">
        <v>933</v>
      </c>
      <c r="H798" s="145">
        <v>1</v>
      </c>
      <c r="I798" s="146"/>
      <c r="J798" s="146">
        <f>ROUND(I798*H798,2)</f>
        <v>0</v>
      </c>
      <c r="K798" s="143" t="s">
        <v>795</v>
      </c>
      <c r="L798" s="32"/>
      <c r="M798" s="147" t="s">
        <v>795</v>
      </c>
      <c r="N798" s="148" t="s">
        <v>836</v>
      </c>
      <c r="O798" s="149">
        <v>0</v>
      </c>
      <c r="P798" s="149">
        <f>O798*H798</f>
        <v>0</v>
      </c>
      <c r="Q798" s="149">
        <v>0</v>
      </c>
      <c r="R798" s="149">
        <f>Q798*H798</f>
        <v>0</v>
      </c>
      <c r="S798" s="149">
        <v>0</v>
      </c>
      <c r="T798" s="150">
        <f>S798*H798</f>
        <v>0</v>
      </c>
      <c r="AR798" s="18" t="s">
        <v>1018</v>
      </c>
      <c r="AT798" s="18" t="s">
        <v>930</v>
      </c>
      <c r="AU798" s="18" t="s">
        <v>873</v>
      </c>
      <c r="AY798" s="18" t="s">
        <v>928</v>
      </c>
      <c r="BE798" s="151">
        <f>IF(N798="základní",J798,0)</f>
        <v>0</v>
      </c>
      <c r="BF798" s="151">
        <f>IF(N798="snížená",J798,0)</f>
        <v>0</v>
      </c>
      <c r="BG798" s="151">
        <f>IF(N798="zákl. přenesená",J798,0)</f>
        <v>0</v>
      </c>
      <c r="BH798" s="151">
        <f>IF(N798="sníž. přenesená",J798,0)</f>
        <v>0</v>
      </c>
      <c r="BI798" s="151">
        <f>IF(N798="nulová",J798,0)</f>
        <v>0</v>
      </c>
      <c r="BJ798" s="18" t="s">
        <v>814</v>
      </c>
      <c r="BK798" s="151">
        <f>ROUND(I798*H798,2)</f>
        <v>0</v>
      </c>
      <c r="BL798" s="18" t="s">
        <v>1018</v>
      </c>
      <c r="BM798" s="18" t="s">
        <v>151</v>
      </c>
    </row>
    <row r="799" spans="2:65" s="1" customFormat="1" ht="22.5" customHeight="1">
      <c r="B799" s="140"/>
      <c r="C799" s="179" t="s">
        <v>152</v>
      </c>
      <c r="D799" s="179" t="s">
        <v>978</v>
      </c>
      <c r="E799" s="180" t="s">
        <v>153</v>
      </c>
      <c r="F799" s="181" t="s">
        <v>154</v>
      </c>
      <c r="G799" s="182" t="s">
        <v>1014</v>
      </c>
      <c r="H799" s="183">
        <v>3</v>
      </c>
      <c r="I799" s="184"/>
      <c r="J799" s="184">
        <f>ROUND(I799*H799,2)</f>
        <v>0</v>
      </c>
      <c r="K799" s="181" t="s">
        <v>939</v>
      </c>
      <c r="L799" s="185"/>
      <c r="M799" s="186" t="s">
        <v>795</v>
      </c>
      <c r="N799" s="187" t="s">
        <v>836</v>
      </c>
      <c r="O799" s="149">
        <v>0</v>
      </c>
      <c r="P799" s="149">
        <f>O799*H799</f>
        <v>0</v>
      </c>
      <c r="Q799" s="149">
        <v>5.0000000000000001E-4</v>
      </c>
      <c r="R799" s="149">
        <f>Q799*H799</f>
        <v>1.5E-3</v>
      </c>
      <c r="S799" s="149">
        <v>0</v>
      </c>
      <c r="T799" s="150">
        <f>S799*H799</f>
        <v>0</v>
      </c>
      <c r="AR799" s="18" t="s">
        <v>1133</v>
      </c>
      <c r="AT799" s="18" t="s">
        <v>978</v>
      </c>
      <c r="AU799" s="18" t="s">
        <v>873</v>
      </c>
      <c r="AY799" s="18" t="s">
        <v>928</v>
      </c>
      <c r="BE799" s="151">
        <f>IF(N799="základní",J799,0)</f>
        <v>0</v>
      </c>
      <c r="BF799" s="151">
        <f>IF(N799="snížená",J799,0)</f>
        <v>0</v>
      </c>
      <c r="BG799" s="151">
        <f>IF(N799="zákl. přenesená",J799,0)</f>
        <v>0</v>
      </c>
      <c r="BH799" s="151">
        <f>IF(N799="sníž. přenesená",J799,0)</f>
        <v>0</v>
      </c>
      <c r="BI799" s="151">
        <f>IF(N799="nulová",J799,0)</f>
        <v>0</v>
      </c>
      <c r="BJ799" s="18" t="s">
        <v>814</v>
      </c>
      <c r="BK799" s="151">
        <f>ROUND(I799*H799,2)</f>
        <v>0</v>
      </c>
      <c r="BL799" s="18" t="s">
        <v>1018</v>
      </c>
      <c r="BM799" s="18" t="s">
        <v>155</v>
      </c>
    </row>
    <row r="800" spans="2:65" s="11" customFormat="1">
      <c r="B800" s="152"/>
      <c r="D800" s="153" t="s">
        <v>941</v>
      </c>
      <c r="E800" s="154" t="s">
        <v>795</v>
      </c>
      <c r="F800" s="155" t="s">
        <v>79</v>
      </c>
      <c r="H800" s="156" t="s">
        <v>795</v>
      </c>
      <c r="L800" s="152"/>
      <c r="M800" s="157"/>
      <c r="N800" s="158"/>
      <c r="O800" s="158"/>
      <c r="P800" s="158"/>
      <c r="Q800" s="158"/>
      <c r="R800" s="158"/>
      <c r="S800" s="158"/>
      <c r="T800" s="159"/>
      <c r="AT800" s="156" t="s">
        <v>941</v>
      </c>
      <c r="AU800" s="156" t="s">
        <v>873</v>
      </c>
      <c r="AV800" s="11" t="s">
        <v>814</v>
      </c>
      <c r="AW800" s="11" t="s">
        <v>828</v>
      </c>
      <c r="AX800" s="11" t="s">
        <v>865</v>
      </c>
      <c r="AY800" s="156" t="s">
        <v>928</v>
      </c>
    </row>
    <row r="801" spans="2:65" s="12" customFormat="1">
      <c r="B801" s="160"/>
      <c r="D801" s="168" t="s">
        <v>941</v>
      </c>
      <c r="E801" s="176" t="s">
        <v>795</v>
      </c>
      <c r="F801" s="177" t="s">
        <v>156</v>
      </c>
      <c r="H801" s="178">
        <v>3</v>
      </c>
      <c r="L801" s="160"/>
      <c r="M801" s="164"/>
      <c r="N801" s="165"/>
      <c r="O801" s="165"/>
      <c r="P801" s="165"/>
      <c r="Q801" s="165"/>
      <c r="R801" s="165"/>
      <c r="S801" s="165"/>
      <c r="T801" s="166"/>
      <c r="AT801" s="161" t="s">
        <v>941</v>
      </c>
      <c r="AU801" s="161" t="s">
        <v>873</v>
      </c>
      <c r="AV801" s="12" t="s">
        <v>873</v>
      </c>
      <c r="AW801" s="12" t="s">
        <v>828</v>
      </c>
      <c r="AX801" s="12" t="s">
        <v>814</v>
      </c>
      <c r="AY801" s="161" t="s">
        <v>928</v>
      </c>
    </row>
    <row r="802" spans="2:65" s="1" customFormat="1" ht="22.5" customHeight="1">
      <c r="B802" s="140"/>
      <c r="C802" s="179" t="s">
        <v>157</v>
      </c>
      <c r="D802" s="179" t="s">
        <v>978</v>
      </c>
      <c r="E802" s="180" t="s">
        <v>158</v>
      </c>
      <c r="F802" s="181" t="s">
        <v>159</v>
      </c>
      <c r="G802" s="182" t="s">
        <v>1014</v>
      </c>
      <c r="H802" s="183">
        <v>3</v>
      </c>
      <c r="I802" s="184"/>
      <c r="J802" s="184">
        <f>ROUND(I802*H802,2)</f>
        <v>0</v>
      </c>
      <c r="K802" s="181" t="s">
        <v>939</v>
      </c>
      <c r="L802" s="185"/>
      <c r="M802" s="186" t="s">
        <v>795</v>
      </c>
      <c r="N802" s="187" t="s">
        <v>836</v>
      </c>
      <c r="O802" s="149">
        <v>0</v>
      </c>
      <c r="P802" s="149">
        <f>O802*H802</f>
        <v>0</v>
      </c>
      <c r="Q802" s="149">
        <v>5.0000000000000001E-4</v>
      </c>
      <c r="R802" s="149">
        <f>Q802*H802</f>
        <v>1.5E-3</v>
      </c>
      <c r="S802" s="149">
        <v>0</v>
      </c>
      <c r="T802" s="150">
        <f>S802*H802</f>
        <v>0</v>
      </c>
      <c r="AR802" s="18" t="s">
        <v>1133</v>
      </c>
      <c r="AT802" s="18" t="s">
        <v>978</v>
      </c>
      <c r="AU802" s="18" t="s">
        <v>873</v>
      </c>
      <c r="AY802" s="18" t="s">
        <v>928</v>
      </c>
      <c r="BE802" s="151">
        <f>IF(N802="základní",J802,0)</f>
        <v>0</v>
      </c>
      <c r="BF802" s="151">
        <f>IF(N802="snížená",J802,0)</f>
        <v>0</v>
      </c>
      <c r="BG802" s="151">
        <f>IF(N802="zákl. přenesená",J802,0)</f>
        <v>0</v>
      </c>
      <c r="BH802" s="151">
        <f>IF(N802="sníž. přenesená",J802,0)</f>
        <v>0</v>
      </c>
      <c r="BI802" s="151">
        <f>IF(N802="nulová",J802,0)</f>
        <v>0</v>
      </c>
      <c r="BJ802" s="18" t="s">
        <v>814</v>
      </c>
      <c r="BK802" s="151">
        <f>ROUND(I802*H802,2)</f>
        <v>0</v>
      </c>
      <c r="BL802" s="18" t="s">
        <v>1018</v>
      </c>
      <c r="BM802" s="18" t="s">
        <v>160</v>
      </c>
    </row>
    <row r="803" spans="2:65" s="11" customFormat="1">
      <c r="B803" s="152"/>
      <c r="D803" s="153" t="s">
        <v>941</v>
      </c>
      <c r="E803" s="154" t="s">
        <v>795</v>
      </c>
      <c r="F803" s="155" t="s">
        <v>79</v>
      </c>
      <c r="H803" s="156" t="s">
        <v>795</v>
      </c>
      <c r="L803" s="152"/>
      <c r="M803" s="157"/>
      <c r="N803" s="158"/>
      <c r="O803" s="158"/>
      <c r="P803" s="158"/>
      <c r="Q803" s="158"/>
      <c r="R803" s="158"/>
      <c r="S803" s="158"/>
      <c r="T803" s="159"/>
      <c r="AT803" s="156" t="s">
        <v>941</v>
      </c>
      <c r="AU803" s="156" t="s">
        <v>873</v>
      </c>
      <c r="AV803" s="11" t="s">
        <v>814</v>
      </c>
      <c r="AW803" s="11" t="s">
        <v>828</v>
      </c>
      <c r="AX803" s="11" t="s">
        <v>865</v>
      </c>
      <c r="AY803" s="156" t="s">
        <v>928</v>
      </c>
    </row>
    <row r="804" spans="2:65" s="12" customFormat="1">
      <c r="B804" s="160"/>
      <c r="D804" s="168" t="s">
        <v>941</v>
      </c>
      <c r="E804" s="176" t="s">
        <v>795</v>
      </c>
      <c r="F804" s="177" t="s">
        <v>161</v>
      </c>
      <c r="H804" s="178">
        <v>3</v>
      </c>
      <c r="L804" s="160"/>
      <c r="M804" s="164"/>
      <c r="N804" s="165"/>
      <c r="O804" s="165"/>
      <c r="P804" s="165"/>
      <c r="Q804" s="165"/>
      <c r="R804" s="165"/>
      <c r="S804" s="165"/>
      <c r="T804" s="166"/>
      <c r="AT804" s="161" t="s">
        <v>941</v>
      </c>
      <c r="AU804" s="161" t="s">
        <v>873</v>
      </c>
      <c r="AV804" s="12" t="s">
        <v>873</v>
      </c>
      <c r="AW804" s="12" t="s">
        <v>828</v>
      </c>
      <c r="AX804" s="12" t="s">
        <v>814</v>
      </c>
      <c r="AY804" s="161" t="s">
        <v>928</v>
      </c>
    </row>
    <row r="805" spans="2:65" s="1" customFormat="1" ht="22.5" customHeight="1">
      <c r="B805" s="140"/>
      <c r="C805" s="179" t="s">
        <v>162</v>
      </c>
      <c r="D805" s="179" t="s">
        <v>978</v>
      </c>
      <c r="E805" s="180" t="s">
        <v>163</v>
      </c>
      <c r="F805" s="181" t="s">
        <v>164</v>
      </c>
      <c r="G805" s="182" t="s">
        <v>1014</v>
      </c>
      <c r="H805" s="183">
        <v>3</v>
      </c>
      <c r="I805" s="184"/>
      <c r="J805" s="184">
        <f>ROUND(I805*H805,2)</f>
        <v>0</v>
      </c>
      <c r="K805" s="181" t="s">
        <v>939</v>
      </c>
      <c r="L805" s="185"/>
      <c r="M805" s="186" t="s">
        <v>795</v>
      </c>
      <c r="N805" s="187" t="s">
        <v>836</v>
      </c>
      <c r="O805" s="149">
        <v>0</v>
      </c>
      <c r="P805" s="149">
        <f>O805*H805</f>
        <v>0</v>
      </c>
      <c r="Q805" s="149">
        <v>5.0000000000000001E-4</v>
      </c>
      <c r="R805" s="149">
        <f>Q805*H805</f>
        <v>1.5E-3</v>
      </c>
      <c r="S805" s="149">
        <v>0</v>
      </c>
      <c r="T805" s="150">
        <f>S805*H805</f>
        <v>0</v>
      </c>
      <c r="AR805" s="18" t="s">
        <v>1133</v>
      </c>
      <c r="AT805" s="18" t="s">
        <v>978</v>
      </c>
      <c r="AU805" s="18" t="s">
        <v>873</v>
      </c>
      <c r="AY805" s="18" t="s">
        <v>928</v>
      </c>
      <c r="BE805" s="151">
        <f>IF(N805="základní",J805,0)</f>
        <v>0</v>
      </c>
      <c r="BF805" s="151">
        <f>IF(N805="snížená",J805,0)</f>
        <v>0</v>
      </c>
      <c r="BG805" s="151">
        <f>IF(N805="zákl. přenesená",J805,0)</f>
        <v>0</v>
      </c>
      <c r="BH805" s="151">
        <f>IF(N805="sníž. přenesená",J805,0)</f>
        <v>0</v>
      </c>
      <c r="BI805" s="151">
        <f>IF(N805="nulová",J805,0)</f>
        <v>0</v>
      </c>
      <c r="BJ805" s="18" t="s">
        <v>814</v>
      </c>
      <c r="BK805" s="151">
        <f>ROUND(I805*H805,2)</f>
        <v>0</v>
      </c>
      <c r="BL805" s="18" t="s">
        <v>1018</v>
      </c>
      <c r="BM805" s="18" t="s">
        <v>165</v>
      </c>
    </row>
    <row r="806" spans="2:65" s="11" customFormat="1">
      <c r="B806" s="152"/>
      <c r="D806" s="153" t="s">
        <v>941</v>
      </c>
      <c r="E806" s="154" t="s">
        <v>795</v>
      </c>
      <c r="F806" s="155" t="s">
        <v>79</v>
      </c>
      <c r="H806" s="156" t="s">
        <v>795</v>
      </c>
      <c r="L806" s="152"/>
      <c r="M806" s="157"/>
      <c r="N806" s="158"/>
      <c r="O806" s="158"/>
      <c r="P806" s="158"/>
      <c r="Q806" s="158"/>
      <c r="R806" s="158"/>
      <c r="S806" s="158"/>
      <c r="T806" s="159"/>
      <c r="AT806" s="156" t="s">
        <v>941</v>
      </c>
      <c r="AU806" s="156" t="s">
        <v>873</v>
      </c>
      <c r="AV806" s="11" t="s">
        <v>814</v>
      </c>
      <c r="AW806" s="11" t="s">
        <v>828</v>
      </c>
      <c r="AX806" s="11" t="s">
        <v>865</v>
      </c>
      <c r="AY806" s="156" t="s">
        <v>928</v>
      </c>
    </row>
    <row r="807" spans="2:65" s="12" customFormat="1">
      <c r="B807" s="160"/>
      <c r="D807" s="168" t="s">
        <v>941</v>
      </c>
      <c r="E807" s="176" t="s">
        <v>795</v>
      </c>
      <c r="F807" s="177" t="s">
        <v>166</v>
      </c>
      <c r="H807" s="178">
        <v>3</v>
      </c>
      <c r="L807" s="160"/>
      <c r="M807" s="164"/>
      <c r="N807" s="165"/>
      <c r="O807" s="165"/>
      <c r="P807" s="165"/>
      <c r="Q807" s="165"/>
      <c r="R807" s="165"/>
      <c r="S807" s="165"/>
      <c r="T807" s="166"/>
      <c r="AT807" s="161" t="s">
        <v>941</v>
      </c>
      <c r="AU807" s="161" t="s">
        <v>873</v>
      </c>
      <c r="AV807" s="12" t="s">
        <v>873</v>
      </c>
      <c r="AW807" s="12" t="s">
        <v>828</v>
      </c>
      <c r="AX807" s="12" t="s">
        <v>814</v>
      </c>
      <c r="AY807" s="161" t="s">
        <v>928</v>
      </c>
    </row>
    <row r="808" spans="2:65" s="1" customFormat="1" ht="22.5" customHeight="1">
      <c r="B808" s="140"/>
      <c r="C808" s="179" t="s">
        <v>167</v>
      </c>
      <c r="D808" s="179" t="s">
        <v>978</v>
      </c>
      <c r="E808" s="180" t="s">
        <v>168</v>
      </c>
      <c r="F808" s="181" t="s">
        <v>169</v>
      </c>
      <c r="G808" s="182" t="s">
        <v>1014</v>
      </c>
      <c r="H808" s="183">
        <v>3</v>
      </c>
      <c r="I808" s="184"/>
      <c r="J808" s="184">
        <f>ROUND(I808*H808,2)</f>
        <v>0</v>
      </c>
      <c r="K808" s="181" t="s">
        <v>939</v>
      </c>
      <c r="L808" s="185"/>
      <c r="M808" s="186" t="s">
        <v>795</v>
      </c>
      <c r="N808" s="187" t="s">
        <v>836</v>
      </c>
      <c r="O808" s="149">
        <v>0</v>
      </c>
      <c r="P808" s="149">
        <f>O808*H808</f>
        <v>0</v>
      </c>
      <c r="Q808" s="149">
        <v>8.0000000000000004E-4</v>
      </c>
      <c r="R808" s="149">
        <f>Q808*H808</f>
        <v>2.4000000000000002E-3</v>
      </c>
      <c r="S808" s="149">
        <v>0</v>
      </c>
      <c r="T808" s="150">
        <f>S808*H808</f>
        <v>0</v>
      </c>
      <c r="AR808" s="18" t="s">
        <v>1133</v>
      </c>
      <c r="AT808" s="18" t="s">
        <v>978</v>
      </c>
      <c r="AU808" s="18" t="s">
        <v>873</v>
      </c>
      <c r="AY808" s="18" t="s">
        <v>928</v>
      </c>
      <c r="BE808" s="151">
        <f>IF(N808="základní",J808,0)</f>
        <v>0</v>
      </c>
      <c r="BF808" s="151">
        <f>IF(N808="snížená",J808,0)</f>
        <v>0</v>
      </c>
      <c r="BG808" s="151">
        <f>IF(N808="zákl. přenesená",J808,0)</f>
        <v>0</v>
      </c>
      <c r="BH808" s="151">
        <f>IF(N808="sníž. přenesená",J808,0)</f>
        <v>0</v>
      </c>
      <c r="BI808" s="151">
        <f>IF(N808="nulová",J808,0)</f>
        <v>0</v>
      </c>
      <c r="BJ808" s="18" t="s">
        <v>814</v>
      </c>
      <c r="BK808" s="151">
        <f>ROUND(I808*H808,2)</f>
        <v>0</v>
      </c>
      <c r="BL808" s="18" t="s">
        <v>1018</v>
      </c>
      <c r="BM808" s="18" t="s">
        <v>170</v>
      </c>
    </row>
    <row r="809" spans="2:65" s="11" customFormat="1">
      <c r="B809" s="152"/>
      <c r="D809" s="153" t="s">
        <v>941</v>
      </c>
      <c r="E809" s="154" t="s">
        <v>795</v>
      </c>
      <c r="F809" s="155" t="s">
        <v>79</v>
      </c>
      <c r="H809" s="156" t="s">
        <v>795</v>
      </c>
      <c r="L809" s="152"/>
      <c r="M809" s="157"/>
      <c r="N809" s="158"/>
      <c r="O809" s="158"/>
      <c r="P809" s="158"/>
      <c r="Q809" s="158"/>
      <c r="R809" s="158"/>
      <c r="S809" s="158"/>
      <c r="T809" s="159"/>
      <c r="AT809" s="156" t="s">
        <v>941</v>
      </c>
      <c r="AU809" s="156" t="s">
        <v>873</v>
      </c>
      <c r="AV809" s="11" t="s">
        <v>814</v>
      </c>
      <c r="AW809" s="11" t="s">
        <v>828</v>
      </c>
      <c r="AX809" s="11" t="s">
        <v>865</v>
      </c>
      <c r="AY809" s="156" t="s">
        <v>928</v>
      </c>
    </row>
    <row r="810" spans="2:65" s="12" customFormat="1">
      <c r="B810" s="160"/>
      <c r="D810" s="168" t="s">
        <v>941</v>
      </c>
      <c r="E810" s="176" t="s">
        <v>795</v>
      </c>
      <c r="F810" s="177" t="s">
        <v>171</v>
      </c>
      <c r="H810" s="178">
        <v>3</v>
      </c>
      <c r="L810" s="160"/>
      <c r="M810" s="164"/>
      <c r="N810" s="165"/>
      <c r="O810" s="165"/>
      <c r="P810" s="165"/>
      <c r="Q810" s="165"/>
      <c r="R810" s="165"/>
      <c r="S810" s="165"/>
      <c r="T810" s="166"/>
      <c r="AT810" s="161" t="s">
        <v>941</v>
      </c>
      <c r="AU810" s="161" t="s">
        <v>873</v>
      </c>
      <c r="AV810" s="12" t="s">
        <v>873</v>
      </c>
      <c r="AW810" s="12" t="s">
        <v>828</v>
      </c>
      <c r="AX810" s="12" t="s">
        <v>814</v>
      </c>
      <c r="AY810" s="161" t="s">
        <v>928</v>
      </c>
    </row>
    <row r="811" spans="2:65" s="1" customFormat="1" ht="31.5" customHeight="1">
      <c r="B811" s="140"/>
      <c r="C811" s="179" t="s">
        <v>172</v>
      </c>
      <c r="D811" s="179" t="s">
        <v>978</v>
      </c>
      <c r="E811" s="180" t="s">
        <v>173</v>
      </c>
      <c r="F811" s="181" t="s">
        <v>174</v>
      </c>
      <c r="G811" s="182" t="s">
        <v>1014</v>
      </c>
      <c r="H811" s="183">
        <v>3</v>
      </c>
      <c r="I811" s="184"/>
      <c r="J811" s="184">
        <f>ROUND(I811*H811,2)</f>
        <v>0</v>
      </c>
      <c r="K811" s="181" t="s">
        <v>939</v>
      </c>
      <c r="L811" s="185"/>
      <c r="M811" s="186" t="s">
        <v>795</v>
      </c>
      <c r="N811" s="187" t="s">
        <v>836</v>
      </c>
      <c r="O811" s="149">
        <v>0</v>
      </c>
      <c r="P811" s="149">
        <f>O811*H811</f>
        <v>0</v>
      </c>
      <c r="Q811" s="149">
        <v>2.5999999999999999E-3</v>
      </c>
      <c r="R811" s="149">
        <f>Q811*H811</f>
        <v>7.7999999999999996E-3</v>
      </c>
      <c r="S811" s="149">
        <v>0</v>
      </c>
      <c r="T811" s="150">
        <f>S811*H811</f>
        <v>0</v>
      </c>
      <c r="AR811" s="18" t="s">
        <v>1133</v>
      </c>
      <c r="AT811" s="18" t="s">
        <v>978</v>
      </c>
      <c r="AU811" s="18" t="s">
        <v>873</v>
      </c>
      <c r="AY811" s="18" t="s">
        <v>928</v>
      </c>
      <c r="BE811" s="151">
        <f>IF(N811="základní",J811,0)</f>
        <v>0</v>
      </c>
      <c r="BF811" s="151">
        <f>IF(N811="snížená",J811,0)</f>
        <v>0</v>
      </c>
      <c r="BG811" s="151">
        <f>IF(N811="zákl. přenesená",J811,0)</f>
        <v>0</v>
      </c>
      <c r="BH811" s="151">
        <f>IF(N811="sníž. přenesená",J811,0)</f>
        <v>0</v>
      </c>
      <c r="BI811" s="151">
        <f>IF(N811="nulová",J811,0)</f>
        <v>0</v>
      </c>
      <c r="BJ811" s="18" t="s">
        <v>814</v>
      </c>
      <c r="BK811" s="151">
        <f>ROUND(I811*H811,2)</f>
        <v>0</v>
      </c>
      <c r="BL811" s="18" t="s">
        <v>1018</v>
      </c>
      <c r="BM811" s="18" t="s">
        <v>175</v>
      </c>
    </row>
    <row r="812" spans="2:65" s="11" customFormat="1">
      <c r="B812" s="152"/>
      <c r="D812" s="153" t="s">
        <v>941</v>
      </c>
      <c r="E812" s="154" t="s">
        <v>795</v>
      </c>
      <c r="F812" s="155" t="s">
        <v>79</v>
      </c>
      <c r="H812" s="156" t="s">
        <v>795</v>
      </c>
      <c r="L812" s="152"/>
      <c r="M812" s="157"/>
      <c r="N812" s="158"/>
      <c r="O812" s="158"/>
      <c r="P812" s="158"/>
      <c r="Q812" s="158"/>
      <c r="R812" s="158"/>
      <c r="S812" s="158"/>
      <c r="T812" s="159"/>
      <c r="AT812" s="156" t="s">
        <v>941</v>
      </c>
      <c r="AU812" s="156" t="s">
        <v>873</v>
      </c>
      <c r="AV812" s="11" t="s">
        <v>814</v>
      </c>
      <c r="AW812" s="11" t="s">
        <v>828</v>
      </c>
      <c r="AX812" s="11" t="s">
        <v>865</v>
      </c>
      <c r="AY812" s="156" t="s">
        <v>928</v>
      </c>
    </row>
    <row r="813" spans="2:65" s="12" customFormat="1">
      <c r="B813" s="160"/>
      <c r="D813" s="168" t="s">
        <v>941</v>
      </c>
      <c r="E813" s="176" t="s">
        <v>795</v>
      </c>
      <c r="F813" s="177" t="s">
        <v>176</v>
      </c>
      <c r="H813" s="178">
        <v>3</v>
      </c>
      <c r="L813" s="160"/>
      <c r="M813" s="164"/>
      <c r="N813" s="165"/>
      <c r="O813" s="165"/>
      <c r="P813" s="165"/>
      <c r="Q813" s="165"/>
      <c r="R813" s="165"/>
      <c r="S813" s="165"/>
      <c r="T813" s="166"/>
      <c r="AT813" s="161" t="s">
        <v>941</v>
      </c>
      <c r="AU813" s="161" t="s">
        <v>873</v>
      </c>
      <c r="AV813" s="12" t="s">
        <v>873</v>
      </c>
      <c r="AW813" s="12" t="s">
        <v>828</v>
      </c>
      <c r="AX813" s="12" t="s">
        <v>814</v>
      </c>
      <c r="AY813" s="161" t="s">
        <v>928</v>
      </c>
    </row>
    <row r="814" spans="2:65" s="1" customFormat="1" ht="31.5" customHeight="1">
      <c r="B814" s="140"/>
      <c r="C814" s="141" t="s">
        <v>177</v>
      </c>
      <c r="D814" s="141" t="s">
        <v>930</v>
      </c>
      <c r="E814" s="142" t="s">
        <v>178</v>
      </c>
      <c r="F814" s="143" t="s">
        <v>179</v>
      </c>
      <c r="G814" s="144" t="s">
        <v>1760</v>
      </c>
      <c r="H814" s="145">
        <v>657.048</v>
      </c>
      <c r="I814" s="146"/>
      <c r="J814" s="146">
        <f>ROUND(I814*H814,2)</f>
        <v>0</v>
      </c>
      <c r="K814" s="143" t="s">
        <v>939</v>
      </c>
      <c r="L814" s="32"/>
      <c r="M814" s="147" t="s">
        <v>795</v>
      </c>
      <c r="N814" s="148" t="s">
        <v>836</v>
      </c>
      <c r="O814" s="149">
        <v>0</v>
      </c>
      <c r="P814" s="149">
        <f>O814*H814</f>
        <v>0</v>
      </c>
      <c r="Q814" s="149">
        <v>0</v>
      </c>
      <c r="R814" s="149">
        <f>Q814*H814</f>
        <v>0</v>
      </c>
      <c r="S814" s="149">
        <v>0</v>
      </c>
      <c r="T814" s="150">
        <f>S814*H814</f>
        <v>0</v>
      </c>
      <c r="AR814" s="18" t="s">
        <v>1018</v>
      </c>
      <c r="AT814" s="18" t="s">
        <v>930</v>
      </c>
      <c r="AU814" s="18" t="s">
        <v>873</v>
      </c>
      <c r="AY814" s="18" t="s">
        <v>928</v>
      </c>
      <c r="BE814" s="151">
        <f>IF(N814="základní",J814,0)</f>
        <v>0</v>
      </c>
      <c r="BF814" s="151">
        <f>IF(N814="snížená",J814,0)</f>
        <v>0</v>
      </c>
      <c r="BG814" s="151">
        <f>IF(N814="zákl. přenesená",J814,0)</f>
        <v>0</v>
      </c>
      <c r="BH814" s="151">
        <f>IF(N814="sníž. přenesená",J814,0)</f>
        <v>0</v>
      </c>
      <c r="BI814" s="151">
        <f>IF(N814="nulová",J814,0)</f>
        <v>0</v>
      </c>
      <c r="BJ814" s="18" t="s">
        <v>814</v>
      </c>
      <c r="BK814" s="151">
        <f>ROUND(I814*H814,2)</f>
        <v>0</v>
      </c>
      <c r="BL814" s="18" t="s">
        <v>1018</v>
      </c>
      <c r="BM814" s="18" t="s">
        <v>180</v>
      </c>
    </row>
    <row r="815" spans="2:65" s="10" customFormat="1" ht="29.85" customHeight="1">
      <c r="B815" s="127"/>
      <c r="D815" s="137" t="s">
        <v>864</v>
      </c>
      <c r="E815" s="138" t="s">
        <v>181</v>
      </c>
      <c r="F815" s="138" t="s">
        <v>182</v>
      </c>
      <c r="J815" s="139">
        <f>BK815</f>
        <v>0</v>
      </c>
      <c r="L815" s="127"/>
      <c r="M815" s="131"/>
      <c r="N815" s="132"/>
      <c r="O815" s="132"/>
      <c r="P815" s="133">
        <f>SUM(P816:P818)</f>
        <v>1.5449999999999999</v>
      </c>
      <c r="Q815" s="132"/>
      <c r="R815" s="133">
        <f>SUM(R816:R818)</f>
        <v>1.7000000000000001E-4</v>
      </c>
      <c r="S815" s="132"/>
      <c r="T815" s="134">
        <f>SUM(T816:T818)</f>
        <v>0.22625000000000001</v>
      </c>
      <c r="AR815" s="128" t="s">
        <v>873</v>
      </c>
      <c r="AT815" s="135" t="s">
        <v>864</v>
      </c>
      <c r="AU815" s="135" t="s">
        <v>814</v>
      </c>
      <c r="AY815" s="128" t="s">
        <v>928</v>
      </c>
      <c r="BK815" s="136">
        <f>SUM(BK816:BK818)</f>
        <v>0</v>
      </c>
    </row>
    <row r="816" spans="2:65" s="1" customFormat="1" ht="22.5" customHeight="1">
      <c r="B816" s="140"/>
      <c r="C816" s="141" t="s">
        <v>183</v>
      </c>
      <c r="D816" s="141" t="s">
        <v>930</v>
      </c>
      <c r="E816" s="142" t="s">
        <v>184</v>
      </c>
      <c r="F816" s="143" t="s">
        <v>185</v>
      </c>
      <c r="G816" s="144" t="s">
        <v>1014</v>
      </c>
      <c r="H816" s="145">
        <v>1</v>
      </c>
      <c r="I816" s="146"/>
      <c r="J816" s="146">
        <f>ROUND(I816*H816,2)</f>
        <v>0</v>
      </c>
      <c r="K816" s="143" t="s">
        <v>939</v>
      </c>
      <c r="L816" s="32"/>
      <c r="M816" s="147" t="s">
        <v>795</v>
      </c>
      <c r="N816" s="148" t="s">
        <v>836</v>
      </c>
      <c r="O816" s="149">
        <v>1.5449999999999999</v>
      </c>
      <c r="P816" s="149">
        <f>O816*H816</f>
        <v>1.5449999999999999</v>
      </c>
      <c r="Q816" s="149">
        <v>1.7000000000000001E-4</v>
      </c>
      <c r="R816" s="149">
        <f>Q816*H816</f>
        <v>1.7000000000000001E-4</v>
      </c>
      <c r="S816" s="149">
        <v>0.22625000000000001</v>
      </c>
      <c r="T816" s="150">
        <f>S816*H816</f>
        <v>0.22625000000000001</v>
      </c>
      <c r="AR816" s="18" t="s">
        <v>1018</v>
      </c>
      <c r="AT816" s="18" t="s">
        <v>930</v>
      </c>
      <c r="AU816" s="18" t="s">
        <v>873</v>
      </c>
      <c r="AY816" s="18" t="s">
        <v>928</v>
      </c>
      <c r="BE816" s="151">
        <f>IF(N816="základní",J816,0)</f>
        <v>0</v>
      </c>
      <c r="BF816" s="151">
        <f>IF(N816="snížená",J816,0)</f>
        <v>0</v>
      </c>
      <c r="BG816" s="151">
        <f>IF(N816="zákl. přenesená",J816,0)</f>
        <v>0</v>
      </c>
      <c r="BH816" s="151">
        <f>IF(N816="sníž. přenesená",J816,0)</f>
        <v>0</v>
      </c>
      <c r="BI816" s="151">
        <f>IF(N816="nulová",J816,0)</f>
        <v>0</v>
      </c>
      <c r="BJ816" s="18" t="s">
        <v>814</v>
      </c>
      <c r="BK816" s="151">
        <f>ROUND(I816*H816,2)</f>
        <v>0</v>
      </c>
      <c r="BL816" s="18" t="s">
        <v>1018</v>
      </c>
      <c r="BM816" s="18" t="s">
        <v>186</v>
      </c>
    </row>
    <row r="817" spans="2:65" s="11" customFormat="1">
      <c r="B817" s="152"/>
      <c r="D817" s="153" t="s">
        <v>941</v>
      </c>
      <c r="E817" s="154" t="s">
        <v>795</v>
      </c>
      <c r="F817" s="155" t="s">
        <v>942</v>
      </c>
      <c r="H817" s="156" t="s">
        <v>795</v>
      </c>
      <c r="L817" s="152"/>
      <c r="M817" s="157"/>
      <c r="N817" s="158"/>
      <c r="O817" s="158"/>
      <c r="P817" s="158"/>
      <c r="Q817" s="158"/>
      <c r="R817" s="158"/>
      <c r="S817" s="158"/>
      <c r="T817" s="159"/>
      <c r="AT817" s="156" t="s">
        <v>941</v>
      </c>
      <c r="AU817" s="156" t="s">
        <v>873</v>
      </c>
      <c r="AV817" s="11" t="s">
        <v>814</v>
      </c>
      <c r="AW817" s="11" t="s">
        <v>828</v>
      </c>
      <c r="AX817" s="11" t="s">
        <v>865</v>
      </c>
      <c r="AY817" s="156" t="s">
        <v>928</v>
      </c>
    </row>
    <row r="818" spans="2:65" s="12" customFormat="1">
      <c r="B818" s="160"/>
      <c r="D818" s="153" t="s">
        <v>941</v>
      </c>
      <c r="E818" s="161" t="s">
        <v>795</v>
      </c>
      <c r="F818" s="162" t="s">
        <v>814</v>
      </c>
      <c r="H818" s="163">
        <v>1</v>
      </c>
      <c r="L818" s="160"/>
      <c r="M818" s="164"/>
      <c r="N818" s="165"/>
      <c r="O818" s="165"/>
      <c r="P818" s="165"/>
      <c r="Q818" s="165"/>
      <c r="R818" s="165"/>
      <c r="S818" s="165"/>
      <c r="T818" s="166"/>
      <c r="AT818" s="161" t="s">
        <v>941</v>
      </c>
      <c r="AU818" s="161" t="s">
        <v>873</v>
      </c>
      <c r="AV818" s="12" t="s">
        <v>873</v>
      </c>
      <c r="AW818" s="12" t="s">
        <v>828</v>
      </c>
      <c r="AX818" s="12" t="s">
        <v>814</v>
      </c>
      <c r="AY818" s="161" t="s">
        <v>928</v>
      </c>
    </row>
    <row r="819" spans="2:65" s="10" customFormat="1" ht="29.85" customHeight="1">
      <c r="B819" s="127"/>
      <c r="D819" s="137" t="s">
        <v>864</v>
      </c>
      <c r="E819" s="138" t="s">
        <v>187</v>
      </c>
      <c r="F819" s="138" t="s">
        <v>188</v>
      </c>
      <c r="J819" s="139">
        <f>BK819</f>
        <v>0</v>
      </c>
      <c r="L819" s="127"/>
      <c r="M819" s="131"/>
      <c r="N819" s="132"/>
      <c r="O819" s="132"/>
      <c r="P819" s="133">
        <f>SUM(P820:P839)</f>
        <v>0</v>
      </c>
      <c r="Q819" s="132"/>
      <c r="R819" s="133">
        <f>SUM(R820:R839)</f>
        <v>1.3500000000000001E-3</v>
      </c>
      <c r="S819" s="132"/>
      <c r="T819" s="134">
        <f>SUM(T820:T839)</f>
        <v>0</v>
      </c>
      <c r="AR819" s="128" t="s">
        <v>873</v>
      </c>
      <c r="AT819" s="135" t="s">
        <v>864</v>
      </c>
      <c r="AU819" s="135" t="s">
        <v>814</v>
      </c>
      <c r="AY819" s="128" t="s">
        <v>928</v>
      </c>
      <c r="BK819" s="136">
        <f>SUM(BK820:BK839)</f>
        <v>0</v>
      </c>
    </row>
    <row r="820" spans="2:65" s="1" customFormat="1" ht="22.5" customHeight="1">
      <c r="B820" s="140"/>
      <c r="C820" s="141" t="s">
        <v>189</v>
      </c>
      <c r="D820" s="141" t="s">
        <v>930</v>
      </c>
      <c r="E820" s="142" t="s">
        <v>190</v>
      </c>
      <c r="F820" s="143" t="s">
        <v>191</v>
      </c>
      <c r="G820" s="144" t="s">
        <v>933</v>
      </c>
      <c r="H820" s="145">
        <v>1</v>
      </c>
      <c r="I820" s="146"/>
      <c r="J820" s="146">
        <f>ROUND(I820*H820,2)</f>
        <v>0</v>
      </c>
      <c r="K820" s="143" t="s">
        <v>795</v>
      </c>
      <c r="L820" s="32"/>
      <c r="M820" s="147" t="s">
        <v>795</v>
      </c>
      <c r="N820" s="148" t="s">
        <v>836</v>
      </c>
      <c r="O820" s="149">
        <v>0</v>
      </c>
      <c r="P820" s="149">
        <f>O820*H820</f>
        <v>0</v>
      </c>
      <c r="Q820" s="149">
        <v>0</v>
      </c>
      <c r="R820" s="149">
        <f>Q820*H820</f>
        <v>0</v>
      </c>
      <c r="S820" s="149">
        <v>0</v>
      </c>
      <c r="T820" s="150">
        <f>S820*H820</f>
        <v>0</v>
      </c>
      <c r="AR820" s="18" t="s">
        <v>1018</v>
      </c>
      <c r="AT820" s="18" t="s">
        <v>930</v>
      </c>
      <c r="AU820" s="18" t="s">
        <v>873</v>
      </c>
      <c r="AY820" s="18" t="s">
        <v>928</v>
      </c>
      <c r="BE820" s="151">
        <f>IF(N820="základní",J820,0)</f>
        <v>0</v>
      </c>
      <c r="BF820" s="151">
        <f>IF(N820="snížená",J820,0)</f>
        <v>0</v>
      </c>
      <c r="BG820" s="151">
        <f>IF(N820="zákl. přenesená",J820,0)</f>
        <v>0</v>
      </c>
      <c r="BH820" s="151">
        <f>IF(N820="sníž. přenesená",J820,0)</f>
        <v>0</v>
      </c>
      <c r="BI820" s="151">
        <f>IF(N820="nulová",J820,0)</f>
        <v>0</v>
      </c>
      <c r="BJ820" s="18" t="s">
        <v>814</v>
      </c>
      <c r="BK820" s="151">
        <f>ROUND(I820*H820,2)</f>
        <v>0</v>
      </c>
      <c r="BL820" s="18" t="s">
        <v>1018</v>
      </c>
      <c r="BM820" s="18" t="s">
        <v>192</v>
      </c>
    </row>
    <row r="821" spans="2:65" s="1" customFormat="1" ht="22.5" customHeight="1">
      <c r="B821" s="140"/>
      <c r="C821" s="141" t="s">
        <v>193</v>
      </c>
      <c r="D821" s="141" t="s">
        <v>930</v>
      </c>
      <c r="E821" s="142" t="s">
        <v>194</v>
      </c>
      <c r="F821" s="143" t="s">
        <v>195</v>
      </c>
      <c r="G821" s="144" t="s">
        <v>1427</v>
      </c>
      <c r="H821" s="145">
        <v>1</v>
      </c>
      <c r="I821" s="146"/>
      <c r="J821" s="146">
        <f>ROUND(I821*H821,2)</f>
        <v>0</v>
      </c>
      <c r="K821" s="143" t="s">
        <v>795</v>
      </c>
      <c r="L821" s="32"/>
      <c r="M821" s="147" t="s">
        <v>795</v>
      </c>
      <c r="N821" s="148" t="s">
        <v>836</v>
      </c>
      <c r="O821" s="149">
        <v>0</v>
      </c>
      <c r="P821" s="149">
        <f>O821*H821</f>
        <v>0</v>
      </c>
      <c r="Q821" s="149">
        <v>0</v>
      </c>
      <c r="R821" s="149">
        <f>Q821*H821</f>
        <v>0</v>
      </c>
      <c r="S821" s="149">
        <v>0</v>
      </c>
      <c r="T821" s="150">
        <f>S821*H821</f>
        <v>0</v>
      </c>
      <c r="AR821" s="18" t="s">
        <v>1018</v>
      </c>
      <c r="AT821" s="18" t="s">
        <v>930</v>
      </c>
      <c r="AU821" s="18" t="s">
        <v>873</v>
      </c>
      <c r="AY821" s="18" t="s">
        <v>928</v>
      </c>
      <c r="BE821" s="151">
        <f>IF(N821="základní",J821,0)</f>
        <v>0</v>
      </c>
      <c r="BF821" s="151">
        <f>IF(N821="snížená",J821,0)</f>
        <v>0</v>
      </c>
      <c r="BG821" s="151">
        <f>IF(N821="zákl. přenesená",J821,0)</f>
        <v>0</v>
      </c>
      <c r="BH821" s="151">
        <f>IF(N821="sníž. přenesená",J821,0)</f>
        <v>0</v>
      </c>
      <c r="BI821" s="151">
        <f>IF(N821="nulová",J821,0)</f>
        <v>0</v>
      </c>
      <c r="BJ821" s="18" t="s">
        <v>814</v>
      </c>
      <c r="BK821" s="151">
        <f>ROUND(I821*H821,2)</f>
        <v>0</v>
      </c>
      <c r="BL821" s="18" t="s">
        <v>1018</v>
      </c>
      <c r="BM821" s="18" t="s">
        <v>196</v>
      </c>
    </row>
    <row r="822" spans="2:65" s="11" customFormat="1">
      <c r="B822" s="152"/>
      <c r="D822" s="153" t="s">
        <v>941</v>
      </c>
      <c r="E822" s="154" t="s">
        <v>795</v>
      </c>
      <c r="F822" s="155" t="s">
        <v>79</v>
      </c>
      <c r="H822" s="156" t="s">
        <v>795</v>
      </c>
      <c r="L822" s="152"/>
      <c r="M822" s="157"/>
      <c r="N822" s="158"/>
      <c r="O822" s="158"/>
      <c r="P822" s="158"/>
      <c r="Q822" s="158"/>
      <c r="R822" s="158"/>
      <c r="S822" s="158"/>
      <c r="T822" s="159"/>
      <c r="AT822" s="156" t="s">
        <v>941</v>
      </c>
      <c r="AU822" s="156" t="s">
        <v>873</v>
      </c>
      <c r="AV822" s="11" t="s">
        <v>814</v>
      </c>
      <c r="AW822" s="11" t="s">
        <v>828</v>
      </c>
      <c r="AX822" s="11" t="s">
        <v>865</v>
      </c>
      <c r="AY822" s="156" t="s">
        <v>928</v>
      </c>
    </row>
    <row r="823" spans="2:65" s="12" customFormat="1">
      <c r="B823" s="160"/>
      <c r="D823" s="168" t="s">
        <v>941</v>
      </c>
      <c r="E823" s="176" t="s">
        <v>795</v>
      </c>
      <c r="F823" s="177" t="s">
        <v>197</v>
      </c>
      <c r="H823" s="178">
        <v>1</v>
      </c>
      <c r="L823" s="160"/>
      <c r="M823" s="164"/>
      <c r="N823" s="165"/>
      <c r="O823" s="165"/>
      <c r="P823" s="165"/>
      <c r="Q823" s="165"/>
      <c r="R823" s="165"/>
      <c r="S823" s="165"/>
      <c r="T823" s="166"/>
      <c r="AT823" s="161" t="s">
        <v>941</v>
      </c>
      <c r="AU823" s="161" t="s">
        <v>873</v>
      </c>
      <c r="AV823" s="12" t="s">
        <v>873</v>
      </c>
      <c r="AW823" s="12" t="s">
        <v>828</v>
      </c>
      <c r="AX823" s="12" t="s">
        <v>814</v>
      </c>
      <c r="AY823" s="161" t="s">
        <v>928</v>
      </c>
    </row>
    <row r="824" spans="2:65" s="1" customFormat="1" ht="22.5" customHeight="1">
      <c r="B824" s="140"/>
      <c r="C824" s="141" t="s">
        <v>198</v>
      </c>
      <c r="D824" s="141" t="s">
        <v>930</v>
      </c>
      <c r="E824" s="142" t="s">
        <v>199</v>
      </c>
      <c r="F824" s="143" t="s">
        <v>200</v>
      </c>
      <c r="G824" s="144" t="s">
        <v>1427</v>
      </c>
      <c r="H824" s="145">
        <v>3</v>
      </c>
      <c r="I824" s="146"/>
      <c r="J824" s="146">
        <f>ROUND(I824*H824,2)</f>
        <v>0</v>
      </c>
      <c r="K824" s="143" t="s">
        <v>795</v>
      </c>
      <c r="L824" s="32"/>
      <c r="M824" s="147" t="s">
        <v>795</v>
      </c>
      <c r="N824" s="148" t="s">
        <v>836</v>
      </c>
      <c r="O824" s="149">
        <v>0</v>
      </c>
      <c r="P824" s="149">
        <f>O824*H824</f>
        <v>0</v>
      </c>
      <c r="Q824" s="149">
        <v>0</v>
      </c>
      <c r="R824" s="149">
        <f>Q824*H824</f>
        <v>0</v>
      </c>
      <c r="S824" s="149">
        <v>0</v>
      </c>
      <c r="T824" s="150">
        <f>S824*H824</f>
        <v>0</v>
      </c>
      <c r="AR824" s="18" t="s">
        <v>1018</v>
      </c>
      <c r="AT824" s="18" t="s">
        <v>930</v>
      </c>
      <c r="AU824" s="18" t="s">
        <v>873</v>
      </c>
      <c r="AY824" s="18" t="s">
        <v>928</v>
      </c>
      <c r="BE824" s="151">
        <f>IF(N824="základní",J824,0)</f>
        <v>0</v>
      </c>
      <c r="BF824" s="151">
        <f>IF(N824="snížená",J824,0)</f>
        <v>0</v>
      </c>
      <c r="BG824" s="151">
        <f>IF(N824="zákl. přenesená",J824,0)</f>
        <v>0</v>
      </c>
      <c r="BH824" s="151">
        <f>IF(N824="sníž. přenesená",J824,0)</f>
        <v>0</v>
      </c>
      <c r="BI824" s="151">
        <f>IF(N824="nulová",J824,0)</f>
        <v>0</v>
      </c>
      <c r="BJ824" s="18" t="s">
        <v>814</v>
      </c>
      <c r="BK824" s="151">
        <f>ROUND(I824*H824,2)</f>
        <v>0</v>
      </c>
      <c r="BL824" s="18" t="s">
        <v>1018</v>
      </c>
      <c r="BM824" s="18" t="s">
        <v>201</v>
      </c>
    </row>
    <row r="825" spans="2:65" s="11" customFormat="1">
      <c r="B825" s="152"/>
      <c r="D825" s="153" t="s">
        <v>941</v>
      </c>
      <c r="E825" s="154" t="s">
        <v>795</v>
      </c>
      <c r="F825" s="155" t="s">
        <v>79</v>
      </c>
      <c r="H825" s="156" t="s">
        <v>795</v>
      </c>
      <c r="L825" s="152"/>
      <c r="M825" s="157"/>
      <c r="N825" s="158"/>
      <c r="O825" s="158"/>
      <c r="P825" s="158"/>
      <c r="Q825" s="158"/>
      <c r="R825" s="158"/>
      <c r="S825" s="158"/>
      <c r="T825" s="159"/>
      <c r="AT825" s="156" t="s">
        <v>941</v>
      </c>
      <c r="AU825" s="156" t="s">
        <v>873</v>
      </c>
      <c r="AV825" s="11" t="s">
        <v>814</v>
      </c>
      <c r="AW825" s="11" t="s">
        <v>828</v>
      </c>
      <c r="AX825" s="11" t="s">
        <v>865</v>
      </c>
      <c r="AY825" s="156" t="s">
        <v>928</v>
      </c>
    </row>
    <row r="826" spans="2:65" s="12" customFormat="1">
      <c r="B826" s="160"/>
      <c r="D826" s="168" t="s">
        <v>941</v>
      </c>
      <c r="E826" s="176" t="s">
        <v>795</v>
      </c>
      <c r="F826" s="177" t="s">
        <v>949</v>
      </c>
      <c r="H826" s="178">
        <v>3</v>
      </c>
      <c r="L826" s="160"/>
      <c r="M826" s="164"/>
      <c r="N826" s="165"/>
      <c r="O826" s="165"/>
      <c r="P826" s="165"/>
      <c r="Q826" s="165"/>
      <c r="R826" s="165"/>
      <c r="S826" s="165"/>
      <c r="T826" s="166"/>
      <c r="AT826" s="161" t="s">
        <v>941</v>
      </c>
      <c r="AU826" s="161" t="s">
        <v>873</v>
      </c>
      <c r="AV826" s="12" t="s">
        <v>873</v>
      </c>
      <c r="AW826" s="12" t="s">
        <v>828</v>
      </c>
      <c r="AX826" s="12" t="s">
        <v>814</v>
      </c>
      <c r="AY826" s="161" t="s">
        <v>928</v>
      </c>
    </row>
    <row r="827" spans="2:65" s="1" customFormat="1" ht="22.5" customHeight="1">
      <c r="B827" s="140"/>
      <c r="C827" s="141" t="s">
        <v>202</v>
      </c>
      <c r="D827" s="141" t="s">
        <v>930</v>
      </c>
      <c r="E827" s="142" t="s">
        <v>203</v>
      </c>
      <c r="F827" s="143" t="s">
        <v>204</v>
      </c>
      <c r="G827" s="144" t="s">
        <v>1427</v>
      </c>
      <c r="H827" s="145">
        <v>3</v>
      </c>
      <c r="I827" s="146"/>
      <c r="J827" s="146">
        <f>ROUND(I827*H827,2)</f>
        <v>0</v>
      </c>
      <c r="K827" s="143" t="s">
        <v>795</v>
      </c>
      <c r="L827" s="32"/>
      <c r="M827" s="147" t="s">
        <v>795</v>
      </c>
      <c r="N827" s="148" t="s">
        <v>836</v>
      </c>
      <c r="O827" s="149">
        <v>0</v>
      </c>
      <c r="P827" s="149">
        <f>O827*H827</f>
        <v>0</v>
      </c>
      <c r="Q827" s="149">
        <v>0</v>
      </c>
      <c r="R827" s="149">
        <f>Q827*H827</f>
        <v>0</v>
      </c>
      <c r="S827" s="149">
        <v>0</v>
      </c>
      <c r="T827" s="150">
        <f>S827*H827</f>
        <v>0</v>
      </c>
      <c r="AR827" s="18" t="s">
        <v>1018</v>
      </c>
      <c r="AT827" s="18" t="s">
        <v>930</v>
      </c>
      <c r="AU827" s="18" t="s">
        <v>873</v>
      </c>
      <c r="AY827" s="18" t="s">
        <v>928</v>
      </c>
      <c r="BE827" s="151">
        <f>IF(N827="základní",J827,0)</f>
        <v>0</v>
      </c>
      <c r="BF827" s="151">
        <f>IF(N827="snížená",J827,0)</f>
        <v>0</v>
      </c>
      <c r="BG827" s="151">
        <f>IF(N827="zákl. přenesená",J827,0)</f>
        <v>0</v>
      </c>
      <c r="BH827" s="151">
        <f>IF(N827="sníž. přenesená",J827,0)</f>
        <v>0</v>
      </c>
      <c r="BI827" s="151">
        <f>IF(N827="nulová",J827,0)</f>
        <v>0</v>
      </c>
      <c r="BJ827" s="18" t="s">
        <v>814</v>
      </c>
      <c r="BK827" s="151">
        <f>ROUND(I827*H827,2)</f>
        <v>0</v>
      </c>
      <c r="BL827" s="18" t="s">
        <v>1018</v>
      </c>
      <c r="BM827" s="18" t="s">
        <v>205</v>
      </c>
    </row>
    <row r="828" spans="2:65" s="11" customFormat="1">
      <c r="B828" s="152"/>
      <c r="D828" s="153" t="s">
        <v>941</v>
      </c>
      <c r="E828" s="154" t="s">
        <v>795</v>
      </c>
      <c r="F828" s="155" t="s">
        <v>79</v>
      </c>
      <c r="H828" s="156" t="s">
        <v>795</v>
      </c>
      <c r="L828" s="152"/>
      <c r="M828" s="157"/>
      <c r="N828" s="158"/>
      <c r="O828" s="158"/>
      <c r="P828" s="158"/>
      <c r="Q828" s="158"/>
      <c r="R828" s="158"/>
      <c r="S828" s="158"/>
      <c r="T828" s="159"/>
      <c r="AT828" s="156" t="s">
        <v>941</v>
      </c>
      <c r="AU828" s="156" t="s">
        <v>873</v>
      </c>
      <c r="AV828" s="11" t="s">
        <v>814</v>
      </c>
      <c r="AW828" s="11" t="s">
        <v>828</v>
      </c>
      <c r="AX828" s="11" t="s">
        <v>865</v>
      </c>
      <c r="AY828" s="156" t="s">
        <v>928</v>
      </c>
    </row>
    <row r="829" spans="2:65" s="12" customFormat="1">
      <c r="B829" s="160"/>
      <c r="D829" s="168" t="s">
        <v>941</v>
      </c>
      <c r="E829" s="176" t="s">
        <v>795</v>
      </c>
      <c r="F829" s="177" t="s">
        <v>949</v>
      </c>
      <c r="H829" s="178">
        <v>3</v>
      </c>
      <c r="L829" s="160"/>
      <c r="M829" s="164"/>
      <c r="N829" s="165"/>
      <c r="O829" s="165"/>
      <c r="P829" s="165"/>
      <c r="Q829" s="165"/>
      <c r="R829" s="165"/>
      <c r="S829" s="165"/>
      <c r="T829" s="166"/>
      <c r="AT829" s="161" t="s">
        <v>941</v>
      </c>
      <c r="AU829" s="161" t="s">
        <v>873</v>
      </c>
      <c r="AV829" s="12" t="s">
        <v>873</v>
      </c>
      <c r="AW829" s="12" t="s">
        <v>828</v>
      </c>
      <c r="AX829" s="12" t="s">
        <v>814</v>
      </c>
      <c r="AY829" s="161" t="s">
        <v>928</v>
      </c>
    </row>
    <row r="830" spans="2:65" s="1" customFormat="1" ht="22.5" customHeight="1">
      <c r="B830" s="140"/>
      <c r="C830" s="141" t="s">
        <v>206</v>
      </c>
      <c r="D830" s="141" t="s">
        <v>930</v>
      </c>
      <c r="E830" s="142" t="s">
        <v>207</v>
      </c>
      <c r="F830" s="143" t="s">
        <v>208</v>
      </c>
      <c r="G830" s="144" t="s">
        <v>1427</v>
      </c>
      <c r="H830" s="145">
        <v>1</v>
      </c>
      <c r="I830" s="146"/>
      <c r="J830" s="146">
        <f>ROUND(I830*H830,2)</f>
        <v>0</v>
      </c>
      <c r="K830" s="143" t="s">
        <v>795</v>
      </c>
      <c r="L830" s="32"/>
      <c r="M830" s="147" t="s">
        <v>795</v>
      </c>
      <c r="N830" s="148" t="s">
        <v>836</v>
      </c>
      <c r="O830" s="149">
        <v>0</v>
      </c>
      <c r="P830" s="149">
        <f>O830*H830</f>
        <v>0</v>
      </c>
      <c r="Q830" s="149">
        <v>0</v>
      </c>
      <c r="R830" s="149">
        <f>Q830*H830</f>
        <v>0</v>
      </c>
      <c r="S830" s="149">
        <v>0</v>
      </c>
      <c r="T830" s="150">
        <f>S830*H830</f>
        <v>0</v>
      </c>
      <c r="AR830" s="18" t="s">
        <v>1018</v>
      </c>
      <c r="AT830" s="18" t="s">
        <v>930</v>
      </c>
      <c r="AU830" s="18" t="s">
        <v>873</v>
      </c>
      <c r="AY830" s="18" t="s">
        <v>928</v>
      </c>
      <c r="BE830" s="151">
        <f>IF(N830="základní",J830,0)</f>
        <v>0</v>
      </c>
      <c r="BF830" s="151">
        <f>IF(N830="snížená",J830,0)</f>
        <v>0</v>
      </c>
      <c r="BG830" s="151">
        <f>IF(N830="zákl. přenesená",J830,0)</f>
        <v>0</v>
      </c>
      <c r="BH830" s="151">
        <f>IF(N830="sníž. přenesená",J830,0)</f>
        <v>0</v>
      </c>
      <c r="BI830" s="151">
        <f>IF(N830="nulová",J830,0)</f>
        <v>0</v>
      </c>
      <c r="BJ830" s="18" t="s">
        <v>814</v>
      </c>
      <c r="BK830" s="151">
        <f>ROUND(I830*H830,2)</f>
        <v>0</v>
      </c>
      <c r="BL830" s="18" t="s">
        <v>1018</v>
      </c>
      <c r="BM830" s="18" t="s">
        <v>209</v>
      </c>
    </row>
    <row r="831" spans="2:65" s="11" customFormat="1">
      <c r="B831" s="152"/>
      <c r="D831" s="153" t="s">
        <v>941</v>
      </c>
      <c r="E831" s="154" t="s">
        <v>795</v>
      </c>
      <c r="F831" s="155" t="s">
        <v>79</v>
      </c>
      <c r="H831" s="156" t="s">
        <v>795</v>
      </c>
      <c r="L831" s="152"/>
      <c r="M831" s="157"/>
      <c r="N831" s="158"/>
      <c r="O831" s="158"/>
      <c r="P831" s="158"/>
      <c r="Q831" s="158"/>
      <c r="R831" s="158"/>
      <c r="S831" s="158"/>
      <c r="T831" s="159"/>
      <c r="AT831" s="156" t="s">
        <v>941</v>
      </c>
      <c r="AU831" s="156" t="s">
        <v>873</v>
      </c>
      <c r="AV831" s="11" t="s">
        <v>814</v>
      </c>
      <c r="AW831" s="11" t="s">
        <v>828</v>
      </c>
      <c r="AX831" s="11" t="s">
        <v>865</v>
      </c>
      <c r="AY831" s="156" t="s">
        <v>928</v>
      </c>
    </row>
    <row r="832" spans="2:65" s="12" customFormat="1">
      <c r="B832" s="160"/>
      <c r="D832" s="168" t="s">
        <v>941</v>
      </c>
      <c r="E832" s="176" t="s">
        <v>795</v>
      </c>
      <c r="F832" s="177" t="s">
        <v>210</v>
      </c>
      <c r="H832" s="178">
        <v>1</v>
      </c>
      <c r="L832" s="160"/>
      <c r="M832" s="164"/>
      <c r="N832" s="165"/>
      <c r="O832" s="165"/>
      <c r="P832" s="165"/>
      <c r="Q832" s="165"/>
      <c r="R832" s="165"/>
      <c r="S832" s="165"/>
      <c r="T832" s="166"/>
      <c r="AT832" s="161" t="s">
        <v>941</v>
      </c>
      <c r="AU832" s="161" t="s">
        <v>873</v>
      </c>
      <c r="AV832" s="12" t="s">
        <v>873</v>
      </c>
      <c r="AW832" s="12" t="s">
        <v>828</v>
      </c>
      <c r="AX832" s="12" t="s">
        <v>814</v>
      </c>
      <c r="AY832" s="161" t="s">
        <v>928</v>
      </c>
    </row>
    <row r="833" spans="2:65" s="1" customFormat="1" ht="22.5" customHeight="1">
      <c r="B833" s="140"/>
      <c r="C833" s="141" t="s">
        <v>211</v>
      </c>
      <c r="D833" s="141" t="s">
        <v>930</v>
      </c>
      <c r="E833" s="142" t="s">
        <v>212</v>
      </c>
      <c r="F833" s="143" t="s">
        <v>213</v>
      </c>
      <c r="G833" s="144" t="s">
        <v>1427</v>
      </c>
      <c r="H833" s="145">
        <v>1</v>
      </c>
      <c r="I833" s="146"/>
      <c r="J833" s="146">
        <f>ROUND(I833*H833,2)</f>
        <v>0</v>
      </c>
      <c r="K833" s="143" t="s">
        <v>795</v>
      </c>
      <c r="L833" s="32"/>
      <c r="M833" s="147" t="s">
        <v>795</v>
      </c>
      <c r="N833" s="148" t="s">
        <v>836</v>
      </c>
      <c r="O833" s="149">
        <v>0</v>
      </c>
      <c r="P833" s="149">
        <f>O833*H833</f>
        <v>0</v>
      </c>
      <c r="Q833" s="149">
        <v>0</v>
      </c>
      <c r="R833" s="149">
        <f>Q833*H833</f>
        <v>0</v>
      </c>
      <c r="S833" s="149">
        <v>0</v>
      </c>
      <c r="T833" s="150">
        <f>S833*H833</f>
        <v>0</v>
      </c>
      <c r="AR833" s="18" t="s">
        <v>1018</v>
      </c>
      <c r="AT833" s="18" t="s">
        <v>930</v>
      </c>
      <c r="AU833" s="18" t="s">
        <v>873</v>
      </c>
      <c r="AY833" s="18" t="s">
        <v>928</v>
      </c>
      <c r="BE833" s="151">
        <f>IF(N833="základní",J833,0)</f>
        <v>0</v>
      </c>
      <c r="BF833" s="151">
        <f>IF(N833="snížená",J833,0)</f>
        <v>0</v>
      </c>
      <c r="BG833" s="151">
        <f>IF(N833="zákl. přenesená",J833,0)</f>
        <v>0</v>
      </c>
      <c r="BH833" s="151">
        <f>IF(N833="sníž. přenesená",J833,0)</f>
        <v>0</v>
      </c>
      <c r="BI833" s="151">
        <f>IF(N833="nulová",J833,0)</f>
        <v>0</v>
      </c>
      <c r="BJ833" s="18" t="s">
        <v>814</v>
      </c>
      <c r="BK833" s="151">
        <f>ROUND(I833*H833,2)</f>
        <v>0</v>
      </c>
      <c r="BL833" s="18" t="s">
        <v>1018</v>
      </c>
      <c r="BM833" s="18" t="s">
        <v>214</v>
      </c>
    </row>
    <row r="834" spans="2:65" s="11" customFormat="1">
      <c r="B834" s="152"/>
      <c r="D834" s="153" t="s">
        <v>941</v>
      </c>
      <c r="E834" s="154" t="s">
        <v>795</v>
      </c>
      <c r="F834" s="155" t="s">
        <v>79</v>
      </c>
      <c r="H834" s="156" t="s">
        <v>795</v>
      </c>
      <c r="L834" s="152"/>
      <c r="M834" s="157"/>
      <c r="N834" s="158"/>
      <c r="O834" s="158"/>
      <c r="P834" s="158"/>
      <c r="Q834" s="158"/>
      <c r="R834" s="158"/>
      <c r="S834" s="158"/>
      <c r="T834" s="159"/>
      <c r="AT834" s="156" t="s">
        <v>941</v>
      </c>
      <c r="AU834" s="156" t="s">
        <v>873</v>
      </c>
      <c r="AV834" s="11" t="s">
        <v>814</v>
      </c>
      <c r="AW834" s="11" t="s">
        <v>828</v>
      </c>
      <c r="AX834" s="11" t="s">
        <v>865</v>
      </c>
      <c r="AY834" s="156" t="s">
        <v>928</v>
      </c>
    </row>
    <row r="835" spans="2:65" s="12" customFormat="1">
      <c r="B835" s="160"/>
      <c r="D835" s="168" t="s">
        <v>941</v>
      </c>
      <c r="E835" s="176" t="s">
        <v>795</v>
      </c>
      <c r="F835" s="177" t="s">
        <v>215</v>
      </c>
      <c r="H835" s="178">
        <v>1</v>
      </c>
      <c r="L835" s="160"/>
      <c r="M835" s="164"/>
      <c r="N835" s="165"/>
      <c r="O835" s="165"/>
      <c r="P835" s="165"/>
      <c r="Q835" s="165"/>
      <c r="R835" s="165"/>
      <c r="S835" s="165"/>
      <c r="T835" s="166"/>
      <c r="AT835" s="161" t="s">
        <v>941</v>
      </c>
      <c r="AU835" s="161" t="s">
        <v>873</v>
      </c>
      <c r="AV835" s="12" t="s">
        <v>873</v>
      </c>
      <c r="AW835" s="12" t="s">
        <v>828</v>
      </c>
      <c r="AX835" s="12" t="s">
        <v>814</v>
      </c>
      <c r="AY835" s="161" t="s">
        <v>928</v>
      </c>
    </row>
    <row r="836" spans="2:65" s="1" customFormat="1" ht="22.5" customHeight="1">
      <c r="B836" s="140"/>
      <c r="C836" s="141" t="s">
        <v>216</v>
      </c>
      <c r="D836" s="141" t="s">
        <v>930</v>
      </c>
      <c r="E836" s="142" t="s">
        <v>217</v>
      </c>
      <c r="F836" s="143" t="s">
        <v>218</v>
      </c>
      <c r="G836" s="144" t="s">
        <v>1427</v>
      </c>
      <c r="H836" s="145">
        <v>3</v>
      </c>
      <c r="I836" s="146"/>
      <c r="J836" s="146">
        <f>ROUND(I836*H836,2)</f>
        <v>0</v>
      </c>
      <c r="K836" s="143" t="s">
        <v>795</v>
      </c>
      <c r="L836" s="32"/>
      <c r="M836" s="147" t="s">
        <v>795</v>
      </c>
      <c r="N836" s="148" t="s">
        <v>836</v>
      </c>
      <c r="O836" s="149">
        <v>0</v>
      </c>
      <c r="P836" s="149">
        <f>O836*H836</f>
        <v>0</v>
      </c>
      <c r="Q836" s="149">
        <v>0</v>
      </c>
      <c r="R836" s="149">
        <f>Q836*H836</f>
        <v>0</v>
      </c>
      <c r="S836" s="149">
        <v>0</v>
      </c>
      <c r="T836" s="150">
        <f>S836*H836</f>
        <v>0</v>
      </c>
      <c r="AR836" s="18" t="s">
        <v>1018</v>
      </c>
      <c r="AT836" s="18" t="s">
        <v>930</v>
      </c>
      <c r="AU836" s="18" t="s">
        <v>873</v>
      </c>
      <c r="AY836" s="18" t="s">
        <v>928</v>
      </c>
      <c r="BE836" s="151">
        <f>IF(N836="základní",J836,0)</f>
        <v>0</v>
      </c>
      <c r="BF836" s="151">
        <f>IF(N836="snížená",J836,0)</f>
        <v>0</v>
      </c>
      <c r="BG836" s="151">
        <f>IF(N836="zákl. přenesená",J836,0)</f>
        <v>0</v>
      </c>
      <c r="BH836" s="151">
        <f>IF(N836="sníž. přenesená",J836,0)</f>
        <v>0</v>
      </c>
      <c r="BI836" s="151">
        <f>IF(N836="nulová",J836,0)</f>
        <v>0</v>
      </c>
      <c r="BJ836" s="18" t="s">
        <v>814</v>
      </c>
      <c r="BK836" s="151">
        <f>ROUND(I836*H836,2)</f>
        <v>0</v>
      </c>
      <c r="BL836" s="18" t="s">
        <v>1018</v>
      </c>
      <c r="BM836" s="18" t="s">
        <v>219</v>
      </c>
    </row>
    <row r="837" spans="2:65" s="1" customFormat="1" ht="31.5" customHeight="1">
      <c r="B837" s="140"/>
      <c r="C837" s="179" t="s">
        <v>220</v>
      </c>
      <c r="D837" s="179" t="s">
        <v>978</v>
      </c>
      <c r="E837" s="180" t="s">
        <v>221</v>
      </c>
      <c r="F837" s="181" t="s">
        <v>222</v>
      </c>
      <c r="G837" s="182" t="s">
        <v>1014</v>
      </c>
      <c r="H837" s="183">
        <v>3</v>
      </c>
      <c r="I837" s="184"/>
      <c r="J837" s="184">
        <f>ROUND(I837*H837,2)</f>
        <v>0</v>
      </c>
      <c r="K837" s="181" t="s">
        <v>939</v>
      </c>
      <c r="L837" s="185"/>
      <c r="M837" s="186" t="s">
        <v>795</v>
      </c>
      <c r="N837" s="187" t="s">
        <v>836</v>
      </c>
      <c r="O837" s="149">
        <v>0</v>
      </c>
      <c r="P837" s="149">
        <f>O837*H837</f>
        <v>0</v>
      </c>
      <c r="Q837" s="149">
        <v>4.4999999999999999E-4</v>
      </c>
      <c r="R837" s="149">
        <f>Q837*H837</f>
        <v>1.3500000000000001E-3</v>
      </c>
      <c r="S837" s="149">
        <v>0</v>
      </c>
      <c r="T837" s="150">
        <f>S837*H837</f>
        <v>0</v>
      </c>
      <c r="AR837" s="18" t="s">
        <v>1133</v>
      </c>
      <c r="AT837" s="18" t="s">
        <v>978</v>
      </c>
      <c r="AU837" s="18" t="s">
        <v>873</v>
      </c>
      <c r="AY837" s="18" t="s">
        <v>928</v>
      </c>
      <c r="BE837" s="151">
        <f>IF(N837="základní",J837,0)</f>
        <v>0</v>
      </c>
      <c r="BF837" s="151">
        <f>IF(N837="snížená",J837,0)</f>
        <v>0</v>
      </c>
      <c r="BG837" s="151">
        <f>IF(N837="zákl. přenesená",J837,0)</f>
        <v>0</v>
      </c>
      <c r="BH837" s="151">
        <f>IF(N837="sníž. přenesená",J837,0)</f>
        <v>0</v>
      </c>
      <c r="BI837" s="151">
        <f>IF(N837="nulová",J837,0)</f>
        <v>0</v>
      </c>
      <c r="BJ837" s="18" t="s">
        <v>814</v>
      </c>
      <c r="BK837" s="151">
        <f>ROUND(I837*H837,2)</f>
        <v>0</v>
      </c>
      <c r="BL837" s="18" t="s">
        <v>1018</v>
      </c>
      <c r="BM837" s="18" t="s">
        <v>223</v>
      </c>
    </row>
    <row r="838" spans="2:65" s="11" customFormat="1">
      <c r="B838" s="152"/>
      <c r="D838" s="153" t="s">
        <v>941</v>
      </c>
      <c r="E838" s="154" t="s">
        <v>795</v>
      </c>
      <c r="F838" s="155" t="s">
        <v>79</v>
      </c>
      <c r="H838" s="156" t="s">
        <v>795</v>
      </c>
      <c r="L838" s="152"/>
      <c r="M838" s="157"/>
      <c r="N838" s="158"/>
      <c r="O838" s="158"/>
      <c r="P838" s="158"/>
      <c r="Q838" s="158"/>
      <c r="R838" s="158"/>
      <c r="S838" s="158"/>
      <c r="T838" s="159"/>
      <c r="AT838" s="156" t="s">
        <v>941</v>
      </c>
      <c r="AU838" s="156" t="s">
        <v>873</v>
      </c>
      <c r="AV838" s="11" t="s">
        <v>814</v>
      </c>
      <c r="AW838" s="11" t="s">
        <v>828</v>
      </c>
      <c r="AX838" s="11" t="s">
        <v>865</v>
      </c>
      <c r="AY838" s="156" t="s">
        <v>928</v>
      </c>
    </row>
    <row r="839" spans="2:65" s="12" customFormat="1">
      <c r="B839" s="160"/>
      <c r="D839" s="153" t="s">
        <v>941</v>
      </c>
      <c r="E839" s="161" t="s">
        <v>795</v>
      </c>
      <c r="F839" s="162" t="s">
        <v>949</v>
      </c>
      <c r="H839" s="163">
        <v>3</v>
      </c>
      <c r="L839" s="160"/>
      <c r="M839" s="164"/>
      <c r="N839" s="165"/>
      <c r="O839" s="165"/>
      <c r="P839" s="165"/>
      <c r="Q839" s="165"/>
      <c r="R839" s="165"/>
      <c r="S839" s="165"/>
      <c r="T839" s="166"/>
      <c r="AT839" s="161" t="s">
        <v>941</v>
      </c>
      <c r="AU839" s="161" t="s">
        <v>873</v>
      </c>
      <c r="AV839" s="12" t="s">
        <v>873</v>
      </c>
      <c r="AW839" s="12" t="s">
        <v>828</v>
      </c>
      <c r="AX839" s="12" t="s">
        <v>814</v>
      </c>
      <c r="AY839" s="161" t="s">
        <v>928</v>
      </c>
    </row>
    <row r="840" spans="2:65" s="10" customFormat="1" ht="29.85" customHeight="1">
      <c r="B840" s="127"/>
      <c r="D840" s="137" t="s">
        <v>864</v>
      </c>
      <c r="E840" s="138" t="s">
        <v>224</v>
      </c>
      <c r="F840" s="138" t="s">
        <v>225</v>
      </c>
      <c r="J840" s="139">
        <f>BK840</f>
        <v>0</v>
      </c>
      <c r="L840" s="127"/>
      <c r="M840" s="131"/>
      <c r="N840" s="132"/>
      <c r="O840" s="132"/>
      <c r="P840" s="133">
        <f>SUM(P841:P845)</f>
        <v>3.3839999999999999</v>
      </c>
      <c r="Q840" s="132"/>
      <c r="R840" s="133">
        <f>SUM(R841:R845)</f>
        <v>1.8400000000000001E-3</v>
      </c>
      <c r="S840" s="132"/>
      <c r="T840" s="134">
        <f>SUM(T841:T845)</f>
        <v>0</v>
      </c>
      <c r="AR840" s="128" t="s">
        <v>873</v>
      </c>
      <c r="AT840" s="135" t="s">
        <v>864</v>
      </c>
      <c r="AU840" s="135" t="s">
        <v>814</v>
      </c>
      <c r="AY840" s="128" t="s">
        <v>928</v>
      </c>
      <c r="BK840" s="136">
        <f>SUM(BK841:BK845)</f>
        <v>0</v>
      </c>
    </row>
    <row r="841" spans="2:65" s="1" customFormat="1" ht="22.5" customHeight="1">
      <c r="B841" s="140"/>
      <c r="C841" s="141" t="s">
        <v>226</v>
      </c>
      <c r="D841" s="141" t="s">
        <v>930</v>
      </c>
      <c r="E841" s="142" t="s">
        <v>227</v>
      </c>
      <c r="F841" s="143" t="s">
        <v>228</v>
      </c>
      <c r="G841" s="144" t="s">
        <v>1014</v>
      </c>
      <c r="H841" s="145">
        <v>4</v>
      </c>
      <c r="I841" s="146"/>
      <c r="J841" s="146">
        <f>ROUND(I841*H841,2)</f>
        <v>0</v>
      </c>
      <c r="K841" s="143" t="s">
        <v>939</v>
      </c>
      <c r="L841" s="32"/>
      <c r="M841" s="147" t="s">
        <v>795</v>
      </c>
      <c r="N841" s="148" t="s">
        <v>836</v>
      </c>
      <c r="O841" s="149">
        <v>0.84599999999999997</v>
      </c>
      <c r="P841" s="149">
        <f>O841*H841</f>
        <v>3.3839999999999999</v>
      </c>
      <c r="Q841" s="149">
        <v>0</v>
      </c>
      <c r="R841" s="149">
        <f>Q841*H841</f>
        <v>0</v>
      </c>
      <c r="S841" s="149">
        <v>0</v>
      </c>
      <c r="T841" s="150">
        <f>S841*H841</f>
        <v>0</v>
      </c>
      <c r="AR841" s="18" t="s">
        <v>1018</v>
      </c>
      <c r="AT841" s="18" t="s">
        <v>930</v>
      </c>
      <c r="AU841" s="18" t="s">
        <v>873</v>
      </c>
      <c r="AY841" s="18" t="s">
        <v>928</v>
      </c>
      <c r="BE841" s="151">
        <f>IF(N841="základní",J841,0)</f>
        <v>0</v>
      </c>
      <c r="BF841" s="151">
        <f>IF(N841="snížená",J841,0)</f>
        <v>0</v>
      </c>
      <c r="BG841" s="151">
        <f>IF(N841="zákl. přenesená",J841,0)</f>
        <v>0</v>
      </c>
      <c r="BH841" s="151">
        <f>IF(N841="sníž. přenesená",J841,0)</f>
        <v>0</v>
      </c>
      <c r="BI841" s="151">
        <f>IF(N841="nulová",J841,0)</f>
        <v>0</v>
      </c>
      <c r="BJ841" s="18" t="s">
        <v>814</v>
      </c>
      <c r="BK841" s="151">
        <f>ROUND(I841*H841,2)</f>
        <v>0</v>
      </c>
      <c r="BL841" s="18" t="s">
        <v>1018</v>
      </c>
      <c r="BM841" s="18" t="s">
        <v>229</v>
      </c>
    </row>
    <row r="842" spans="2:65" s="11" customFormat="1">
      <c r="B842" s="152"/>
      <c r="D842" s="153" t="s">
        <v>941</v>
      </c>
      <c r="E842" s="154" t="s">
        <v>795</v>
      </c>
      <c r="F842" s="155" t="s">
        <v>79</v>
      </c>
      <c r="H842" s="156" t="s">
        <v>795</v>
      </c>
      <c r="L842" s="152"/>
      <c r="M842" s="157"/>
      <c r="N842" s="158"/>
      <c r="O842" s="158"/>
      <c r="P842" s="158"/>
      <c r="Q842" s="158"/>
      <c r="R842" s="158"/>
      <c r="S842" s="158"/>
      <c r="T842" s="159"/>
      <c r="AT842" s="156" t="s">
        <v>941</v>
      </c>
      <c r="AU842" s="156" t="s">
        <v>873</v>
      </c>
      <c r="AV842" s="11" t="s">
        <v>814</v>
      </c>
      <c r="AW842" s="11" t="s">
        <v>828</v>
      </c>
      <c r="AX842" s="11" t="s">
        <v>865</v>
      </c>
      <c r="AY842" s="156" t="s">
        <v>928</v>
      </c>
    </row>
    <row r="843" spans="2:65" s="12" customFormat="1">
      <c r="B843" s="160"/>
      <c r="D843" s="168" t="s">
        <v>941</v>
      </c>
      <c r="E843" s="176" t="s">
        <v>795</v>
      </c>
      <c r="F843" s="177" t="s">
        <v>230</v>
      </c>
      <c r="H843" s="178">
        <v>4</v>
      </c>
      <c r="L843" s="160"/>
      <c r="M843" s="164"/>
      <c r="N843" s="165"/>
      <c r="O843" s="165"/>
      <c r="P843" s="165"/>
      <c r="Q843" s="165"/>
      <c r="R843" s="165"/>
      <c r="S843" s="165"/>
      <c r="T843" s="166"/>
      <c r="AT843" s="161" t="s">
        <v>941</v>
      </c>
      <c r="AU843" s="161" t="s">
        <v>873</v>
      </c>
      <c r="AV843" s="12" t="s">
        <v>873</v>
      </c>
      <c r="AW843" s="12" t="s">
        <v>828</v>
      </c>
      <c r="AX843" s="12" t="s">
        <v>814</v>
      </c>
      <c r="AY843" s="161" t="s">
        <v>928</v>
      </c>
    </row>
    <row r="844" spans="2:65" s="1" customFormat="1" ht="31.5" customHeight="1">
      <c r="B844" s="140"/>
      <c r="C844" s="179" t="s">
        <v>231</v>
      </c>
      <c r="D844" s="179" t="s">
        <v>978</v>
      </c>
      <c r="E844" s="180" t="s">
        <v>232</v>
      </c>
      <c r="F844" s="181" t="s">
        <v>233</v>
      </c>
      <c r="G844" s="182" t="s">
        <v>1014</v>
      </c>
      <c r="H844" s="183">
        <v>4</v>
      </c>
      <c r="I844" s="184"/>
      <c r="J844" s="184">
        <f>ROUND(I844*H844,2)</f>
        <v>0</v>
      </c>
      <c r="K844" s="181" t="s">
        <v>939</v>
      </c>
      <c r="L844" s="185"/>
      <c r="M844" s="186" t="s">
        <v>795</v>
      </c>
      <c r="N844" s="187" t="s">
        <v>836</v>
      </c>
      <c r="O844" s="149">
        <v>0</v>
      </c>
      <c r="P844" s="149">
        <f>O844*H844</f>
        <v>0</v>
      </c>
      <c r="Q844" s="149">
        <v>4.6000000000000001E-4</v>
      </c>
      <c r="R844" s="149">
        <f>Q844*H844</f>
        <v>1.8400000000000001E-3</v>
      </c>
      <c r="S844" s="149">
        <v>0</v>
      </c>
      <c r="T844" s="150">
        <f>S844*H844</f>
        <v>0</v>
      </c>
      <c r="AR844" s="18" t="s">
        <v>1133</v>
      </c>
      <c r="AT844" s="18" t="s">
        <v>978</v>
      </c>
      <c r="AU844" s="18" t="s">
        <v>873</v>
      </c>
      <c r="AY844" s="18" t="s">
        <v>928</v>
      </c>
      <c r="BE844" s="151">
        <f>IF(N844="základní",J844,0)</f>
        <v>0</v>
      </c>
      <c r="BF844" s="151">
        <f>IF(N844="snížená",J844,0)</f>
        <v>0</v>
      </c>
      <c r="BG844" s="151">
        <f>IF(N844="zákl. přenesená",J844,0)</f>
        <v>0</v>
      </c>
      <c r="BH844" s="151">
        <f>IF(N844="sníž. přenesená",J844,0)</f>
        <v>0</v>
      </c>
      <c r="BI844" s="151">
        <f>IF(N844="nulová",J844,0)</f>
        <v>0</v>
      </c>
      <c r="BJ844" s="18" t="s">
        <v>814</v>
      </c>
      <c r="BK844" s="151">
        <f>ROUND(I844*H844,2)</f>
        <v>0</v>
      </c>
      <c r="BL844" s="18" t="s">
        <v>1018</v>
      </c>
      <c r="BM844" s="18" t="s">
        <v>234</v>
      </c>
    </row>
    <row r="845" spans="2:65" s="1" customFormat="1" ht="31.5" customHeight="1">
      <c r="B845" s="140"/>
      <c r="C845" s="141" t="s">
        <v>235</v>
      </c>
      <c r="D845" s="141" t="s">
        <v>930</v>
      </c>
      <c r="E845" s="142" t="s">
        <v>236</v>
      </c>
      <c r="F845" s="143" t="s">
        <v>237</v>
      </c>
      <c r="G845" s="144" t="s">
        <v>1760</v>
      </c>
      <c r="H845" s="145">
        <v>20.76</v>
      </c>
      <c r="I845" s="146"/>
      <c r="J845" s="146">
        <f>ROUND(I845*H845,2)</f>
        <v>0</v>
      </c>
      <c r="K845" s="143" t="s">
        <v>939</v>
      </c>
      <c r="L845" s="32"/>
      <c r="M845" s="147" t="s">
        <v>795</v>
      </c>
      <c r="N845" s="148" t="s">
        <v>836</v>
      </c>
      <c r="O845" s="149">
        <v>0</v>
      </c>
      <c r="P845" s="149">
        <f>O845*H845</f>
        <v>0</v>
      </c>
      <c r="Q845" s="149">
        <v>0</v>
      </c>
      <c r="R845" s="149">
        <f>Q845*H845</f>
        <v>0</v>
      </c>
      <c r="S845" s="149">
        <v>0</v>
      </c>
      <c r="T845" s="150">
        <f>S845*H845</f>
        <v>0</v>
      </c>
      <c r="AR845" s="18" t="s">
        <v>1018</v>
      </c>
      <c r="AT845" s="18" t="s">
        <v>930</v>
      </c>
      <c r="AU845" s="18" t="s">
        <v>873</v>
      </c>
      <c r="AY845" s="18" t="s">
        <v>928</v>
      </c>
      <c r="BE845" s="151">
        <f>IF(N845="základní",J845,0)</f>
        <v>0</v>
      </c>
      <c r="BF845" s="151">
        <f>IF(N845="snížená",J845,0)</f>
        <v>0</v>
      </c>
      <c r="BG845" s="151">
        <f>IF(N845="zákl. přenesená",J845,0)</f>
        <v>0</v>
      </c>
      <c r="BH845" s="151">
        <f>IF(N845="sníž. přenesená",J845,0)</f>
        <v>0</v>
      </c>
      <c r="BI845" s="151">
        <f>IF(N845="nulová",J845,0)</f>
        <v>0</v>
      </c>
      <c r="BJ845" s="18" t="s">
        <v>814</v>
      </c>
      <c r="BK845" s="151">
        <f>ROUND(I845*H845,2)</f>
        <v>0</v>
      </c>
      <c r="BL845" s="18" t="s">
        <v>1018</v>
      </c>
      <c r="BM845" s="18" t="s">
        <v>238</v>
      </c>
    </row>
    <row r="846" spans="2:65" s="10" customFormat="1" ht="29.85" customHeight="1">
      <c r="B846" s="127"/>
      <c r="D846" s="137" t="s">
        <v>864</v>
      </c>
      <c r="E846" s="138" t="s">
        <v>239</v>
      </c>
      <c r="F846" s="138" t="s">
        <v>240</v>
      </c>
      <c r="J846" s="139">
        <f>BK846</f>
        <v>0</v>
      </c>
      <c r="L846" s="127"/>
      <c r="M846" s="131"/>
      <c r="N846" s="132"/>
      <c r="O846" s="132"/>
      <c r="P846" s="133">
        <f>SUM(P847:P862)</f>
        <v>69.426299999999998</v>
      </c>
      <c r="Q846" s="132"/>
      <c r="R846" s="133">
        <f>SUM(R847:R862)</f>
        <v>0.28558800000000001</v>
      </c>
      <c r="S846" s="132"/>
      <c r="T846" s="134">
        <f>SUM(T847:T862)</f>
        <v>0.109761</v>
      </c>
      <c r="AR846" s="128" t="s">
        <v>873</v>
      </c>
      <c r="AT846" s="135" t="s">
        <v>864</v>
      </c>
      <c r="AU846" s="135" t="s">
        <v>814</v>
      </c>
      <c r="AY846" s="128" t="s">
        <v>928</v>
      </c>
      <c r="BK846" s="136">
        <f>SUM(BK847:BK862)</f>
        <v>0</v>
      </c>
    </row>
    <row r="847" spans="2:65" s="1" customFormat="1" ht="22.5" customHeight="1">
      <c r="B847" s="140"/>
      <c r="C847" s="141" t="s">
        <v>241</v>
      </c>
      <c r="D847" s="141" t="s">
        <v>930</v>
      </c>
      <c r="E847" s="142" t="s">
        <v>242</v>
      </c>
      <c r="F847" s="143" t="s">
        <v>243</v>
      </c>
      <c r="G847" s="144" t="s">
        <v>1049</v>
      </c>
      <c r="H847" s="145">
        <v>49.44</v>
      </c>
      <c r="I847" s="146"/>
      <c r="J847" s="146">
        <f>ROUND(I847*H847,2)</f>
        <v>0</v>
      </c>
      <c r="K847" s="143" t="s">
        <v>939</v>
      </c>
      <c r="L847" s="32"/>
      <c r="M847" s="147" t="s">
        <v>795</v>
      </c>
      <c r="N847" s="148" t="s">
        <v>836</v>
      </c>
      <c r="O847" s="149">
        <v>0.43</v>
      </c>
      <c r="P847" s="149">
        <f>O847*H847</f>
        <v>21.2592</v>
      </c>
      <c r="Q847" s="149">
        <v>0</v>
      </c>
      <c r="R847" s="149">
        <f>Q847*H847</f>
        <v>0</v>
      </c>
      <c r="S847" s="149">
        <v>1.91E-3</v>
      </c>
      <c r="T847" s="150">
        <f>S847*H847</f>
        <v>9.4430399999999998E-2</v>
      </c>
      <c r="AR847" s="18" t="s">
        <v>1018</v>
      </c>
      <c r="AT847" s="18" t="s">
        <v>930</v>
      </c>
      <c r="AU847" s="18" t="s">
        <v>873</v>
      </c>
      <c r="AY847" s="18" t="s">
        <v>928</v>
      </c>
      <c r="BE847" s="151">
        <f>IF(N847="základní",J847,0)</f>
        <v>0</v>
      </c>
      <c r="BF847" s="151">
        <f>IF(N847="snížená",J847,0)</f>
        <v>0</v>
      </c>
      <c r="BG847" s="151">
        <f>IF(N847="zákl. přenesená",J847,0)</f>
        <v>0</v>
      </c>
      <c r="BH847" s="151">
        <f>IF(N847="sníž. přenesená",J847,0)</f>
        <v>0</v>
      </c>
      <c r="BI847" s="151">
        <f>IF(N847="nulová",J847,0)</f>
        <v>0</v>
      </c>
      <c r="BJ847" s="18" t="s">
        <v>814</v>
      </c>
      <c r="BK847" s="151">
        <f>ROUND(I847*H847,2)</f>
        <v>0</v>
      </c>
      <c r="BL847" s="18" t="s">
        <v>1018</v>
      </c>
      <c r="BM847" s="18" t="s">
        <v>244</v>
      </c>
    </row>
    <row r="848" spans="2:65" s="11" customFormat="1">
      <c r="B848" s="152"/>
      <c r="D848" s="153" t="s">
        <v>941</v>
      </c>
      <c r="E848" s="154" t="s">
        <v>795</v>
      </c>
      <c r="F848" s="155" t="s">
        <v>13</v>
      </c>
      <c r="H848" s="156" t="s">
        <v>795</v>
      </c>
      <c r="L848" s="152"/>
      <c r="M848" s="157"/>
      <c r="N848" s="158"/>
      <c r="O848" s="158"/>
      <c r="P848" s="158"/>
      <c r="Q848" s="158"/>
      <c r="R848" s="158"/>
      <c r="S848" s="158"/>
      <c r="T848" s="159"/>
      <c r="AT848" s="156" t="s">
        <v>941</v>
      </c>
      <c r="AU848" s="156" t="s">
        <v>873</v>
      </c>
      <c r="AV848" s="11" t="s">
        <v>814</v>
      </c>
      <c r="AW848" s="11" t="s">
        <v>828</v>
      </c>
      <c r="AX848" s="11" t="s">
        <v>865</v>
      </c>
      <c r="AY848" s="156" t="s">
        <v>928</v>
      </c>
    </row>
    <row r="849" spans="2:65" s="12" customFormat="1">
      <c r="B849" s="160"/>
      <c r="D849" s="168" t="s">
        <v>941</v>
      </c>
      <c r="E849" s="176" t="s">
        <v>795</v>
      </c>
      <c r="F849" s="177" t="s">
        <v>245</v>
      </c>
      <c r="H849" s="178">
        <v>49.44</v>
      </c>
      <c r="L849" s="160"/>
      <c r="M849" s="164"/>
      <c r="N849" s="165"/>
      <c r="O849" s="165"/>
      <c r="P849" s="165"/>
      <c r="Q849" s="165"/>
      <c r="R849" s="165"/>
      <c r="S849" s="165"/>
      <c r="T849" s="166"/>
      <c r="AT849" s="161" t="s">
        <v>941</v>
      </c>
      <c r="AU849" s="161" t="s">
        <v>873</v>
      </c>
      <c r="AV849" s="12" t="s">
        <v>873</v>
      </c>
      <c r="AW849" s="12" t="s">
        <v>828</v>
      </c>
      <c r="AX849" s="12" t="s">
        <v>814</v>
      </c>
      <c r="AY849" s="161" t="s">
        <v>928</v>
      </c>
    </row>
    <row r="850" spans="2:65" s="1" customFormat="1" ht="22.5" customHeight="1">
      <c r="B850" s="140"/>
      <c r="C850" s="141" t="s">
        <v>246</v>
      </c>
      <c r="D850" s="141" t="s">
        <v>930</v>
      </c>
      <c r="E850" s="142" t="s">
        <v>247</v>
      </c>
      <c r="F850" s="143" t="s">
        <v>248</v>
      </c>
      <c r="G850" s="144" t="s">
        <v>1049</v>
      </c>
      <c r="H850" s="145">
        <v>9.18</v>
      </c>
      <c r="I850" s="146"/>
      <c r="J850" s="146">
        <f>ROUND(I850*H850,2)</f>
        <v>0</v>
      </c>
      <c r="K850" s="143" t="s">
        <v>939</v>
      </c>
      <c r="L850" s="32"/>
      <c r="M850" s="147" t="s">
        <v>795</v>
      </c>
      <c r="N850" s="148" t="s">
        <v>836</v>
      </c>
      <c r="O850" s="149">
        <v>0.19500000000000001</v>
      </c>
      <c r="P850" s="149">
        <f>O850*H850</f>
        <v>1.7901</v>
      </c>
      <c r="Q850" s="149">
        <v>0</v>
      </c>
      <c r="R850" s="149">
        <f>Q850*H850</f>
        <v>0</v>
      </c>
      <c r="S850" s="149">
        <v>1.67E-3</v>
      </c>
      <c r="T850" s="150">
        <f>S850*H850</f>
        <v>1.53306E-2</v>
      </c>
      <c r="AR850" s="18" t="s">
        <v>1018</v>
      </c>
      <c r="AT850" s="18" t="s">
        <v>930</v>
      </c>
      <c r="AU850" s="18" t="s">
        <v>873</v>
      </c>
      <c r="AY850" s="18" t="s">
        <v>928</v>
      </c>
      <c r="BE850" s="151">
        <f>IF(N850="základní",J850,0)</f>
        <v>0</v>
      </c>
      <c r="BF850" s="151">
        <f>IF(N850="snížená",J850,0)</f>
        <v>0</v>
      </c>
      <c r="BG850" s="151">
        <f>IF(N850="zákl. přenesená",J850,0)</f>
        <v>0</v>
      </c>
      <c r="BH850" s="151">
        <f>IF(N850="sníž. přenesená",J850,0)</f>
        <v>0</v>
      </c>
      <c r="BI850" s="151">
        <f>IF(N850="nulová",J850,0)</f>
        <v>0</v>
      </c>
      <c r="BJ850" s="18" t="s">
        <v>814</v>
      </c>
      <c r="BK850" s="151">
        <f>ROUND(I850*H850,2)</f>
        <v>0</v>
      </c>
      <c r="BL850" s="18" t="s">
        <v>1018</v>
      </c>
      <c r="BM850" s="18" t="s">
        <v>249</v>
      </c>
    </row>
    <row r="851" spans="2:65" s="11" customFormat="1">
      <c r="B851" s="152"/>
      <c r="D851" s="153" t="s">
        <v>941</v>
      </c>
      <c r="E851" s="154" t="s">
        <v>795</v>
      </c>
      <c r="F851" s="155" t="s">
        <v>942</v>
      </c>
      <c r="H851" s="156" t="s">
        <v>795</v>
      </c>
      <c r="L851" s="152"/>
      <c r="M851" s="157"/>
      <c r="N851" s="158"/>
      <c r="O851" s="158"/>
      <c r="P851" s="158"/>
      <c r="Q851" s="158"/>
      <c r="R851" s="158"/>
      <c r="S851" s="158"/>
      <c r="T851" s="159"/>
      <c r="AT851" s="156" t="s">
        <v>941</v>
      </c>
      <c r="AU851" s="156" t="s">
        <v>873</v>
      </c>
      <c r="AV851" s="11" t="s">
        <v>814</v>
      </c>
      <c r="AW851" s="11" t="s">
        <v>828</v>
      </c>
      <c r="AX851" s="11" t="s">
        <v>865</v>
      </c>
      <c r="AY851" s="156" t="s">
        <v>928</v>
      </c>
    </row>
    <row r="852" spans="2:65" s="12" customFormat="1">
      <c r="B852" s="160"/>
      <c r="D852" s="168" t="s">
        <v>941</v>
      </c>
      <c r="E852" s="176" t="s">
        <v>795</v>
      </c>
      <c r="F852" s="177" t="s">
        <v>250</v>
      </c>
      <c r="H852" s="178">
        <v>9.18</v>
      </c>
      <c r="L852" s="160"/>
      <c r="M852" s="164"/>
      <c r="N852" s="165"/>
      <c r="O852" s="165"/>
      <c r="P852" s="165"/>
      <c r="Q852" s="165"/>
      <c r="R852" s="165"/>
      <c r="S852" s="165"/>
      <c r="T852" s="166"/>
      <c r="AT852" s="161" t="s">
        <v>941</v>
      </c>
      <c r="AU852" s="161" t="s">
        <v>873</v>
      </c>
      <c r="AV852" s="12" t="s">
        <v>873</v>
      </c>
      <c r="AW852" s="12" t="s">
        <v>828</v>
      </c>
      <c r="AX852" s="12" t="s">
        <v>814</v>
      </c>
      <c r="AY852" s="161" t="s">
        <v>928</v>
      </c>
    </row>
    <row r="853" spans="2:65" s="1" customFormat="1" ht="31.5" customHeight="1">
      <c r="B853" s="140"/>
      <c r="C853" s="141" t="s">
        <v>251</v>
      </c>
      <c r="D853" s="141" t="s">
        <v>930</v>
      </c>
      <c r="E853" s="142" t="s">
        <v>252</v>
      </c>
      <c r="F853" s="143" t="s">
        <v>253</v>
      </c>
      <c r="G853" s="144" t="s">
        <v>1049</v>
      </c>
      <c r="H853" s="145">
        <v>49.4</v>
      </c>
      <c r="I853" s="146"/>
      <c r="J853" s="146">
        <f>ROUND(I853*H853,2)</f>
        <v>0</v>
      </c>
      <c r="K853" s="143" t="s">
        <v>939</v>
      </c>
      <c r="L853" s="32"/>
      <c r="M853" s="147" t="s">
        <v>795</v>
      </c>
      <c r="N853" s="148" t="s">
        <v>836</v>
      </c>
      <c r="O853" s="149">
        <v>0.84499999999999997</v>
      </c>
      <c r="P853" s="149">
        <f>O853*H853</f>
        <v>41.742999999999995</v>
      </c>
      <c r="Q853" s="149">
        <v>5.2199999999999998E-3</v>
      </c>
      <c r="R853" s="149">
        <f>Q853*H853</f>
        <v>0.25786799999999999</v>
      </c>
      <c r="S853" s="149">
        <v>0</v>
      </c>
      <c r="T853" s="150">
        <f>S853*H853</f>
        <v>0</v>
      </c>
      <c r="AR853" s="18" t="s">
        <v>1018</v>
      </c>
      <c r="AT853" s="18" t="s">
        <v>930</v>
      </c>
      <c r="AU853" s="18" t="s">
        <v>873</v>
      </c>
      <c r="AY853" s="18" t="s">
        <v>928</v>
      </c>
      <c r="BE853" s="151">
        <f>IF(N853="základní",J853,0)</f>
        <v>0</v>
      </c>
      <c r="BF853" s="151">
        <f>IF(N853="snížená",J853,0)</f>
        <v>0</v>
      </c>
      <c r="BG853" s="151">
        <f>IF(N853="zákl. přenesená",J853,0)</f>
        <v>0</v>
      </c>
      <c r="BH853" s="151">
        <f>IF(N853="sníž. přenesená",J853,0)</f>
        <v>0</v>
      </c>
      <c r="BI853" s="151">
        <f>IF(N853="nulová",J853,0)</f>
        <v>0</v>
      </c>
      <c r="BJ853" s="18" t="s">
        <v>814</v>
      </c>
      <c r="BK853" s="151">
        <f>ROUND(I853*H853,2)</f>
        <v>0</v>
      </c>
      <c r="BL853" s="18" t="s">
        <v>1018</v>
      </c>
      <c r="BM853" s="18" t="s">
        <v>254</v>
      </c>
    </row>
    <row r="854" spans="2:65" s="11" customFormat="1">
      <c r="B854" s="152"/>
      <c r="D854" s="153" t="s">
        <v>941</v>
      </c>
      <c r="E854" s="154" t="s">
        <v>795</v>
      </c>
      <c r="F854" s="155" t="s">
        <v>1364</v>
      </c>
      <c r="H854" s="156" t="s">
        <v>795</v>
      </c>
      <c r="L854" s="152"/>
      <c r="M854" s="157"/>
      <c r="N854" s="158"/>
      <c r="O854" s="158"/>
      <c r="P854" s="158"/>
      <c r="Q854" s="158"/>
      <c r="R854" s="158"/>
      <c r="S854" s="158"/>
      <c r="T854" s="159"/>
      <c r="AT854" s="156" t="s">
        <v>941</v>
      </c>
      <c r="AU854" s="156" t="s">
        <v>873</v>
      </c>
      <c r="AV854" s="11" t="s">
        <v>814</v>
      </c>
      <c r="AW854" s="11" t="s">
        <v>828</v>
      </c>
      <c r="AX854" s="11" t="s">
        <v>865</v>
      </c>
      <c r="AY854" s="156" t="s">
        <v>928</v>
      </c>
    </row>
    <row r="855" spans="2:65" s="12" customFormat="1">
      <c r="B855" s="160"/>
      <c r="D855" s="168" t="s">
        <v>941</v>
      </c>
      <c r="E855" s="176" t="s">
        <v>795</v>
      </c>
      <c r="F855" s="177" t="s">
        <v>255</v>
      </c>
      <c r="H855" s="178">
        <v>49.4</v>
      </c>
      <c r="L855" s="160"/>
      <c r="M855" s="164"/>
      <c r="N855" s="165"/>
      <c r="O855" s="165"/>
      <c r="P855" s="165"/>
      <c r="Q855" s="165"/>
      <c r="R855" s="165"/>
      <c r="S855" s="165"/>
      <c r="T855" s="166"/>
      <c r="AT855" s="161" t="s">
        <v>941</v>
      </c>
      <c r="AU855" s="161" t="s">
        <v>873</v>
      </c>
      <c r="AV855" s="12" t="s">
        <v>873</v>
      </c>
      <c r="AW855" s="12" t="s">
        <v>828</v>
      </c>
      <c r="AX855" s="12" t="s">
        <v>814</v>
      </c>
      <c r="AY855" s="161" t="s">
        <v>928</v>
      </c>
    </row>
    <row r="856" spans="2:65" s="1" customFormat="1" ht="31.5" customHeight="1">
      <c r="B856" s="140"/>
      <c r="C856" s="141" t="s">
        <v>256</v>
      </c>
      <c r="D856" s="141" t="s">
        <v>930</v>
      </c>
      <c r="E856" s="142" t="s">
        <v>257</v>
      </c>
      <c r="F856" s="143" t="s">
        <v>258</v>
      </c>
      <c r="G856" s="144" t="s">
        <v>1049</v>
      </c>
      <c r="H856" s="145">
        <v>14</v>
      </c>
      <c r="I856" s="146"/>
      <c r="J856" s="146">
        <f>ROUND(I856*H856,2)</f>
        <v>0</v>
      </c>
      <c r="K856" s="143" t="s">
        <v>939</v>
      </c>
      <c r="L856" s="32"/>
      <c r="M856" s="147" t="s">
        <v>795</v>
      </c>
      <c r="N856" s="148" t="s">
        <v>836</v>
      </c>
      <c r="O856" s="149">
        <v>0.33100000000000002</v>
      </c>
      <c r="P856" s="149">
        <f>O856*H856</f>
        <v>4.6340000000000003</v>
      </c>
      <c r="Q856" s="149">
        <v>1.98E-3</v>
      </c>
      <c r="R856" s="149">
        <f>Q856*H856</f>
        <v>2.7720000000000002E-2</v>
      </c>
      <c r="S856" s="149">
        <v>0</v>
      </c>
      <c r="T856" s="150">
        <f>S856*H856</f>
        <v>0</v>
      </c>
      <c r="AR856" s="18" t="s">
        <v>1018</v>
      </c>
      <c r="AT856" s="18" t="s">
        <v>930</v>
      </c>
      <c r="AU856" s="18" t="s">
        <v>873</v>
      </c>
      <c r="AY856" s="18" t="s">
        <v>928</v>
      </c>
      <c r="BE856" s="151">
        <f>IF(N856="základní",J856,0)</f>
        <v>0</v>
      </c>
      <c r="BF856" s="151">
        <f>IF(N856="snížená",J856,0)</f>
        <v>0</v>
      </c>
      <c r="BG856" s="151">
        <f>IF(N856="zákl. přenesená",J856,0)</f>
        <v>0</v>
      </c>
      <c r="BH856" s="151">
        <f>IF(N856="sníž. přenesená",J856,0)</f>
        <v>0</v>
      </c>
      <c r="BI856" s="151">
        <f>IF(N856="nulová",J856,0)</f>
        <v>0</v>
      </c>
      <c r="BJ856" s="18" t="s">
        <v>814</v>
      </c>
      <c r="BK856" s="151">
        <f>ROUND(I856*H856,2)</f>
        <v>0</v>
      </c>
      <c r="BL856" s="18" t="s">
        <v>1018</v>
      </c>
      <c r="BM856" s="18" t="s">
        <v>259</v>
      </c>
    </row>
    <row r="857" spans="2:65" s="11" customFormat="1">
      <c r="B857" s="152"/>
      <c r="D857" s="153" t="s">
        <v>941</v>
      </c>
      <c r="E857" s="154" t="s">
        <v>795</v>
      </c>
      <c r="F857" s="155" t="s">
        <v>1364</v>
      </c>
      <c r="H857" s="156" t="s">
        <v>795</v>
      </c>
      <c r="L857" s="152"/>
      <c r="M857" s="157"/>
      <c r="N857" s="158"/>
      <c r="O857" s="158"/>
      <c r="P857" s="158"/>
      <c r="Q857" s="158"/>
      <c r="R857" s="158"/>
      <c r="S857" s="158"/>
      <c r="T857" s="159"/>
      <c r="AT857" s="156" t="s">
        <v>941</v>
      </c>
      <c r="AU857" s="156" t="s">
        <v>873</v>
      </c>
      <c r="AV857" s="11" t="s">
        <v>814</v>
      </c>
      <c r="AW857" s="11" t="s">
        <v>828</v>
      </c>
      <c r="AX857" s="11" t="s">
        <v>865</v>
      </c>
      <c r="AY857" s="156" t="s">
        <v>928</v>
      </c>
    </row>
    <row r="858" spans="2:65" s="12" customFormat="1">
      <c r="B858" s="160"/>
      <c r="D858" s="168" t="s">
        <v>941</v>
      </c>
      <c r="E858" s="176" t="s">
        <v>795</v>
      </c>
      <c r="F858" s="177" t="s">
        <v>260</v>
      </c>
      <c r="H858" s="178">
        <v>14</v>
      </c>
      <c r="L858" s="160"/>
      <c r="M858" s="164"/>
      <c r="N858" s="165"/>
      <c r="O858" s="165"/>
      <c r="P858" s="165"/>
      <c r="Q858" s="165"/>
      <c r="R858" s="165"/>
      <c r="S858" s="165"/>
      <c r="T858" s="166"/>
      <c r="AT858" s="161" t="s">
        <v>941</v>
      </c>
      <c r="AU858" s="161" t="s">
        <v>873</v>
      </c>
      <c r="AV858" s="12" t="s">
        <v>873</v>
      </c>
      <c r="AW858" s="12" t="s">
        <v>828</v>
      </c>
      <c r="AX858" s="12" t="s">
        <v>814</v>
      </c>
      <c r="AY858" s="161" t="s">
        <v>928</v>
      </c>
    </row>
    <row r="859" spans="2:65" s="1" customFormat="1" ht="22.5" customHeight="1">
      <c r="B859" s="140"/>
      <c r="C859" s="141" t="s">
        <v>261</v>
      </c>
      <c r="D859" s="141" t="s">
        <v>930</v>
      </c>
      <c r="E859" s="142" t="s">
        <v>262</v>
      </c>
      <c r="F859" s="143" t="s">
        <v>263</v>
      </c>
      <c r="G859" s="144" t="s">
        <v>1427</v>
      </c>
      <c r="H859" s="145">
        <v>2</v>
      </c>
      <c r="I859" s="146"/>
      <c r="J859" s="146">
        <f>ROUND(I859*H859,2)</f>
        <v>0</v>
      </c>
      <c r="K859" s="143" t="s">
        <v>795</v>
      </c>
      <c r="L859" s="32"/>
      <c r="M859" s="147" t="s">
        <v>795</v>
      </c>
      <c r="N859" s="148" t="s">
        <v>836</v>
      </c>
      <c r="O859" s="149">
        <v>0</v>
      </c>
      <c r="P859" s="149">
        <f>O859*H859</f>
        <v>0</v>
      </c>
      <c r="Q859" s="149">
        <v>0</v>
      </c>
      <c r="R859" s="149">
        <f>Q859*H859</f>
        <v>0</v>
      </c>
      <c r="S859" s="149">
        <v>0</v>
      </c>
      <c r="T859" s="150">
        <f>S859*H859</f>
        <v>0</v>
      </c>
      <c r="AR859" s="18" t="s">
        <v>1018</v>
      </c>
      <c r="AT859" s="18" t="s">
        <v>930</v>
      </c>
      <c r="AU859" s="18" t="s">
        <v>873</v>
      </c>
      <c r="AY859" s="18" t="s">
        <v>928</v>
      </c>
      <c r="BE859" s="151">
        <f>IF(N859="základní",J859,0)</f>
        <v>0</v>
      </c>
      <c r="BF859" s="151">
        <f>IF(N859="snížená",J859,0)</f>
        <v>0</v>
      </c>
      <c r="BG859" s="151">
        <f>IF(N859="zákl. přenesená",J859,0)</f>
        <v>0</v>
      </c>
      <c r="BH859" s="151">
        <f>IF(N859="sníž. přenesená",J859,0)</f>
        <v>0</v>
      </c>
      <c r="BI859" s="151">
        <f>IF(N859="nulová",J859,0)</f>
        <v>0</v>
      </c>
      <c r="BJ859" s="18" t="s">
        <v>814</v>
      </c>
      <c r="BK859" s="151">
        <f>ROUND(I859*H859,2)</f>
        <v>0</v>
      </c>
      <c r="BL859" s="18" t="s">
        <v>1018</v>
      </c>
      <c r="BM859" s="18" t="s">
        <v>264</v>
      </c>
    </row>
    <row r="860" spans="2:65" s="11" customFormat="1">
      <c r="B860" s="152"/>
      <c r="D860" s="153" t="s">
        <v>941</v>
      </c>
      <c r="E860" s="154" t="s">
        <v>795</v>
      </c>
      <c r="F860" s="155" t="s">
        <v>1364</v>
      </c>
      <c r="H860" s="156" t="s">
        <v>795</v>
      </c>
      <c r="L860" s="152"/>
      <c r="M860" s="157"/>
      <c r="N860" s="158"/>
      <c r="O860" s="158"/>
      <c r="P860" s="158"/>
      <c r="Q860" s="158"/>
      <c r="R860" s="158"/>
      <c r="S860" s="158"/>
      <c r="T860" s="159"/>
      <c r="AT860" s="156" t="s">
        <v>941</v>
      </c>
      <c r="AU860" s="156" t="s">
        <v>873</v>
      </c>
      <c r="AV860" s="11" t="s">
        <v>814</v>
      </c>
      <c r="AW860" s="11" t="s">
        <v>828</v>
      </c>
      <c r="AX860" s="11" t="s">
        <v>865</v>
      </c>
      <c r="AY860" s="156" t="s">
        <v>928</v>
      </c>
    </row>
    <row r="861" spans="2:65" s="12" customFormat="1">
      <c r="B861" s="160"/>
      <c r="D861" s="168" t="s">
        <v>941</v>
      </c>
      <c r="E861" s="176" t="s">
        <v>795</v>
      </c>
      <c r="F861" s="177" t="s">
        <v>265</v>
      </c>
      <c r="H861" s="178">
        <v>2</v>
      </c>
      <c r="L861" s="160"/>
      <c r="M861" s="164"/>
      <c r="N861" s="165"/>
      <c r="O861" s="165"/>
      <c r="P861" s="165"/>
      <c r="Q861" s="165"/>
      <c r="R861" s="165"/>
      <c r="S861" s="165"/>
      <c r="T861" s="166"/>
      <c r="AT861" s="161" t="s">
        <v>941</v>
      </c>
      <c r="AU861" s="161" t="s">
        <v>873</v>
      </c>
      <c r="AV861" s="12" t="s">
        <v>873</v>
      </c>
      <c r="AW861" s="12" t="s">
        <v>828</v>
      </c>
      <c r="AX861" s="12" t="s">
        <v>814</v>
      </c>
      <c r="AY861" s="161" t="s">
        <v>928</v>
      </c>
    </row>
    <row r="862" spans="2:65" s="1" customFormat="1" ht="31.5" customHeight="1">
      <c r="B862" s="140"/>
      <c r="C862" s="141" t="s">
        <v>266</v>
      </c>
      <c r="D862" s="141" t="s">
        <v>930</v>
      </c>
      <c r="E862" s="142" t="s">
        <v>267</v>
      </c>
      <c r="F862" s="143" t="s">
        <v>268</v>
      </c>
      <c r="G862" s="144" t="s">
        <v>1760</v>
      </c>
      <c r="H862" s="145">
        <v>674.23500000000001</v>
      </c>
      <c r="I862" s="146"/>
      <c r="J862" s="146">
        <f>ROUND(I862*H862,2)</f>
        <v>0</v>
      </c>
      <c r="K862" s="143" t="s">
        <v>939</v>
      </c>
      <c r="L862" s="32"/>
      <c r="M862" s="147" t="s">
        <v>795</v>
      </c>
      <c r="N862" s="148" t="s">
        <v>836</v>
      </c>
      <c r="O862" s="149">
        <v>0</v>
      </c>
      <c r="P862" s="149">
        <f>O862*H862</f>
        <v>0</v>
      </c>
      <c r="Q862" s="149">
        <v>0</v>
      </c>
      <c r="R862" s="149">
        <f>Q862*H862</f>
        <v>0</v>
      </c>
      <c r="S862" s="149">
        <v>0</v>
      </c>
      <c r="T862" s="150">
        <f>S862*H862</f>
        <v>0</v>
      </c>
      <c r="AR862" s="18" t="s">
        <v>1018</v>
      </c>
      <c r="AT862" s="18" t="s">
        <v>930</v>
      </c>
      <c r="AU862" s="18" t="s">
        <v>873</v>
      </c>
      <c r="AY862" s="18" t="s">
        <v>928</v>
      </c>
      <c r="BE862" s="151">
        <f>IF(N862="základní",J862,0)</f>
        <v>0</v>
      </c>
      <c r="BF862" s="151">
        <f>IF(N862="snížená",J862,0)</f>
        <v>0</v>
      </c>
      <c r="BG862" s="151">
        <f>IF(N862="zákl. přenesená",J862,0)</f>
        <v>0</v>
      </c>
      <c r="BH862" s="151">
        <f>IF(N862="sníž. přenesená",J862,0)</f>
        <v>0</v>
      </c>
      <c r="BI862" s="151">
        <f>IF(N862="nulová",J862,0)</f>
        <v>0</v>
      </c>
      <c r="BJ862" s="18" t="s">
        <v>814</v>
      </c>
      <c r="BK862" s="151">
        <f>ROUND(I862*H862,2)</f>
        <v>0</v>
      </c>
      <c r="BL862" s="18" t="s">
        <v>1018</v>
      </c>
      <c r="BM862" s="18" t="s">
        <v>269</v>
      </c>
    </row>
    <row r="863" spans="2:65" s="10" customFormat="1" ht="29.85" customHeight="1">
      <c r="B863" s="127"/>
      <c r="D863" s="137" t="s">
        <v>864</v>
      </c>
      <c r="E863" s="138" t="s">
        <v>270</v>
      </c>
      <c r="F863" s="138" t="s">
        <v>271</v>
      </c>
      <c r="J863" s="139">
        <f>BK863</f>
        <v>0</v>
      </c>
      <c r="L863" s="127"/>
      <c r="M863" s="131"/>
      <c r="N863" s="132"/>
      <c r="O863" s="132"/>
      <c r="P863" s="133">
        <f>SUM(P864:P911)</f>
        <v>14.225788</v>
      </c>
      <c r="Q863" s="132"/>
      <c r="R863" s="133">
        <f>SUM(R864:R911)</f>
        <v>4.9389999999999996E-2</v>
      </c>
      <c r="S863" s="132"/>
      <c r="T863" s="134">
        <f>SUM(T864:T911)</f>
        <v>0.8710890200000001</v>
      </c>
      <c r="AR863" s="128" t="s">
        <v>873</v>
      </c>
      <c r="AT863" s="135" t="s">
        <v>864</v>
      </c>
      <c r="AU863" s="135" t="s">
        <v>814</v>
      </c>
      <c r="AY863" s="128" t="s">
        <v>928</v>
      </c>
      <c r="BK863" s="136">
        <f>SUM(BK864:BK911)</f>
        <v>0</v>
      </c>
    </row>
    <row r="864" spans="2:65" s="1" customFormat="1" ht="22.5" customHeight="1">
      <c r="B864" s="140"/>
      <c r="C864" s="141" t="s">
        <v>272</v>
      </c>
      <c r="D864" s="141" t="s">
        <v>930</v>
      </c>
      <c r="E864" s="142" t="s">
        <v>273</v>
      </c>
      <c r="F864" s="143" t="s">
        <v>274</v>
      </c>
      <c r="G864" s="144" t="s">
        <v>998</v>
      </c>
      <c r="H864" s="145">
        <v>10.53</v>
      </c>
      <c r="I864" s="146"/>
      <c r="J864" s="146">
        <f>ROUND(I864*H864,2)</f>
        <v>0</v>
      </c>
      <c r="K864" s="143" t="s">
        <v>795</v>
      </c>
      <c r="L864" s="32"/>
      <c r="M864" s="147" t="s">
        <v>795</v>
      </c>
      <c r="N864" s="148" t="s">
        <v>836</v>
      </c>
      <c r="O864" s="149">
        <v>0</v>
      </c>
      <c r="P864" s="149">
        <f>O864*H864</f>
        <v>0</v>
      </c>
      <c r="Q864" s="149">
        <v>0</v>
      </c>
      <c r="R864" s="149">
        <f>Q864*H864</f>
        <v>0</v>
      </c>
      <c r="S864" s="149">
        <v>0</v>
      </c>
      <c r="T864" s="150">
        <f>S864*H864</f>
        <v>0</v>
      </c>
      <c r="AR864" s="18" t="s">
        <v>1018</v>
      </c>
      <c r="AT864" s="18" t="s">
        <v>930</v>
      </c>
      <c r="AU864" s="18" t="s">
        <v>873</v>
      </c>
      <c r="AY864" s="18" t="s">
        <v>928</v>
      </c>
      <c r="BE864" s="151">
        <f>IF(N864="základní",J864,0)</f>
        <v>0</v>
      </c>
      <c r="BF864" s="151">
        <f>IF(N864="snížená",J864,0)</f>
        <v>0</v>
      </c>
      <c r="BG864" s="151">
        <f>IF(N864="zákl. přenesená",J864,0)</f>
        <v>0</v>
      </c>
      <c r="BH864" s="151">
        <f>IF(N864="sníž. přenesená",J864,0)</f>
        <v>0</v>
      </c>
      <c r="BI864" s="151">
        <f>IF(N864="nulová",J864,0)</f>
        <v>0</v>
      </c>
      <c r="BJ864" s="18" t="s">
        <v>814</v>
      </c>
      <c r="BK864" s="151">
        <f>ROUND(I864*H864,2)</f>
        <v>0</v>
      </c>
      <c r="BL864" s="18" t="s">
        <v>1018</v>
      </c>
      <c r="BM864" s="18" t="s">
        <v>275</v>
      </c>
    </row>
    <row r="865" spans="2:65" s="11" customFormat="1">
      <c r="B865" s="152"/>
      <c r="D865" s="153" t="s">
        <v>941</v>
      </c>
      <c r="E865" s="154" t="s">
        <v>795</v>
      </c>
      <c r="F865" s="155" t="s">
        <v>1364</v>
      </c>
      <c r="H865" s="156" t="s">
        <v>795</v>
      </c>
      <c r="L865" s="152"/>
      <c r="M865" s="157"/>
      <c r="N865" s="158"/>
      <c r="O865" s="158"/>
      <c r="P865" s="158"/>
      <c r="Q865" s="158"/>
      <c r="R865" s="158"/>
      <c r="S865" s="158"/>
      <c r="T865" s="159"/>
      <c r="AT865" s="156" t="s">
        <v>941</v>
      </c>
      <c r="AU865" s="156" t="s">
        <v>873</v>
      </c>
      <c r="AV865" s="11" t="s">
        <v>814</v>
      </c>
      <c r="AW865" s="11" t="s">
        <v>828</v>
      </c>
      <c r="AX865" s="11" t="s">
        <v>865</v>
      </c>
      <c r="AY865" s="156" t="s">
        <v>928</v>
      </c>
    </row>
    <row r="866" spans="2:65" s="12" customFormat="1">
      <c r="B866" s="160"/>
      <c r="D866" s="153" t="s">
        <v>941</v>
      </c>
      <c r="E866" s="161" t="s">
        <v>795</v>
      </c>
      <c r="F866" s="162" t="s">
        <v>1365</v>
      </c>
      <c r="H866" s="163">
        <v>3.0779999999999998</v>
      </c>
      <c r="L866" s="160"/>
      <c r="M866" s="164"/>
      <c r="N866" s="165"/>
      <c r="O866" s="165"/>
      <c r="P866" s="165"/>
      <c r="Q866" s="165"/>
      <c r="R866" s="165"/>
      <c r="S866" s="165"/>
      <c r="T866" s="166"/>
      <c r="AT866" s="161" t="s">
        <v>941</v>
      </c>
      <c r="AU866" s="161" t="s">
        <v>873</v>
      </c>
      <c r="AV866" s="12" t="s">
        <v>873</v>
      </c>
      <c r="AW866" s="12" t="s">
        <v>828</v>
      </c>
      <c r="AX866" s="12" t="s">
        <v>865</v>
      </c>
      <c r="AY866" s="161" t="s">
        <v>928</v>
      </c>
    </row>
    <row r="867" spans="2:65" s="12" customFormat="1">
      <c r="B867" s="160"/>
      <c r="D867" s="153" t="s">
        <v>941</v>
      </c>
      <c r="E867" s="161" t="s">
        <v>795</v>
      </c>
      <c r="F867" s="162" t="s">
        <v>1366</v>
      </c>
      <c r="H867" s="163">
        <v>3.1320000000000001</v>
      </c>
      <c r="L867" s="160"/>
      <c r="M867" s="164"/>
      <c r="N867" s="165"/>
      <c r="O867" s="165"/>
      <c r="P867" s="165"/>
      <c r="Q867" s="165"/>
      <c r="R867" s="165"/>
      <c r="S867" s="165"/>
      <c r="T867" s="166"/>
      <c r="AT867" s="161" t="s">
        <v>941</v>
      </c>
      <c r="AU867" s="161" t="s">
        <v>873</v>
      </c>
      <c r="AV867" s="12" t="s">
        <v>873</v>
      </c>
      <c r="AW867" s="12" t="s">
        <v>828</v>
      </c>
      <c r="AX867" s="12" t="s">
        <v>865</v>
      </c>
      <c r="AY867" s="161" t="s">
        <v>928</v>
      </c>
    </row>
    <row r="868" spans="2:65" s="12" customFormat="1">
      <c r="B868" s="160"/>
      <c r="D868" s="153" t="s">
        <v>941</v>
      </c>
      <c r="E868" s="161" t="s">
        <v>795</v>
      </c>
      <c r="F868" s="162" t="s">
        <v>1367</v>
      </c>
      <c r="H868" s="163">
        <v>2.7</v>
      </c>
      <c r="L868" s="160"/>
      <c r="M868" s="164"/>
      <c r="N868" s="165"/>
      <c r="O868" s="165"/>
      <c r="P868" s="165"/>
      <c r="Q868" s="165"/>
      <c r="R868" s="165"/>
      <c r="S868" s="165"/>
      <c r="T868" s="166"/>
      <c r="AT868" s="161" t="s">
        <v>941</v>
      </c>
      <c r="AU868" s="161" t="s">
        <v>873</v>
      </c>
      <c r="AV868" s="12" t="s">
        <v>873</v>
      </c>
      <c r="AW868" s="12" t="s">
        <v>828</v>
      </c>
      <c r="AX868" s="12" t="s">
        <v>865</v>
      </c>
      <c r="AY868" s="161" t="s">
        <v>928</v>
      </c>
    </row>
    <row r="869" spans="2:65" s="12" customFormat="1">
      <c r="B869" s="160"/>
      <c r="D869" s="153" t="s">
        <v>941</v>
      </c>
      <c r="E869" s="161" t="s">
        <v>795</v>
      </c>
      <c r="F869" s="162" t="s">
        <v>1368</v>
      </c>
      <c r="H869" s="163">
        <v>1.62</v>
      </c>
      <c r="L869" s="160"/>
      <c r="M869" s="164"/>
      <c r="N869" s="165"/>
      <c r="O869" s="165"/>
      <c r="P869" s="165"/>
      <c r="Q869" s="165"/>
      <c r="R869" s="165"/>
      <c r="S869" s="165"/>
      <c r="T869" s="166"/>
      <c r="AT869" s="161" t="s">
        <v>941</v>
      </c>
      <c r="AU869" s="161" t="s">
        <v>873</v>
      </c>
      <c r="AV869" s="12" t="s">
        <v>873</v>
      </c>
      <c r="AW869" s="12" t="s">
        <v>828</v>
      </c>
      <c r="AX869" s="12" t="s">
        <v>865</v>
      </c>
      <c r="AY869" s="161" t="s">
        <v>928</v>
      </c>
    </row>
    <row r="870" spans="2:65" s="13" customFormat="1">
      <c r="B870" s="167"/>
      <c r="D870" s="168" t="s">
        <v>941</v>
      </c>
      <c r="E870" s="169" t="s">
        <v>795</v>
      </c>
      <c r="F870" s="170" t="s">
        <v>948</v>
      </c>
      <c r="H870" s="171">
        <v>10.53</v>
      </c>
      <c r="L870" s="167"/>
      <c r="M870" s="172"/>
      <c r="N870" s="173"/>
      <c r="O870" s="173"/>
      <c r="P870" s="173"/>
      <c r="Q870" s="173"/>
      <c r="R870" s="173"/>
      <c r="S870" s="173"/>
      <c r="T870" s="174"/>
      <c r="AT870" s="175" t="s">
        <v>941</v>
      </c>
      <c r="AU870" s="175" t="s">
        <v>873</v>
      </c>
      <c r="AV870" s="13" t="s">
        <v>934</v>
      </c>
      <c r="AW870" s="13" t="s">
        <v>828</v>
      </c>
      <c r="AX870" s="13" t="s">
        <v>814</v>
      </c>
      <c r="AY870" s="175" t="s">
        <v>928</v>
      </c>
    </row>
    <row r="871" spans="2:65" s="1" customFormat="1" ht="22.5" customHeight="1">
      <c r="B871" s="140"/>
      <c r="C871" s="141" t="s">
        <v>276</v>
      </c>
      <c r="D871" s="141" t="s">
        <v>930</v>
      </c>
      <c r="E871" s="142" t="s">
        <v>277</v>
      </c>
      <c r="F871" s="143" t="s">
        <v>278</v>
      </c>
      <c r="G871" s="144" t="s">
        <v>933</v>
      </c>
      <c r="H871" s="145">
        <v>1</v>
      </c>
      <c r="I871" s="146"/>
      <c r="J871" s="146">
        <f>ROUND(I871*H871,2)</f>
        <v>0</v>
      </c>
      <c r="K871" s="143" t="s">
        <v>795</v>
      </c>
      <c r="L871" s="32"/>
      <c r="M871" s="147" t="s">
        <v>795</v>
      </c>
      <c r="N871" s="148" t="s">
        <v>836</v>
      </c>
      <c r="O871" s="149">
        <v>0</v>
      </c>
      <c r="P871" s="149">
        <f>O871*H871</f>
        <v>0</v>
      </c>
      <c r="Q871" s="149">
        <v>0</v>
      </c>
      <c r="R871" s="149">
        <f>Q871*H871</f>
        <v>0</v>
      </c>
      <c r="S871" s="149">
        <v>0</v>
      </c>
      <c r="T871" s="150">
        <f>S871*H871</f>
        <v>0</v>
      </c>
      <c r="AR871" s="18" t="s">
        <v>1018</v>
      </c>
      <c r="AT871" s="18" t="s">
        <v>930</v>
      </c>
      <c r="AU871" s="18" t="s">
        <v>873</v>
      </c>
      <c r="AY871" s="18" t="s">
        <v>928</v>
      </c>
      <c r="BE871" s="151">
        <f>IF(N871="základní",J871,0)</f>
        <v>0</v>
      </c>
      <c r="BF871" s="151">
        <f>IF(N871="snížená",J871,0)</f>
        <v>0</v>
      </c>
      <c r="BG871" s="151">
        <f>IF(N871="zákl. přenesená",J871,0)</f>
        <v>0</v>
      </c>
      <c r="BH871" s="151">
        <f>IF(N871="sníž. přenesená",J871,0)</f>
        <v>0</v>
      </c>
      <c r="BI871" s="151">
        <f>IF(N871="nulová",J871,0)</f>
        <v>0</v>
      </c>
      <c r="BJ871" s="18" t="s">
        <v>814</v>
      </c>
      <c r="BK871" s="151">
        <f>ROUND(I871*H871,2)</f>
        <v>0</v>
      </c>
      <c r="BL871" s="18" t="s">
        <v>1018</v>
      </c>
      <c r="BM871" s="18" t="s">
        <v>279</v>
      </c>
    </row>
    <row r="872" spans="2:65" s="11" customFormat="1">
      <c r="B872" s="152"/>
      <c r="D872" s="153" t="s">
        <v>941</v>
      </c>
      <c r="E872" s="154" t="s">
        <v>795</v>
      </c>
      <c r="F872" s="155" t="s">
        <v>79</v>
      </c>
      <c r="H872" s="156" t="s">
        <v>795</v>
      </c>
      <c r="L872" s="152"/>
      <c r="M872" s="157"/>
      <c r="N872" s="158"/>
      <c r="O872" s="158"/>
      <c r="P872" s="158"/>
      <c r="Q872" s="158"/>
      <c r="R872" s="158"/>
      <c r="S872" s="158"/>
      <c r="T872" s="159"/>
      <c r="AT872" s="156" t="s">
        <v>941</v>
      </c>
      <c r="AU872" s="156" t="s">
        <v>873</v>
      </c>
      <c r="AV872" s="11" t="s">
        <v>814</v>
      </c>
      <c r="AW872" s="11" t="s">
        <v>828</v>
      </c>
      <c r="AX872" s="11" t="s">
        <v>865</v>
      </c>
      <c r="AY872" s="156" t="s">
        <v>928</v>
      </c>
    </row>
    <row r="873" spans="2:65" s="12" customFormat="1">
      <c r="B873" s="160"/>
      <c r="D873" s="168" t="s">
        <v>941</v>
      </c>
      <c r="E873" s="176" t="s">
        <v>795</v>
      </c>
      <c r="F873" s="177" t="s">
        <v>280</v>
      </c>
      <c r="H873" s="178">
        <v>1</v>
      </c>
      <c r="L873" s="160"/>
      <c r="M873" s="164"/>
      <c r="N873" s="165"/>
      <c r="O873" s="165"/>
      <c r="P873" s="165"/>
      <c r="Q873" s="165"/>
      <c r="R873" s="165"/>
      <c r="S873" s="165"/>
      <c r="T873" s="166"/>
      <c r="AT873" s="161" t="s">
        <v>941</v>
      </c>
      <c r="AU873" s="161" t="s">
        <v>873</v>
      </c>
      <c r="AV873" s="12" t="s">
        <v>873</v>
      </c>
      <c r="AW873" s="12" t="s">
        <v>828</v>
      </c>
      <c r="AX873" s="12" t="s">
        <v>814</v>
      </c>
      <c r="AY873" s="161" t="s">
        <v>928</v>
      </c>
    </row>
    <row r="874" spans="2:65" s="1" customFormat="1" ht="22.5" customHeight="1">
      <c r="B874" s="140"/>
      <c r="C874" s="141" t="s">
        <v>281</v>
      </c>
      <c r="D874" s="141" t="s">
        <v>930</v>
      </c>
      <c r="E874" s="142" t="s">
        <v>282</v>
      </c>
      <c r="F874" s="143" t="s">
        <v>283</v>
      </c>
      <c r="G874" s="144" t="s">
        <v>933</v>
      </c>
      <c r="H874" s="145">
        <v>1</v>
      </c>
      <c r="I874" s="146"/>
      <c r="J874" s="146">
        <f>ROUND(I874*H874,2)</f>
        <v>0</v>
      </c>
      <c r="K874" s="143" t="s">
        <v>795</v>
      </c>
      <c r="L874" s="32"/>
      <c r="M874" s="147" t="s">
        <v>795</v>
      </c>
      <c r="N874" s="148" t="s">
        <v>836</v>
      </c>
      <c r="O874" s="149">
        <v>0</v>
      </c>
      <c r="P874" s="149">
        <f>O874*H874</f>
        <v>0</v>
      </c>
      <c r="Q874" s="149">
        <v>0</v>
      </c>
      <c r="R874" s="149">
        <f>Q874*H874</f>
        <v>0</v>
      </c>
      <c r="S874" s="149">
        <v>0</v>
      </c>
      <c r="T874" s="150">
        <f>S874*H874</f>
        <v>0</v>
      </c>
      <c r="AR874" s="18" t="s">
        <v>1018</v>
      </c>
      <c r="AT874" s="18" t="s">
        <v>930</v>
      </c>
      <c r="AU874" s="18" t="s">
        <v>873</v>
      </c>
      <c r="AY874" s="18" t="s">
        <v>928</v>
      </c>
      <c r="BE874" s="151">
        <f>IF(N874="základní",J874,0)</f>
        <v>0</v>
      </c>
      <c r="BF874" s="151">
        <f>IF(N874="snížená",J874,0)</f>
        <v>0</v>
      </c>
      <c r="BG874" s="151">
        <f>IF(N874="zákl. přenesená",J874,0)</f>
        <v>0</v>
      </c>
      <c r="BH874" s="151">
        <f>IF(N874="sníž. přenesená",J874,0)</f>
        <v>0</v>
      </c>
      <c r="BI874" s="151">
        <f>IF(N874="nulová",J874,0)</f>
        <v>0</v>
      </c>
      <c r="BJ874" s="18" t="s">
        <v>814</v>
      </c>
      <c r="BK874" s="151">
        <f>ROUND(I874*H874,2)</f>
        <v>0</v>
      </c>
      <c r="BL874" s="18" t="s">
        <v>1018</v>
      </c>
      <c r="BM874" s="18" t="s">
        <v>284</v>
      </c>
    </row>
    <row r="875" spans="2:65" s="11" customFormat="1">
      <c r="B875" s="152"/>
      <c r="D875" s="153" t="s">
        <v>941</v>
      </c>
      <c r="E875" s="154" t="s">
        <v>795</v>
      </c>
      <c r="F875" s="155" t="s">
        <v>1364</v>
      </c>
      <c r="H875" s="156" t="s">
        <v>795</v>
      </c>
      <c r="L875" s="152"/>
      <c r="M875" s="157"/>
      <c r="N875" s="158"/>
      <c r="O875" s="158"/>
      <c r="P875" s="158"/>
      <c r="Q875" s="158"/>
      <c r="R875" s="158"/>
      <c r="S875" s="158"/>
      <c r="T875" s="159"/>
      <c r="AT875" s="156" t="s">
        <v>941</v>
      </c>
      <c r="AU875" s="156" t="s">
        <v>873</v>
      </c>
      <c r="AV875" s="11" t="s">
        <v>814</v>
      </c>
      <c r="AW875" s="11" t="s">
        <v>828</v>
      </c>
      <c r="AX875" s="11" t="s">
        <v>865</v>
      </c>
      <c r="AY875" s="156" t="s">
        <v>928</v>
      </c>
    </row>
    <row r="876" spans="2:65" s="12" customFormat="1">
      <c r="B876" s="160"/>
      <c r="D876" s="168" t="s">
        <v>941</v>
      </c>
      <c r="E876" s="176" t="s">
        <v>795</v>
      </c>
      <c r="F876" s="177" t="s">
        <v>285</v>
      </c>
      <c r="H876" s="178">
        <v>1</v>
      </c>
      <c r="L876" s="160"/>
      <c r="M876" s="164"/>
      <c r="N876" s="165"/>
      <c r="O876" s="165"/>
      <c r="P876" s="165"/>
      <c r="Q876" s="165"/>
      <c r="R876" s="165"/>
      <c r="S876" s="165"/>
      <c r="T876" s="166"/>
      <c r="AT876" s="161" t="s">
        <v>941</v>
      </c>
      <c r="AU876" s="161" t="s">
        <v>873</v>
      </c>
      <c r="AV876" s="12" t="s">
        <v>873</v>
      </c>
      <c r="AW876" s="12" t="s">
        <v>828</v>
      </c>
      <c r="AX876" s="12" t="s">
        <v>814</v>
      </c>
      <c r="AY876" s="161" t="s">
        <v>928</v>
      </c>
    </row>
    <row r="877" spans="2:65" s="1" customFormat="1" ht="22.5" customHeight="1">
      <c r="B877" s="140"/>
      <c r="C877" s="141" t="s">
        <v>286</v>
      </c>
      <c r="D877" s="141" t="s">
        <v>930</v>
      </c>
      <c r="E877" s="142" t="s">
        <v>287</v>
      </c>
      <c r="F877" s="143" t="s">
        <v>288</v>
      </c>
      <c r="G877" s="144" t="s">
        <v>1427</v>
      </c>
      <c r="H877" s="145">
        <v>1</v>
      </c>
      <c r="I877" s="146"/>
      <c r="J877" s="146">
        <f>ROUND(I877*H877,2)</f>
        <v>0</v>
      </c>
      <c r="K877" s="143" t="s">
        <v>795</v>
      </c>
      <c r="L877" s="32"/>
      <c r="M877" s="147" t="s">
        <v>795</v>
      </c>
      <c r="N877" s="148" t="s">
        <v>836</v>
      </c>
      <c r="O877" s="149">
        <v>0</v>
      </c>
      <c r="P877" s="149">
        <f>O877*H877</f>
        <v>0</v>
      </c>
      <c r="Q877" s="149">
        <v>0</v>
      </c>
      <c r="R877" s="149">
        <f>Q877*H877</f>
        <v>0</v>
      </c>
      <c r="S877" s="149">
        <v>0</v>
      </c>
      <c r="T877" s="150">
        <f>S877*H877</f>
        <v>0</v>
      </c>
      <c r="AR877" s="18" t="s">
        <v>1018</v>
      </c>
      <c r="AT877" s="18" t="s">
        <v>930</v>
      </c>
      <c r="AU877" s="18" t="s">
        <v>873</v>
      </c>
      <c r="AY877" s="18" t="s">
        <v>928</v>
      </c>
      <c r="BE877" s="151">
        <f>IF(N877="základní",J877,0)</f>
        <v>0</v>
      </c>
      <c r="BF877" s="151">
        <f>IF(N877="snížená",J877,0)</f>
        <v>0</v>
      </c>
      <c r="BG877" s="151">
        <f>IF(N877="zákl. přenesená",J877,0)</f>
        <v>0</v>
      </c>
      <c r="BH877" s="151">
        <f>IF(N877="sníž. přenesená",J877,0)</f>
        <v>0</v>
      </c>
      <c r="BI877" s="151">
        <f>IF(N877="nulová",J877,0)</f>
        <v>0</v>
      </c>
      <c r="BJ877" s="18" t="s">
        <v>814</v>
      </c>
      <c r="BK877" s="151">
        <f>ROUND(I877*H877,2)</f>
        <v>0</v>
      </c>
      <c r="BL877" s="18" t="s">
        <v>1018</v>
      </c>
      <c r="BM877" s="18" t="s">
        <v>289</v>
      </c>
    </row>
    <row r="878" spans="2:65" s="11" customFormat="1">
      <c r="B878" s="152"/>
      <c r="D878" s="153" t="s">
        <v>941</v>
      </c>
      <c r="E878" s="154" t="s">
        <v>795</v>
      </c>
      <c r="F878" s="155" t="s">
        <v>79</v>
      </c>
      <c r="H878" s="156" t="s">
        <v>795</v>
      </c>
      <c r="L878" s="152"/>
      <c r="M878" s="157"/>
      <c r="N878" s="158"/>
      <c r="O878" s="158"/>
      <c r="P878" s="158"/>
      <c r="Q878" s="158"/>
      <c r="R878" s="158"/>
      <c r="S878" s="158"/>
      <c r="T878" s="159"/>
      <c r="AT878" s="156" t="s">
        <v>941</v>
      </c>
      <c r="AU878" s="156" t="s">
        <v>873</v>
      </c>
      <c r="AV878" s="11" t="s">
        <v>814</v>
      </c>
      <c r="AW878" s="11" t="s">
        <v>828</v>
      </c>
      <c r="AX878" s="11" t="s">
        <v>865</v>
      </c>
      <c r="AY878" s="156" t="s">
        <v>928</v>
      </c>
    </row>
    <row r="879" spans="2:65" s="12" customFormat="1">
      <c r="B879" s="160"/>
      <c r="D879" s="168" t="s">
        <v>941</v>
      </c>
      <c r="E879" s="176" t="s">
        <v>795</v>
      </c>
      <c r="F879" s="177" t="s">
        <v>290</v>
      </c>
      <c r="H879" s="178">
        <v>1</v>
      </c>
      <c r="L879" s="160"/>
      <c r="M879" s="164"/>
      <c r="N879" s="165"/>
      <c r="O879" s="165"/>
      <c r="P879" s="165"/>
      <c r="Q879" s="165"/>
      <c r="R879" s="165"/>
      <c r="S879" s="165"/>
      <c r="T879" s="166"/>
      <c r="AT879" s="161" t="s">
        <v>941</v>
      </c>
      <c r="AU879" s="161" t="s">
        <v>873</v>
      </c>
      <c r="AV879" s="12" t="s">
        <v>873</v>
      </c>
      <c r="AW879" s="12" t="s">
        <v>828</v>
      </c>
      <c r="AX879" s="12" t="s">
        <v>814</v>
      </c>
      <c r="AY879" s="161" t="s">
        <v>928</v>
      </c>
    </row>
    <row r="880" spans="2:65" s="1" customFormat="1" ht="31.5" customHeight="1">
      <c r="B880" s="140"/>
      <c r="C880" s="141" t="s">
        <v>291</v>
      </c>
      <c r="D880" s="141" t="s">
        <v>930</v>
      </c>
      <c r="E880" s="142" t="s">
        <v>292</v>
      </c>
      <c r="F880" s="143" t="s">
        <v>293</v>
      </c>
      <c r="G880" s="144" t="s">
        <v>1014</v>
      </c>
      <c r="H880" s="145">
        <v>1</v>
      </c>
      <c r="I880" s="146"/>
      <c r="J880" s="146">
        <f>ROUND(I880*H880,2)</f>
        <v>0</v>
      </c>
      <c r="K880" s="143" t="s">
        <v>939</v>
      </c>
      <c r="L880" s="32"/>
      <c r="M880" s="147" t="s">
        <v>795</v>
      </c>
      <c r="N880" s="148" t="s">
        <v>836</v>
      </c>
      <c r="O880" s="149">
        <v>1.6819999999999999</v>
      </c>
      <c r="P880" s="149">
        <f>O880*H880</f>
        <v>1.6819999999999999</v>
      </c>
      <c r="Q880" s="149">
        <v>0</v>
      </c>
      <c r="R880" s="149">
        <f>Q880*H880</f>
        <v>0</v>
      </c>
      <c r="S880" s="149">
        <v>0</v>
      </c>
      <c r="T880" s="150">
        <f>S880*H880</f>
        <v>0</v>
      </c>
      <c r="AR880" s="18" t="s">
        <v>1018</v>
      </c>
      <c r="AT880" s="18" t="s">
        <v>930</v>
      </c>
      <c r="AU880" s="18" t="s">
        <v>873</v>
      </c>
      <c r="AY880" s="18" t="s">
        <v>928</v>
      </c>
      <c r="BE880" s="151">
        <f>IF(N880="základní",J880,0)</f>
        <v>0</v>
      </c>
      <c r="BF880" s="151">
        <f>IF(N880="snížená",J880,0)</f>
        <v>0</v>
      </c>
      <c r="BG880" s="151">
        <f>IF(N880="zákl. přenesená",J880,0)</f>
        <v>0</v>
      </c>
      <c r="BH880" s="151">
        <f>IF(N880="sníž. přenesená",J880,0)</f>
        <v>0</v>
      </c>
      <c r="BI880" s="151">
        <f>IF(N880="nulová",J880,0)</f>
        <v>0</v>
      </c>
      <c r="BJ880" s="18" t="s">
        <v>814</v>
      </c>
      <c r="BK880" s="151">
        <f>ROUND(I880*H880,2)</f>
        <v>0</v>
      </c>
      <c r="BL880" s="18" t="s">
        <v>1018</v>
      </c>
      <c r="BM880" s="18" t="s">
        <v>294</v>
      </c>
    </row>
    <row r="881" spans="2:65" s="11" customFormat="1">
      <c r="B881" s="152"/>
      <c r="D881" s="153" t="s">
        <v>941</v>
      </c>
      <c r="E881" s="154" t="s">
        <v>795</v>
      </c>
      <c r="F881" s="155" t="s">
        <v>1364</v>
      </c>
      <c r="H881" s="156" t="s">
        <v>795</v>
      </c>
      <c r="L881" s="152"/>
      <c r="M881" s="157"/>
      <c r="N881" s="158"/>
      <c r="O881" s="158"/>
      <c r="P881" s="158"/>
      <c r="Q881" s="158"/>
      <c r="R881" s="158"/>
      <c r="S881" s="158"/>
      <c r="T881" s="159"/>
      <c r="AT881" s="156" t="s">
        <v>941</v>
      </c>
      <c r="AU881" s="156" t="s">
        <v>873</v>
      </c>
      <c r="AV881" s="11" t="s">
        <v>814</v>
      </c>
      <c r="AW881" s="11" t="s">
        <v>828</v>
      </c>
      <c r="AX881" s="11" t="s">
        <v>865</v>
      </c>
      <c r="AY881" s="156" t="s">
        <v>928</v>
      </c>
    </row>
    <row r="882" spans="2:65" s="12" customFormat="1">
      <c r="B882" s="160"/>
      <c r="D882" s="168" t="s">
        <v>941</v>
      </c>
      <c r="E882" s="176" t="s">
        <v>795</v>
      </c>
      <c r="F882" s="177" t="s">
        <v>295</v>
      </c>
      <c r="H882" s="178">
        <v>1</v>
      </c>
      <c r="L882" s="160"/>
      <c r="M882" s="164"/>
      <c r="N882" s="165"/>
      <c r="O882" s="165"/>
      <c r="P882" s="165"/>
      <c r="Q882" s="165"/>
      <c r="R882" s="165"/>
      <c r="S882" s="165"/>
      <c r="T882" s="166"/>
      <c r="AT882" s="161" t="s">
        <v>941</v>
      </c>
      <c r="AU882" s="161" t="s">
        <v>873</v>
      </c>
      <c r="AV882" s="12" t="s">
        <v>873</v>
      </c>
      <c r="AW882" s="12" t="s">
        <v>828</v>
      </c>
      <c r="AX882" s="12" t="s">
        <v>814</v>
      </c>
      <c r="AY882" s="161" t="s">
        <v>928</v>
      </c>
    </row>
    <row r="883" spans="2:65" s="1" customFormat="1" ht="44.25" customHeight="1">
      <c r="B883" s="140"/>
      <c r="C883" s="179" t="s">
        <v>296</v>
      </c>
      <c r="D883" s="179" t="s">
        <v>978</v>
      </c>
      <c r="E883" s="180" t="s">
        <v>297</v>
      </c>
      <c r="F883" s="181" t="s">
        <v>298</v>
      </c>
      <c r="G883" s="182" t="s">
        <v>1014</v>
      </c>
      <c r="H883" s="183">
        <v>1</v>
      </c>
      <c r="I883" s="184"/>
      <c r="J883" s="184">
        <f>ROUND(I883*H883,2)</f>
        <v>0</v>
      </c>
      <c r="K883" s="181" t="s">
        <v>939</v>
      </c>
      <c r="L883" s="185"/>
      <c r="M883" s="186" t="s">
        <v>795</v>
      </c>
      <c r="N883" s="187" t="s">
        <v>836</v>
      </c>
      <c r="O883" s="149">
        <v>0</v>
      </c>
      <c r="P883" s="149">
        <f>O883*H883</f>
        <v>0</v>
      </c>
      <c r="Q883" s="149">
        <v>1.8499999999999999E-2</v>
      </c>
      <c r="R883" s="149">
        <f>Q883*H883</f>
        <v>1.8499999999999999E-2</v>
      </c>
      <c r="S883" s="149">
        <v>0</v>
      </c>
      <c r="T883" s="150">
        <f>S883*H883</f>
        <v>0</v>
      </c>
      <c r="AR883" s="18" t="s">
        <v>1133</v>
      </c>
      <c r="AT883" s="18" t="s">
        <v>978</v>
      </c>
      <c r="AU883" s="18" t="s">
        <v>873</v>
      </c>
      <c r="AY883" s="18" t="s">
        <v>928</v>
      </c>
      <c r="BE883" s="151">
        <f>IF(N883="základní",J883,0)</f>
        <v>0</v>
      </c>
      <c r="BF883" s="151">
        <f>IF(N883="snížená",J883,0)</f>
        <v>0</v>
      </c>
      <c r="BG883" s="151">
        <f>IF(N883="zákl. přenesená",J883,0)</f>
        <v>0</v>
      </c>
      <c r="BH883" s="151">
        <f>IF(N883="sníž. přenesená",J883,0)</f>
        <v>0</v>
      </c>
      <c r="BI883" s="151">
        <f>IF(N883="nulová",J883,0)</f>
        <v>0</v>
      </c>
      <c r="BJ883" s="18" t="s">
        <v>814</v>
      </c>
      <c r="BK883" s="151">
        <f>ROUND(I883*H883,2)</f>
        <v>0</v>
      </c>
      <c r="BL883" s="18" t="s">
        <v>1018</v>
      </c>
      <c r="BM883" s="18" t="s">
        <v>299</v>
      </c>
    </row>
    <row r="884" spans="2:65" s="1" customFormat="1" ht="31.5" customHeight="1">
      <c r="B884" s="140"/>
      <c r="C884" s="141" t="s">
        <v>300</v>
      </c>
      <c r="D884" s="141" t="s">
        <v>930</v>
      </c>
      <c r="E884" s="142" t="s">
        <v>301</v>
      </c>
      <c r="F884" s="143" t="s">
        <v>302</v>
      </c>
      <c r="G884" s="144" t="s">
        <v>1014</v>
      </c>
      <c r="H884" s="145">
        <v>1</v>
      </c>
      <c r="I884" s="146"/>
      <c r="J884" s="146">
        <f>ROUND(I884*H884,2)</f>
        <v>0</v>
      </c>
      <c r="K884" s="143" t="s">
        <v>939</v>
      </c>
      <c r="L884" s="32"/>
      <c r="M884" s="147" t="s">
        <v>795</v>
      </c>
      <c r="N884" s="148" t="s">
        <v>836</v>
      </c>
      <c r="O884" s="149">
        <v>1.825</v>
      </c>
      <c r="P884" s="149">
        <f>O884*H884</f>
        <v>1.825</v>
      </c>
      <c r="Q884" s="149">
        <v>0</v>
      </c>
      <c r="R884" s="149">
        <f>Q884*H884</f>
        <v>0</v>
      </c>
      <c r="S884" s="149">
        <v>0</v>
      </c>
      <c r="T884" s="150">
        <f>S884*H884</f>
        <v>0</v>
      </c>
      <c r="AR884" s="18" t="s">
        <v>1018</v>
      </c>
      <c r="AT884" s="18" t="s">
        <v>930</v>
      </c>
      <c r="AU884" s="18" t="s">
        <v>873</v>
      </c>
      <c r="AY884" s="18" t="s">
        <v>928</v>
      </c>
      <c r="BE884" s="151">
        <f>IF(N884="základní",J884,0)</f>
        <v>0</v>
      </c>
      <c r="BF884" s="151">
        <f>IF(N884="snížená",J884,0)</f>
        <v>0</v>
      </c>
      <c r="BG884" s="151">
        <f>IF(N884="zákl. přenesená",J884,0)</f>
        <v>0</v>
      </c>
      <c r="BH884" s="151">
        <f>IF(N884="sníž. přenesená",J884,0)</f>
        <v>0</v>
      </c>
      <c r="BI884" s="151">
        <f>IF(N884="nulová",J884,0)</f>
        <v>0</v>
      </c>
      <c r="BJ884" s="18" t="s">
        <v>814</v>
      </c>
      <c r="BK884" s="151">
        <f>ROUND(I884*H884,2)</f>
        <v>0</v>
      </c>
      <c r="BL884" s="18" t="s">
        <v>1018</v>
      </c>
      <c r="BM884" s="18" t="s">
        <v>303</v>
      </c>
    </row>
    <row r="885" spans="2:65" s="11" customFormat="1">
      <c r="B885" s="152"/>
      <c r="D885" s="153" t="s">
        <v>941</v>
      </c>
      <c r="E885" s="154" t="s">
        <v>795</v>
      </c>
      <c r="F885" s="155" t="s">
        <v>1364</v>
      </c>
      <c r="H885" s="156" t="s">
        <v>795</v>
      </c>
      <c r="L885" s="152"/>
      <c r="M885" s="157"/>
      <c r="N885" s="158"/>
      <c r="O885" s="158"/>
      <c r="P885" s="158"/>
      <c r="Q885" s="158"/>
      <c r="R885" s="158"/>
      <c r="S885" s="158"/>
      <c r="T885" s="159"/>
      <c r="AT885" s="156" t="s">
        <v>941</v>
      </c>
      <c r="AU885" s="156" t="s">
        <v>873</v>
      </c>
      <c r="AV885" s="11" t="s">
        <v>814</v>
      </c>
      <c r="AW885" s="11" t="s">
        <v>828</v>
      </c>
      <c r="AX885" s="11" t="s">
        <v>865</v>
      </c>
      <c r="AY885" s="156" t="s">
        <v>928</v>
      </c>
    </row>
    <row r="886" spans="2:65" s="12" customFormat="1">
      <c r="B886" s="160"/>
      <c r="D886" s="168" t="s">
        <v>941</v>
      </c>
      <c r="E886" s="176" t="s">
        <v>795</v>
      </c>
      <c r="F886" s="177" t="s">
        <v>304</v>
      </c>
      <c r="H886" s="178">
        <v>1</v>
      </c>
      <c r="L886" s="160"/>
      <c r="M886" s="164"/>
      <c r="N886" s="165"/>
      <c r="O886" s="165"/>
      <c r="P886" s="165"/>
      <c r="Q886" s="165"/>
      <c r="R886" s="165"/>
      <c r="S886" s="165"/>
      <c r="T886" s="166"/>
      <c r="AT886" s="161" t="s">
        <v>941</v>
      </c>
      <c r="AU886" s="161" t="s">
        <v>873</v>
      </c>
      <c r="AV886" s="12" t="s">
        <v>873</v>
      </c>
      <c r="AW886" s="12" t="s">
        <v>828</v>
      </c>
      <c r="AX886" s="12" t="s">
        <v>814</v>
      </c>
      <c r="AY886" s="161" t="s">
        <v>928</v>
      </c>
    </row>
    <row r="887" spans="2:65" s="1" customFormat="1" ht="44.25" customHeight="1">
      <c r="B887" s="140"/>
      <c r="C887" s="179" t="s">
        <v>305</v>
      </c>
      <c r="D887" s="179" t="s">
        <v>978</v>
      </c>
      <c r="E887" s="180" t="s">
        <v>306</v>
      </c>
      <c r="F887" s="181" t="s">
        <v>307</v>
      </c>
      <c r="G887" s="182" t="s">
        <v>1014</v>
      </c>
      <c r="H887" s="183">
        <v>1</v>
      </c>
      <c r="I887" s="184"/>
      <c r="J887" s="184">
        <f>ROUND(I887*H887,2)</f>
        <v>0</v>
      </c>
      <c r="K887" s="181" t="s">
        <v>939</v>
      </c>
      <c r="L887" s="185"/>
      <c r="M887" s="186" t="s">
        <v>795</v>
      </c>
      <c r="N887" s="187" t="s">
        <v>836</v>
      </c>
      <c r="O887" s="149">
        <v>0</v>
      </c>
      <c r="P887" s="149">
        <f>O887*H887</f>
        <v>0</v>
      </c>
      <c r="Q887" s="149">
        <v>2.1499999999999998E-2</v>
      </c>
      <c r="R887" s="149">
        <f>Q887*H887</f>
        <v>2.1499999999999998E-2</v>
      </c>
      <c r="S887" s="149">
        <v>0</v>
      </c>
      <c r="T887" s="150">
        <f>S887*H887</f>
        <v>0</v>
      </c>
      <c r="AR887" s="18" t="s">
        <v>1133</v>
      </c>
      <c r="AT887" s="18" t="s">
        <v>978</v>
      </c>
      <c r="AU887" s="18" t="s">
        <v>873</v>
      </c>
      <c r="AY887" s="18" t="s">
        <v>928</v>
      </c>
      <c r="BE887" s="151">
        <f>IF(N887="základní",J887,0)</f>
        <v>0</v>
      </c>
      <c r="BF887" s="151">
        <f>IF(N887="snížená",J887,0)</f>
        <v>0</v>
      </c>
      <c r="BG887" s="151">
        <f>IF(N887="zákl. přenesená",J887,0)</f>
        <v>0</v>
      </c>
      <c r="BH887" s="151">
        <f>IF(N887="sníž. přenesená",J887,0)</f>
        <v>0</v>
      </c>
      <c r="BI887" s="151">
        <f>IF(N887="nulová",J887,0)</f>
        <v>0</v>
      </c>
      <c r="BJ887" s="18" t="s">
        <v>814</v>
      </c>
      <c r="BK887" s="151">
        <f>ROUND(I887*H887,2)</f>
        <v>0</v>
      </c>
      <c r="BL887" s="18" t="s">
        <v>1018</v>
      </c>
      <c r="BM887" s="18" t="s">
        <v>308</v>
      </c>
    </row>
    <row r="888" spans="2:65" s="1" customFormat="1" ht="22.5" customHeight="1">
      <c r="B888" s="140"/>
      <c r="C888" s="179" t="s">
        <v>309</v>
      </c>
      <c r="D888" s="179" t="s">
        <v>978</v>
      </c>
      <c r="E888" s="180" t="s">
        <v>310</v>
      </c>
      <c r="F888" s="181" t="s">
        <v>311</v>
      </c>
      <c r="G888" s="182" t="s">
        <v>1014</v>
      </c>
      <c r="H888" s="183">
        <v>2</v>
      </c>
      <c r="I888" s="184"/>
      <c r="J888" s="184">
        <f>ROUND(I888*H888,2)</f>
        <v>0</v>
      </c>
      <c r="K888" s="181" t="s">
        <v>939</v>
      </c>
      <c r="L888" s="185"/>
      <c r="M888" s="186" t="s">
        <v>795</v>
      </c>
      <c r="N888" s="187" t="s">
        <v>836</v>
      </c>
      <c r="O888" s="149">
        <v>0</v>
      </c>
      <c r="P888" s="149">
        <f>O888*H888</f>
        <v>0</v>
      </c>
      <c r="Q888" s="149">
        <v>1.1999999999999999E-3</v>
      </c>
      <c r="R888" s="149">
        <f>Q888*H888</f>
        <v>2.3999999999999998E-3</v>
      </c>
      <c r="S888" s="149">
        <v>0</v>
      </c>
      <c r="T888" s="150">
        <f>S888*H888</f>
        <v>0</v>
      </c>
      <c r="AR888" s="18" t="s">
        <v>1133</v>
      </c>
      <c r="AT888" s="18" t="s">
        <v>978</v>
      </c>
      <c r="AU888" s="18" t="s">
        <v>873</v>
      </c>
      <c r="AY888" s="18" t="s">
        <v>928</v>
      </c>
      <c r="BE888" s="151">
        <f>IF(N888="základní",J888,0)</f>
        <v>0</v>
      </c>
      <c r="BF888" s="151">
        <f>IF(N888="snížená",J888,0)</f>
        <v>0</v>
      </c>
      <c r="BG888" s="151">
        <f>IF(N888="zákl. přenesená",J888,0)</f>
        <v>0</v>
      </c>
      <c r="BH888" s="151">
        <f>IF(N888="sníž. přenesená",J888,0)</f>
        <v>0</v>
      </c>
      <c r="BI888" s="151">
        <f>IF(N888="nulová",J888,0)</f>
        <v>0</v>
      </c>
      <c r="BJ888" s="18" t="s">
        <v>814</v>
      </c>
      <c r="BK888" s="151">
        <f>ROUND(I888*H888,2)</f>
        <v>0</v>
      </c>
      <c r="BL888" s="18" t="s">
        <v>1018</v>
      </c>
      <c r="BM888" s="18" t="s">
        <v>312</v>
      </c>
    </row>
    <row r="889" spans="2:65" s="1" customFormat="1" ht="31.5" customHeight="1">
      <c r="B889" s="140"/>
      <c r="C889" s="141" t="s">
        <v>313</v>
      </c>
      <c r="D889" s="141" t="s">
        <v>930</v>
      </c>
      <c r="E889" s="142" t="s">
        <v>314</v>
      </c>
      <c r="F889" s="143" t="s">
        <v>315</v>
      </c>
      <c r="G889" s="144" t="s">
        <v>1014</v>
      </c>
      <c r="H889" s="145">
        <v>2</v>
      </c>
      <c r="I889" s="146"/>
      <c r="J889" s="146">
        <f>ROUND(I889*H889,2)</f>
        <v>0</v>
      </c>
      <c r="K889" s="143" t="s">
        <v>939</v>
      </c>
      <c r="L889" s="32"/>
      <c r="M889" s="147" t="s">
        <v>795</v>
      </c>
      <c r="N889" s="148" t="s">
        <v>836</v>
      </c>
      <c r="O889" s="149">
        <v>0.34499999999999997</v>
      </c>
      <c r="P889" s="149">
        <f>O889*H889</f>
        <v>0.69</v>
      </c>
      <c r="Q889" s="149">
        <v>0</v>
      </c>
      <c r="R889" s="149">
        <f>Q889*H889</f>
        <v>0</v>
      </c>
      <c r="S889" s="149">
        <v>0</v>
      </c>
      <c r="T889" s="150">
        <f>S889*H889</f>
        <v>0</v>
      </c>
      <c r="AR889" s="18" t="s">
        <v>1018</v>
      </c>
      <c r="AT889" s="18" t="s">
        <v>930</v>
      </c>
      <c r="AU889" s="18" t="s">
        <v>873</v>
      </c>
      <c r="AY889" s="18" t="s">
        <v>928</v>
      </c>
      <c r="BE889" s="151">
        <f>IF(N889="základní",J889,0)</f>
        <v>0</v>
      </c>
      <c r="BF889" s="151">
        <f>IF(N889="snížená",J889,0)</f>
        <v>0</v>
      </c>
      <c r="BG889" s="151">
        <f>IF(N889="zákl. přenesená",J889,0)</f>
        <v>0</v>
      </c>
      <c r="BH889" s="151">
        <f>IF(N889="sníž. přenesená",J889,0)</f>
        <v>0</v>
      </c>
      <c r="BI889" s="151">
        <f>IF(N889="nulová",J889,0)</f>
        <v>0</v>
      </c>
      <c r="BJ889" s="18" t="s">
        <v>814</v>
      </c>
      <c r="BK889" s="151">
        <f>ROUND(I889*H889,2)</f>
        <v>0</v>
      </c>
      <c r="BL889" s="18" t="s">
        <v>1018</v>
      </c>
      <c r="BM889" s="18" t="s">
        <v>316</v>
      </c>
    </row>
    <row r="890" spans="2:65" s="11" customFormat="1">
      <c r="B890" s="152"/>
      <c r="D890" s="153" t="s">
        <v>941</v>
      </c>
      <c r="E890" s="154" t="s">
        <v>795</v>
      </c>
      <c r="F890" s="155" t="s">
        <v>1364</v>
      </c>
      <c r="H890" s="156" t="s">
        <v>795</v>
      </c>
      <c r="L890" s="152"/>
      <c r="M890" s="157"/>
      <c r="N890" s="158"/>
      <c r="O890" s="158"/>
      <c r="P890" s="158"/>
      <c r="Q890" s="158"/>
      <c r="R890" s="158"/>
      <c r="S890" s="158"/>
      <c r="T890" s="159"/>
      <c r="AT890" s="156" t="s">
        <v>941</v>
      </c>
      <c r="AU890" s="156" t="s">
        <v>873</v>
      </c>
      <c r="AV890" s="11" t="s">
        <v>814</v>
      </c>
      <c r="AW890" s="11" t="s">
        <v>828</v>
      </c>
      <c r="AX890" s="11" t="s">
        <v>865</v>
      </c>
      <c r="AY890" s="156" t="s">
        <v>928</v>
      </c>
    </row>
    <row r="891" spans="2:65" s="12" customFormat="1">
      <c r="B891" s="160"/>
      <c r="D891" s="168" t="s">
        <v>941</v>
      </c>
      <c r="E891" s="176" t="s">
        <v>795</v>
      </c>
      <c r="F891" s="177" t="s">
        <v>317</v>
      </c>
      <c r="H891" s="178">
        <v>2</v>
      </c>
      <c r="L891" s="160"/>
      <c r="M891" s="164"/>
      <c r="N891" s="165"/>
      <c r="O891" s="165"/>
      <c r="P891" s="165"/>
      <c r="Q891" s="165"/>
      <c r="R891" s="165"/>
      <c r="S891" s="165"/>
      <c r="T891" s="166"/>
      <c r="AT891" s="161" t="s">
        <v>941</v>
      </c>
      <c r="AU891" s="161" t="s">
        <v>873</v>
      </c>
      <c r="AV891" s="12" t="s">
        <v>873</v>
      </c>
      <c r="AW891" s="12" t="s">
        <v>828</v>
      </c>
      <c r="AX891" s="12" t="s">
        <v>814</v>
      </c>
      <c r="AY891" s="161" t="s">
        <v>928</v>
      </c>
    </row>
    <row r="892" spans="2:65" s="1" customFormat="1" ht="31.5" customHeight="1">
      <c r="B892" s="140"/>
      <c r="C892" s="179" t="s">
        <v>318</v>
      </c>
      <c r="D892" s="179" t="s">
        <v>978</v>
      </c>
      <c r="E892" s="180" t="s">
        <v>319</v>
      </c>
      <c r="F892" s="181" t="s">
        <v>320</v>
      </c>
      <c r="G892" s="182" t="s">
        <v>1049</v>
      </c>
      <c r="H892" s="183">
        <v>1.8</v>
      </c>
      <c r="I892" s="184"/>
      <c r="J892" s="184">
        <f>ROUND(I892*H892,2)</f>
        <v>0</v>
      </c>
      <c r="K892" s="181" t="s">
        <v>939</v>
      </c>
      <c r="L892" s="185"/>
      <c r="M892" s="186" t="s">
        <v>795</v>
      </c>
      <c r="N892" s="187" t="s">
        <v>836</v>
      </c>
      <c r="O892" s="149">
        <v>0</v>
      </c>
      <c r="P892" s="149">
        <f>O892*H892</f>
        <v>0</v>
      </c>
      <c r="Q892" s="149">
        <v>1.8E-3</v>
      </c>
      <c r="R892" s="149">
        <f>Q892*H892</f>
        <v>3.2399999999999998E-3</v>
      </c>
      <c r="S892" s="149">
        <v>0</v>
      </c>
      <c r="T892" s="150">
        <f>S892*H892</f>
        <v>0</v>
      </c>
      <c r="AR892" s="18" t="s">
        <v>1133</v>
      </c>
      <c r="AT892" s="18" t="s">
        <v>978</v>
      </c>
      <c r="AU892" s="18" t="s">
        <v>873</v>
      </c>
      <c r="AY892" s="18" t="s">
        <v>928</v>
      </c>
      <c r="BE892" s="151">
        <f>IF(N892="základní",J892,0)</f>
        <v>0</v>
      </c>
      <c r="BF892" s="151">
        <f>IF(N892="snížená",J892,0)</f>
        <v>0</v>
      </c>
      <c r="BG892" s="151">
        <f>IF(N892="zákl. přenesená",J892,0)</f>
        <v>0</v>
      </c>
      <c r="BH892" s="151">
        <f>IF(N892="sníž. přenesená",J892,0)</f>
        <v>0</v>
      </c>
      <c r="BI892" s="151">
        <f>IF(N892="nulová",J892,0)</f>
        <v>0</v>
      </c>
      <c r="BJ892" s="18" t="s">
        <v>814</v>
      </c>
      <c r="BK892" s="151">
        <f>ROUND(I892*H892,2)</f>
        <v>0</v>
      </c>
      <c r="BL892" s="18" t="s">
        <v>1018</v>
      </c>
      <c r="BM892" s="18" t="s">
        <v>321</v>
      </c>
    </row>
    <row r="893" spans="2:65" s="1" customFormat="1" ht="31.5" customHeight="1">
      <c r="B893" s="140"/>
      <c r="C893" s="141" t="s">
        <v>322</v>
      </c>
      <c r="D893" s="141" t="s">
        <v>930</v>
      </c>
      <c r="E893" s="142" t="s">
        <v>323</v>
      </c>
      <c r="F893" s="143" t="s">
        <v>324</v>
      </c>
      <c r="G893" s="144" t="s">
        <v>1014</v>
      </c>
      <c r="H893" s="145">
        <v>1</v>
      </c>
      <c r="I893" s="146"/>
      <c r="J893" s="146">
        <f>ROUND(I893*H893,2)</f>
        <v>0</v>
      </c>
      <c r="K893" s="143" t="s">
        <v>939</v>
      </c>
      <c r="L893" s="32"/>
      <c r="M893" s="147" t="s">
        <v>795</v>
      </c>
      <c r="N893" s="148" t="s">
        <v>836</v>
      </c>
      <c r="O893" s="149">
        <v>0.71799999999999997</v>
      </c>
      <c r="P893" s="149">
        <f>O893*H893</f>
        <v>0.71799999999999997</v>
      </c>
      <c r="Q893" s="149">
        <v>0</v>
      </c>
      <c r="R893" s="149">
        <f>Q893*H893</f>
        <v>0</v>
      </c>
      <c r="S893" s="149">
        <v>0</v>
      </c>
      <c r="T893" s="150">
        <f>S893*H893</f>
        <v>0</v>
      </c>
      <c r="AR893" s="18" t="s">
        <v>1018</v>
      </c>
      <c r="AT893" s="18" t="s">
        <v>930</v>
      </c>
      <c r="AU893" s="18" t="s">
        <v>873</v>
      </c>
      <c r="AY893" s="18" t="s">
        <v>928</v>
      </c>
      <c r="BE893" s="151">
        <f>IF(N893="základní",J893,0)</f>
        <v>0</v>
      </c>
      <c r="BF893" s="151">
        <f>IF(N893="snížená",J893,0)</f>
        <v>0</v>
      </c>
      <c r="BG893" s="151">
        <f>IF(N893="zákl. přenesená",J893,0)</f>
        <v>0</v>
      </c>
      <c r="BH893" s="151">
        <f>IF(N893="sníž. přenesená",J893,0)</f>
        <v>0</v>
      </c>
      <c r="BI893" s="151">
        <f>IF(N893="nulová",J893,0)</f>
        <v>0</v>
      </c>
      <c r="BJ893" s="18" t="s">
        <v>814</v>
      </c>
      <c r="BK893" s="151">
        <f>ROUND(I893*H893,2)</f>
        <v>0</v>
      </c>
      <c r="BL893" s="18" t="s">
        <v>1018</v>
      </c>
      <c r="BM893" s="18" t="s">
        <v>325</v>
      </c>
    </row>
    <row r="894" spans="2:65" s="11" customFormat="1">
      <c r="B894" s="152"/>
      <c r="D894" s="153" t="s">
        <v>941</v>
      </c>
      <c r="E894" s="154" t="s">
        <v>795</v>
      </c>
      <c r="F894" s="155" t="s">
        <v>1364</v>
      </c>
      <c r="H894" s="156" t="s">
        <v>795</v>
      </c>
      <c r="L894" s="152"/>
      <c r="M894" s="157"/>
      <c r="N894" s="158"/>
      <c r="O894" s="158"/>
      <c r="P894" s="158"/>
      <c r="Q894" s="158"/>
      <c r="R894" s="158"/>
      <c r="S894" s="158"/>
      <c r="T894" s="159"/>
      <c r="AT894" s="156" t="s">
        <v>941</v>
      </c>
      <c r="AU894" s="156" t="s">
        <v>873</v>
      </c>
      <c r="AV894" s="11" t="s">
        <v>814</v>
      </c>
      <c r="AW894" s="11" t="s">
        <v>828</v>
      </c>
      <c r="AX894" s="11" t="s">
        <v>865</v>
      </c>
      <c r="AY894" s="156" t="s">
        <v>928</v>
      </c>
    </row>
    <row r="895" spans="2:65" s="12" customFormat="1">
      <c r="B895" s="160"/>
      <c r="D895" s="168" t="s">
        <v>941</v>
      </c>
      <c r="E895" s="176" t="s">
        <v>795</v>
      </c>
      <c r="F895" s="177" t="s">
        <v>326</v>
      </c>
      <c r="H895" s="178">
        <v>1</v>
      </c>
      <c r="L895" s="160"/>
      <c r="M895" s="164"/>
      <c r="N895" s="165"/>
      <c r="O895" s="165"/>
      <c r="P895" s="165"/>
      <c r="Q895" s="165"/>
      <c r="R895" s="165"/>
      <c r="S895" s="165"/>
      <c r="T895" s="166"/>
      <c r="AT895" s="161" t="s">
        <v>941</v>
      </c>
      <c r="AU895" s="161" t="s">
        <v>873</v>
      </c>
      <c r="AV895" s="12" t="s">
        <v>873</v>
      </c>
      <c r="AW895" s="12" t="s">
        <v>828</v>
      </c>
      <c r="AX895" s="12" t="s">
        <v>814</v>
      </c>
      <c r="AY895" s="161" t="s">
        <v>928</v>
      </c>
    </row>
    <row r="896" spans="2:65" s="1" customFormat="1" ht="31.5" customHeight="1">
      <c r="B896" s="140"/>
      <c r="C896" s="179" t="s">
        <v>327</v>
      </c>
      <c r="D896" s="179" t="s">
        <v>978</v>
      </c>
      <c r="E896" s="180" t="s">
        <v>328</v>
      </c>
      <c r="F896" s="181" t="s">
        <v>329</v>
      </c>
      <c r="G896" s="182" t="s">
        <v>1049</v>
      </c>
      <c r="H896" s="183">
        <v>1.5</v>
      </c>
      <c r="I896" s="184"/>
      <c r="J896" s="184">
        <f>ROUND(I896*H896,2)</f>
        <v>0</v>
      </c>
      <c r="K896" s="181" t="s">
        <v>939</v>
      </c>
      <c r="L896" s="185"/>
      <c r="M896" s="186" t="s">
        <v>795</v>
      </c>
      <c r="N896" s="187" t="s">
        <v>836</v>
      </c>
      <c r="O896" s="149">
        <v>0</v>
      </c>
      <c r="P896" s="149">
        <f>O896*H896</f>
        <v>0</v>
      </c>
      <c r="Q896" s="149">
        <v>2.0999999999999999E-3</v>
      </c>
      <c r="R896" s="149">
        <f>Q896*H896</f>
        <v>3.15E-3</v>
      </c>
      <c r="S896" s="149">
        <v>0</v>
      </c>
      <c r="T896" s="150">
        <f>S896*H896</f>
        <v>0</v>
      </c>
      <c r="AR896" s="18" t="s">
        <v>1133</v>
      </c>
      <c r="AT896" s="18" t="s">
        <v>978</v>
      </c>
      <c r="AU896" s="18" t="s">
        <v>873</v>
      </c>
      <c r="AY896" s="18" t="s">
        <v>928</v>
      </c>
      <c r="BE896" s="151">
        <f>IF(N896="základní",J896,0)</f>
        <v>0</v>
      </c>
      <c r="BF896" s="151">
        <f>IF(N896="snížená",J896,0)</f>
        <v>0</v>
      </c>
      <c r="BG896" s="151">
        <f>IF(N896="zákl. přenesená",J896,0)</f>
        <v>0</v>
      </c>
      <c r="BH896" s="151">
        <f>IF(N896="sníž. přenesená",J896,0)</f>
        <v>0</v>
      </c>
      <c r="BI896" s="151">
        <f>IF(N896="nulová",J896,0)</f>
        <v>0</v>
      </c>
      <c r="BJ896" s="18" t="s">
        <v>814</v>
      </c>
      <c r="BK896" s="151">
        <f>ROUND(I896*H896,2)</f>
        <v>0</v>
      </c>
      <c r="BL896" s="18" t="s">
        <v>1018</v>
      </c>
      <c r="BM896" s="18" t="s">
        <v>330</v>
      </c>
    </row>
    <row r="897" spans="2:65" s="1" customFormat="1" ht="22.5" customHeight="1">
      <c r="B897" s="140"/>
      <c r="C897" s="179" t="s">
        <v>331</v>
      </c>
      <c r="D897" s="179" t="s">
        <v>978</v>
      </c>
      <c r="E897" s="180" t="s">
        <v>332</v>
      </c>
      <c r="F897" s="181" t="s">
        <v>333</v>
      </c>
      <c r="G897" s="182" t="s">
        <v>1014</v>
      </c>
      <c r="H897" s="183">
        <v>3</v>
      </c>
      <c r="I897" s="184"/>
      <c r="J897" s="184">
        <f>ROUND(I897*H897,2)</f>
        <v>0</v>
      </c>
      <c r="K897" s="181" t="s">
        <v>939</v>
      </c>
      <c r="L897" s="185"/>
      <c r="M897" s="186" t="s">
        <v>795</v>
      </c>
      <c r="N897" s="187" t="s">
        <v>836</v>
      </c>
      <c r="O897" s="149">
        <v>0</v>
      </c>
      <c r="P897" s="149">
        <f>O897*H897</f>
        <v>0</v>
      </c>
      <c r="Q897" s="149">
        <v>2.0000000000000001E-4</v>
      </c>
      <c r="R897" s="149">
        <f>Q897*H897</f>
        <v>6.0000000000000006E-4</v>
      </c>
      <c r="S897" s="149">
        <v>0</v>
      </c>
      <c r="T897" s="150">
        <f>S897*H897</f>
        <v>0</v>
      </c>
      <c r="AR897" s="18" t="s">
        <v>1133</v>
      </c>
      <c r="AT897" s="18" t="s">
        <v>978</v>
      </c>
      <c r="AU897" s="18" t="s">
        <v>873</v>
      </c>
      <c r="AY897" s="18" t="s">
        <v>928</v>
      </c>
      <c r="BE897" s="151">
        <f>IF(N897="základní",J897,0)</f>
        <v>0</v>
      </c>
      <c r="BF897" s="151">
        <f>IF(N897="snížená",J897,0)</f>
        <v>0</v>
      </c>
      <c r="BG897" s="151">
        <f>IF(N897="zákl. přenesená",J897,0)</f>
        <v>0</v>
      </c>
      <c r="BH897" s="151">
        <f>IF(N897="sníž. přenesená",J897,0)</f>
        <v>0</v>
      </c>
      <c r="BI897" s="151">
        <f>IF(N897="nulová",J897,0)</f>
        <v>0</v>
      </c>
      <c r="BJ897" s="18" t="s">
        <v>814</v>
      </c>
      <c r="BK897" s="151">
        <f>ROUND(I897*H897,2)</f>
        <v>0</v>
      </c>
      <c r="BL897" s="18" t="s">
        <v>1018</v>
      </c>
      <c r="BM897" s="18" t="s">
        <v>334</v>
      </c>
    </row>
    <row r="898" spans="2:65" s="1" customFormat="1" ht="22.5" customHeight="1">
      <c r="B898" s="140"/>
      <c r="C898" s="141" t="s">
        <v>335</v>
      </c>
      <c r="D898" s="141" t="s">
        <v>930</v>
      </c>
      <c r="E898" s="142" t="s">
        <v>336</v>
      </c>
      <c r="F898" s="143" t="s">
        <v>337</v>
      </c>
      <c r="G898" s="144" t="s">
        <v>998</v>
      </c>
      <c r="H898" s="145">
        <v>14.599</v>
      </c>
      <c r="I898" s="146"/>
      <c r="J898" s="146">
        <f>ROUND(I898*H898,2)</f>
        <v>0</v>
      </c>
      <c r="K898" s="143" t="s">
        <v>939</v>
      </c>
      <c r="L898" s="32"/>
      <c r="M898" s="147" t="s">
        <v>795</v>
      </c>
      <c r="N898" s="148" t="s">
        <v>836</v>
      </c>
      <c r="O898" s="149">
        <v>0.32500000000000001</v>
      </c>
      <c r="P898" s="149">
        <f>O898*H898</f>
        <v>4.744675</v>
      </c>
      <c r="Q898" s="149">
        <v>0</v>
      </c>
      <c r="R898" s="149">
        <f>Q898*H898</f>
        <v>0</v>
      </c>
      <c r="S898" s="149">
        <v>1.098E-2</v>
      </c>
      <c r="T898" s="150">
        <f>S898*H898</f>
        <v>0.16029702000000001</v>
      </c>
      <c r="AR898" s="18" t="s">
        <v>1018</v>
      </c>
      <c r="AT898" s="18" t="s">
        <v>930</v>
      </c>
      <c r="AU898" s="18" t="s">
        <v>873</v>
      </c>
      <c r="AY898" s="18" t="s">
        <v>928</v>
      </c>
      <c r="BE898" s="151">
        <f>IF(N898="základní",J898,0)</f>
        <v>0</v>
      </c>
      <c r="BF898" s="151">
        <f>IF(N898="snížená",J898,0)</f>
        <v>0</v>
      </c>
      <c r="BG898" s="151">
        <f>IF(N898="zákl. přenesená",J898,0)</f>
        <v>0</v>
      </c>
      <c r="BH898" s="151">
        <f>IF(N898="sníž. přenesená",J898,0)</f>
        <v>0</v>
      </c>
      <c r="BI898" s="151">
        <f>IF(N898="nulová",J898,0)</f>
        <v>0</v>
      </c>
      <c r="BJ898" s="18" t="s">
        <v>814</v>
      </c>
      <c r="BK898" s="151">
        <f>ROUND(I898*H898,2)</f>
        <v>0</v>
      </c>
      <c r="BL898" s="18" t="s">
        <v>1018</v>
      </c>
      <c r="BM898" s="18" t="s">
        <v>338</v>
      </c>
    </row>
    <row r="899" spans="2:65" s="11" customFormat="1">
      <c r="B899" s="152"/>
      <c r="D899" s="153" t="s">
        <v>941</v>
      </c>
      <c r="E899" s="154" t="s">
        <v>795</v>
      </c>
      <c r="F899" s="155" t="s">
        <v>339</v>
      </c>
      <c r="H899" s="156" t="s">
        <v>795</v>
      </c>
      <c r="L899" s="152"/>
      <c r="M899" s="157"/>
      <c r="N899" s="158"/>
      <c r="O899" s="158"/>
      <c r="P899" s="158"/>
      <c r="Q899" s="158"/>
      <c r="R899" s="158"/>
      <c r="S899" s="158"/>
      <c r="T899" s="159"/>
      <c r="AT899" s="156" t="s">
        <v>941</v>
      </c>
      <c r="AU899" s="156" t="s">
        <v>873</v>
      </c>
      <c r="AV899" s="11" t="s">
        <v>814</v>
      </c>
      <c r="AW899" s="11" t="s">
        <v>828</v>
      </c>
      <c r="AX899" s="11" t="s">
        <v>865</v>
      </c>
      <c r="AY899" s="156" t="s">
        <v>928</v>
      </c>
    </row>
    <row r="900" spans="2:65" s="11" customFormat="1">
      <c r="B900" s="152"/>
      <c r="D900" s="153" t="s">
        <v>941</v>
      </c>
      <c r="E900" s="154" t="s">
        <v>795</v>
      </c>
      <c r="F900" s="155" t="s">
        <v>340</v>
      </c>
      <c r="H900" s="156" t="s">
        <v>795</v>
      </c>
      <c r="L900" s="152"/>
      <c r="M900" s="157"/>
      <c r="N900" s="158"/>
      <c r="O900" s="158"/>
      <c r="P900" s="158"/>
      <c r="Q900" s="158"/>
      <c r="R900" s="158"/>
      <c r="S900" s="158"/>
      <c r="T900" s="159"/>
      <c r="AT900" s="156" t="s">
        <v>941</v>
      </c>
      <c r="AU900" s="156" t="s">
        <v>873</v>
      </c>
      <c r="AV900" s="11" t="s">
        <v>814</v>
      </c>
      <c r="AW900" s="11" t="s">
        <v>828</v>
      </c>
      <c r="AX900" s="11" t="s">
        <v>865</v>
      </c>
      <c r="AY900" s="156" t="s">
        <v>928</v>
      </c>
    </row>
    <row r="901" spans="2:65" s="12" customFormat="1">
      <c r="B901" s="160"/>
      <c r="D901" s="168" t="s">
        <v>941</v>
      </c>
      <c r="E901" s="176" t="s">
        <v>795</v>
      </c>
      <c r="F901" s="177" t="s">
        <v>341</v>
      </c>
      <c r="H901" s="178">
        <v>14.599</v>
      </c>
      <c r="L901" s="160"/>
      <c r="M901" s="164"/>
      <c r="N901" s="165"/>
      <c r="O901" s="165"/>
      <c r="P901" s="165"/>
      <c r="Q901" s="165"/>
      <c r="R901" s="165"/>
      <c r="S901" s="165"/>
      <c r="T901" s="166"/>
      <c r="AT901" s="161" t="s">
        <v>941</v>
      </c>
      <c r="AU901" s="161" t="s">
        <v>873</v>
      </c>
      <c r="AV901" s="12" t="s">
        <v>873</v>
      </c>
      <c r="AW901" s="12" t="s">
        <v>828</v>
      </c>
      <c r="AX901" s="12" t="s">
        <v>814</v>
      </c>
      <c r="AY901" s="161" t="s">
        <v>928</v>
      </c>
    </row>
    <row r="902" spans="2:65" s="1" customFormat="1" ht="22.5" customHeight="1">
      <c r="B902" s="140"/>
      <c r="C902" s="141" t="s">
        <v>342</v>
      </c>
      <c r="D902" s="141" t="s">
        <v>930</v>
      </c>
      <c r="E902" s="142" t="s">
        <v>343</v>
      </c>
      <c r="F902" s="143" t="s">
        <v>344</v>
      </c>
      <c r="G902" s="144" t="s">
        <v>998</v>
      </c>
      <c r="H902" s="145">
        <v>14.599</v>
      </c>
      <c r="I902" s="146"/>
      <c r="J902" s="146">
        <f>ROUND(I902*H902,2)</f>
        <v>0</v>
      </c>
      <c r="K902" s="143" t="s">
        <v>939</v>
      </c>
      <c r="L902" s="32"/>
      <c r="M902" s="147" t="s">
        <v>795</v>
      </c>
      <c r="N902" s="148" t="s">
        <v>836</v>
      </c>
      <c r="O902" s="149">
        <v>8.6999999999999994E-2</v>
      </c>
      <c r="P902" s="149">
        <f>O902*H902</f>
        <v>1.2701129999999998</v>
      </c>
      <c r="Q902" s="149">
        <v>0</v>
      </c>
      <c r="R902" s="149">
        <f>Q902*H902</f>
        <v>0</v>
      </c>
      <c r="S902" s="149">
        <v>8.0000000000000002E-3</v>
      </c>
      <c r="T902" s="150">
        <f>S902*H902</f>
        <v>0.11679200000000001</v>
      </c>
      <c r="AR902" s="18" t="s">
        <v>1018</v>
      </c>
      <c r="AT902" s="18" t="s">
        <v>930</v>
      </c>
      <c r="AU902" s="18" t="s">
        <v>873</v>
      </c>
      <c r="AY902" s="18" t="s">
        <v>928</v>
      </c>
      <c r="BE902" s="151">
        <f>IF(N902="základní",J902,0)</f>
        <v>0</v>
      </c>
      <c r="BF902" s="151">
        <f>IF(N902="snížená",J902,0)</f>
        <v>0</v>
      </c>
      <c r="BG902" s="151">
        <f>IF(N902="zákl. přenesená",J902,0)</f>
        <v>0</v>
      </c>
      <c r="BH902" s="151">
        <f>IF(N902="sníž. přenesená",J902,0)</f>
        <v>0</v>
      </c>
      <c r="BI902" s="151">
        <f>IF(N902="nulová",J902,0)</f>
        <v>0</v>
      </c>
      <c r="BJ902" s="18" t="s">
        <v>814</v>
      </c>
      <c r="BK902" s="151">
        <f>ROUND(I902*H902,2)</f>
        <v>0</v>
      </c>
      <c r="BL902" s="18" t="s">
        <v>1018</v>
      </c>
      <c r="BM902" s="18" t="s">
        <v>345</v>
      </c>
    </row>
    <row r="903" spans="2:65" s="1" customFormat="1" ht="31.5" customHeight="1">
      <c r="B903" s="140"/>
      <c r="C903" s="141" t="s">
        <v>346</v>
      </c>
      <c r="D903" s="141" t="s">
        <v>930</v>
      </c>
      <c r="E903" s="142" t="s">
        <v>347</v>
      </c>
      <c r="F903" s="143" t="s">
        <v>348</v>
      </c>
      <c r="G903" s="144" t="s">
        <v>1014</v>
      </c>
      <c r="H903" s="145">
        <v>2</v>
      </c>
      <c r="I903" s="146"/>
      <c r="J903" s="146">
        <f>ROUND(I903*H903,2)</f>
        <v>0</v>
      </c>
      <c r="K903" s="143" t="s">
        <v>939</v>
      </c>
      <c r="L903" s="32"/>
      <c r="M903" s="147" t="s">
        <v>795</v>
      </c>
      <c r="N903" s="148" t="s">
        <v>836</v>
      </c>
      <c r="O903" s="149">
        <v>0.76800000000000002</v>
      </c>
      <c r="P903" s="149">
        <f>O903*H903</f>
        <v>1.536</v>
      </c>
      <c r="Q903" s="149">
        <v>0</v>
      </c>
      <c r="R903" s="149">
        <f>Q903*H903</f>
        <v>0</v>
      </c>
      <c r="S903" s="149">
        <v>0.13100000000000001</v>
      </c>
      <c r="T903" s="150">
        <f>S903*H903</f>
        <v>0.26200000000000001</v>
      </c>
      <c r="AR903" s="18" t="s">
        <v>1018</v>
      </c>
      <c r="AT903" s="18" t="s">
        <v>930</v>
      </c>
      <c r="AU903" s="18" t="s">
        <v>873</v>
      </c>
      <c r="AY903" s="18" t="s">
        <v>928</v>
      </c>
      <c r="BE903" s="151">
        <f>IF(N903="základní",J903,0)</f>
        <v>0</v>
      </c>
      <c r="BF903" s="151">
        <f>IF(N903="snížená",J903,0)</f>
        <v>0</v>
      </c>
      <c r="BG903" s="151">
        <f>IF(N903="zákl. přenesená",J903,0)</f>
        <v>0</v>
      </c>
      <c r="BH903" s="151">
        <f>IF(N903="sníž. přenesená",J903,0)</f>
        <v>0</v>
      </c>
      <c r="BI903" s="151">
        <f>IF(N903="nulová",J903,0)</f>
        <v>0</v>
      </c>
      <c r="BJ903" s="18" t="s">
        <v>814</v>
      </c>
      <c r="BK903" s="151">
        <f>ROUND(I903*H903,2)</f>
        <v>0</v>
      </c>
      <c r="BL903" s="18" t="s">
        <v>1018</v>
      </c>
      <c r="BM903" s="18" t="s">
        <v>349</v>
      </c>
    </row>
    <row r="904" spans="2:65" s="11" customFormat="1">
      <c r="B904" s="152"/>
      <c r="D904" s="153" t="s">
        <v>941</v>
      </c>
      <c r="E904" s="154" t="s">
        <v>795</v>
      </c>
      <c r="F904" s="155" t="s">
        <v>942</v>
      </c>
      <c r="H904" s="156" t="s">
        <v>795</v>
      </c>
      <c r="L904" s="152"/>
      <c r="M904" s="157"/>
      <c r="N904" s="158"/>
      <c r="O904" s="158"/>
      <c r="P904" s="158"/>
      <c r="Q904" s="158"/>
      <c r="R904" s="158"/>
      <c r="S904" s="158"/>
      <c r="T904" s="159"/>
      <c r="AT904" s="156" t="s">
        <v>941</v>
      </c>
      <c r="AU904" s="156" t="s">
        <v>873</v>
      </c>
      <c r="AV904" s="11" t="s">
        <v>814</v>
      </c>
      <c r="AW904" s="11" t="s">
        <v>828</v>
      </c>
      <c r="AX904" s="11" t="s">
        <v>865</v>
      </c>
      <c r="AY904" s="156" t="s">
        <v>928</v>
      </c>
    </row>
    <row r="905" spans="2:65" s="11" customFormat="1">
      <c r="B905" s="152"/>
      <c r="D905" s="153" t="s">
        <v>941</v>
      </c>
      <c r="E905" s="154" t="s">
        <v>795</v>
      </c>
      <c r="F905" s="155" t="s">
        <v>350</v>
      </c>
      <c r="H905" s="156" t="s">
        <v>795</v>
      </c>
      <c r="L905" s="152"/>
      <c r="M905" s="157"/>
      <c r="N905" s="158"/>
      <c r="O905" s="158"/>
      <c r="P905" s="158"/>
      <c r="Q905" s="158"/>
      <c r="R905" s="158"/>
      <c r="S905" s="158"/>
      <c r="T905" s="159"/>
      <c r="AT905" s="156" t="s">
        <v>941</v>
      </c>
      <c r="AU905" s="156" t="s">
        <v>873</v>
      </c>
      <c r="AV905" s="11" t="s">
        <v>814</v>
      </c>
      <c r="AW905" s="11" t="s">
        <v>828</v>
      </c>
      <c r="AX905" s="11" t="s">
        <v>865</v>
      </c>
      <c r="AY905" s="156" t="s">
        <v>928</v>
      </c>
    </row>
    <row r="906" spans="2:65" s="12" customFormat="1">
      <c r="B906" s="160"/>
      <c r="D906" s="168" t="s">
        <v>941</v>
      </c>
      <c r="E906" s="176" t="s">
        <v>795</v>
      </c>
      <c r="F906" s="177" t="s">
        <v>873</v>
      </c>
      <c r="H906" s="178">
        <v>2</v>
      </c>
      <c r="L906" s="160"/>
      <c r="M906" s="164"/>
      <c r="N906" s="165"/>
      <c r="O906" s="165"/>
      <c r="P906" s="165"/>
      <c r="Q906" s="165"/>
      <c r="R906" s="165"/>
      <c r="S906" s="165"/>
      <c r="T906" s="166"/>
      <c r="AT906" s="161" t="s">
        <v>941</v>
      </c>
      <c r="AU906" s="161" t="s">
        <v>873</v>
      </c>
      <c r="AV906" s="12" t="s">
        <v>873</v>
      </c>
      <c r="AW906" s="12" t="s">
        <v>828</v>
      </c>
      <c r="AX906" s="12" t="s">
        <v>814</v>
      </c>
      <c r="AY906" s="161" t="s">
        <v>928</v>
      </c>
    </row>
    <row r="907" spans="2:65" s="1" customFormat="1" ht="31.5" customHeight="1">
      <c r="B907" s="140"/>
      <c r="C907" s="141" t="s">
        <v>351</v>
      </c>
      <c r="D907" s="141" t="s">
        <v>930</v>
      </c>
      <c r="E907" s="142" t="s">
        <v>352</v>
      </c>
      <c r="F907" s="143" t="s">
        <v>353</v>
      </c>
      <c r="G907" s="144" t="s">
        <v>1014</v>
      </c>
      <c r="H907" s="145">
        <v>2</v>
      </c>
      <c r="I907" s="146"/>
      <c r="J907" s="146">
        <f>ROUND(I907*H907,2)</f>
        <v>0</v>
      </c>
      <c r="K907" s="143" t="s">
        <v>939</v>
      </c>
      <c r="L907" s="32"/>
      <c r="M907" s="147" t="s">
        <v>795</v>
      </c>
      <c r="N907" s="148" t="s">
        <v>836</v>
      </c>
      <c r="O907" s="149">
        <v>0.88</v>
      </c>
      <c r="P907" s="149">
        <f>O907*H907</f>
        <v>1.76</v>
      </c>
      <c r="Q907" s="149">
        <v>0</v>
      </c>
      <c r="R907" s="149">
        <f>Q907*H907</f>
        <v>0</v>
      </c>
      <c r="S907" s="149">
        <v>0.16600000000000001</v>
      </c>
      <c r="T907" s="150">
        <f>S907*H907</f>
        <v>0.33200000000000002</v>
      </c>
      <c r="AR907" s="18" t="s">
        <v>1018</v>
      </c>
      <c r="AT907" s="18" t="s">
        <v>930</v>
      </c>
      <c r="AU907" s="18" t="s">
        <v>873</v>
      </c>
      <c r="AY907" s="18" t="s">
        <v>928</v>
      </c>
      <c r="BE907" s="151">
        <f>IF(N907="základní",J907,0)</f>
        <v>0</v>
      </c>
      <c r="BF907" s="151">
        <f>IF(N907="snížená",J907,0)</f>
        <v>0</v>
      </c>
      <c r="BG907" s="151">
        <f>IF(N907="zákl. přenesená",J907,0)</f>
        <v>0</v>
      </c>
      <c r="BH907" s="151">
        <f>IF(N907="sníž. přenesená",J907,0)</f>
        <v>0</v>
      </c>
      <c r="BI907" s="151">
        <f>IF(N907="nulová",J907,0)</f>
        <v>0</v>
      </c>
      <c r="BJ907" s="18" t="s">
        <v>814</v>
      </c>
      <c r="BK907" s="151">
        <f>ROUND(I907*H907,2)</f>
        <v>0</v>
      </c>
      <c r="BL907" s="18" t="s">
        <v>1018</v>
      </c>
      <c r="BM907" s="18" t="s">
        <v>354</v>
      </c>
    </row>
    <row r="908" spans="2:65" s="11" customFormat="1">
      <c r="B908" s="152"/>
      <c r="D908" s="153" t="s">
        <v>941</v>
      </c>
      <c r="E908" s="154" t="s">
        <v>795</v>
      </c>
      <c r="F908" s="155" t="s">
        <v>942</v>
      </c>
      <c r="H908" s="156" t="s">
        <v>795</v>
      </c>
      <c r="L908" s="152"/>
      <c r="M908" s="157"/>
      <c r="N908" s="158"/>
      <c r="O908" s="158"/>
      <c r="P908" s="158"/>
      <c r="Q908" s="158"/>
      <c r="R908" s="158"/>
      <c r="S908" s="158"/>
      <c r="T908" s="159"/>
      <c r="AT908" s="156" t="s">
        <v>941</v>
      </c>
      <c r="AU908" s="156" t="s">
        <v>873</v>
      </c>
      <c r="AV908" s="11" t="s">
        <v>814</v>
      </c>
      <c r="AW908" s="11" t="s">
        <v>828</v>
      </c>
      <c r="AX908" s="11" t="s">
        <v>865</v>
      </c>
      <c r="AY908" s="156" t="s">
        <v>928</v>
      </c>
    </row>
    <row r="909" spans="2:65" s="11" customFormat="1">
      <c r="B909" s="152"/>
      <c r="D909" s="153" t="s">
        <v>941</v>
      </c>
      <c r="E909" s="154" t="s">
        <v>795</v>
      </c>
      <c r="F909" s="155" t="s">
        <v>355</v>
      </c>
      <c r="H909" s="156" t="s">
        <v>795</v>
      </c>
      <c r="L909" s="152"/>
      <c r="M909" s="157"/>
      <c r="N909" s="158"/>
      <c r="O909" s="158"/>
      <c r="P909" s="158"/>
      <c r="Q909" s="158"/>
      <c r="R909" s="158"/>
      <c r="S909" s="158"/>
      <c r="T909" s="159"/>
      <c r="AT909" s="156" t="s">
        <v>941</v>
      </c>
      <c r="AU909" s="156" t="s">
        <v>873</v>
      </c>
      <c r="AV909" s="11" t="s">
        <v>814</v>
      </c>
      <c r="AW909" s="11" t="s">
        <v>828</v>
      </c>
      <c r="AX909" s="11" t="s">
        <v>865</v>
      </c>
      <c r="AY909" s="156" t="s">
        <v>928</v>
      </c>
    </row>
    <row r="910" spans="2:65" s="12" customFormat="1">
      <c r="B910" s="160"/>
      <c r="D910" s="168" t="s">
        <v>941</v>
      </c>
      <c r="E910" s="176" t="s">
        <v>795</v>
      </c>
      <c r="F910" s="177" t="s">
        <v>873</v>
      </c>
      <c r="H910" s="178">
        <v>2</v>
      </c>
      <c r="L910" s="160"/>
      <c r="M910" s="164"/>
      <c r="N910" s="165"/>
      <c r="O910" s="165"/>
      <c r="P910" s="165"/>
      <c r="Q910" s="165"/>
      <c r="R910" s="165"/>
      <c r="S910" s="165"/>
      <c r="T910" s="166"/>
      <c r="AT910" s="161" t="s">
        <v>941</v>
      </c>
      <c r="AU910" s="161" t="s">
        <v>873</v>
      </c>
      <c r="AV910" s="12" t="s">
        <v>873</v>
      </c>
      <c r="AW910" s="12" t="s">
        <v>828</v>
      </c>
      <c r="AX910" s="12" t="s">
        <v>814</v>
      </c>
      <c r="AY910" s="161" t="s">
        <v>928</v>
      </c>
    </row>
    <row r="911" spans="2:65" s="1" customFormat="1" ht="31.5" customHeight="1">
      <c r="B911" s="140"/>
      <c r="C911" s="141" t="s">
        <v>356</v>
      </c>
      <c r="D911" s="141" t="s">
        <v>930</v>
      </c>
      <c r="E911" s="142" t="s">
        <v>357</v>
      </c>
      <c r="F911" s="143" t="s">
        <v>358</v>
      </c>
      <c r="G911" s="144" t="s">
        <v>1760</v>
      </c>
      <c r="H911" s="145">
        <v>1404.125</v>
      </c>
      <c r="I911" s="146"/>
      <c r="J911" s="146">
        <f>ROUND(I911*H911,2)</f>
        <v>0</v>
      </c>
      <c r="K911" s="143" t="s">
        <v>939</v>
      </c>
      <c r="L911" s="32"/>
      <c r="M911" s="147" t="s">
        <v>795</v>
      </c>
      <c r="N911" s="148" t="s">
        <v>836</v>
      </c>
      <c r="O911" s="149">
        <v>0</v>
      </c>
      <c r="P911" s="149">
        <f>O911*H911</f>
        <v>0</v>
      </c>
      <c r="Q911" s="149">
        <v>0</v>
      </c>
      <c r="R911" s="149">
        <f>Q911*H911</f>
        <v>0</v>
      </c>
      <c r="S911" s="149">
        <v>0</v>
      </c>
      <c r="T911" s="150">
        <f>S911*H911</f>
        <v>0</v>
      </c>
      <c r="AR911" s="18" t="s">
        <v>1018</v>
      </c>
      <c r="AT911" s="18" t="s">
        <v>930</v>
      </c>
      <c r="AU911" s="18" t="s">
        <v>873</v>
      </c>
      <c r="AY911" s="18" t="s">
        <v>928</v>
      </c>
      <c r="BE911" s="151">
        <f>IF(N911="základní",J911,0)</f>
        <v>0</v>
      </c>
      <c r="BF911" s="151">
        <f>IF(N911="snížená",J911,0)</f>
        <v>0</v>
      </c>
      <c r="BG911" s="151">
        <f>IF(N911="zákl. přenesená",J911,0)</f>
        <v>0</v>
      </c>
      <c r="BH911" s="151">
        <f>IF(N911="sníž. přenesená",J911,0)</f>
        <v>0</v>
      </c>
      <c r="BI911" s="151">
        <f>IF(N911="nulová",J911,0)</f>
        <v>0</v>
      </c>
      <c r="BJ911" s="18" t="s">
        <v>814</v>
      </c>
      <c r="BK911" s="151">
        <f>ROUND(I911*H911,2)</f>
        <v>0</v>
      </c>
      <c r="BL911" s="18" t="s">
        <v>1018</v>
      </c>
      <c r="BM911" s="18" t="s">
        <v>359</v>
      </c>
    </row>
    <row r="912" spans="2:65" s="10" customFormat="1" ht="29.85" customHeight="1">
      <c r="B912" s="127"/>
      <c r="D912" s="137" t="s">
        <v>864</v>
      </c>
      <c r="E912" s="138" t="s">
        <v>360</v>
      </c>
      <c r="F912" s="138" t="s">
        <v>361</v>
      </c>
      <c r="J912" s="139">
        <f>BK912</f>
        <v>0</v>
      </c>
      <c r="L912" s="127"/>
      <c r="M912" s="131"/>
      <c r="N912" s="132"/>
      <c r="O912" s="132"/>
      <c r="P912" s="133">
        <f>SUM(P913:P948)</f>
        <v>57.806264999999996</v>
      </c>
      <c r="Q912" s="132"/>
      <c r="R912" s="133">
        <f>SUM(R913:R948)</f>
        <v>1.0718420500000001</v>
      </c>
      <c r="S912" s="132"/>
      <c r="T912" s="134">
        <f>SUM(T913:T948)</f>
        <v>0.35855999999999999</v>
      </c>
      <c r="AR912" s="128" t="s">
        <v>873</v>
      </c>
      <c r="AT912" s="135" t="s">
        <v>864</v>
      </c>
      <c r="AU912" s="135" t="s">
        <v>814</v>
      </c>
      <c r="AY912" s="128" t="s">
        <v>928</v>
      </c>
      <c r="BK912" s="136">
        <f>SUM(BK913:BK948)</f>
        <v>0</v>
      </c>
    </row>
    <row r="913" spans="2:65" s="1" customFormat="1" ht="22.5" customHeight="1">
      <c r="B913" s="140"/>
      <c r="C913" s="141" t="s">
        <v>362</v>
      </c>
      <c r="D913" s="141" t="s">
        <v>930</v>
      </c>
      <c r="E913" s="142" t="s">
        <v>363</v>
      </c>
      <c r="F913" s="143" t="s">
        <v>364</v>
      </c>
      <c r="G913" s="144" t="s">
        <v>365</v>
      </c>
      <c r="H913" s="145">
        <v>115.34099999999999</v>
      </c>
      <c r="I913" s="146"/>
      <c r="J913" s="146">
        <f>ROUND(I913*H913,2)</f>
        <v>0</v>
      </c>
      <c r="K913" s="143" t="s">
        <v>939</v>
      </c>
      <c r="L913" s="32"/>
      <c r="M913" s="147" t="s">
        <v>795</v>
      </c>
      <c r="N913" s="148" t="s">
        <v>836</v>
      </c>
      <c r="O913" s="149">
        <v>4.4999999999999998E-2</v>
      </c>
      <c r="P913" s="149">
        <f>O913*H913</f>
        <v>5.1903449999999998</v>
      </c>
      <c r="Q913" s="149">
        <v>5.0000000000000002E-5</v>
      </c>
      <c r="R913" s="149">
        <f>Q913*H913</f>
        <v>5.7670500000000001E-3</v>
      </c>
      <c r="S913" s="149">
        <v>0</v>
      </c>
      <c r="T913" s="150">
        <f>S913*H913</f>
        <v>0</v>
      </c>
      <c r="AR913" s="18" t="s">
        <v>1018</v>
      </c>
      <c r="AT913" s="18" t="s">
        <v>930</v>
      </c>
      <c r="AU913" s="18" t="s">
        <v>873</v>
      </c>
      <c r="AY913" s="18" t="s">
        <v>928</v>
      </c>
      <c r="BE913" s="151">
        <f>IF(N913="základní",J913,0)</f>
        <v>0</v>
      </c>
      <c r="BF913" s="151">
        <f>IF(N913="snížená",J913,0)</f>
        <v>0</v>
      </c>
      <c r="BG913" s="151">
        <f>IF(N913="zákl. přenesená",J913,0)</f>
        <v>0</v>
      </c>
      <c r="BH913" s="151">
        <f>IF(N913="sníž. přenesená",J913,0)</f>
        <v>0</v>
      </c>
      <c r="BI913" s="151">
        <f>IF(N913="nulová",J913,0)</f>
        <v>0</v>
      </c>
      <c r="BJ913" s="18" t="s">
        <v>814</v>
      </c>
      <c r="BK913" s="151">
        <f>ROUND(I913*H913,2)</f>
        <v>0</v>
      </c>
      <c r="BL913" s="18" t="s">
        <v>1018</v>
      </c>
      <c r="BM913" s="18" t="s">
        <v>366</v>
      </c>
    </row>
    <row r="914" spans="2:65" s="11" customFormat="1">
      <c r="B914" s="152"/>
      <c r="D914" s="153" t="s">
        <v>941</v>
      </c>
      <c r="E914" s="154" t="s">
        <v>795</v>
      </c>
      <c r="F914" s="155" t="s">
        <v>1016</v>
      </c>
      <c r="H914" s="156" t="s">
        <v>795</v>
      </c>
      <c r="L914" s="152"/>
      <c r="M914" s="157"/>
      <c r="N914" s="158"/>
      <c r="O914" s="158"/>
      <c r="P914" s="158"/>
      <c r="Q914" s="158"/>
      <c r="R914" s="158"/>
      <c r="S914" s="158"/>
      <c r="T914" s="159"/>
      <c r="AT914" s="156" t="s">
        <v>941</v>
      </c>
      <c r="AU914" s="156" t="s">
        <v>873</v>
      </c>
      <c r="AV914" s="11" t="s">
        <v>814</v>
      </c>
      <c r="AW914" s="11" t="s">
        <v>828</v>
      </c>
      <c r="AX914" s="11" t="s">
        <v>865</v>
      </c>
      <c r="AY914" s="156" t="s">
        <v>928</v>
      </c>
    </row>
    <row r="915" spans="2:65" s="12" customFormat="1">
      <c r="B915" s="160"/>
      <c r="D915" s="168" t="s">
        <v>941</v>
      </c>
      <c r="E915" s="176" t="s">
        <v>795</v>
      </c>
      <c r="F915" s="177" t="s">
        <v>367</v>
      </c>
      <c r="H915" s="178">
        <v>115.34099999999999</v>
      </c>
      <c r="L915" s="160"/>
      <c r="M915" s="164"/>
      <c r="N915" s="165"/>
      <c r="O915" s="165"/>
      <c r="P915" s="165"/>
      <c r="Q915" s="165"/>
      <c r="R915" s="165"/>
      <c r="S915" s="165"/>
      <c r="T915" s="166"/>
      <c r="AT915" s="161" t="s">
        <v>941</v>
      </c>
      <c r="AU915" s="161" t="s">
        <v>873</v>
      </c>
      <c r="AV915" s="12" t="s">
        <v>873</v>
      </c>
      <c r="AW915" s="12" t="s">
        <v>828</v>
      </c>
      <c r="AX915" s="12" t="s">
        <v>814</v>
      </c>
      <c r="AY915" s="161" t="s">
        <v>928</v>
      </c>
    </row>
    <row r="916" spans="2:65" s="1" customFormat="1" ht="22.5" customHeight="1">
      <c r="B916" s="140"/>
      <c r="C916" s="179" t="s">
        <v>368</v>
      </c>
      <c r="D916" s="179" t="s">
        <v>978</v>
      </c>
      <c r="E916" s="180" t="s">
        <v>369</v>
      </c>
      <c r="F916" s="181" t="s">
        <v>370</v>
      </c>
      <c r="G916" s="182" t="s">
        <v>967</v>
      </c>
      <c r="H916" s="183">
        <v>1E-3</v>
      </c>
      <c r="I916" s="184"/>
      <c r="J916" s="184">
        <f>ROUND(I916*H916,2)</f>
        <v>0</v>
      </c>
      <c r="K916" s="181" t="s">
        <v>795</v>
      </c>
      <c r="L916" s="185"/>
      <c r="M916" s="186" t="s">
        <v>795</v>
      </c>
      <c r="N916" s="187" t="s">
        <v>836</v>
      </c>
      <c r="O916" s="149">
        <v>0</v>
      </c>
      <c r="P916" s="149">
        <f>O916*H916</f>
        <v>0</v>
      </c>
      <c r="Q916" s="149">
        <v>1</v>
      </c>
      <c r="R916" s="149">
        <f>Q916*H916</f>
        <v>1E-3</v>
      </c>
      <c r="S916" s="149">
        <v>0</v>
      </c>
      <c r="T916" s="150">
        <f>S916*H916</f>
        <v>0</v>
      </c>
      <c r="AR916" s="18" t="s">
        <v>1133</v>
      </c>
      <c r="AT916" s="18" t="s">
        <v>978</v>
      </c>
      <c r="AU916" s="18" t="s">
        <v>873</v>
      </c>
      <c r="AY916" s="18" t="s">
        <v>928</v>
      </c>
      <c r="BE916" s="151">
        <f>IF(N916="základní",J916,0)</f>
        <v>0</v>
      </c>
      <c r="BF916" s="151">
        <f>IF(N916="snížená",J916,0)</f>
        <v>0</v>
      </c>
      <c r="BG916" s="151">
        <f>IF(N916="zákl. přenesená",J916,0)</f>
        <v>0</v>
      </c>
      <c r="BH916" s="151">
        <f>IF(N916="sníž. přenesená",J916,0)</f>
        <v>0</v>
      </c>
      <c r="BI916" s="151">
        <f>IF(N916="nulová",J916,0)</f>
        <v>0</v>
      </c>
      <c r="BJ916" s="18" t="s">
        <v>814</v>
      </c>
      <c r="BK916" s="151">
        <f>ROUND(I916*H916,2)</f>
        <v>0</v>
      </c>
      <c r="BL916" s="18" t="s">
        <v>1018</v>
      </c>
      <c r="BM916" s="18" t="s">
        <v>371</v>
      </c>
    </row>
    <row r="917" spans="2:65" s="1" customFormat="1" ht="31.5" customHeight="1">
      <c r="B917" s="140"/>
      <c r="C917" s="179" t="s">
        <v>372</v>
      </c>
      <c r="D917" s="179" t="s">
        <v>978</v>
      </c>
      <c r="E917" s="180" t="s">
        <v>373</v>
      </c>
      <c r="F917" s="181" t="s">
        <v>374</v>
      </c>
      <c r="G917" s="182" t="s">
        <v>967</v>
      </c>
      <c r="H917" s="183">
        <v>0.115</v>
      </c>
      <c r="I917" s="184"/>
      <c r="J917" s="184">
        <f>ROUND(I917*H917,2)</f>
        <v>0</v>
      </c>
      <c r="K917" s="181" t="s">
        <v>939</v>
      </c>
      <c r="L917" s="185"/>
      <c r="M917" s="186" t="s">
        <v>795</v>
      </c>
      <c r="N917" s="187" t="s">
        <v>836</v>
      </c>
      <c r="O917" s="149">
        <v>0</v>
      </c>
      <c r="P917" s="149">
        <f>O917*H917</f>
        <v>0</v>
      </c>
      <c r="Q917" s="149">
        <v>1</v>
      </c>
      <c r="R917" s="149">
        <f>Q917*H917</f>
        <v>0.115</v>
      </c>
      <c r="S917" s="149">
        <v>0</v>
      </c>
      <c r="T917" s="150">
        <f>S917*H917</f>
        <v>0</v>
      </c>
      <c r="AR917" s="18" t="s">
        <v>1133</v>
      </c>
      <c r="AT917" s="18" t="s">
        <v>978</v>
      </c>
      <c r="AU917" s="18" t="s">
        <v>873</v>
      </c>
      <c r="AY917" s="18" t="s">
        <v>928</v>
      </c>
      <c r="BE917" s="151">
        <f>IF(N917="základní",J917,0)</f>
        <v>0</v>
      </c>
      <c r="BF917" s="151">
        <f>IF(N917="snížená",J917,0)</f>
        <v>0</v>
      </c>
      <c r="BG917" s="151">
        <f>IF(N917="zákl. přenesená",J917,0)</f>
        <v>0</v>
      </c>
      <c r="BH917" s="151">
        <f>IF(N917="sníž. přenesená",J917,0)</f>
        <v>0</v>
      </c>
      <c r="BI917" s="151">
        <f>IF(N917="nulová",J917,0)</f>
        <v>0</v>
      </c>
      <c r="BJ917" s="18" t="s">
        <v>814</v>
      </c>
      <c r="BK917" s="151">
        <f>ROUND(I917*H917,2)</f>
        <v>0</v>
      </c>
      <c r="BL917" s="18" t="s">
        <v>1018</v>
      </c>
      <c r="BM917" s="18" t="s">
        <v>375</v>
      </c>
    </row>
    <row r="918" spans="2:65" s="1" customFormat="1" ht="22.5" customHeight="1">
      <c r="B918" s="140"/>
      <c r="C918" s="141" t="s">
        <v>376</v>
      </c>
      <c r="D918" s="141" t="s">
        <v>930</v>
      </c>
      <c r="E918" s="142" t="s">
        <v>377</v>
      </c>
      <c r="F918" s="143" t="s">
        <v>378</v>
      </c>
      <c r="G918" s="144" t="s">
        <v>365</v>
      </c>
      <c r="H918" s="145">
        <v>894.3</v>
      </c>
      <c r="I918" s="146"/>
      <c r="J918" s="146">
        <f>ROUND(I918*H918,2)</f>
        <v>0</v>
      </c>
      <c r="K918" s="143" t="s">
        <v>939</v>
      </c>
      <c r="L918" s="32"/>
      <c r="M918" s="147" t="s">
        <v>795</v>
      </c>
      <c r="N918" s="148" t="s">
        <v>836</v>
      </c>
      <c r="O918" s="149">
        <v>4.3999999999999997E-2</v>
      </c>
      <c r="P918" s="149">
        <f>O918*H918</f>
        <v>39.349199999999996</v>
      </c>
      <c r="Q918" s="149">
        <v>5.0000000000000002E-5</v>
      </c>
      <c r="R918" s="149">
        <f>Q918*H918</f>
        <v>4.4714999999999998E-2</v>
      </c>
      <c r="S918" s="149">
        <v>0</v>
      </c>
      <c r="T918" s="150">
        <f>S918*H918</f>
        <v>0</v>
      </c>
      <c r="AR918" s="18" t="s">
        <v>1018</v>
      </c>
      <c r="AT918" s="18" t="s">
        <v>930</v>
      </c>
      <c r="AU918" s="18" t="s">
        <v>873</v>
      </c>
      <c r="AY918" s="18" t="s">
        <v>928</v>
      </c>
      <c r="BE918" s="151">
        <f>IF(N918="základní",J918,0)</f>
        <v>0</v>
      </c>
      <c r="BF918" s="151">
        <f>IF(N918="snížená",J918,0)</f>
        <v>0</v>
      </c>
      <c r="BG918" s="151">
        <f>IF(N918="zákl. přenesená",J918,0)</f>
        <v>0</v>
      </c>
      <c r="BH918" s="151">
        <f>IF(N918="sníž. přenesená",J918,0)</f>
        <v>0</v>
      </c>
      <c r="BI918" s="151">
        <f>IF(N918="nulová",J918,0)</f>
        <v>0</v>
      </c>
      <c r="BJ918" s="18" t="s">
        <v>814</v>
      </c>
      <c r="BK918" s="151">
        <f>ROUND(I918*H918,2)</f>
        <v>0</v>
      </c>
      <c r="BL918" s="18" t="s">
        <v>1018</v>
      </c>
      <c r="BM918" s="18" t="s">
        <v>379</v>
      </c>
    </row>
    <row r="919" spans="2:65" s="11" customFormat="1">
      <c r="B919" s="152"/>
      <c r="D919" s="153" t="s">
        <v>941</v>
      </c>
      <c r="E919" s="154" t="s">
        <v>795</v>
      </c>
      <c r="F919" s="155" t="s">
        <v>380</v>
      </c>
      <c r="H919" s="156" t="s">
        <v>795</v>
      </c>
      <c r="L919" s="152"/>
      <c r="M919" s="157"/>
      <c r="N919" s="158"/>
      <c r="O919" s="158"/>
      <c r="P919" s="158"/>
      <c r="Q919" s="158"/>
      <c r="R919" s="158"/>
      <c r="S919" s="158"/>
      <c r="T919" s="159"/>
      <c r="AT919" s="156" t="s">
        <v>941</v>
      </c>
      <c r="AU919" s="156" t="s">
        <v>873</v>
      </c>
      <c r="AV919" s="11" t="s">
        <v>814</v>
      </c>
      <c r="AW919" s="11" t="s">
        <v>828</v>
      </c>
      <c r="AX919" s="11" t="s">
        <v>865</v>
      </c>
      <c r="AY919" s="156" t="s">
        <v>928</v>
      </c>
    </row>
    <row r="920" spans="2:65" s="12" customFormat="1">
      <c r="B920" s="160"/>
      <c r="D920" s="168" t="s">
        <v>941</v>
      </c>
      <c r="E920" s="176" t="s">
        <v>795</v>
      </c>
      <c r="F920" s="177" t="s">
        <v>381</v>
      </c>
      <c r="H920" s="178">
        <v>894.3</v>
      </c>
      <c r="L920" s="160"/>
      <c r="M920" s="164"/>
      <c r="N920" s="165"/>
      <c r="O920" s="165"/>
      <c r="P920" s="165"/>
      <c r="Q920" s="165"/>
      <c r="R920" s="165"/>
      <c r="S920" s="165"/>
      <c r="T920" s="166"/>
      <c r="AT920" s="161" t="s">
        <v>941</v>
      </c>
      <c r="AU920" s="161" t="s">
        <v>873</v>
      </c>
      <c r="AV920" s="12" t="s">
        <v>873</v>
      </c>
      <c r="AW920" s="12" t="s">
        <v>828</v>
      </c>
      <c r="AX920" s="12" t="s">
        <v>814</v>
      </c>
      <c r="AY920" s="161" t="s">
        <v>928</v>
      </c>
    </row>
    <row r="921" spans="2:65" s="1" customFormat="1" ht="31.5" customHeight="1">
      <c r="B921" s="140"/>
      <c r="C921" s="179" t="s">
        <v>382</v>
      </c>
      <c r="D921" s="179" t="s">
        <v>978</v>
      </c>
      <c r="E921" s="180" t="s">
        <v>383</v>
      </c>
      <c r="F921" s="181" t="s">
        <v>384</v>
      </c>
      <c r="G921" s="182" t="s">
        <v>967</v>
      </c>
      <c r="H921" s="183">
        <v>7.0000000000000001E-3</v>
      </c>
      <c r="I921" s="184"/>
      <c r="J921" s="184">
        <f>ROUND(I921*H921,2)</f>
        <v>0</v>
      </c>
      <c r="K921" s="181" t="s">
        <v>795</v>
      </c>
      <c r="L921" s="185"/>
      <c r="M921" s="186" t="s">
        <v>795</v>
      </c>
      <c r="N921" s="187" t="s">
        <v>836</v>
      </c>
      <c r="O921" s="149">
        <v>0</v>
      </c>
      <c r="P921" s="149">
        <f>O921*H921</f>
        <v>0</v>
      </c>
      <c r="Q921" s="149">
        <v>1</v>
      </c>
      <c r="R921" s="149">
        <f>Q921*H921</f>
        <v>7.0000000000000001E-3</v>
      </c>
      <c r="S921" s="149">
        <v>0</v>
      </c>
      <c r="T921" s="150">
        <f>S921*H921</f>
        <v>0</v>
      </c>
      <c r="AR921" s="18" t="s">
        <v>1133</v>
      </c>
      <c r="AT921" s="18" t="s">
        <v>978</v>
      </c>
      <c r="AU921" s="18" t="s">
        <v>873</v>
      </c>
      <c r="AY921" s="18" t="s">
        <v>928</v>
      </c>
      <c r="BE921" s="151">
        <f>IF(N921="základní",J921,0)</f>
        <v>0</v>
      </c>
      <c r="BF921" s="151">
        <f>IF(N921="snížená",J921,0)</f>
        <v>0</v>
      </c>
      <c r="BG921" s="151">
        <f>IF(N921="zákl. přenesená",J921,0)</f>
        <v>0</v>
      </c>
      <c r="BH921" s="151">
        <f>IF(N921="sníž. přenesená",J921,0)</f>
        <v>0</v>
      </c>
      <c r="BI921" s="151">
        <f>IF(N921="nulová",J921,0)</f>
        <v>0</v>
      </c>
      <c r="BJ921" s="18" t="s">
        <v>814</v>
      </c>
      <c r="BK921" s="151">
        <f>ROUND(I921*H921,2)</f>
        <v>0</v>
      </c>
      <c r="BL921" s="18" t="s">
        <v>1018</v>
      </c>
      <c r="BM921" s="18" t="s">
        <v>385</v>
      </c>
    </row>
    <row r="922" spans="2:65" s="12" customFormat="1">
      <c r="B922" s="160"/>
      <c r="D922" s="168" t="s">
        <v>941</v>
      </c>
      <c r="E922" s="176" t="s">
        <v>795</v>
      </c>
      <c r="F922" s="177" t="s">
        <v>386</v>
      </c>
      <c r="H922" s="178">
        <v>7.0000000000000001E-3</v>
      </c>
      <c r="L922" s="160"/>
      <c r="M922" s="164"/>
      <c r="N922" s="165"/>
      <c r="O922" s="165"/>
      <c r="P922" s="165"/>
      <c r="Q922" s="165"/>
      <c r="R922" s="165"/>
      <c r="S922" s="165"/>
      <c r="T922" s="166"/>
      <c r="AT922" s="161" t="s">
        <v>941</v>
      </c>
      <c r="AU922" s="161" t="s">
        <v>873</v>
      </c>
      <c r="AV922" s="12" t="s">
        <v>873</v>
      </c>
      <c r="AW922" s="12" t="s">
        <v>828</v>
      </c>
      <c r="AX922" s="12" t="s">
        <v>814</v>
      </c>
      <c r="AY922" s="161" t="s">
        <v>928</v>
      </c>
    </row>
    <row r="923" spans="2:65" s="1" customFormat="1" ht="31.5" customHeight="1">
      <c r="B923" s="140"/>
      <c r="C923" s="179" t="s">
        <v>387</v>
      </c>
      <c r="D923" s="179" t="s">
        <v>978</v>
      </c>
      <c r="E923" s="180" t="s">
        <v>388</v>
      </c>
      <c r="F923" s="181" t="s">
        <v>389</v>
      </c>
      <c r="G923" s="182" t="s">
        <v>967</v>
      </c>
      <c r="H923" s="183">
        <v>0.746</v>
      </c>
      <c r="I923" s="184"/>
      <c r="J923" s="184">
        <f>ROUND(I923*H923,2)</f>
        <v>0</v>
      </c>
      <c r="K923" s="181" t="s">
        <v>795</v>
      </c>
      <c r="L923" s="185"/>
      <c r="M923" s="186" t="s">
        <v>795</v>
      </c>
      <c r="N923" s="187" t="s">
        <v>836</v>
      </c>
      <c r="O923" s="149">
        <v>0</v>
      </c>
      <c r="P923" s="149">
        <f>O923*H923</f>
        <v>0</v>
      </c>
      <c r="Q923" s="149">
        <v>1</v>
      </c>
      <c r="R923" s="149">
        <f>Q923*H923</f>
        <v>0.746</v>
      </c>
      <c r="S923" s="149">
        <v>0</v>
      </c>
      <c r="T923" s="150">
        <f>S923*H923</f>
        <v>0</v>
      </c>
      <c r="AR923" s="18" t="s">
        <v>1133</v>
      </c>
      <c r="AT923" s="18" t="s">
        <v>978</v>
      </c>
      <c r="AU923" s="18" t="s">
        <v>873</v>
      </c>
      <c r="AY923" s="18" t="s">
        <v>928</v>
      </c>
      <c r="BE923" s="151">
        <f>IF(N923="základní",J923,0)</f>
        <v>0</v>
      </c>
      <c r="BF923" s="151">
        <f>IF(N923="snížená",J923,0)</f>
        <v>0</v>
      </c>
      <c r="BG923" s="151">
        <f>IF(N923="zákl. přenesená",J923,0)</f>
        <v>0</v>
      </c>
      <c r="BH923" s="151">
        <f>IF(N923="sníž. přenesená",J923,0)</f>
        <v>0</v>
      </c>
      <c r="BI923" s="151">
        <f>IF(N923="nulová",J923,0)</f>
        <v>0</v>
      </c>
      <c r="BJ923" s="18" t="s">
        <v>814</v>
      </c>
      <c r="BK923" s="151">
        <f>ROUND(I923*H923,2)</f>
        <v>0</v>
      </c>
      <c r="BL923" s="18" t="s">
        <v>1018</v>
      </c>
      <c r="BM923" s="18" t="s">
        <v>390</v>
      </c>
    </row>
    <row r="924" spans="2:65" s="12" customFormat="1">
      <c r="B924" s="160"/>
      <c r="D924" s="168" t="s">
        <v>941</v>
      </c>
      <c r="E924" s="176" t="s">
        <v>795</v>
      </c>
      <c r="F924" s="177" t="s">
        <v>391</v>
      </c>
      <c r="H924" s="178">
        <v>0.746</v>
      </c>
      <c r="L924" s="160"/>
      <c r="M924" s="164"/>
      <c r="N924" s="165"/>
      <c r="O924" s="165"/>
      <c r="P924" s="165"/>
      <c r="Q924" s="165"/>
      <c r="R924" s="165"/>
      <c r="S924" s="165"/>
      <c r="T924" s="166"/>
      <c r="AT924" s="161" t="s">
        <v>941</v>
      </c>
      <c r="AU924" s="161" t="s">
        <v>873</v>
      </c>
      <c r="AV924" s="12" t="s">
        <v>873</v>
      </c>
      <c r="AW924" s="12" t="s">
        <v>828</v>
      </c>
      <c r="AX924" s="12" t="s">
        <v>814</v>
      </c>
      <c r="AY924" s="161" t="s">
        <v>928</v>
      </c>
    </row>
    <row r="925" spans="2:65" s="1" customFormat="1" ht="31.5" customHeight="1">
      <c r="B925" s="140"/>
      <c r="C925" s="179" t="s">
        <v>392</v>
      </c>
      <c r="D925" s="179" t="s">
        <v>978</v>
      </c>
      <c r="E925" s="180" t="s">
        <v>393</v>
      </c>
      <c r="F925" s="181" t="s">
        <v>394</v>
      </c>
      <c r="G925" s="182" t="s">
        <v>967</v>
      </c>
      <c r="H925" s="183">
        <v>0.14299999999999999</v>
      </c>
      <c r="I925" s="184"/>
      <c r="J925" s="184">
        <f>ROUND(I925*H925,2)</f>
        <v>0</v>
      </c>
      <c r="K925" s="181" t="s">
        <v>939</v>
      </c>
      <c r="L925" s="185"/>
      <c r="M925" s="186" t="s">
        <v>795</v>
      </c>
      <c r="N925" s="187" t="s">
        <v>836</v>
      </c>
      <c r="O925" s="149">
        <v>0</v>
      </c>
      <c r="P925" s="149">
        <f>O925*H925</f>
        <v>0</v>
      </c>
      <c r="Q925" s="149">
        <v>1</v>
      </c>
      <c r="R925" s="149">
        <f>Q925*H925</f>
        <v>0.14299999999999999</v>
      </c>
      <c r="S925" s="149">
        <v>0</v>
      </c>
      <c r="T925" s="150">
        <f>S925*H925</f>
        <v>0</v>
      </c>
      <c r="AR925" s="18" t="s">
        <v>1133</v>
      </c>
      <c r="AT925" s="18" t="s">
        <v>978</v>
      </c>
      <c r="AU925" s="18" t="s">
        <v>873</v>
      </c>
      <c r="AY925" s="18" t="s">
        <v>928</v>
      </c>
      <c r="BE925" s="151">
        <f>IF(N925="základní",J925,0)</f>
        <v>0</v>
      </c>
      <c r="BF925" s="151">
        <f>IF(N925="snížená",J925,0)</f>
        <v>0</v>
      </c>
      <c r="BG925" s="151">
        <f>IF(N925="zákl. přenesená",J925,0)</f>
        <v>0</v>
      </c>
      <c r="BH925" s="151">
        <f>IF(N925="sníž. přenesená",J925,0)</f>
        <v>0</v>
      </c>
      <c r="BI925" s="151">
        <f>IF(N925="nulová",J925,0)</f>
        <v>0</v>
      </c>
      <c r="BJ925" s="18" t="s">
        <v>814</v>
      </c>
      <c r="BK925" s="151">
        <f>ROUND(I925*H925,2)</f>
        <v>0</v>
      </c>
      <c r="BL925" s="18" t="s">
        <v>1018</v>
      </c>
      <c r="BM925" s="18" t="s">
        <v>395</v>
      </c>
    </row>
    <row r="926" spans="2:65" s="12" customFormat="1">
      <c r="B926" s="160"/>
      <c r="D926" s="168" t="s">
        <v>941</v>
      </c>
      <c r="E926" s="176" t="s">
        <v>795</v>
      </c>
      <c r="F926" s="177" t="s">
        <v>396</v>
      </c>
      <c r="H926" s="178">
        <v>0.14299999999999999</v>
      </c>
      <c r="L926" s="160"/>
      <c r="M926" s="164"/>
      <c r="N926" s="165"/>
      <c r="O926" s="165"/>
      <c r="P926" s="165"/>
      <c r="Q926" s="165"/>
      <c r="R926" s="165"/>
      <c r="S926" s="165"/>
      <c r="T926" s="166"/>
      <c r="AT926" s="161" t="s">
        <v>941</v>
      </c>
      <c r="AU926" s="161" t="s">
        <v>873</v>
      </c>
      <c r="AV926" s="12" t="s">
        <v>873</v>
      </c>
      <c r="AW926" s="12" t="s">
        <v>828</v>
      </c>
      <c r="AX926" s="12" t="s">
        <v>814</v>
      </c>
      <c r="AY926" s="161" t="s">
        <v>928</v>
      </c>
    </row>
    <row r="927" spans="2:65" s="1" customFormat="1" ht="31.5" customHeight="1">
      <c r="B927" s="140"/>
      <c r="C927" s="179" t="s">
        <v>397</v>
      </c>
      <c r="D927" s="179" t="s">
        <v>978</v>
      </c>
      <c r="E927" s="180" t="s">
        <v>398</v>
      </c>
      <c r="F927" s="181" t="s">
        <v>399</v>
      </c>
      <c r="G927" s="182" t="s">
        <v>1014</v>
      </c>
      <c r="H927" s="183">
        <v>12</v>
      </c>
      <c r="I927" s="184"/>
      <c r="J927" s="184">
        <f>ROUND(I927*H927,2)</f>
        <v>0</v>
      </c>
      <c r="K927" s="181" t="s">
        <v>939</v>
      </c>
      <c r="L927" s="185"/>
      <c r="M927" s="186" t="s">
        <v>795</v>
      </c>
      <c r="N927" s="187" t="s">
        <v>836</v>
      </c>
      <c r="O927" s="149">
        <v>0</v>
      </c>
      <c r="P927" s="149">
        <f>O927*H927</f>
        <v>0</v>
      </c>
      <c r="Q927" s="149">
        <v>7.7999999999999999E-4</v>
      </c>
      <c r="R927" s="149">
        <f>Q927*H927</f>
        <v>9.3600000000000003E-3</v>
      </c>
      <c r="S927" s="149">
        <v>0</v>
      </c>
      <c r="T927" s="150">
        <f>S927*H927</f>
        <v>0</v>
      </c>
      <c r="AR927" s="18" t="s">
        <v>1133</v>
      </c>
      <c r="AT927" s="18" t="s">
        <v>978</v>
      </c>
      <c r="AU927" s="18" t="s">
        <v>873</v>
      </c>
      <c r="AY927" s="18" t="s">
        <v>928</v>
      </c>
      <c r="BE927" s="151">
        <f>IF(N927="základní",J927,0)</f>
        <v>0</v>
      </c>
      <c r="BF927" s="151">
        <f>IF(N927="snížená",J927,0)</f>
        <v>0</v>
      </c>
      <c r="BG927" s="151">
        <f>IF(N927="zákl. přenesená",J927,0)</f>
        <v>0</v>
      </c>
      <c r="BH927" s="151">
        <f>IF(N927="sníž. přenesená",J927,0)</f>
        <v>0</v>
      </c>
      <c r="BI927" s="151">
        <f>IF(N927="nulová",J927,0)</f>
        <v>0</v>
      </c>
      <c r="BJ927" s="18" t="s">
        <v>814</v>
      </c>
      <c r="BK927" s="151">
        <f>ROUND(I927*H927,2)</f>
        <v>0</v>
      </c>
      <c r="BL927" s="18" t="s">
        <v>1018</v>
      </c>
      <c r="BM927" s="18" t="s">
        <v>400</v>
      </c>
    </row>
    <row r="928" spans="2:65" s="12" customFormat="1">
      <c r="B928" s="160"/>
      <c r="D928" s="168" t="s">
        <v>941</v>
      </c>
      <c r="E928" s="176" t="s">
        <v>795</v>
      </c>
      <c r="F928" s="177" t="s">
        <v>401</v>
      </c>
      <c r="H928" s="178">
        <v>12</v>
      </c>
      <c r="L928" s="160"/>
      <c r="M928" s="164"/>
      <c r="N928" s="165"/>
      <c r="O928" s="165"/>
      <c r="P928" s="165"/>
      <c r="Q928" s="165"/>
      <c r="R928" s="165"/>
      <c r="S928" s="165"/>
      <c r="T928" s="166"/>
      <c r="AT928" s="161" t="s">
        <v>941</v>
      </c>
      <c r="AU928" s="161" t="s">
        <v>873</v>
      </c>
      <c r="AV928" s="12" t="s">
        <v>873</v>
      </c>
      <c r="AW928" s="12" t="s">
        <v>828</v>
      </c>
      <c r="AX928" s="12" t="s">
        <v>814</v>
      </c>
      <c r="AY928" s="161" t="s">
        <v>928</v>
      </c>
    </row>
    <row r="929" spans="2:65" s="1" customFormat="1" ht="22.5" customHeight="1">
      <c r="B929" s="140"/>
      <c r="C929" s="141" t="s">
        <v>402</v>
      </c>
      <c r="D929" s="141" t="s">
        <v>930</v>
      </c>
      <c r="E929" s="142" t="s">
        <v>403</v>
      </c>
      <c r="F929" s="143" t="s">
        <v>404</v>
      </c>
      <c r="G929" s="144" t="s">
        <v>933</v>
      </c>
      <c r="H929" s="145">
        <v>1</v>
      </c>
      <c r="I929" s="146"/>
      <c r="J929" s="146">
        <f>ROUND(I929*H929,2)</f>
        <v>0</v>
      </c>
      <c r="K929" s="143" t="s">
        <v>795</v>
      </c>
      <c r="L929" s="32"/>
      <c r="M929" s="147" t="s">
        <v>795</v>
      </c>
      <c r="N929" s="148" t="s">
        <v>836</v>
      </c>
      <c r="O929" s="149">
        <v>0</v>
      </c>
      <c r="P929" s="149">
        <f>O929*H929</f>
        <v>0</v>
      </c>
      <c r="Q929" s="149">
        <v>0</v>
      </c>
      <c r="R929" s="149">
        <f>Q929*H929</f>
        <v>0</v>
      </c>
      <c r="S929" s="149">
        <v>0</v>
      </c>
      <c r="T929" s="150">
        <f>S929*H929</f>
        <v>0</v>
      </c>
      <c r="AR929" s="18" t="s">
        <v>1018</v>
      </c>
      <c r="AT929" s="18" t="s">
        <v>930</v>
      </c>
      <c r="AU929" s="18" t="s">
        <v>873</v>
      </c>
      <c r="AY929" s="18" t="s">
        <v>928</v>
      </c>
      <c r="BE929" s="151">
        <f>IF(N929="základní",J929,0)</f>
        <v>0</v>
      </c>
      <c r="BF929" s="151">
        <f>IF(N929="snížená",J929,0)</f>
        <v>0</v>
      </c>
      <c r="BG929" s="151">
        <f>IF(N929="zákl. přenesená",J929,0)</f>
        <v>0</v>
      </c>
      <c r="BH929" s="151">
        <f>IF(N929="sníž. přenesená",J929,0)</f>
        <v>0</v>
      </c>
      <c r="BI929" s="151">
        <f>IF(N929="nulová",J929,0)</f>
        <v>0</v>
      </c>
      <c r="BJ929" s="18" t="s">
        <v>814</v>
      </c>
      <c r="BK929" s="151">
        <f>ROUND(I929*H929,2)</f>
        <v>0</v>
      </c>
      <c r="BL929" s="18" t="s">
        <v>1018</v>
      </c>
      <c r="BM929" s="18" t="s">
        <v>405</v>
      </c>
    </row>
    <row r="930" spans="2:65" s="1" customFormat="1" ht="22.5" customHeight="1">
      <c r="B930" s="140"/>
      <c r="C930" s="141" t="s">
        <v>406</v>
      </c>
      <c r="D930" s="141" t="s">
        <v>930</v>
      </c>
      <c r="E930" s="142" t="s">
        <v>407</v>
      </c>
      <c r="F930" s="143" t="s">
        <v>408</v>
      </c>
      <c r="G930" s="144" t="s">
        <v>365</v>
      </c>
      <c r="H930" s="145">
        <v>1009.641</v>
      </c>
      <c r="I930" s="146"/>
      <c r="J930" s="146">
        <f>ROUND(I930*H930,2)</f>
        <v>0</v>
      </c>
      <c r="K930" s="143" t="s">
        <v>795</v>
      </c>
      <c r="L930" s="32"/>
      <c r="M930" s="147" t="s">
        <v>795</v>
      </c>
      <c r="N930" s="148" t="s">
        <v>836</v>
      </c>
      <c r="O930" s="149">
        <v>0</v>
      </c>
      <c r="P930" s="149">
        <f>O930*H930</f>
        <v>0</v>
      </c>
      <c r="Q930" s="149">
        <v>0</v>
      </c>
      <c r="R930" s="149">
        <f>Q930*H930</f>
        <v>0</v>
      </c>
      <c r="S930" s="149">
        <v>0</v>
      </c>
      <c r="T930" s="150">
        <f>S930*H930</f>
        <v>0</v>
      </c>
      <c r="AR930" s="18" t="s">
        <v>1018</v>
      </c>
      <c r="AT930" s="18" t="s">
        <v>930</v>
      </c>
      <c r="AU930" s="18" t="s">
        <v>873</v>
      </c>
      <c r="AY930" s="18" t="s">
        <v>928</v>
      </c>
      <c r="BE930" s="151">
        <f>IF(N930="základní",J930,0)</f>
        <v>0</v>
      </c>
      <c r="BF930" s="151">
        <f>IF(N930="snížená",J930,0)</f>
        <v>0</v>
      </c>
      <c r="BG930" s="151">
        <f>IF(N930="zákl. přenesená",J930,0)</f>
        <v>0</v>
      </c>
      <c r="BH930" s="151">
        <f>IF(N930="sníž. přenesená",J930,0)</f>
        <v>0</v>
      </c>
      <c r="BI930" s="151">
        <f>IF(N930="nulová",J930,0)</f>
        <v>0</v>
      </c>
      <c r="BJ930" s="18" t="s">
        <v>814</v>
      </c>
      <c r="BK930" s="151">
        <f>ROUND(I930*H930,2)</f>
        <v>0</v>
      </c>
      <c r="BL930" s="18" t="s">
        <v>1018</v>
      </c>
      <c r="BM930" s="18" t="s">
        <v>409</v>
      </c>
    </row>
    <row r="931" spans="2:65" s="12" customFormat="1">
      <c r="B931" s="160"/>
      <c r="D931" s="153" t="s">
        <v>941</v>
      </c>
      <c r="E931" s="161" t="s">
        <v>795</v>
      </c>
      <c r="F931" s="162" t="s">
        <v>410</v>
      </c>
      <c r="H931" s="163">
        <v>115.34099999999999</v>
      </c>
      <c r="L931" s="160"/>
      <c r="M931" s="164"/>
      <c r="N931" s="165"/>
      <c r="O931" s="165"/>
      <c r="P931" s="165"/>
      <c r="Q931" s="165"/>
      <c r="R931" s="165"/>
      <c r="S931" s="165"/>
      <c r="T931" s="166"/>
      <c r="AT931" s="161" t="s">
        <v>941</v>
      </c>
      <c r="AU931" s="161" t="s">
        <v>873</v>
      </c>
      <c r="AV931" s="12" t="s">
        <v>873</v>
      </c>
      <c r="AW931" s="12" t="s">
        <v>828</v>
      </c>
      <c r="AX931" s="12" t="s">
        <v>865</v>
      </c>
      <c r="AY931" s="161" t="s">
        <v>928</v>
      </c>
    </row>
    <row r="932" spans="2:65" s="12" customFormat="1">
      <c r="B932" s="160"/>
      <c r="D932" s="153" t="s">
        <v>941</v>
      </c>
      <c r="E932" s="161" t="s">
        <v>795</v>
      </c>
      <c r="F932" s="162" t="s">
        <v>411</v>
      </c>
      <c r="H932" s="163">
        <v>894.3</v>
      </c>
      <c r="L932" s="160"/>
      <c r="M932" s="164"/>
      <c r="N932" s="165"/>
      <c r="O932" s="165"/>
      <c r="P932" s="165"/>
      <c r="Q932" s="165"/>
      <c r="R932" s="165"/>
      <c r="S932" s="165"/>
      <c r="T932" s="166"/>
      <c r="AT932" s="161" t="s">
        <v>941</v>
      </c>
      <c r="AU932" s="161" t="s">
        <v>873</v>
      </c>
      <c r="AV932" s="12" t="s">
        <v>873</v>
      </c>
      <c r="AW932" s="12" t="s">
        <v>828</v>
      </c>
      <c r="AX932" s="12" t="s">
        <v>865</v>
      </c>
      <c r="AY932" s="161" t="s">
        <v>928</v>
      </c>
    </row>
    <row r="933" spans="2:65" s="13" customFormat="1">
      <c r="B933" s="167"/>
      <c r="D933" s="168" t="s">
        <v>941</v>
      </c>
      <c r="E933" s="169" t="s">
        <v>795</v>
      </c>
      <c r="F933" s="170" t="s">
        <v>948</v>
      </c>
      <c r="H933" s="171">
        <v>1009.641</v>
      </c>
      <c r="L933" s="167"/>
      <c r="M933" s="172"/>
      <c r="N933" s="173"/>
      <c r="O933" s="173"/>
      <c r="P933" s="173"/>
      <c r="Q933" s="173"/>
      <c r="R933" s="173"/>
      <c r="S933" s="173"/>
      <c r="T933" s="174"/>
      <c r="AT933" s="175" t="s">
        <v>941</v>
      </c>
      <c r="AU933" s="175" t="s">
        <v>873</v>
      </c>
      <c r="AV933" s="13" t="s">
        <v>934</v>
      </c>
      <c r="AW933" s="13" t="s">
        <v>828</v>
      </c>
      <c r="AX933" s="13" t="s">
        <v>814</v>
      </c>
      <c r="AY933" s="175" t="s">
        <v>928</v>
      </c>
    </row>
    <row r="934" spans="2:65" s="1" customFormat="1" ht="31.5" customHeight="1">
      <c r="B934" s="140"/>
      <c r="C934" s="141" t="s">
        <v>412</v>
      </c>
      <c r="D934" s="141" t="s">
        <v>930</v>
      </c>
      <c r="E934" s="142" t="s">
        <v>413</v>
      </c>
      <c r="F934" s="143" t="s">
        <v>414</v>
      </c>
      <c r="G934" s="144" t="s">
        <v>1427</v>
      </c>
      <c r="H934" s="145">
        <v>2</v>
      </c>
      <c r="I934" s="146"/>
      <c r="J934" s="146">
        <f>ROUND(I934*H934,2)</f>
        <v>0</v>
      </c>
      <c r="K934" s="143" t="s">
        <v>795</v>
      </c>
      <c r="L934" s="32"/>
      <c r="M934" s="147" t="s">
        <v>795</v>
      </c>
      <c r="N934" s="148" t="s">
        <v>836</v>
      </c>
      <c r="O934" s="149">
        <v>0</v>
      </c>
      <c r="P934" s="149">
        <f>O934*H934</f>
        <v>0</v>
      </c>
      <c r="Q934" s="149">
        <v>0</v>
      </c>
      <c r="R934" s="149">
        <f>Q934*H934</f>
        <v>0</v>
      </c>
      <c r="S934" s="149">
        <v>0</v>
      </c>
      <c r="T934" s="150">
        <f>S934*H934</f>
        <v>0</v>
      </c>
      <c r="AR934" s="18" t="s">
        <v>1018</v>
      </c>
      <c r="AT934" s="18" t="s">
        <v>930</v>
      </c>
      <c r="AU934" s="18" t="s">
        <v>873</v>
      </c>
      <c r="AY934" s="18" t="s">
        <v>928</v>
      </c>
      <c r="BE934" s="151">
        <f>IF(N934="základní",J934,0)</f>
        <v>0</v>
      </c>
      <c r="BF934" s="151">
        <f>IF(N934="snížená",J934,0)</f>
        <v>0</v>
      </c>
      <c r="BG934" s="151">
        <f>IF(N934="zákl. přenesená",J934,0)</f>
        <v>0</v>
      </c>
      <c r="BH934" s="151">
        <f>IF(N934="sníž. přenesená",J934,0)</f>
        <v>0</v>
      </c>
      <c r="BI934" s="151">
        <f>IF(N934="nulová",J934,0)</f>
        <v>0</v>
      </c>
      <c r="BJ934" s="18" t="s">
        <v>814</v>
      </c>
      <c r="BK934" s="151">
        <f>ROUND(I934*H934,2)</f>
        <v>0</v>
      </c>
      <c r="BL934" s="18" t="s">
        <v>1018</v>
      </c>
      <c r="BM934" s="18" t="s">
        <v>415</v>
      </c>
    </row>
    <row r="935" spans="2:65" s="1" customFormat="1" ht="22.5" customHeight="1">
      <c r="B935" s="140"/>
      <c r="C935" s="141" t="s">
        <v>416</v>
      </c>
      <c r="D935" s="141" t="s">
        <v>930</v>
      </c>
      <c r="E935" s="142" t="s">
        <v>417</v>
      </c>
      <c r="F935" s="143" t="s">
        <v>418</v>
      </c>
      <c r="G935" s="144" t="s">
        <v>1427</v>
      </c>
      <c r="H935" s="145">
        <v>1</v>
      </c>
      <c r="I935" s="146"/>
      <c r="J935" s="146">
        <f>ROUND(I935*H935,2)</f>
        <v>0</v>
      </c>
      <c r="K935" s="143" t="s">
        <v>795</v>
      </c>
      <c r="L935" s="32"/>
      <c r="M935" s="147" t="s">
        <v>795</v>
      </c>
      <c r="N935" s="148" t="s">
        <v>836</v>
      </c>
      <c r="O935" s="149">
        <v>0</v>
      </c>
      <c r="P935" s="149">
        <f>O935*H935</f>
        <v>0</v>
      </c>
      <c r="Q935" s="149">
        <v>0</v>
      </c>
      <c r="R935" s="149">
        <f>Q935*H935</f>
        <v>0</v>
      </c>
      <c r="S935" s="149">
        <v>0</v>
      </c>
      <c r="T935" s="150">
        <f>S935*H935</f>
        <v>0</v>
      </c>
      <c r="AR935" s="18" t="s">
        <v>1018</v>
      </c>
      <c r="AT935" s="18" t="s">
        <v>930</v>
      </c>
      <c r="AU935" s="18" t="s">
        <v>873</v>
      </c>
      <c r="AY935" s="18" t="s">
        <v>928</v>
      </c>
      <c r="BE935" s="151">
        <f>IF(N935="základní",J935,0)</f>
        <v>0</v>
      </c>
      <c r="BF935" s="151">
        <f>IF(N935="snížená",J935,0)</f>
        <v>0</v>
      </c>
      <c r="BG935" s="151">
        <f>IF(N935="zákl. přenesená",J935,0)</f>
        <v>0</v>
      </c>
      <c r="BH935" s="151">
        <f>IF(N935="sníž. přenesená",J935,0)</f>
        <v>0</v>
      </c>
      <c r="BI935" s="151">
        <f>IF(N935="nulová",J935,0)</f>
        <v>0</v>
      </c>
      <c r="BJ935" s="18" t="s">
        <v>814</v>
      </c>
      <c r="BK935" s="151">
        <f>ROUND(I935*H935,2)</f>
        <v>0</v>
      </c>
      <c r="BL935" s="18" t="s">
        <v>1018</v>
      </c>
      <c r="BM935" s="18" t="s">
        <v>419</v>
      </c>
    </row>
    <row r="936" spans="2:65" s="1" customFormat="1" ht="31.5" customHeight="1">
      <c r="B936" s="140"/>
      <c r="C936" s="141" t="s">
        <v>420</v>
      </c>
      <c r="D936" s="141" t="s">
        <v>930</v>
      </c>
      <c r="E936" s="142" t="s">
        <v>421</v>
      </c>
      <c r="F936" s="143" t="s">
        <v>422</v>
      </c>
      <c r="G936" s="144" t="s">
        <v>1427</v>
      </c>
      <c r="H936" s="145">
        <v>1</v>
      </c>
      <c r="I936" s="146"/>
      <c r="J936" s="146">
        <f>ROUND(I936*H936,2)</f>
        <v>0</v>
      </c>
      <c r="K936" s="143" t="s">
        <v>795</v>
      </c>
      <c r="L936" s="32"/>
      <c r="M936" s="147" t="s">
        <v>795</v>
      </c>
      <c r="N936" s="148" t="s">
        <v>836</v>
      </c>
      <c r="O936" s="149">
        <v>0</v>
      </c>
      <c r="P936" s="149">
        <f>O936*H936</f>
        <v>0</v>
      </c>
      <c r="Q936" s="149">
        <v>0</v>
      </c>
      <c r="R936" s="149">
        <f>Q936*H936</f>
        <v>0</v>
      </c>
      <c r="S936" s="149">
        <v>0</v>
      </c>
      <c r="T936" s="150">
        <f>S936*H936</f>
        <v>0</v>
      </c>
      <c r="AR936" s="18" t="s">
        <v>1018</v>
      </c>
      <c r="AT936" s="18" t="s">
        <v>930</v>
      </c>
      <c r="AU936" s="18" t="s">
        <v>873</v>
      </c>
      <c r="AY936" s="18" t="s">
        <v>928</v>
      </c>
      <c r="BE936" s="151">
        <f>IF(N936="základní",J936,0)</f>
        <v>0</v>
      </c>
      <c r="BF936" s="151">
        <f>IF(N936="snížená",J936,0)</f>
        <v>0</v>
      </c>
      <c r="BG936" s="151">
        <f>IF(N936="zákl. přenesená",J936,0)</f>
        <v>0</v>
      </c>
      <c r="BH936" s="151">
        <f>IF(N936="sníž. přenesená",J936,0)</f>
        <v>0</v>
      </c>
      <c r="BI936" s="151">
        <f>IF(N936="nulová",J936,0)</f>
        <v>0</v>
      </c>
      <c r="BJ936" s="18" t="s">
        <v>814</v>
      </c>
      <c r="BK936" s="151">
        <f>ROUND(I936*H936,2)</f>
        <v>0</v>
      </c>
      <c r="BL936" s="18" t="s">
        <v>1018</v>
      </c>
      <c r="BM936" s="18" t="s">
        <v>423</v>
      </c>
    </row>
    <row r="937" spans="2:65" s="1" customFormat="1" ht="22.5" customHeight="1">
      <c r="B937" s="140"/>
      <c r="C937" s="141" t="s">
        <v>424</v>
      </c>
      <c r="D937" s="141" t="s">
        <v>930</v>
      </c>
      <c r="E937" s="142" t="s">
        <v>425</v>
      </c>
      <c r="F937" s="143" t="s">
        <v>426</v>
      </c>
      <c r="G937" s="144" t="s">
        <v>1427</v>
      </c>
      <c r="H937" s="145">
        <v>1</v>
      </c>
      <c r="I937" s="146"/>
      <c r="J937" s="146">
        <f>ROUND(I937*H937,2)</f>
        <v>0</v>
      </c>
      <c r="K937" s="143" t="s">
        <v>795</v>
      </c>
      <c r="L937" s="32"/>
      <c r="M937" s="147" t="s">
        <v>795</v>
      </c>
      <c r="N937" s="148" t="s">
        <v>836</v>
      </c>
      <c r="O937" s="149">
        <v>0</v>
      </c>
      <c r="P937" s="149">
        <f>O937*H937</f>
        <v>0</v>
      </c>
      <c r="Q937" s="149">
        <v>0</v>
      </c>
      <c r="R937" s="149">
        <f>Q937*H937</f>
        <v>0</v>
      </c>
      <c r="S937" s="149">
        <v>0</v>
      </c>
      <c r="T937" s="150">
        <f>S937*H937</f>
        <v>0</v>
      </c>
      <c r="AR937" s="18" t="s">
        <v>1018</v>
      </c>
      <c r="AT937" s="18" t="s">
        <v>930</v>
      </c>
      <c r="AU937" s="18" t="s">
        <v>873</v>
      </c>
      <c r="AY937" s="18" t="s">
        <v>928</v>
      </c>
      <c r="BE937" s="151">
        <f>IF(N937="základní",J937,0)</f>
        <v>0</v>
      </c>
      <c r="BF937" s="151">
        <f>IF(N937="snížená",J937,0)</f>
        <v>0</v>
      </c>
      <c r="BG937" s="151">
        <f>IF(N937="zákl. přenesená",J937,0)</f>
        <v>0</v>
      </c>
      <c r="BH937" s="151">
        <f>IF(N937="sníž. přenesená",J937,0)</f>
        <v>0</v>
      </c>
      <c r="BI937" s="151">
        <f>IF(N937="nulová",J937,0)</f>
        <v>0</v>
      </c>
      <c r="BJ937" s="18" t="s">
        <v>814</v>
      </c>
      <c r="BK937" s="151">
        <f>ROUND(I937*H937,2)</f>
        <v>0</v>
      </c>
      <c r="BL937" s="18" t="s">
        <v>1018</v>
      </c>
      <c r="BM937" s="18" t="s">
        <v>427</v>
      </c>
    </row>
    <row r="938" spans="2:65" s="1" customFormat="1" ht="22.5" customHeight="1">
      <c r="B938" s="140"/>
      <c r="C938" s="141" t="s">
        <v>428</v>
      </c>
      <c r="D938" s="141" t="s">
        <v>930</v>
      </c>
      <c r="E938" s="142" t="s">
        <v>429</v>
      </c>
      <c r="F938" s="143" t="s">
        <v>430</v>
      </c>
      <c r="G938" s="144" t="s">
        <v>1427</v>
      </c>
      <c r="H938" s="145">
        <v>3</v>
      </c>
      <c r="I938" s="146"/>
      <c r="J938" s="146">
        <f>ROUND(I938*H938,2)</f>
        <v>0</v>
      </c>
      <c r="K938" s="143" t="s">
        <v>795</v>
      </c>
      <c r="L938" s="32"/>
      <c r="M938" s="147" t="s">
        <v>795</v>
      </c>
      <c r="N938" s="148" t="s">
        <v>836</v>
      </c>
      <c r="O938" s="149">
        <v>0</v>
      </c>
      <c r="P938" s="149">
        <f>O938*H938</f>
        <v>0</v>
      </c>
      <c r="Q938" s="149">
        <v>0</v>
      </c>
      <c r="R938" s="149">
        <f>Q938*H938</f>
        <v>0</v>
      </c>
      <c r="S938" s="149">
        <v>0</v>
      </c>
      <c r="T938" s="150">
        <f>S938*H938</f>
        <v>0</v>
      </c>
      <c r="AR938" s="18" t="s">
        <v>1018</v>
      </c>
      <c r="AT938" s="18" t="s">
        <v>930</v>
      </c>
      <c r="AU938" s="18" t="s">
        <v>873</v>
      </c>
      <c r="AY938" s="18" t="s">
        <v>928</v>
      </c>
      <c r="BE938" s="151">
        <f>IF(N938="základní",J938,0)</f>
        <v>0</v>
      </c>
      <c r="BF938" s="151">
        <f>IF(N938="snížená",J938,0)</f>
        <v>0</v>
      </c>
      <c r="BG938" s="151">
        <f>IF(N938="zákl. přenesená",J938,0)</f>
        <v>0</v>
      </c>
      <c r="BH938" s="151">
        <f>IF(N938="sníž. přenesená",J938,0)</f>
        <v>0</v>
      </c>
      <c r="BI938" s="151">
        <f>IF(N938="nulová",J938,0)</f>
        <v>0</v>
      </c>
      <c r="BJ938" s="18" t="s">
        <v>814</v>
      </c>
      <c r="BK938" s="151">
        <f>ROUND(I938*H938,2)</f>
        <v>0</v>
      </c>
      <c r="BL938" s="18" t="s">
        <v>1018</v>
      </c>
      <c r="BM938" s="18" t="s">
        <v>431</v>
      </c>
    </row>
    <row r="939" spans="2:65" s="11" customFormat="1">
      <c r="B939" s="152"/>
      <c r="D939" s="153" t="s">
        <v>941</v>
      </c>
      <c r="E939" s="154" t="s">
        <v>795</v>
      </c>
      <c r="F939" s="155" t="s">
        <v>79</v>
      </c>
      <c r="H939" s="156" t="s">
        <v>795</v>
      </c>
      <c r="L939" s="152"/>
      <c r="M939" s="157"/>
      <c r="N939" s="158"/>
      <c r="O939" s="158"/>
      <c r="P939" s="158"/>
      <c r="Q939" s="158"/>
      <c r="R939" s="158"/>
      <c r="S939" s="158"/>
      <c r="T939" s="159"/>
      <c r="AT939" s="156" t="s">
        <v>941</v>
      </c>
      <c r="AU939" s="156" t="s">
        <v>873</v>
      </c>
      <c r="AV939" s="11" t="s">
        <v>814</v>
      </c>
      <c r="AW939" s="11" t="s">
        <v>828</v>
      </c>
      <c r="AX939" s="11" t="s">
        <v>865</v>
      </c>
      <c r="AY939" s="156" t="s">
        <v>928</v>
      </c>
    </row>
    <row r="940" spans="2:65" s="12" customFormat="1">
      <c r="B940" s="160"/>
      <c r="D940" s="168" t="s">
        <v>941</v>
      </c>
      <c r="E940" s="176" t="s">
        <v>795</v>
      </c>
      <c r="F940" s="177" t="s">
        <v>432</v>
      </c>
      <c r="H940" s="178">
        <v>3</v>
      </c>
      <c r="L940" s="160"/>
      <c r="M940" s="164"/>
      <c r="N940" s="165"/>
      <c r="O940" s="165"/>
      <c r="P940" s="165"/>
      <c r="Q940" s="165"/>
      <c r="R940" s="165"/>
      <c r="S940" s="165"/>
      <c r="T940" s="166"/>
      <c r="AT940" s="161" t="s">
        <v>941</v>
      </c>
      <c r="AU940" s="161" t="s">
        <v>873</v>
      </c>
      <c r="AV940" s="12" t="s">
        <v>873</v>
      </c>
      <c r="AW940" s="12" t="s">
        <v>828</v>
      </c>
      <c r="AX940" s="12" t="s">
        <v>814</v>
      </c>
      <c r="AY940" s="161" t="s">
        <v>928</v>
      </c>
    </row>
    <row r="941" spans="2:65" s="1" customFormat="1" ht="31.5" customHeight="1">
      <c r="B941" s="140"/>
      <c r="C941" s="141" t="s">
        <v>433</v>
      </c>
      <c r="D941" s="141" t="s">
        <v>930</v>
      </c>
      <c r="E941" s="142" t="s">
        <v>434</v>
      </c>
      <c r="F941" s="143" t="s">
        <v>435</v>
      </c>
      <c r="G941" s="144" t="s">
        <v>365</v>
      </c>
      <c r="H941" s="145">
        <v>358.56</v>
      </c>
      <c r="I941" s="146"/>
      <c r="J941" s="146">
        <f>ROUND(I941*H941,2)</f>
        <v>0</v>
      </c>
      <c r="K941" s="143" t="s">
        <v>939</v>
      </c>
      <c r="L941" s="32"/>
      <c r="M941" s="147" t="s">
        <v>795</v>
      </c>
      <c r="N941" s="148" t="s">
        <v>836</v>
      </c>
      <c r="O941" s="149">
        <v>3.6999999999999998E-2</v>
      </c>
      <c r="P941" s="149">
        <f>O941*H941</f>
        <v>13.266719999999999</v>
      </c>
      <c r="Q941" s="149">
        <v>0</v>
      </c>
      <c r="R941" s="149">
        <f>Q941*H941</f>
        <v>0</v>
      </c>
      <c r="S941" s="149">
        <v>1E-3</v>
      </c>
      <c r="T941" s="150">
        <f>S941*H941</f>
        <v>0.35855999999999999</v>
      </c>
      <c r="AR941" s="18" t="s">
        <v>1018</v>
      </c>
      <c r="AT941" s="18" t="s">
        <v>930</v>
      </c>
      <c r="AU941" s="18" t="s">
        <v>873</v>
      </c>
      <c r="AY941" s="18" t="s">
        <v>928</v>
      </c>
      <c r="BE941" s="151">
        <f>IF(N941="základní",J941,0)</f>
        <v>0</v>
      </c>
      <c r="BF941" s="151">
        <f>IF(N941="snížená",J941,0)</f>
        <v>0</v>
      </c>
      <c r="BG941" s="151">
        <f>IF(N941="zákl. přenesená",J941,0)</f>
        <v>0</v>
      </c>
      <c r="BH941" s="151">
        <f>IF(N941="sníž. přenesená",J941,0)</f>
        <v>0</v>
      </c>
      <c r="BI941" s="151">
        <f>IF(N941="nulová",J941,0)</f>
        <v>0</v>
      </c>
      <c r="BJ941" s="18" t="s">
        <v>814</v>
      </c>
      <c r="BK941" s="151">
        <f>ROUND(I941*H941,2)</f>
        <v>0</v>
      </c>
      <c r="BL941" s="18" t="s">
        <v>1018</v>
      </c>
      <c r="BM941" s="18" t="s">
        <v>436</v>
      </c>
    </row>
    <row r="942" spans="2:65" s="11" customFormat="1">
      <c r="B942" s="152"/>
      <c r="D942" s="153" t="s">
        <v>941</v>
      </c>
      <c r="E942" s="154" t="s">
        <v>795</v>
      </c>
      <c r="F942" s="155" t="s">
        <v>942</v>
      </c>
      <c r="H942" s="156" t="s">
        <v>795</v>
      </c>
      <c r="L942" s="152"/>
      <c r="M942" s="157"/>
      <c r="N942" s="158"/>
      <c r="O942" s="158"/>
      <c r="P942" s="158"/>
      <c r="Q942" s="158"/>
      <c r="R942" s="158"/>
      <c r="S942" s="158"/>
      <c r="T942" s="159"/>
      <c r="AT942" s="156" t="s">
        <v>941</v>
      </c>
      <c r="AU942" s="156" t="s">
        <v>873</v>
      </c>
      <c r="AV942" s="11" t="s">
        <v>814</v>
      </c>
      <c r="AW942" s="11" t="s">
        <v>828</v>
      </c>
      <c r="AX942" s="11" t="s">
        <v>865</v>
      </c>
      <c r="AY942" s="156" t="s">
        <v>928</v>
      </c>
    </row>
    <row r="943" spans="2:65" s="11" customFormat="1">
      <c r="B943" s="152"/>
      <c r="D943" s="153" t="s">
        <v>941</v>
      </c>
      <c r="E943" s="154" t="s">
        <v>795</v>
      </c>
      <c r="F943" s="155" t="s">
        <v>437</v>
      </c>
      <c r="H943" s="156" t="s">
        <v>795</v>
      </c>
      <c r="L943" s="152"/>
      <c r="M943" s="157"/>
      <c r="N943" s="158"/>
      <c r="O943" s="158"/>
      <c r="P943" s="158"/>
      <c r="Q943" s="158"/>
      <c r="R943" s="158"/>
      <c r="S943" s="158"/>
      <c r="T943" s="159"/>
      <c r="AT943" s="156" t="s">
        <v>941</v>
      </c>
      <c r="AU943" s="156" t="s">
        <v>873</v>
      </c>
      <c r="AV943" s="11" t="s">
        <v>814</v>
      </c>
      <c r="AW943" s="11" t="s">
        <v>828</v>
      </c>
      <c r="AX943" s="11" t="s">
        <v>865</v>
      </c>
      <c r="AY943" s="156" t="s">
        <v>928</v>
      </c>
    </row>
    <row r="944" spans="2:65" s="12" customFormat="1">
      <c r="B944" s="160"/>
      <c r="D944" s="153" t="s">
        <v>941</v>
      </c>
      <c r="E944" s="161" t="s">
        <v>795</v>
      </c>
      <c r="F944" s="162" t="s">
        <v>438</v>
      </c>
      <c r="H944" s="163">
        <v>14.148</v>
      </c>
      <c r="L944" s="160"/>
      <c r="M944" s="164"/>
      <c r="N944" s="165"/>
      <c r="O944" s="165"/>
      <c r="P944" s="165"/>
      <c r="Q944" s="165"/>
      <c r="R944" s="165"/>
      <c r="S944" s="165"/>
      <c r="T944" s="166"/>
      <c r="AT944" s="161" t="s">
        <v>941</v>
      </c>
      <c r="AU944" s="161" t="s">
        <v>873</v>
      </c>
      <c r="AV944" s="12" t="s">
        <v>873</v>
      </c>
      <c r="AW944" s="12" t="s">
        <v>828</v>
      </c>
      <c r="AX944" s="12" t="s">
        <v>865</v>
      </c>
      <c r="AY944" s="161" t="s">
        <v>928</v>
      </c>
    </row>
    <row r="945" spans="2:65" s="12" customFormat="1">
      <c r="B945" s="160"/>
      <c r="D945" s="153" t="s">
        <v>941</v>
      </c>
      <c r="E945" s="161" t="s">
        <v>795</v>
      </c>
      <c r="F945" s="162" t="s">
        <v>439</v>
      </c>
      <c r="H945" s="163">
        <v>3.78</v>
      </c>
      <c r="L945" s="160"/>
      <c r="M945" s="164"/>
      <c r="N945" s="165"/>
      <c r="O945" s="165"/>
      <c r="P945" s="165"/>
      <c r="Q945" s="165"/>
      <c r="R945" s="165"/>
      <c r="S945" s="165"/>
      <c r="T945" s="166"/>
      <c r="AT945" s="161" t="s">
        <v>941</v>
      </c>
      <c r="AU945" s="161" t="s">
        <v>873</v>
      </c>
      <c r="AV945" s="12" t="s">
        <v>873</v>
      </c>
      <c r="AW945" s="12" t="s">
        <v>828</v>
      </c>
      <c r="AX945" s="12" t="s">
        <v>865</v>
      </c>
      <c r="AY945" s="161" t="s">
        <v>928</v>
      </c>
    </row>
    <row r="946" spans="2:65" s="14" customFormat="1">
      <c r="B946" s="191"/>
      <c r="D946" s="153" t="s">
        <v>941</v>
      </c>
      <c r="E946" s="192" t="s">
        <v>795</v>
      </c>
      <c r="F946" s="193" t="s">
        <v>1095</v>
      </c>
      <c r="H946" s="194">
        <v>17.928000000000001</v>
      </c>
      <c r="L946" s="191"/>
      <c r="M946" s="195"/>
      <c r="N946" s="196"/>
      <c r="O946" s="196"/>
      <c r="P946" s="196"/>
      <c r="Q946" s="196"/>
      <c r="R946" s="196"/>
      <c r="S946" s="196"/>
      <c r="T946" s="197"/>
      <c r="AT946" s="192" t="s">
        <v>941</v>
      </c>
      <c r="AU946" s="192" t="s">
        <v>873</v>
      </c>
      <c r="AV946" s="14" t="s">
        <v>949</v>
      </c>
      <c r="AW946" s="14" t="s">
        <v>828</v>
      </c>
      <c r="AX946" s="14" t="s">
        <v>865</v>
      </c>
      <c r="AY946" s="192" t="s">
        <v>928</v>
      </c>
    </row>
    <row r="947" spans="2:65" s="12" customFormat="1">
      <c r="B947" s="160"/>
      <c r="D947" s="168" t="s">
        <v>941</v>
      </c>
      <c r="E947" s="176" t="s">
        <v>795</v>
      </c>
      <c r="F947" s="177" t="s">
        <v>440</v>
      </c>
      <c r="H947" s="178">
        <v>358.56</v>
      </c>
      <c r="L947" s="160"/>
      <c r="M947" s="164"/>
      <c r="N947" s="165"/>
      <c r="O947" s="165"/>
      <c r="P947" s="165"/>
      <c r="Q947" s="165"/>
      <c r="R947" s="165"/>
      <c r="S947" s="165"/>
      <c r="T947" s="166"/>
      <c r="AT947" s="161" t="s">
        <v>941</v>
      </c>
      <c r="AU947" s="161" t="s">
        <v>873</v>
      </c>
      <c r="AV947" s="12" t="s">
        <v>873</v>
      </c>
      <c r="AW947" s="12" t="s">
        <v>828</v>
      </c>
      <c r="AX947" s="12" t="s">
        <v>814</v>
      </c>
      <c r="AY947" s="161" t="s">
        <v>928</v>
      </c>
    </row>
    <row r="948" spans="2:65" s="1" customFormat="1" ht="31.5" customHeight="1">
      <c r="B948" s="140"/>
      <c r="C948" s="141" t="s">
        <v>441</v>
      </c>
      <c r="D948" s="141" t="s">
        <v>930</v>
      </c>
      <c r="E948" s="142" t="s">
        <v>442</v>
      </c>
      <c r="F948" s="143" t="s">
        <v>443</v>
      </c>
      <c r="G948" s="144" t="s">
        <v>1760</v>
      </c>
      <c r="H948" s="145">
        <v>2162.8719999999998</v>
      </c>
      <c r="I948" s="146"/>
      <c r="J948" s="146">
        <f>ROUND(I948*H948,2)</f>
        <v>0</v>
      </c>
      <c r="K948" s="143" t="s">
        <v>939</v>
      </c>
      <c r="L948" s="32"/>
      <c r="M948" s="147" t="s">
        <v>795</v>
      </c>
      <c r="N948" s="148" t="s">
        <v>836</v>
      </c>
      <c r="O948" s="149">
        <v>0</v>
      </c>
      <c r="P948" s="149">
        <f>O948*H948</f>
        <v>0</v>
      </c>
      <c r="Q948" s="149">
        <v>0</v>
      </c>
      <c r="R948" s="149">
        <f>Q948*H948</f>
        <v>0</v>
      </c>
      <c r="S948" s="149">
        <v>0</v>
      </c>
      <c r="T948" s="150">
        <f>S948*H948</f>
        <v>0</v>
      </c>
      <c r="AR948" s="18" t="s">
        <v>1018</v>
      </c>
      <c r="AT948" s="18" t="s">
        <v>930</v>
      </c>
      <c r="AU948" s="18" t="s">
        <v>873</v>
      </c>
      <c r="AY948" s="18" t="s">
        <v>928</v>
      </c>
      <c r="BE948" s="151">
        <f>IF(N948="základní",J948,0)</f>
        <v>0</v>
      </c>
      <c r="BF948" s="151">
        <f>IF(N948="snížená",J948,0)</f>
        <v>0</v>
      </c>
      <c r="BG948" s="151">
        <f>IF(N948="zákl. přenesená",J948,0)</f>
        <v>0</v>
      </c>
      <c r="BH948" s="151">
        <f>IF(N948="sníž. přenesená",J948,0)</f>
        <v>0</v>
      </c>
      <c r="BI948" s="151">
        <f>IF(N948="nulová",J948,0)</f>
        <v>0</v>
      </c>
      <c r="BJ948" s="18" t="s">
        <v>814</v>
      </c>
      <c r="BK948" s="151">
        <f>ROUND(I948*H948,2)</f>
        <v>0</v>
      </c>
      <c r="BL948" s="18" t="s">
        <v>1018</v>
      </c>
      <c r="BM948" s="18" t="s">
        <v>444</v>
      </c>
    </row>
    <row r="949" spans="2:65" s="10" customFormat="1" ht="29.85" customHeight="1">
      <c r="B949" s="127"/>
      <c r="D949" s="137" t="s">
        <v>864</v>
      </c>
      <c r="E949" s="138" t="s">
        <v>445</v>
      </c>
      <c r="F949" s="138" t="s">
        <v>446</v>
      </c>
      <c r="J949" s="139">
        <f>BK949</f>
        <v>0</v>
      </c>
      <c r="L949" s="127"/>
      <c r="M949" s="131"/>
      <c r="N949" s="132"/>
      <c r="O949" s="132"/>
      <c r="P949" s="133">
        <f>SUM(P950:P954)</f>
        <v>18.869999999999997</v>
      </c>
      <c r="Q949" s="132"/>
      <c r="R949" s="133">
        <f>SUM(R950:R954)</f>
        <v>0.18870000000000001</v>
      </c>
      <c r="S949" s="132"/>
      <c r="T949" s="134">
        <f>SUM(T950:T954)</f>
        <v>0</v>
      </c>
      <c r="AR949" s="128" t="s">
        <v>873</v>
      </c>
      <c r="AT949" s="135" t="s">
        <v>864</v>
      </c>
      <c r="AU949" s="135" t="s">
        <v>814</v>
      </c>
      <c r="AY949" s="128" t="s">
        <v>928</v>
      </c>
      <c r="BK949" s="136">
        <f>SUM(BK950:BK954)</f>
        <v>0</v>
      </c>
    </row>
    <row r="950" spans="2:65" s="1" customFormat="1" ht="22.5" customHeight="1">
      <c r="B950" s="140"/>
      <c r="C950" s="141" t="s">
        <v>447</v>
      </c>
      <c r="D950" s="141" t="s">
        <v>930</v>
      </c>
      <c r="E950" s="142" t="s">
        <v>448</v>
      </c>
      <c r="F950" s="143" t="s">
        <v>449</v>
      </c>
      <c r="G950" s="144" t="s">
        <v>998</v>
      </c>
      <c r="H950" s="145">
        <v>62.9</v>
      </c>
      <c r="I950" s="146"/>
      <c r="J950" s="146">
        <f>ROUND(I950*H950,2)</f>
        <v>0</v>
      </c>
      <c r="K950" s="143" t="s">
        <v>795</v>
      </c>
      <c r="L950" s="32"/>
      <c r="M950" s="147" t="s">
        <v>795</v>
      </c>
      <c r="N950" s="148" t="s">
        <v>836</v>
      </c>
      <c r="O950" s="149">
        <v>0.3</v>
      </c>
      <c r="P950" s="149">
        <f>O950*H950</f>
        <v>18.869999999999997</v>
      </c>
      <c r="Q950" s="149">
        <v>3.0000000000000001E-3</v>
      </c>
      <c r="R950" s="149">
        <f>Q950*H950</f>
        <v>0.18870000000000001</v>
      </c>
      <c r="S950" s="149">
        <v>0</v>
      </c>
      <c r="T950" s="150">
        <f>S950*H950</f>
        <v>0</v>
      </c>
      <c r="AR950" s="18" t="s">
        <v>1018</v>
      </c>
      <c r="AT950" s="18" t="s">
        <v>930</v>
      </c>
      <c r="AU950" s="18" t="s">
        <v>873</v>
      </c>
      <c r="AY950" s="18" t="s">
        <v>928</v>
      </c>
      <c r="BE950" s="151">
        <f>IF(N950="základní",J950,0)</f>
        <v>0</v>
      </c>
      <c r="BF950" s="151">
        <f>IF(N950="snížená",J950,0)</f>
        <v>0</v>
      </c>
      <c r="BG950" s="151">
        <f>IF(N950="zákl. přenesená",J950,0)</f>
        <v>0</v>
      </c>
      <c r="BH950" s="151">
        <f>IF(N950="sníž. přenesená",J950,0)</f>
        <v>0</v>
      </c>
      <c r="BI950" s="151">
        <f>IF(N950="nulová",J950,0)</f>
        <v>0</v>
      </c>
      <c r="BJ950" s="18" t="s">
        <v>814</v>
      </c>
      <c r="BK950" s="151">
        <f>ROUND(I950*H950,2)</f>
        <v>0</v>
      </c>
      <c r="BL950" s="18" t="s">
        <v>1018</v>
      </c>
      <c r="BM950" s="18" t="s">
        <v>450</v>
      </c>
    </row>
    <row r="951" spans="2:65" s="11" customFormat="1">
      <c r="B951" s="152"/>
      <c r="D951" s="153" t="s">
        <v>941</v>
      </c>
      <c r="E951" s="154" t="s">
        <v>795</v>
      </c>
      <c r="F951" s="155" t="s">
        <v>974</v>
      </c>
      <c r="H951" s="156" t="s">
        <v>795</v>
      </c>
      <c r="L951" s="152"/>
      <c r="M951" s="157"/>
      <c r="N951" s="158"/>
      <c r="O951" s="158"/>
      <c r="P951" s="158"/>
      <c r="Q951" s="158"/>
      <c r="R951" s="158"/>
      <c r="S951" s="158"/>
      <c r="T951" s="159"/>
      <c r="AT951" s="156" t="s">
        <v>941</v>
      </c>
      <c r="AU951" s="156" t="s">
        <v>873</v>
      </c>
      <c r="AV951" s="11" t="s">
        <v>814</v>
      </c>
      <c r="AW951" s="11" t="s">
        <v>828</v>
      </c>
      <c r="AX951" s="11" t="s">
        <v>865</v>
      </c>
      <c r="AY951" s="156" t="s">
        <v>928</v>
      </c>
    </row>
    <row r="952" spans="2:65" s="11" customFormat="1" ht="27">
      <c r="B952" s="152"/>
      <c r="D952" s="153" t="s">
        <v>941</v>
      </c>
      <c r="E952" s="154" t="s">
        <v>795</v>
      </c>
      <c r="F952" s="155" t="s">
        <v>451</v>
      </c>
      <c r="H952" s="156" t="s">
        <v>795</v>
      </c>
      <c r="L952" s="152"/>
      <c r="M952" s="157"/>
      <c r="N952" s="158"/>
      <c r="O952" s="158"/>
      <c r="P952" s="158"/>
      <c r="Q952" s="158"/>
      <c r="R952" s="158"/>
      <c r="S952" s="158"/>
      <c r="T952" s="159"/>
      <c r="AT952" s="156" t="s">
        <v>941</v>
      </c>
      <c r="AU952" s="156" t="s">
        <v>873</v>
      </c>
      <c r="AV952" s="11" t="s">
        <v>814</v>
      </c>
      <c r="AW952" s="11" t="s">
        <v>828</v>
      </c>
      <c r="AX952" s="11" t="s">
        <v>865</v>
      </c>
      <c r="AY952" s="156" t="s">
        <v>928</v>
      </c>
    </row>
    <row r="953" spans="2:65" s="12" customFormat="1">
      <c r="B953" s="160"/>
      <c r="D953" s="168" t="s">
        <v>941</v>
      </c>
      <c r="E953" s="176" t="s">
        <v>795</v>
      </c>
      <c r="F953" s="177" t="s">
        <v>1403</v>
      </c>
      <c r="H953" s="178">
        <v>62.9</v>
      </c>
      <c r="L953" s="160"/>
      <c r="M953" s="164"/>
      <c r="N953" s="165"/>
      <c r="O953" s="165"/>
      <c r="P953" s="165"/>
      <c r="Q953" s="165"/>
      <c r="R953" s="165"/>
      <c r="S953" s="165"/>
      <c r="T953" s="166"/>
      <c r="AT953" s="161" t="s">
        <v>941</v>
      </c>
      <c r="AU953" s="161" t="s">
        <v>873</v>
      </c>
      <c r="AV953" s="12" t="s">
        <v>873</v>
      </c>
      <c r="AW953" s="12" t="s">
        <v>828</v>
      </c>
      <c r="AX953" s="12" t="s">
        <v>814</v>
      </c>
      <c r="AY953" s="161" t="s">
        <v>928</v>
      </c>
    </row>
    <row r="954" spans="2:65" s="1" customFormat="1" ht="31.5" customHeight="1">
      <c r="B954" s="140"/>
      <c r="C954" s="141" t="s">
        <v>452</v>
      </c>
      <c r="D954" s="141" t="s">
        <v>930</v>
      </c>
      <c r="E954" s="142" t="s">
        <v>453</v>
      </c>
      <c r="F954" s="143" t="s">
        <v>454</v>
      </c>
      <c r="G954" s="144" t="s">
        <v>1760</v>
      </c>
      <c r="H954" s="145">
        <v>761.09</v>
      </c>
      <c r="I954" s="146"/>
      <c r="J954" s="146">
        <f>ROUND(I954*H954,2)</f>
        <v>0</v>
      </c>
      <c r="K954" s="143" t="s">
        <v>939</v>
      </c>
      <c r="L954" s="32"/>
      <c r="M954" s="147" t="s">
        <v>795</v>
      </c>
      <c r="N954" s="148" t="s">
        <v>836</v>
      </c>
      <c r="O954" s="149">
        <v>0</v>
      </c>
      <c r="P954" s="149">
        <f>O954*H954</f>
        <v>0</v>
      </c>
      <c r="Q954" s="149">
        <v>0</v>
      </c>
      <c r="R954" s="149">
        <f>Q954*H954</f>
        <v>0</v>
      </c>
      <c r="S954" s="149">
        <v>0</v>
      </c>
      <c r="T954" s="150">
        <f>S954*H954</f>
        <v>0</v>
      </c>
      <c r="AR954" s="18" t="s">
        <v>1018</v>
      </c>
      <c r="AT954" s="18" t="s">
        <v>930</v>
      </c>
      <c r="AU954" s="18" t="s">
        <v>873</v>
      </c>
      <c r="AY954" s="18" t="s">
        <v>928</v>
      </c>
      <c r="BE954" s="151">
        <f>IF(N954="základní",J954,0)</f>
        <v>0</v>
      </c>
      <c r="BF954" s="151">
        <f>IF(N954="snížená",J954,0)</f>
        <v>0</v>
      </c>
      <c r="BG954" s="151">
        <f>IF(N954="zákl. přenesená",J954,0)</f>
        <v>0</v>
      </c>
      <c r="BH954" s="151">
        <f>IF(N954="sníž. přenesená",J954,0)</f>
        <v>0</v>
      </c>
      <c r="BI954" s="151">
        <f>IF(N954="nulová",J954,0)</f>
        <v>0</v>
      </c>
      <c r="BJ954" s="18" t="s">
        <v>814</v>
      </c>
      <c r="BK954" s="151">
        <f>ROUND(I954*H954,2)</f>
        <v>0</v>
      </c>
      <c r="BL954" s="18" t="s">
        <v>1018</v>
      </c>
      <c r="BM954" s="18" t="s">
        <v>455</v>
      </c>
    </row>
    <row r="955" spans="2:65" s="10" customFormat="1" ht="29.85" customHeight="1">
      <c r="B955" s="127"/>
      <c r="D955" s="137" t="s">
        <v>864</v>
      </c>
      <c r="E955" s="138" t="s">
        <v>456</v>
      </c>
      <c r="F955" s="138" t="s">
        <v>457</v>
      </c>
      <c r="J955" s="139">
        <f>BK955</f>
        <v>0</v>
      </c>
      <c r="L955" s="127"/>
      <c r="M955" s="131"/>
      <c r="N955" s="132"/>
      <c r="O955" s="132"/>
      <c r="P955" s="133">
        <f>SUM(P956:P962)</f>
        <v>1.7519999999999998</v>
      </c>
      <c r="Q955" s="132"/>
      <c r="R955" s="133">
        <f>SUM(R956:R962)</f>
        <v>1.8900000000000002E-3</v>
      </c>
      <c r="S955" s="132"/>
      <c r="T955" s="134">
        <f>SUM(T956:T962)</f>
        <v>0</v>
      </c>
      <c r="AR955" s="128" t="s">
        <v>873</v>
      </c>
      <c r="AT955" s="135" t="s">
        <v>864</v>
      </c>
      <c r="AU955" s="135" t="s">
        <v>814</v>
      </c>
      <c r="AY955" s="128" t="s">
        <v>928</v>
      </c>
      <c r="BK955" s="136">
        <f>SUM(BK956:BK962)</f>
        <v>0</v>
      </c>
    </row>
    <row r="956" spans="2:65" s="1" customFormat="1" ht="22.5" customHeight="1">
      <c r="B956" s="140"/>
      <c r="C956" s="141" t="s">
        <v>458</v>
      </c>
      <c r="D956" s="141" t="s">
        <v>930</v>
      </c>
      <c r="E956" s="142" t="s">
        <v>459</v>
      </c>
      <c r="F956" s="143" t="s">
        <v>460</v>
      </c>
      <c r="G956" s="144" t="s">
        <v>998</v>
      </c>
      <c r="H956" s="145">
        <v>3</v>
      </c>
      <c r="I956" s="146"/>
      <c r="J956" s="146">
        <f>ROUND(I956*H956,2)</f>
        <v>0</v>
      </c>
      <c r="K956" s="143" t="s">
        <v>939</v>
      </c>
      <c r="L956" s="32"/>
      <c r="M956" s="147" t="s">
        <v>795</v>
      </c>
      <c r="N956" s="148" t="s">
        <v>836</v>
      </c>
      <c r="O956" s="149">
        <v>0.58399999999999996</v>
      </c>
      <c r="P956" s="149">
        <f>O956*H956</f>
        <v>1.7519999999999998</v>
      </c>
      <c r="Q956" s="149">
        <v>6.3000000000000003E-4</v>
      </c>
      <c r="R956" s="149">
        <f>Q956*H956</f>
        <v>1.8900000000000002E-3</v>
      </c>
      <c r="S956" s="149">
        <v>0</v>
      </c>
      <c r="T956" s="150">
        <f>S956*H956</f>
        <v>0</v>
      </c>
      <c r="AR956" s="18" t="s">
        <v>1018</v>
      </c>
      <c r="AT956" s="18" t="s">
        <v>930</v>
      </c>
      <c r="AU956" s="18" t="s">
        <v>873</v>
      </c>
      <c r="AY956" s="18" t="s">
        <v>928</v>
      </c>
      <c r="BE956" s="151">
        <f>IF(N956="základní",J956,0)</f>
        <v>0</v>
      </c>
      <c r="BF956" s="151">
        <f>IF(N956="snížená",J956,0)</f>
        <v>0</v>
      </c>
      <c r="BG956" s="151">
        <f>IF(N956="zákl. přenesená",J956,0)</f>
        <v>0</v>
      </c>
      <c r="BH956" s="151">
        <f>IF(N956="sníž. přenesená",J956,0)</f>
        <v>0</v>
      </c>
      <c r="BI956" s="151">
        <f>IF(N956="nulová",J956,0)</f>
        <v>0</v>
      </c>
      <c r="BJ956" s="18" t="s">
        <v>814</v>
      </c>
      <c r="BK956" s="151">
        <f>ROUND(I956*H956,2)</f>
        <v>0</v>
      </c>
      <c r="BL956" s="18" t="s">
        <v>1018</v>
      </c>
      <c r="BM956" s="18" t="s">
        <v>461</v>
      </c>
    </row>
    <row r="957" spans="2:65" s="11" customFormat="1">
      <c r="B957" s="152"/>
      <c r="D957" s="153" t="s">
        <v>941</v>
      </c>
      <c r="E957" s="154" t="s">
        <v>795</v>
      </c>
      <c r="F957" s="155" t="s">
        <v>79</v>
      </c>
      <c r="H957" s="156" t="s">
        <v>795</v>
      </c>
      <c r="L957" s="152"/>
      <c r="M957" s="157"/>
      <c r="N957" s="158"/>
      <c r="O957" s="158"/>
      <c r="P957" s="158"/>
      <c r="Q957" s="158"/>
      <c r="R957" s="158"/>
      <c r="S957" s="158"/>
      <c r="T957" s="159"/>
      <c r="AT957" s="156" t="s">
        <v>941</v>
      </c>
      <c r="AU957" s="156" t="s">
        <v>873</v>
      </c>
      <c r="AV957" s="11" t="s">
        <v>814</v>
      </c>
      <c r="AW957" s="11" t="s">
        <v>828</v>
      </c>
      <c r="AX957" s="11" t="s">
        <v>865</v>
      </c>
      <c r="AY957" s="156" t="s">
        <v>928</v>
      </c>
    </row>
    <row r="958" spans="2:65" s="12" customFormat="1">
      <c r="B958" s="160"/>
      <c r="D958" s="168" t="s">
        <v>941</v>
      </c>
      <c r="E958" s="176" t="s">
        <v>795</v>
      </c>
      <c r="F958" s="177" t="s">
        <v>462</v>
      </c>
      <c r="H958" s="178">
        <v>3</v>
      </c>
      <c r="L958" s="160"/>
      <c r="M958" s="164"/>
      <c r="N958" s="165"/>
      <c r="O958" s="165"/>
      <c r="P958" s="165"/>
      <c r="Q958" s="165"/>
      <c r="R958" s="165"/>
      <c r="S958" s="165"/>
      <c r="T958" s="166"/>
      <c r="AT958" s="161" t="s">
        <v>941</v>
      </c>
      <c r="AU958" s="161" t="s">
        <v>873</v>
      </c>
      <c r="AV958" s="12" t="s">
        <v>873</v>
      </c>
      <c r="AW958" s="12" t="s">
        <v>828</v>
      </c>
      <c r="AX958" s="12" t="s">
        <v>814</v>
      </c>
      <c r="AY958" s="161" t="s">
        <v>928</v>
      </c>
    </row>
    <row r="959" spans="2:65" s="1" customFormat="1" ht="22.5" customHeight="1">
      <c r="B959" s="140"/>
      <c r="C959" s="179" t="s">
        <v>463</v>
      </c>
      <c r="D959" s="179" t="s">
        <v>978</v>
      </c>
      <c r="E959" s="180" t="s">
        <v>464</v>
      </c>
      <c r="F959" s="181" t="s">
        <v>465</v>
      </c>
      <c r="G959" s="182" t="s">
        <v>1427</v>
      </c>
      <c r="H959" s="183">
        <v>3</v>
      </c>
      <c r="I959" s="184"/>
      <c r="J959" s="184">
        <f>ROUND(I959*H959,2)</f>
        <v>0</v>
      </c>
      <c r="K959" s="181" t="s">
        <v>795</v>
      </c>
      <c r="L959" s="185"/>
      <c r="M959" s="186" t="s">
        <v>795</v>
      </c>
      <c r="N959" s="187" t="s">
        <v>836</v>
      </c>
      <c r="O959" s="149">
        <v>0</v>
      </c>
      <c r="P959" s="149">
        <f>O959*H959</f>
        <v>0</v>
      </c>
      <c r="Q959" s="149">
        <v>0</v>
      </c>
      <c r="R959" s="149">
        <f>Q959*H959</f>
        <v>0</v>
      </c>
      <c r="S959" s="149">
        <v>0</v>
      </c>
      <c r="T959" s="150">
        <f>S959*H959</f>
        <v>0</v>
      </c>
      <c r="AR959" s="18" t="s">
        <v>1133</v>
      </c>
      <c r="AT959" s="18" t="s">
        <v>978</v>
      </c>
      <c r="AU959" s="18" t="s">
        <v>873</v>
      </c>
      <c r="AY959" s="18" t="s">
        <v>928</v>
      </c>
      <c r="BE959" s="151">
        <f>IF(N959="základní",J959,0)</f>
        <v>0</v>
      </c>
      <c r="BF959" s="151">
        <f>IF(N959="snížená",J959,0)</f>
        <v>0</v>
      </c>
      <c r="BG959" s="151">
        <f>IF(N959="zákl. přenesená",J959,0)</f>
        <v>0</v>
      </c>
      <c r="BH959" s="151">
        <f>IF(N959="sníž. přenesená",J959,0)</f>
        <v>0</v>
      </c>
      <c r="BI959" s="151">
        <f>IF(N959="nulová",J959,0)</f>
        <v>0</v>
      </c>
      <c r="BJ959" s="18" t="s">
        <v>814</v>
      </c>
      <c r="BK959" s="151">
        <f>ROUND(I959*H959,2)</f>
        <v>0</v>
      </c>
      <c r="BL959" s="18" t="s">
        <v>1018</v>
      </c>
      <c r="BM959" s="18" t="s">
        <v>466</v>
      </c>
    </row>
    <row r="960" spans="2:65" s="11" customFormat="1">
      <c r="B960" s="152"/>
      <c r="D960" s="153" t="s">
        <v>941</v>
      </c>
      <c r="E960" s="154" t="s">
        <v>795</v>
      </c>
      <c r="F960" s="155" t="s">
        <v>79</v>
      </c>
      <c r="H960" s="156" t="s">
        <v>795</v>
      </c>
      <c r="L960" s="152"/>
      <c r="M960" s="157"/>
      <c r="N960" s="158"/>
      <c r="O960" s="158"/>
      <c r="P960" s="158"/>
      <c r="Q960" s="158"/>
      <c r="R960" s="158"/>
      <c r="S960" s="158"/>
      <c r="T960" s="159"/>
      <c r="AT960" s="156" t="s">
        <v>941</v>
      </c>
      <c r="AU960" s="156" t="s">
        <v>873</v>
      </c>
      <c r="AV960" s="11" t="s">
        <v>814</v>
      </c>
      <c r="AW960" s="11" t="s">
        <v>828</v>
      </c>
      <c r="AX960" s="11" t="s">
        <v>865</v>
      </c>
      <c r="AY960" s="156" t="s">
        <v>928</v>
      </c>
    </row>
    <row r="961" spans="2:65" s="12" customFormat="1">
      <c r="B961" s="160"/>
      <c r="D961" s="168" t="s">
        <v>941</v>
      </c>
      <c r="E961" s="176" t="s">
        <v>795</v>
      </c>
      <c r="F961" s="177" t="s">
        <v>462</v>
      </c>
      <c r="H961" s="178">
        <v>3</v>
      </c>
      <c r="L961" s="160"/>
      <c r="M961" s="164"/>
      <c r="N961" s="165"/>
      <c r="O961" s="165"/>
      <c r="P961" s="165"/>
      <c r="Q961" s="165"/>
      <c r="R961" s="165"/>
      <c r="S961" s="165"/>
      <c r="T961" s="166"/>
      <c r="AT961" s="161" t="s">
        <v>941</v>
      </c>
      <c r="AU961" s="161" t="s">
        <v>873</v>
      </c>
      <c r="AV961" s="12" t="s">
        <v>873</v>
      </c>
      <c r="AW961" s="12" t="s">
        <v>828</v>
      </c>
      <c r="AX961" s="12" t="s">
        <v>814</v>
      </c>
      <c r="AY961" s="161" t="s">
        <v>928</v>
      </c>
    </row>
    <row r="962" spans="2:65" s="1" customFormat="1" ht="31.5" customHeight="1">
      <c r="B962" s="140"/>
      <c r="C962" s="141" t="s">
        <v>467</v>
      </c>
      <c r="D962" s="141" t="s">
        <v>930</v>
      </c>
      <c r="E962" s="142" t="s">
        <v>468</v>
      </c>
      <c r="F962" s="143" t="s">
        <v>469</v>
      </c>
      <c r="G962" s="144" t="s">
        <v>1760</v>
      </c>
      <c r="H962" s="145">
        <v>27.9</v>
      </c>
      <c r="I962" s="146"/>
      <c r="J962" s="146">
        <f>ROUND(I962*H962,2)</f>
        <v>0</v>
      </c>
      <c r="K962" s="143" t="s">
        <v>939</v>
      </c>
      <c r="L962" s="32"/>
      <c r="M962" s="147" t="s">
        <v>795</v>
      </c>
      <c r="N962" s="148" t="s">
        <v>836</v>
      </c>
      <c r="O962" s="149">
        <v>0</v>
      </c>
      <c r="P962" s="149">
        <f>O962*H962</f>
        <v>0</v>
      </c>
      <c r="Q962" s="149">
        <v>0</v>
      </c>
      <c r="R962" s="149">
        <f>Q962*H962</f>
        <v>0</v>
      </c>
      <c r="S962" s="149">
        <v>0</v>
      </c>
      <c r="T962" s="150">
        <f>S962*H962</f>
        <v>0</v>
      </c>
      <c r="AR962" s="18" t="s">
        <v>1018</v>
      </c>
      <c r="AT962" s="18" t="s">
        <v>930</v>
      </c>
      <c r="AU962" s="18" t="s">
        <v>873</v>
      </c>
      <c r="AY962" s="18" t="s">
        <v>928</v>
      </c>
      <c r="BE962" s="151">
        <f>IF(N962="základní",J962,0)</f>
        <v>0</v>
      </c>
      <c r="BF962" s="151">
        <f>IF(N962="snížená",J962,0)</f>
        <v>0</v>
      </c>
      <c r="BG962" s="151">
        <f>IF(N962="zákl. přenesená",J962,0)</f>
        <v>0</v>
      </c>
      <c r="BH962" s="151">
        <f>IF(N962="sníž. přenesená",J962,0)</f>
        <v>0</v>
      </c>
      <c r="BI962" s="151">
        <f>IF(N962="nulová",J962,0)</f>
        <v>0</v>
      </c>
      <c r="BJ962" s="18" t="s">
        <v>814</v>
      </c>
      <c r="BK962" s="151">
        <f>ROUND(I962*H962,2)</f>
        <v>0</v>
      </c>
      <c r="BL962" s="18" t="s">
        <v>1018</v>
      </c>
      <c r="BM962" s="18" t="s">
        <v>470</v>
      </c>
    </row>
    <row r="963" spans="2:65" s="10" customFormat="1" ht="29.85" customHeight="1">
      <c r="B963" s="127"/>
      <c r="D963" s="137" t="s">
        <v>864</v>
      </c>
      <c r="E963" s="138" t="s">
        <v>471</v>
      </c>
      <c r="F963" s="138" t="s">
        <v>472</v>
      </c>
      <c r="J963" s="139">
        <f>BK963</f>
        <v>0</v>
      </c>
      <c r="L963" s="127"/>
      <c r="M963" s="131"/>
      <c r="N963" s="132"/>
      <c r="O963" s="132"/>
      <c r="P963" s="133">
        <f>SUM(P964:P1022)</f>
        <v>89.047651999999999</v>
      </c>
      <c r="Q963" s="132"/>
      <c r="R963" s="133">
        <f>SUM(R964:R1022)</f>
        <v>0.13162913999999998</v>
      </c>
      <c r="S963" s="132"/>
      <c r="T963" s="134">
        <f>SUM(T964:T1022)</f>
        <v>0</v>
      </c>
      <c r="AR963" s="128" t="s">
        <v>873</v>
      </c>
      <c r="AT963" s="135" t="s">
        <v>864</v>
      </c>
      <c r="AU963" s="135" t="s">
        <v>814</v>
      </c>
      <c r="AY963" s="128" t="s">
        <v>928</v>
      </c>
      <c r="BK963" s="136">
        <f>SUM(BK964:BK1022)</f>
        <v>0</v>
      </c>
    </row>
    <row r="964" spans="2:65" s="1" customFormat="1" ht="31.5" customHeight="1">
      <c r="B964" s="140"/>
      <c r="C964" s="141" t="s">
        <v>473</v>
      </c>
      <c r="D964" s="141" t="s">
        <v>930</v>
      </c>
      <c r="E964" s="142" t="s">
        <v>474</v>
      </c>
      <c r="F964" s="143" t="s">
        <v>475</v>
      </c>
      <c r="G964" s="144" t="s">
        <v>998</v>
      </c>
      <c r="H964" s="145">
        <v>19.192</v>
      </c>
      <c r="I964" s="146"/>
      <c r="J964" s="146">
        <f>ROUND(I964*H964,2)</f>
        <v>0</v>
      </c>
      <c r="K964" s="143" t="s">
        <v>939</v>
      </c>
      <c r="L964" s="32"/>
      <c r="M964" s="147" t="s">
        <v>795</v>
      </c>
      <c r="N964" s="148" t="s">
        <v>836</v>
      </c>
      <c r="O964" s="149">
        <v>0.184</v>
      </c>
      <c r="P964" s="149">
        <f>O964*H964</f>
        <v>3.5313279999999998</v>
      </c>
      <c r="Q964" s="149">
        <v>1.7000000000000001E-4</v>
      </c>
      <c r="R964" s="149">
        <f>Q964*H964</f>
        <v>3.2626400000000002E-3</v>
      </c>
      <c r="S964" s="149">
        <v>0</v>
      </c>
      <c r="T964" s="150">
        <f>S964*H964</f>
        <v>0</v>
      </c>
      <c r="AR964" s="18" t="s">
        <v>1018</v>
      </c>
      <c r="AT964" s="18" t="s">
        <v>930</v>
      </c>
      <c r="AU964" s="18" t="s">
        <v>873</v>
      </c>
      <c r="AY964" s="18" t="s">
        <v>928</v>
      </c>
      <c r="BE964" s="151">
        <f>IF(N964="základní",J964,0)</f>
        <v>0</v>
      </c>
      <c r="BF964" s="151">
        <f>IF(N964="snížená",J964,0)</f>
        <v>0</v>
      </c>
      <c r="BG964" s="151">
        <f>IF(N964="zákl. přenesená",J964,0)</f>
        <v>0</v>
      </c>
      <c r="BH964" s="151">
        <f>IF(N964="sníž. přenesená",J964,0)</f>
        <v>0</v>
      </c>
      <c r="BI964" s="151">
        <f>IF(N964="nulová",J964,0)</f>
        <v>0</v>
      </c>
      <c r="BJ964" s="18" t="s">
        <v>814</v>
      </c>
      <c r="BK964" s="151">
        <f>ROUND(I964*H964,2)</f>
        <v>0</v>
      </c>
      <c r="BL964" s="18" t="s">
        <v>1018</v>
      </c>
      <c r="BM964" s="18" t="s">
        <v>476</v>
      </c>
    </row>
    <row r="965" spans="2:65" s="11" customFormat="1">
      <c r="B965" s="152"/>
      <c r="D965" s="153" t="s">
        <v>941</v>
      </c>
      <c r="E965" s="154" t="s">
        <v>795</v>
      </c>
      <c r="F965" s="155" t="s">
        <v>974</v>
      </c>
      <c r="H965" s="156" t="s">
        <v>795</v>
      </c>
      <c r="L965" s="152"/>
      <c r="M965" s="157"/>
      <c r="N965" s="158"/>
      <c r="O965" s="158"/>
      <c r="P965" s="158"/>
      <c r="Q965" s="158"/>
      <c r="R965" s="158"/>
      <c r="S965" s="158"/>
      <c r="T965" s="159"/>
      <c r="AT965" s="156" t="s">
        <v>941</v>
      </c>
      <c r="AU965" s="156" t="s">
        <v>873</v>
      </c>
      <c r="AV965" s="11" t="s">
        <v>814</v>
      </c>
      <c r="AW965" s="11" t="s">
        <v>828</v>
      </c>
      <c r="AX965" s="11" t="s">
        <v>865</v>
      </c>
      <c r="AY965" s="156" t="s">
        <v>928</v>
      </c>
    </row>
    <row r="966" spans="2:65" s="11" customFormat="1">
      <c r="B966" s="152"/>
      <c r="D966" s="153" t="s">
        <v>941</v>
      </c>
      <c r="E966" s="154" t="s">
        <v>795</v>
      </c>
      <c r="F966" s="155" t="s">
        <v>477</v>
      </c>
      <c r="H966" s="156" t="s">
        <v>795</v>
      </c>
      <c r="L966" s="152"/>
      <c r="M966" s="157"/>
      <c r="N966" s="158"/>
      <c r="O966" s="158"/>
      <c r="P966" s="158"/>
      <c r="Q966" s="158"/>
      <c r="R966" s="158"/>
      <c r="S966" s="158"/>
      <c r="T966" s="159"/>
      <c r="AT966" s="156" t="s">
        <v>941</v>
      </c>
      <c r="AU966" s="156" t="s">
        <v>873</v>
      </c>
      <c r="AV966" s="11" t="s">
        <v>814</v>
      </c>
      <c r="AW966" s="11" t="s">
        <v>828</v>
      </c>
      <c r="AX966" s="11" t="s">
        <v>865</v>
      </c>
      <c r="AY966" s="156" t="s">
        <v>928</v>
      </c>
    </row>
    <row r="967" spans="2:65" s="12" customFormat="1">
      <c r="B967" s="160"/>
      <c r="D967" s="153" t="s">
        <v>941</v>
      </c>
      <c r="E967" s="161" t="s">
        <v>795</v>
      </c>
      <c r="F967" s="162" t="s">
        <v>478</v>
      </c>
      <c r="H967" s="163">
        <v>1</v>
      </c>
      <c r="L967" s="160"/>
      <c r="M967" s="164"/>
      <c r="N967" s="165"/>
      <c r="O967" s="165"/>
      <c r="P967" s="165"/>
      <c r="Q967" s="165"/>
      <c r="R967" s="165"/>
      <c r="S967" s="165"/>
      <c r="T967" s="166"/>
      <c r="AT967" s="161" t="s">
        <v>941</v>
      </c>
      <c r="AU967" s="161" t="s">
        <v>873</v>
      </c>
      <c r="AV967" s="12" t="s">
        <v>873</v>
      </c>
      <c r="AW967" s="12" t="s">
        <v>828</v>
      </c>
      <c r="AX967" s="12" t="s">
        <v>865</v>
      </c>
      <c r="AY967" s="161" t="s">
        <v>928</v>
      </c>
    </row>
    <row r="968" spans="2:65" s="12" customFormat="1">
      <c r="B968" s="160"/>
      <c r="D968" s="153" t="s">
        <v>941</v>
      </c>
      <c r="E968" s="161" t="s">
        <v>795</v>
      </c>
      <c r="F968" s="162" t="s">
        <v>479</v>
      </c>
      <c r="H968" s="163">
        <v>1.02</v>
      </c>
      <c r="L968" s="160"/>
      <c r="M968" s="164"/>
      <c r="N968" s="165"/>
      <c r="O968" s="165"/>
      <c r="P968" s="165"/>
      <c r="Q968" s="165"/>
      <c r="R968" s="165"/>
      <c r="S968" s="165"/>
      <c r="T968" s="166"/>
      <c r="AT968" s="161" t="s">
        <v>941</v>
      </c>
      <c r="AU968" s="161" t="s">
        <v>873</v>
      </c>
      <c r="AV968" s="12" t="s">
        <v>873</v>
      </c>
      <c r="AW968" s="12" t="s">
        <v>828</v>
      </c>
      <c r="AX968" s="12" t="s">
        <v>865</v>
      </c>
      <c r="AY968" s="161" t="s">
        <v>928</v>
      </c>
    </row>
    <row r="969" spans="2:65" s="11" customFormat="1">
      <c r="B969" s="152"/>
      <c r="D969" s="153" t="s">
        <v>941</v>
      </c>
      <c r="E969" s="154" t="s">
        <v>795</v>
      </c>
      <c r="F969" s="155" t="s">
        <v>480</v>
      </c>
      <c r="H969" s="156" t="s">
        <v>795</v>
      </c>
      <c r="L969" s="152"/>
      <c r="M969" s="157"/>
      <c r="N969" s="158"/>
      <c r="O969" s="158"/>
      <c r="P969" s="158"/>
      <c r="Q969" s="158"/>
      <c r="R969" s="158"/>
      <c r="S969" s="158"/>
      <c r="T969" s="159"/>
      <c r="AT969" s="156" t="s">
        <v>941</v>
      </c>
      <c r="AU969" s="156" t="s">
        <v>873</v>
      </c>
      <c r="AV969" s="11" t="s">
        <v>814</v>
      </c>
      <c r="AW969" s="11" t="s">
        <v>828</v>
      </c>
      <c r="AX969" s="11" t="s">
        <v>865</v>
      </c>
      <c r="AY969" s="156" t="s">
        <v>928</v>
      </c>
    </row>
    <row r="970" spans="2:65" s="12" customFormat="1">
      <c r="B970" s="160"/>
      <c r="D970" s="153" t="s">
        <v>941</v>
      </c>
      <c r="E970" s="161" t="s">
        <v>795</v>
      </c>
      <c r="F970" s="162" t="s">
        <v>481</v>
      </c>
      <c r="H970" s="163">
        <v>5.6159999999999997</v>
      </c>
      <c r="L970" s="160"/>
      <c r="M970" s="164"/>
      <c r="N970" s="165"/>
      <c r="O970" s="165"/>
      <c r="P970" s="165"/>
      <c r="Q970" s="165"/>
      <c r="R970" s="165"/>
      <c r="S970" s="165"/>
      <c r="T970" s="166"/>
      <c r="AT970" s="161" t="s">
        <v>941</v>
      </c>
      <c r="AU970" s="161" t="s">
        <v>873</v>
      </c>
      <c r="AV970" s="12" t="s">
        <v>873</v>
      </c>
      <c r="AW970" s="12" t="s">
        <v>828</v>
      </c>
      <c r="AX970" s="12" t="s">
        <v>865</v>
      </c>
      <c r="AY970" s="161" t="s">
        <v>928</v>
      </c>
    </row>
    <row r="971" spans="2:65" s="12" customFormat="1">
      <c r="B971" s="160"/>
      <c r="D971" s="153" t="s">
        <v>941</v>
      </c>
      <c r="E971" s="161" t="s">
        <v>795</v>
      </c>
      <c r="F971" s="162" t="s">
        <v>482</v>
      </c>
      <c r="H971" s="163">
        <v>1.96</v>
      </c>
      <c r="L971" s="160"/>
      <c r="M971" s="164"/>
      <c r="N971" s="165"/>
      <c r="O971" s="165"/>
      <c r="P971" s="165"/>
      <c r="Q971" s="165"/>
      <c r="R971" s="165"/>
      <c r="S971" s="165"/>
      <c r="T971" s="166"/>
      <c r="AT971" s="161" t="s">
        <v>941</v>
      </c>
      <c r="AU971" s="161" t="s">
        <v>873</v>
      </c>
      <c r="AV971" s="12" t="s">
        <v>873</v>
      </c>
      <c r="AW971" s="12" t="s">
        <v>828</v>
      </c>
      <c r="AX971" s="12" t="s">
        <v>865</v>
      </c>
      <c r="AY971" s="161" t="s">
        <v>928</v>
      </c>
    </row>
    <row r="972" spans="2:65" s="13" customFormat="1">
      <c r="B972" s="167"/>
      <c r="D972" s="153" t="s">
        <v>941</v>
      </c>
      <c r="E972" s="188" t="s">
        <v>795</v>
      </c>
      <c r="F972" s="189" t="s">
        <v>948</v>
      </c>
      <c r="H972" s="190">
        <v>9.5960000000000001</v>
      </c>
      <c r="L972" s="167"/>
      <c r="M972" s="172"/>
      <c r="N972" s="173"/>
      <c r="O972" s="173"/>
      <c r="P972" s="173"/>
      <c r="Q972" s="173"/>
      <c r="R972" s="173"/>
      <c r="S972" s="173"/>
      <c r="T972" s="174"/>
      <c r="AT972" s="175" t="s">
        <v>941</v>
      </c>
      <c r="AU972" s="175" t="s">
        <v>873</v>
      </c>
      <c r="AV972" s="13" t="s">
        <v>934</v>
      </c>
      <c r="AW972" s="13" t="s">
        <v>828</v>
      </c>
      <c r="AX972" s="13" t="s">
        <v>865</v>
      </c>
      <c r="AY972" s="175" t="s">
        <v>928</v>
      </c>
    </row>
    <row r="973" spans="2:65" s="12" customFormat="1">
      <c r="B973" s="160"/>
      <c r="D973" s="168" t="s">
        <v>941</v>
      </c>
      <c r="E973" s="176" t="s">
        <v>795</v>
      </c>
      <c r="F973" s="177" t="s">
        <v>483</v>
      </c>
      <c r="H973" s="178">
        <v>19.192</v>
      </c>
      <c r="L973" s="160"/>
      <c r="M973" s="164"/>
      <c r="N973" s="165"/>
      <c r="O973" s="165"/>
      <c r="P973" s="165"/>
      <c r="Q973" s="165"/>
      <c r="R973" s="165"/>
      <c r="S973" s="165"/>
      <c r="T973" s="166"/>
      <c r="AT973" s="161" t="s">
        <v>941</v>
      </c>
      <c r="AU973" s="161" t="s">
        <v>873</v>
      </c>
      <c r="AV973" s="12" t="s">
        <v>873</v>
      </c>
      <c r="AW973" s="12" t="s">
        <v>828</v>
      </c>
      <c r="AX973" s="12" t="s">
        <v>814</v>
      </c>
      <c r="AY973" s="161" t="s">
        <v>928</v>
      </c>
    </row>
    <row r="974" spans="2:65" s="1" customFormat="1" ht="22.5" customHeight="1">
      <c r="B974" s="140"/>
      <c r="C974" s="141" t="s">
        <v>484</v>
      </c>
      <c r="D974" s="141" t="s">
        <v>930</v>
      </c>
      <c r="E974" s="142" t="s">
        <v>485</v>
      </c>
      <c r="F974" s="143" t="s">
        <v>486</v>
      </c>
      <c r="G974" s="144" t="s">
        <v>998</v>
      </c>
      <c r="H974" s="145">
        <v>19.192</v>
      </c>
      <c r="I974" s="146"/>
      <c r="J974" s="146">
        <f>ROUND(I974*H974,2)</f>
        <v>0</v>
      </c>
      <c r="K974" s="143" t="s">
        <v>939</v>
      </c>
      <c r="L974" s="32"/>
      <c r="M974" s="147" t="s">
        <v>795</v>
      </c>
      <c r="N974" s="148" t="s">
        <v>836</v>
      </c>
      <c r="O974" s="149">
        <v>0.17199999999999999</v>
      </c>
      <c r="P974" s="149">
        <f>O974*H974</f>
        <v>3.301024</v>
      </c>
      <c r="Q974" s="149">
        <v>1.2E-4</v>
      </c>
      <c r="R974" s="149">
        <f>Q974*H974</f>
        <v>2.3030400000000001E-3</v>
      </c>
      <c r="S974" s="149">
        <v>0</v>
      </c>
      <c r="T974" s="150">
        <f>S974*H974</f>
        <v>0</v>
      </c>
      <c r="AR974" s="18" t="s">
        <v>1018</v>
      </c>
      <c r="AT974" s="18" t="s">
        <v>930</v>
      </c>
      <c r="AU974" s="18" t="s">
        <v>873</v>
      </c>
      <c r="AY974" s="18" t="s">
        <v>928</v>
      </c>
      <c r="BE974" s="151">
        <f>IF(N974="základní",J974,0)</f>
        <v>0</v>
      </c>
      <c r="BF974" s="151">
        <f>IF(N974="snížená",J974,0)</f>
        <v>0</v>
      </c>
      <c r="BG974" s="151">
        <f>IF(N974="zákl. přenesená",J974,0)</f>
        <v>0</v>
      </c>
      <c r="BH974" s="151">
        <f>IF(N974="sníž. přenesená",J974,0)</f>
        <v>0</v>
      </c>
      <c r="BI974" s="151">
        <f>IF(N974="nulová",J974,0)</f>
        <v>0</v>
      </c>
      <c r="BJ974" s="18" t="s">
        <v>814</v>
      </c>
      <c r="BK974" s="151">
        <f>ROUND(I974*H974,2)</f>
        <v>0</v>
      </c>
      <c r="BL974" s="18" t="s">
        <v>1018</v>
      </c>
      <c r="BM974" s="18" t="s">
        <v>487</v>
      </c>
    </row>
    <row r="975" spans="2:65" s="11" customFormat="1">
      <c r="B975" s="152"/>
      <c r="D975" s="153" t="s">
        <v>941</v>
      </c>
      <c r="E975" s="154" t="s">
        <v>795</v>
      </c>
      <c r="F975" s="155" t="s">
        <v>974</v>
      </c>
      <c r="H975" s="156" t="s">
        <v>795</v>
      </c>
      <c r="L975" s="152"/>
      <c r="M975" s="157"/>
      <c r="N975" s="158"/>
      <c r="O975" s="158"/>
      <c r="P975" s="158"/>
      <c r="Q975" s="158"/>
      <c r="R975" s="158"/>
      <c r="S975" s="158"/>
      <c r="T975" s="159"/>
      <c r="AT975" s="156" t="s">
        <v>941</v>
      </c>
      <c r="AU975" s="156" t="s">
        <v>873</v>
      </c>
      <c r="AV975" s="11" t="s">
        <v>814</v>
      </c>
      <c r="AW975" s="11" t="s">
        <v>828</v>
      </c>
      <c r="AX975" s="11" t="s">
        <v>865</v>
      </c>
      <c r="AY975" s="156" t="s">
        <v>928</v>
      </c>
    </row>
    <row r="976" spans="2:65" s="12" customFormat="1">
      <c r="B976" s="160"/>
      <c r="D976" s="168" t="s">
        <v>941</v>
      </c>
      <c r="E976" s="176" t="s">
        <v>795</v>
      </c>
      <c r="F976" s="177" t="s">
        <v>483</v>
      </c>
      <c r="H976" s="178">
        <v>19.192</v>
      </c>
      <c r="L976" s="160"/>
      <c r="M976" s="164"/>
      <c r="N976" s="165"/>
      <c r="O976" s="165"/>
      <c r="P976" s="165"/>
      <c r="Q976" s="165"/>
      <c r="R976" s="165"/>
      <c r="S976" s="165"/>
      <c r="T976" s="166"/>
      <c r="AT976" s="161" t="s">
        <v>941</v>
      </c>
      <c r="AU976" s="161" t="s">
        <v>873</v>
      </c>
      <c r="AV976" s="12" t="s">
        <v>873</v>
      </c>
      <c r="AW976" s="12" t="s">
        <v>828</v>
      </c>
      <c r="AX976" s="12" t="s">
        <v>814</v>
      </c>
      <c r="AY976" s="161" t="s">
        <v>928</v>
      </c>
    </row>
    <row r="977" spans="2:65" s="1" customFormat="1" ht="41.25" customHeight="1">
      <c r="B977" s="140"/>
      <c r="C977" s="141" t="s">
        <v>488</v>
      </c>
      <c r="D977" s="141" t="s">
        <v>930</v>
      </c>
      <c r="E977" s="142" t="s">
        <v>489</v>
      </c>
      <c r="F977" s="286" t="s">
        <v>791</v>
      </c>
      <c r="G977" s="144" t="s">
        <v>998</v>
      </c>
      <c r="H977" s="145">
        <v>548.10199999999998</v>
      </c>
      <c r="I977" s="146"/>
      <c r="J977" s="146">
        <f>ROUND(I977*H977,2)</f>
        <v>0</v>
      </c>
      <c r="K977" s="143" t="s">
        <v>939</v>
      </c>
      <c r="L977" s="32"/>
      <c r="M977" s="147" t="s">
        <v>795</v>
      </c>
      <c r="N977" s="148" t="s">
        <v>836</v>
      </c>
      <c r="O977" s="149">
        <v>0.15</v>
      </c>
      <c r="P977" s="149">
        <f>O977*H977</f>
        <v>82.215299999999999</v>
      </c>
      <c r="Q977" s="149">
        <v>2.3000000000000001E-4</v>
      </c>
      <c r="R977" s="149">
        <f>Q977*H977</f>
        <v>0.12606345999999999</v>
      </c>
      <c r="S977" s="149">
        <v>0</v>
      </c>
      <c r="T977" s="150">
        <f>S977*H977</f>
        <v>0</v>
      </c>
      <c r="AR977" s="18" t="s">
        <v>1018</v>
      </c>
      <c r="AT977" s="18" t="s">
        <v>930</v>
      </c>
      <c r="AU977" s="18" t="s">
        <v>873</v>
      </c>
      <c r="AY977" s="18" t="s">
        <v>928</v>
      </c>
      <c r="BE977" s="151">
        <f>IF(N977="základní",J977,0)</f>
        <v>0</v>
      </c>
      <c r="BF977" s="151">
        <f>IF(N977="snížená",J977,0)</f>
        <v>0</v>
      </c>
      <c r="BG977" s="151">
        <f>IF(N977="zákl. přenesená",J977,0)</f>
        <v>0</v>
      </c>
      <c r="BH977" s="151">
        <f>IF(N977="sníž. přenesená",J977,0)</f>
        <v>0</v>
      </c>
      <c r="BI977" s="151">
        <f>IF(N977="nulová",J977,0)</f>
        <v>0</v>
      </c>
      <c r="BJ977" s="18" t="s">
        <v>814</v>
      </c>
      <c r="BK977" s="151">
        <f>ROUND(I977*H977,2)</f>
        <v>0</v>
      </c>
      <c r="BL977" s="18" t="s">
        <v>1018</v>
      </c>
      <c r="BM977" s="18" t="s">
        <v>490</v>
      </c>
    </row>
    <row r="978" spans="2:65" s="11" customFormat="1">
      <c r="B978" s="152"/>
      <c r="D978" s="153" t="s">
        <v>941</v>
      </c>
      <c r="E978" s="154" t="s">
        <v>795</v>
      </c>
      <c r="F978" s="155" t="s">
        <v>1061</v>
      </c>
      <c r="H978" s="156" t="s">
        <v>795</v>
      </c>
      <c r="L978" s="152"/>
      <c r="M978" s="157"/>
      <c r="N978" s="158"/>
      <c r="O978" s="158"/>
      <c r="P978" s="158"/>
      <c r="Q978" s="158"/>
      <c r="R978" s="158"/>
      <c r="S978" s="158"/>
      <c r="T978" s="159"/>
      <c r="AT978" s="156" t="s">
        <v>941</v>
      </c>
      <c r="AU978" s="156" t="s">
        <v>873</v>
      </c>
      <c r="AV978" s="11" t="s">
        <v>814</v>
      </c>
      <c r="AW978" s="11" t="s">
        <v>828</v>
      </c>
      <c r="AX978" s="11" t="s">
        <v>865</v>
      </c>
      <c r="AY978" s="156" t="s">
        <v>928</v>
      </c>
    </row>
    <row r="979" spans="2:65" s="11" customFormat="1">
      <c r="B979" s="152"/>
      <c r="D979" s="153" t="s">
        <v>941</v>
      </c>
      <c r="E979" s="154" t="s">
        <v>795</v>
      </c>
      <c r="F979" s="155" t="s">
        <v>491</v>
      </c>
      <c r="H979" s="156" t="s">
        <v>795</v>
      </c>
      <c r="L979" s="152"/>
      <c r="M979" s="157"/>
      <c r="N979" s="158"/>
      <c r="O979" s="158"/>
      <c r="P979" s="158"/>
      <c r="Q979" s="158"/>
      <c r="R979" s="158"/>
      <c r="S979" s="158"/>
      <c r="T979" s="159"/>
      <c r="AT979" s="156" t="s">
        <v>941</v>
      </c>
      <c r="AU979" s="156" t="s">
        <v>873</v>
      </c>
      <c r="AV979" s="11" t="s">
        <v>814</v>
      </c>
      <c r="AW979" s="11" t="s">
        <v>828</v>
      </c>
      <c r="AX979" s="11" t="s">
        <v>865</v>
      </c>
      <c r="AY979" s="156" t="s">
        <v>928</v>
      </c>
    </row>
    <row r="980" spans="2:65" s="11" customFormat="1">
      <c r="B980" s="152"/>
      <c r="D980" s="153" t="s">
        <v>941</v>
      </c>
      <c r="E980" s="154" t="s">
        <v>795</v>
      </c>
      <c r="F980" s="155" t="s">
        <v>492</v>
      </c>
      <c r="H980" s="156" t="s">
        <v>795</v>
      </c>
      <c r="L980" s="152"/>
      <c r="M980" s="157"/>
      <c r="N980" s="158"/>
      <c r="O980" s="158"/>
      <c r="P980" s="158"/>
      <c r="Q980" s="158"/>
      <c r="R980" s="158"/>
      <c r="S980" s="158"/>
      <c r="T980" s="159"/>
      <c r="AT980" s="156" t="s">
        <v>941</v>
      </c>
      <c r="AU980" s="156" t="s">
        <v>873</v>
      </c>
      <c r="AV980" s="11" t="s">
        <v>814</v>
      </c>
      <c r="AW980" s="11" t="s">
        <v>828</v>
      </c>
      <c r="AX980" s="11" t="s">
        <v>865</v>
      </c>
      <c r="AY980" s="156" t="s">
        <v>928</v>
      </c>
    </row>
    <row r="981" spans="2:65" s="12" customFormat="1">
      <c r="B981" s="160"/>
      <c r="D981" s="153" t="s">
        <v>941</v>
      </c>
      <c r="E981" s="161" t="s">
        <v>795</v>
      </c>
      <c r="F981" s="162" t="s">
        <v>493</v>
      </c>
      <c r="H981" s="163">
        <v>30.7</v>
      </c>
      <c r="L981" s="160"/>
      <c r="M981" s="164"/>
      <c r="N981" s="165"/>
      <c r="O981" s="165"/>
      <c r="P981" s="165"/>
      <c r="Q981" s="165"/>
      <c r="R981" s="165"/>
      <c r="S981" s="165"/>
      <c r="T981" s="166"/>
      <c r="AT981" s="161" t="s">
        <v>941</v>
      </c>
      <c r="AU981" s="161" t="s">
        <v>873</v>
      </c>
      <c r="AV981" s="12" t="s">
        <v>873</v>
      </c>
      <c r="AW981" s="12" t="s">
        <v>828</v>
      </c>
      <c r="AX981" s="12" t="s">
        <v>865</v>
      </c>
      <c r="AY981" s="161" t="s">
        <v>928</v>
      </c>
    </row>
    <row r="982" spans="2:65" s="11" customFormat="1">
      <c r="B982" s="152"/>
      <c r="D982" s="153" t="s">
        <v>941</v>
      </c>
      <c r="E982" s="154" t="s">
        <v>795</v>
      </c>
      <c r="F982" s="155" t="s">
        <v>494</v>
      </c>
      <c r="H982" s="156" t="s">
        <v>795</v>
      </c>
      <c r="L982" s="152"/>
      <c r="M982" s="157"/>
      <c r="N982" s="158"/>
      <c r="O982" s="158"/>
      <c r="P982" s="158"/>
      <c r="Q982" s="158"/>
      <c r="R982" s="158"/>
      <c r="S982" s="158"/>
      <c r="T982" s="159"/>
      <c r="AT982" s="156" t="s">
        <v>941</v>
      </c>
      <c r="AU982" s="156" t="s">
        <v>873</v>
      </c>
      <c r="AV982" s="11" t="s">
        <v>814</v>
      </c>
      <c r="AW982" s="11" t="s">
        <v>828</v>
      </c>
      <c r="AX982" s="11" t="s">
        <v>865</v>
      </c>
      <c r="AY982" s="156" t="s">
        <v>928</v>
      </c>
    </row>
    <row r="983" spans="2:65" s="11" customFormat="1">
      <c r="B983" s="152"/>
      <c r="D983" s="153" t="s">
        <v>941</v>
      </c>
      <c r="E983" s="154" t="s">
        <v>795</v>
      </c>
      <c r="F983" s="155" t="s">
        <v>1151</v>
      </c>
      <c r="H983" s="156" t="s">
        <v>795</v>
      </c>
      <c r="L983" s="152"/>
      <c r="M983" s="157"/>
      <c r="N983" s="158"/>
      <c r="O983" s="158"/>
      <c r="P983" s="158"/>
      <c r="Q983" s="158"/>
      <c r="R983" s="158"/>
      <c r="S983" s="158"/>
      <c r="T983" s="159"/>
      <c r="AT983" s="156" t="s">
        <v>941</v>
      </c>
      <c r="AU983" s="156" t="s">
        <v>873</v>
      </c>
      <c r="AV983" s="11" t="s">
        <v>814</v>
      </c>
      <c r="AW983" s="11" t="s">
        <v>828</v>
      </c>
      <c r="AX983" s="11" t="s">
        <v>865</v>
      </c>
      <c r="AY983" s="156" t="s">
        <v>928</v>
      </c>
    </row>
    <row r="984" spans="2:65" s="12" customFormat="1">
      <c r="B984" s="160"/>
      <c r="D984" s="153" t="s">
        <v>941</v>
      </c>
      <c r="E984" s="161" t="s">
        <v>795</v>
      </c>
      <c r="F984" s="162" t="s">
        <v>495</v>
      </c>
      <c r="H984" s="163">
        <v>22.193999999999999</v>
      </c>
      <c r="L984" s="160"/>
      <c r="M984" s="164"/>
      <c r="N984" s="165"/>
      <c r="O984" s="165"/>
      <c r="P984" s="165"/>
      <c r="Q984" s="165"/>
      <c r="R984" s="165"/>
      <c r="S984" s="165"/>
      <c r="T984" s="166"/>
      <c r="AT984" s="161" t="s">
        <v>941</v>
      </c>
      <c r="AU984" s="161" t="s">
        <v>873</v>
      </c>
      <c r="AV984" s="12" t="s">
        <v>873</v>
      </c>
      <c r="AW984" s="12" t="s">
        <v>828</v>
      </c>
      <c r="AX984" s="12" t="s">
        <v>865</v>
      </c>
      <c r="AY984" s="161" t="s">
        <v>928</v>
      </c>
    </row>
    <row r="985" spans="2:65" s="12" customFormat="1">
      <c r="B985" s="160"/>
      <c r="D985" s="153" t="s">
        <v>941</v>
      </c>
      <c r="E985" s="161" t="s">
        <v>795</v>
      </c>
      <c r="F985" s="162" t="s">
        <v>1153</v>
      </c>
      <c r="H985" s="163">
        <v>1.5449999999999999</v>
      </c>
      <c r="L985" s="160"/>
      <c r="M985" s="164"/>
      <c r="N985" s="165"/>
      <c r="O985" s="165"/>
      <c r="P985" s="165"/>
      <c r="Q985" s="165"/>
      <c r="R985" s="165"/>
      <c r="S985" s="165"/>
      <c r="T985" s="166"/>
      <c r="AT985" s="161" t="s">
        <v>941</v>
      </c>
      <c r="AU985" s="161" t="s">
        <v>873</v>
      </c>
      <c r="AV985" s="12" t="s">
        <v>873</v>
      </c>
      <c r="AW985" s="12" t="s">
        <v>828</v>
      </c>
      <c r="AX985" s="12" t="s">
        <v>865</v>
      </c>
      <c r="AY985" s="161" t="s">
        <v>928</v>
      </c>
    </row>
    <row r="986" spans="2:65" s="12" customFormat="1">
      <c r="B986" s="160"/>
      <c r="D986" s="153" t="s">
        <v>941</v>
      </c>
      <c r="E986" s="161" t="s">
        <v>795</v>
      </c>
      <c r="F986" s="162" t="s">
        <v>1154</v>
      </c>
      <c r="H986" s="163">
        <v>-2.153</v>
      </c>
      <c r="L986" s="160"/>
      <c r="M986" s="164"/>
      <c r="N986" s="165"/>
      <c r="O986" s="165"/>
      <c r="P986" s="165"/>
      <c r="Q986" s="165"/>
      <c r="R986" s="165"/>
      <c r="S986" s="165"/>
      <c r="T986" s="166"/>
      <c r="AT986" s="161" t="s">
        <v>941</v>
      </c>
      <c r="AU986" s="161" t="s">
        <v>873</v>
      </c>
      <c r="AV986" s="12" t="s">
        <v>873</v>
      </c>
      <c r="AW986" s="12" t="s">
        <v>828</v>
      </c>
      <c r="AX986" s="12" t="s">
        <v>865</v>
      </c>
      <c r="AY986" s="161" t="s">
        <v>928</v>
      </c>
    </row>
    <row r="987" spans="2:65" s="11" customFormat="1">
      <c r="B987" s="152"/>
      <c r="D987" s="153" t="s">
        <v>941</v>
      </c>
      <c r="E987" s="154" t="s">
        <v>795</v>
      </c>
      <c r="F987" s="155" t="s">
        <v>1155</v>
      </c>
      <c r="H987" s="156" t="s">
        <v>795</v>
      </c>
      <c r="L987" s="152"/>
      <c r="M987" s="157"/>
      <c r="N987" s="158"/>
      <c r="O987" s="158"/>
      <c r="P987" s="158"/>
      <c r="Q987" s="158"/>
      <c r="R987" s="158"/>
      <c r="S987" s="158"/>
      <c r="T987" s="159"/>
      <c r="AT987" s="156" t="s">
        <v>941</v>
      </c>
      <c r="AU987" s="156" t="s">
        <v>873</v>
      </c>
      <c r="AV987" s="11" t="s">
        <v>814</v>
      </c>
      <c r="AW987" s="11" t="s">
        <v>828</v>
      </c>
      <c r="AX987" s="11" t="s">
        <v>865</v>
      </c>
      <c r="AY987" s="156" t="s">
        <v>928</v>
      </c>
    </row>
    <row r="988" spans="2:65" s="12" customFormat="1">
      <c r="B988" s="160"/>
      <c r="D988" s="153" t="s">
        <v>941</v>
      </c>
      <c r="E988" s="161" t="s">
        <v>795</v>
      </c>
      <c r="F988" s="162" t="s">
        <v>1156</v>
      </c>
      <c r="H988" s="163">
        <v>36.72</v>
      </c>
      <c r="L988" s="160"/>
      <c r="M988" s="164"/>
      <c r="N988" s="165"/>
      <c r="O988" s="165"/>
      <c r="P988" s="165"/>
      <c r="Q988" s="165"/>
      <c r="R988" s="165"/>
      <c r="S988" s="165"/>
      <c r="T988" s="166"/>
      <c r="AT988" s="161" t="s">
        <v>941</v>
      </c>
      <c r="AU988" s="161" t="s">
        <v>873</v>
      </c>
      <c r="AV988" s="12" t="s">
        <v>873</v>
      </c>
      <c r="AW988" s="12" t="s">
        <v>828</v>
      </c>
      <c r="AX988" s="12" t="s">
        <v>865</v>
      </c>
      <c r="AY988" s="161" t="s">
        <v>928</v>
      </c>
    </row>
    <row r="989" spans="2:65" s="12" customFormat="1">
      <c r="B989" s="160"/>
      <c r="D989" s="153" t="s">
        <v>941</v>
      </c>
      <c r="E989" s="161" t="s">
        <v>795</v>
      </c>
      <c r="F989" s="162" t="s">
        <v>1157</v>
      </c>
      <c r="H989" s="163">
        <v>1.784</v>
      </c>
      <c r="L989" s="160"/>
      <c r="M989" s="164"/>
      <c r="N989" s="165"/>
      <c r="O989" s="165"/>
      <c r="P989" s="165"/>
      <c r="Q989" s="165"/>
      <c r="R989" s="165"/>
      <c r="S989" s="165"/>
      <c r="T989" s="166"/>
      <c r="AT989" s="161" t="s">
        <v>941</v>
      </c>
      <c r="AU989" s="161" t="s">
        <v>873</v>
      </c>
      <c r="AV989" s="12" t="s">
        <v>873</v>
      </c>
      <c r="AW989" s="12" t="s">
        <v>828</v>
      </c>
      <c r="AX989" s="12" t="s">
        <v>865</v>
      </c>
      <c r="AY989" s="161" t="s">
        <v>928</v>
      </c>
    </row>
    <row r="990" spans="2:65" s="12" customFormat="1">
      <c r="B990" s="160"/>
      <c r="D990" s="153" t="s">
        <v>941</v>
      </c>
      <c r="E990" s="161" t="s">
        <v>795</v>
      </c>
      <c r="F990" s="162" t="s">
        <v>1158</v>
      </c>
      <c r="H990" s="163">
        <v>-1.948</v>
      </c>
      <c r="L990" s="160"/>
      <c r="M990" s="164"/>
      <c r="N990" s="165"/>
      <c r="O990" s="165"/>
      <c r="P990" s="165"/>
      <c r="Q990" s="165"/>
      <c r="R990" s="165"/>
      <c r="S990" s="165"/>
      <c r="T990" s="166"/>
      <c r="AT990" s="161" t="s">
        <v>941</v>
      </c>
      <c r="AU990" s="161" t="s">
        <v>873</v>
      </c>
      <c r="AV990" s="12" t="s">
        <v>873</v>
      </c>
      <c r="AW990" s="12" t="s">
        <v>828</v>
      </c>
      <c r="AX990" s="12" t="s">
        <v>865</v>
      </c>
      <c r="AY990" s="161" t="s">
        <v>928</v>
      </c>
    </row>
    <row r="991" spans="2:65" s="11" customFormat="1">
      <c r="B991" s="152"/>
      <c r="D991" s="153" t="s">
        <v>941</v>
      </c>
      <c r="E991" s="154" t="s">
        <v>795</v>
      </c>
      <c r="F991" s="155" t="s">
        <v>1159</v>
      </c>
      <c r="H991" s="156" t="s">
        <v>795</v>
      </c>
      <c r="L991" s="152"/>
      <c r="M991" s="157"/>
      <c r="N991" s="158"/>
      <c r="O991" s="158"/>
      <c r="P991" s="158"/>
      <c r="Q991" s="158"/>
      <c r="R991" s="158"/>
      <c r="S991" s="158"/>
      <c r="T991" s="159"/>
      <c r="AT991" s="156" t="s">
        <v>941</v>
      </c>
      <c r="AU991" s="156" t="s">
        <v>873</v>
      </c>
      <c r="AV991" s="11" t="s">
        <v>814</v>
      </c>
      <c r="AW991" s="11" t="s">
        <v>828</v>
      </c>
      <c r="AX991" s="11" t="s">
        <v>865</v>
      </c>
      <c r="AY991" s="156" t="s">
        <v>928</v>
      </c>
    </row>
    <row r="992" spans="2:65" s="12" customFormat="1">
      <c r="B992" s="160"/>
      <c r="D992" s="153" t="s">
        <v>941</v>
      </c>
      <c r="E992" s="161" t="s">
        <v>795</v>
      </c>
      <c r="F992" s="162" t="s">
        <v>1160</v>
      </c>
      <c r="H992" s="163">
        <v>39.42</v>
      </c>
      <c r="L992" s="160"/>
      <c r="M992" s="164"/>
      <c r="N992" s="165"/>
      <c r="O992" s="165"/>
      <c r="P992" s="165"/>
      <c r="Q992" s="165"/>
      <c r="R992" s="165"/>
      <c r="S992" s="165"/>
      <c r="T992" s="166"/>
      <c r="AT992" s="161" t="s">
        <v>941</v>
      </c>
      <c r="AU992" s="161" t="s">
        <v>873</v>
      </c>
      <c r="AV992" s="12" t="s">
        <v>873</v>
      </c>
      <c r="AW992" s="12" t="s">
        <v>828</v>
      </c>
      <c r="AX992" s="12" t="s">
        <v>865</v>
      </c>
      <c r="AY992" s="161" t="s">
        <v>928</v>
      </c>
    </row>
    <row r="993" spans="2:65" s="12" customFormat="1">
      <c r="B993" s="160"/>
      <c r="D993" s="153" t="s">
        <v>941</v>
      </c>
      <c r="E993" s="161" t="s">
        <v>795</v>
      </c>
      <c r="F993" s="162" t="s">
        <v>1161</v>
      </c>
      <c r="H993" s="163">
        <v>1.82</v>
      </c>
      <c r="L993" s="160"/>
      <c r="M993" s="164"/>
      <c r="N993" s="165"/>
      <c r="O993" s="165"/>
      <c r="P993" s="165"/>
      <c r="Q993" s="165"/>
      <c r="R993" s="165"/>
      <c r="S993" s="165"/>
      <c r="T993" s="166"/>
      <c r="AT993" s="161" t="s">
        <v>941</v>
      </c>
      <c r="AU993" s="161" t="s">
        <v>873</v>
      </c>
      <c r="AV993" s="12" t="s">
        <v>873</v>
      </c>
      <c r="AW993" s="12" t="s">
        <v>828</v>
      </c>
      <c r="AX993" s="12" t="s">
        <v>865</v>
      </c>
      <c r="AY993" s="161" t="s">
        <v>928</v>
      </c>
    </row>
    <row r="994" spans="2:65" s="12" customFormat="1">
      <c r="B994" s="160"/>
      <c r="D994" s="153" t="s">
        <v>941</v>
      </c>
      <c r="E994" s="161" t="s">
        <v>795</v>
      </c>
      <c r="F994" s="162" t="s">
        <v>1158</v>
      </c>
      <c r="H994" s="163">
        <v>-1.948</v>
      </c>
      <c r="L994" s="160"/>
      <c r="M994" s="164"/>
      <c r="N994" s="165"/>
      <c r="O994" s="165"/>
      <c r="P994" s="165"/>
      <c r="Q994" s="165"/>
      <c r="R994" s="165"/>
      <c r="S994" s="165"/>
      <c r="T994" s="166"/>
      <c r="AT994" s="161" t="s">
        <v>941</v>
      </c>
      <c r="AU994" s="161" t="s">
        <v>873</v>
      </c>
      <c r="AV994" s="12" t="s">
        <v>873</v>
      </c>
      <c r="AW994" s="12" t="s">
        <v>828</v>
      </c>
      <c r="AX994" s="12" t="s">
        <v>865</v>
      </c>
      <c r="AY994" s="161" t="s">
        <v>928</v>
      </c>
    </row>
    <row r="995" spans="2:65" s="14" customFormat="1">
      <c r="B995" s="191"/>
      <c r="D995" s="153" t="s">
        <v>941</v>
      </c>
      <c r="E995" s="192" t="s">
        <v>795</v>
      </c>
      <c r="F995" s="193" t="s">
        <v>1095</v>
      </c>
      <c r="H995" s="194">
        <v>128.13399999999999</v>
      </c>
      <c r="L995" s="191"/>
      <c r="M995" s="195"/>
      <c r="N995" s="196"/>
      <c r="O995" s="196"/>
      <c r="P995" s="196"/>
      <c r="Q995" s="196"/>
      <c r="R995" s="196"/>
      <c r="S995" s="196"/>
      <c r="T995" s="197"/>
      <c r="AT995" s="192" t="s">
        <v>941</v>
      </c>
      <c r="AU995" s="192" t="s">
        <v>873</v>
      </c>
      <c r="AV995" s="14" t="s">
        <v>949</v>
      </c>
      <c r="AW995" s="14" t="s">
        <v>828</v>
      </c>
      <c r="AX995" s="14" t="s">
        <v>865</v>
      </c>
      <c r="AY995" s="192" t="s">
        <v>928</v>
      </c>
    </row>
    <row r="996" spans="2:65" s="11" customFormat="1">
      <c r="B996" s="152"/>
      <c r="D996" s="153" t="s">
        <v>941</v>
      </c>
      <c r="E996" s="154" t="s">
        <v>795</v>
      </c>
      <c r="F996" s="155" t="s">
        <v>496</v>
      </c>
      <c r="H996" s="156" t="s">
        <v>795</v>
      </c>
      <c r="L996" s="152"/>
      <c r="M996" s="157"/>
      <c r="N996" s="158"/>
      <c r="O996" s="158"/>
      <c r="P996" s="158"/>
      <c r="Q996" s="158"/>
      <c r="R996" s="158"/>
      <c r="S996" s="158"/>
      <c r="T996" s="159"/>
      <c r="AT996" s="156" t="s">
        <v>941</v>
      </c>
      <c r="AU996" s="156" t="s">
        <v>873</v>
      </c>
      <c r="AV996" s="11" t="s">
        <v>814</v>
      </c>
      <c r="AW996" s="11" t="s">
        <v>828</v>
      </c>
      <c r="AX996" s="11" t="s">
        <v>865</v>
      </c>
      <c r="AY996" s="156" t="s">
        <v>928</v>
      </c>
    </row>
    <row r="997" spans="2:65" s="12" customFormat="1">
      <c r="B997" s="160"/>
      <c r="D997" s="153" t="s">
        <v>941</v>
      </c>
      <c r="E997" s="161" t="s">
        <v>795</v>
      </c>
      <c r="F997" s="162" t="s">
        <v>497</v>
      </c>
      <c r="H997" s="163">
        <v>145.917</v>
      </c>
      <c r="L997" s="160"/>
      <c r="M997" s="164"/>
      <c r="N997" s="165"/>
      <c r="O997" s="165"/>
      <c r="P997" s="165"/>
      <c r="Q997" s="165"/>
      <c r="R997" s="165"/>
      <c r="S997" s="165"/>
      <c r="T997" s="166"/>
      <c r="AT997" s="161" t="s">
        <v>941</v>
      </c>
      <c r="AU997" s="161" t="s">
        <v>873</v>
      </c>
      <c r="AV997" s="12" t="s">
        <v>873</v>
      </c>
      <c r="AW997" s="12" t="s">
        <v>828</v>
      </c>
      <c r="AX997" s="12" t="s">
        <v>865</v>
      </c>
      <c r="AY997" s="161" t="s">
        <v>928</v>
      </c>
    </row>
    <row r="998" spans="2:65" s="14" customFormat="1">
      <c r="B998" s="191"/>
      <c r="D998" s="153" t="s">
        <v>941</v>
      </c>
      <c r="E998" s="192" t="s">
        <v>795</v>
      </c>
      <c r="F998" s="193" t="s">
        <v>1095</v>
      </c>
      <c r="H998" s="194">
        <v>145.917</v>
      </c>
      <c r="L998" s="191"/>
      <c r="M998" s="195"/>
      <c r="N998" s="196"/>
      <c r="O998" s="196"/>
      <c r="P998" s="196"/>
      <c r="Q998" s="196"/>
      <c r="R998" s="196"/>
      <c r="S998" s="196"/>
      <c r="T998" s="197"/>
      <c r="AT998" s="192" t="s">
        <v>941</v>
      </c>
      <c r="AU998" s="192" t="s">
        <v>873</v>
      </c>
      <c r="AV998" s="14" t="s">
        <v>949</v>
      </c>
      <c r="AW998" s="14" t="s">
        <v>828</v>
      </c>
      <c r="AX998" s="14" t="s">
        <v>865</v>
      </c>
      <c r="AY998" s="192" t="s">
        <v>928</v>
      </c>
    </row>
    <row r="999" spans="2:65" s="13" customFormat="1">
      <c r="B999" s="167"/>
      <c r="D999" s="153" t="s">
        <v>941</v>
      </c>
      <c r="E999" s="188" t="s">
        <v>795</v>
      </c>
      <c r="F999" s="189" t="s">
        <v>948</v>
      </c>
      <c r="H999" s="190">
        <v>274.05099999999999</v>
      </c>
      <c r="L999" s="167"/>
      <c r="M999" s="172"/>
      <c r="N999" s="173"/>
      <c r="O999" s="173"/>
      <c r="P999" s="173"/>
      <c r="Q999" s="173"/>
      <c r="R999" s="173"/>
      <c r="S999" s="173"/>
      <c r="T999" s="174"/>
      <c r="AT999" s="175" t="s">
        <v>941</v>
      </c>
      <c r="AU999" s="175" t="s">
        <v>873</v>
      </c>
      <c r="AV999" s="13" t="s">
        <v>934</v>
      </c>
      <c r="AW999" s="13" t="s">
        <v>828</v>
      </c>
      <c r="AX999" s="13" t="s">
        <v>865</v>
      </c>
      <c r="AY999" s="175" t="s">
        <v>928</v>
      </c>
    </row>
    <row r="1000" spans="2:65" s="12" customFormat="1">
      <c r="B1000" s="160"/>
      <c r="D1000" s="168" t="s">
        <v>941</v>
      </c>
      <c r="E1000" s="176" t="s">
        <v>795</v>
      </c>
      <c r="F1000" s="177" t="s">
        <v>498</v>
      </c>
      <c r="H1000" s="178">
        <v>548.10199999999998</v>
      </c>
      <c r="L1000" s="160"/>
      <c r="M1000" s="164"/>
      <c r="N1000" s="165"/>
      <c r="O1000" s="165"/>
      <c r="P1000" s="165"/>
      <c r="Q1000" s="165"/>
      <c r="R1000" s="165"/>
      <c r="S1000" s="165"/>
      <c r="T1000" s="166"/>
      <c r="AT1000" s="161" t="s">
        <v>941</v>
      </c>
      <c r="AU1000" s="161" t="s">
        <v>873</v>
      </c>
      <c r="AV1000" s="12" t="s">
        <v>873</v>
      </c>
      <c r="AW1000" s="12" t="s">
        <v>828</v>
      </c>
      <c r="AX1000" s="12" t="s">
        <v>814</v>
      </c>
      <c r="AY1000" s="161" t="s">
        <v>928</v>
      </c>
    </row>
    <row r="1001" spans="2:65" s="1" customFormat="1" ht="31.5" customHeight="1">
      <c r="B1001" s="140"/>
      <c r="C1001" s="141" t="s">
        <v>499</v>
      </c>
      <c r="D1001" s="141" t="s">
        <v>930</v>
      </c>
      <c r="E1001" s="142" t="s">
        <v>500</v>
      </c>
      <c r="F1001" s="143" t="s">
        <v>501</v>
      </c>
      <c r="G1001" s="144" t="s">
        <v>998</v>
      </c>
      <c r="H1001" s="145">
        <v>149.53899999999999</v>
      </c>
      <c r="I1001" s="146"/>
      <c r="J1001" s="146">
        <f>ROUND(I1001*H1001,2)</f>
        <v>0</v>
      </c>
      <c r="K1001" s="143" t="s">
        <v>795</v>
      </c>
      <c r="L1001" s="32"/>
      <c r="M1001" s="147" t="s">
        <v>795</v>
      </c>
      <c r="N1001" s="148" t="s">
        <v>836</v>
      </c>
      <c r="O1001" s="149">
        <v>0</v>
      </c>
      <c r="P1001" s="149">
        <f>O1001*H1001</f>
        <v>0</v>
      </c>
      <c r="Q1001" s="149">
        <v>0</v>
      </c>
      <c r="R1001" s="149">
        <f>Q1001*H1001</f>
        <v>0</v>
      </c>
      <c r="S1001" s="149">
        <v>0</v>
      </c>
      <c r="T1001" s="150">
        <f>S1001*H1001</f>
        <v>0</v>
      </c>
      <c r="AR1001" s="18" t="s">
        <v>1018</v>
      </c>
      <c r="AT1001" s="18" t="s">
        <v>930</v>
      </c>
      <c r="AU1001" s="18" t="s">
        <v>873</v>
      </c>
      <c r="AY1001" s="18" t="s">
        <v>928</v>
      </c>
      <c r="BE1001" s="151">
        <f>IF(N1001="základní",J1001,0)</f>
        <v>0</v>
      </c>
      <c r="BF1001" s="151">
        <f>IF(N1001="snížená",J1001,0)</f>
        <v>0</v>
      </c>
      <c r="BG1001" s="151">
        <f>IF(N1001="zákl. přenesená",J1001,0)</f>
        <v>0</v>
      </c>
      <c r="BH1001" s="151">
        <f>IF(N1001="sníž. přenesená",J1001,0)</f>
        <v>0</v>
      </c>
      <c r="BI1001" s="151">
        <f>IF(N1001="nulová",J1001,0)</f>
        <v>0</v>
      </c>
      <c r="BJ1001" s="18" t="s">
        <v>814</v>
      </c>
      <c r="BK1001" s="151">
        <f>ROUND(I1001*H1001,2)</f>
        <v>0</v>
      </c>
      <c r="BL1001" s="18" t="s">
        <v>1018</v>
      </c>
      <c r="BM1001" s="18" t="s">
        <v>502</v>
      </c>
    </row>
    <row r="1002" spans="2:65" s="11" customFormat="1">
      <c r="B1002" s="152"/>
      <c r="D1002" s="153" t="s">
        <v>941</v>
      </c>
      <c r="E1002" s="154" t="s">
        <v>795</v>
      </c>
      <c r="F1002" s="155" t="s">
        <v>1061</v>
      </c>
      <c r="H1002" s="156" t="s">
        <v>795</v>
      </c>
      <c r="L1002" s="152"/>
      <c r="M1002" s="157"/>
      <c r="N1002" s="158"/>
      <c r="O1002" s="158"/>
      <c r="P1002" s="158"/>
      <c r="Q1002" s="158"/>
      <c r="R1002" s="158"/>
      <c r="S1002" s="158"/>
      <c r="T1002" s="159"/>
      <c r="AT1002" s="156" t="s">
        <v>941</v>
      </c>
      <c r="AU1002" s="156" t="s">
        <v>873</v>
      </c>
      <c r="AV1002" s="11" t="s">
        <v>814</v>
      </c>
      <c r="AW1002" s="11" t="s">
        <v>828</v>
      </c>
      <c r="AX1002" s="11" t="s">
        <v>865</v>
      </c>
      <c r="AY1002" s="156" t="s">
        <v>928</v>
      </c>
    </row>
    <row r="1003" spans="2:65" s="11" customFormat="1">
      <c r="B1003" s="152"/>
      <c r="D1003" s="153" t="s">
        <v>941</v>
      </c>
      <c r="E1003" s="154" t="s">
        <v>795</v>
      </c>
      <c r="F1003" s="155" t="s">
        <v>503</v>
      </c>
      <c r="H1003" s="156" t="s">
        <v>795</v>
      </c>
      <c r="L1003" s="152"/>
      <c r="M1003" s="157"/>
      <c r="N1003" s="158"/>
      <c r="O1003" s="158"/>
      <c r="P1003" s="158"/>
      <c r="Q1003" s="158"/>
      <c r="R1003" s="158"/>
      <c r="S1003" s="158"/>
      <c r="T1003" s="159"/>
      <c r="AT1003" s="156" t="s">
        <v>941</v>
      </c>
      <c r="AU1003" s="156" t="s">
        <v>873</v>
      </c>
      <c r="AV1003" s="11" t="s">
        <v>814</v>
      </c>
      <c r="AW1003" s="11" t="s">
        <v>828</v>
      </c>
      <c r="AX1003" s="11" t="s">
        <v>865</v>
      </c>
      <c r="AY1003" s="156" t="s">
        <v>928</v>
      </c>
    </row>
    <row r="1004" spans="2:65" s="11" customFormat="1">
      <c r="B1004" s="152"/>
      <c r="D1004" s="153" t="s">
        <v>941</v>
      </c>
      <c r="E1004" s="154" t="s">
        <v>795</v>
      </c>
      <c r="F1004" s="155" t="s">
        <v>504</v>
      </c>
      <c r="H1004" s="156" t="s">
        <v>795</v>
      </c>
      <c r="L1004" s="152"/>
      <c r="M1004" s="157"/>
      <c r="N1004" s="158"/>
      <c r="O1004" s="158"/>
      <c r="P1004" s="158"/>
      <c r="Q1004" s="158"/>
      <c r="R1004" s="158"/>
      <c r="S1004" s="158"/>
      <c r="T1004" s="159"/>
      <c r="AT1004" s="156" t="s">
        <v>941</v>
      </c>
      <c r="AU1004" s="156" t="s">
        <v>873</v>
      </c>
      <c r="AV1004" s="11" t="s">
        <v>814</v>
      </c>
      <c r="AW1004" s="11" t="s">
        <v>828</v>
      </c>
      <c r="AX1004" s="11" t="s">
        <v>865</v>
      </c>
      <c r="AY1004" s="156" t="s">
        <v>928</v>
      </c>
    </row>
    <row r="1005" spans="2:65" s="12" customFormat="1">
      <c r="B1005" s="160"/>
      <c r="D1005" s="153" t="s">
        <v>941</v>
      </c>
      <c r="E1005" s="161" t="s">
        <v>795</v>
      </c>
      <c r="F1005" s="162" t="s">
        <v>505</v>
      </c>
      <c r="H1005" s="163">
        <v>32.200000000000003</v>
      </c>
      <c r="L1005" s="160"/>
      <c r="M1005" s="164"/>
      <c r="N1005" s="165"/>
      <c r="O1005" s="165"/>
      <c r="P1005" s="165"/>
      <c r="Q1005" s="165"/>
      <c r="R1005" s="165"/>
      <c r="S1005" s="165"/>
      <c r="T1005" s="166"/>
      <c r="AT1005" s="161" t="s">
        <v>941</v>
      </c>
      <c r="AU1005" s="161" t="s">
        <v>873</v>
      </c>
      <c r="AV1005" s="12" t="s">
        <v>873</v>
      </c>
      <c r="AW1005" s="12" t="s">
        <v>828</v>
      </c>
      <c r="AX1005" s="12" t="s">
        <v>865</v>
      </c>
      <c r="AY1005" s="161" t="s">
        <v>928</v>
      </c>
    </row>
    <row r="1006" spans="2:65" s="11" customFormat="1">
      <c r="B1006" s="152"/>
      <c r="D1006" s="153" t="s">
        <v>941</v>
      </c>
      <c r="E1006" s="154" t="s">
        <v>795</v>
      </c>
      <c r="F1006" s="155" t="s">
        <v>506</v>
      </c>
      <c r="H1006" s="156" t="s">
        <v>795</v>
      </c>
      <c r="L1006" s="152"/>
      <c r="M1006" s="157"/>
      <c r="N1006" s="158"/>
      <c r="O1006" s="158"/>
      <c r="P1006" s="158"/>
      <c r="Q1006" s="158"/>
      <c r="R1006" s="158"/>
      <c r="S1006" s="158"/>
      <c r="T1006" s="159"/>
      <c r="AT1006" s="156" t="s">
        <v>941</v>
      </c>
      <c r="AU1006" s="156" t="s">
        <v>873</v>
      </c>
      <c r="AV1006" s="11" t="s">
        <v>814</v>
      </c>
      <c r="AW1006" s="11" t="s">
        <v>828</v>
      </c>
      <c r="AX1006" s="11" t="s">
        <v>865</v>
      </c>
      <c r="AY1006" s="156" t="s">
        <v>928</v>
      </c>
    </row>
    <row r="1007" spans="2:65" s="11" customFormat="1">
      <c r="B1007" s="152"/>
      <c r="D1007" s="153" t="s">
        <v>941</v>
      </c>
      <c r="E1007" s="154" t="s">
        <v>795</v>
      </c>
      <c r="F1007" s="155" t="s">
        <v>1147</v>
      </c>
      <c r="H1007" s="156" t="s">
        <v>795</v>
      </c>
      <c r="L1007" s="152"/>
      <c r="M1007" s="157"/>
      <c r="N1007" s="158"/>
      <c r="O1007" s="158"/>
      <c r="P1007" s="158"/>
      <c r="Q1007" s="158"/>
      <c r="R1007" s="158"/>
      <c r="S1007" s="158"/>
      <c r="T1007" s="159"/>
      <c r="AT1007" s="156" t="s">
        <v>941</v>
      </c>
      <c r="AU1007" s="156" t="s">
        <v>873</v>
      </c>
      <c r="AV1007" s="11" t="s">
        <v>814</v>
      </c>
      <c r="AW1007" s="11" t="s">
        <v>828</v>
      </c>
      <c r="AX1007" s="11" t="s">
        <v>865</v>
      </c>
      <c r="AY1007" s="156" t="s">
        <v>928</v>
      </c>
    </row>
    <row r="1008" spans="2:65" s="12" customFormat="1">
      <c r="B1008" s="160"/>
      <c r="D1008" s="153" t="s">
        <v>941</v>
      </c>
      <c r="E1008" s="161" t="s">
        <v>795</v>
      </c>
      <c r="F1008" s="162" t="s">
        <v>507</v>
      </c>
      <c r="H1008" s="163">
        <v>45.225000000000001</v>
      </c>
      <c r="L1008" s="160"/>
      <c r="M1008" s="164"/>
      <c r="N1008" s="165"/>
      <c r="O1008" s="165"/>
      <c r="P1008" s="165"/>
      <c r="Q1008" s="165"/>
      <c r="R1008" s="165"/>
      <c r="S1008" s="165"/>
      <c r="T1008" s="166"/>
      <c r="AT1008" s="161" t="s">
        <v>941</v>
      </c>
      <c r="AU1008" s="161" t="s">
        <v>873</v>
      </c>
      <c r="AV1008" s="12" t="s">
        <v>873</v>
      </c>
      <c r="AW1008" s="12" t="s">
        <v>828</v>
      </c>
      <c r="AX1008" s="12" t="s">
        <v>865</v>
      </c>
      <c r="AY1008" s="161" t="s">
        <v>928</v>
      </c>
    </row>
    <row r="1009" spans="2:65" s="12" customFormat="1">
      <c r="B1009" s="160"/>
      <c r="D1009" s="153" t="s">
        <v>941</v>
      </c>
      <c r="E1009" s="161" t="s">
        <v>795</v>
      </c>
      <c r="F1009" s="162" t="s">
        <v>1149</v>
      </c>
      <c r="H1009" s="163">
        <v>0.77300000000000002</v>
      </c>
      <c r="L1009" s="160"/>
      <c r="M1009" s="164"/>
      <c r="N1009" s="165"/>
      <c r="O1009" s="165"/>
      <c r="P1009" s="165"/>
      <c r="Q1009" s="165"/>
      <c r="R1009" s="165"/>
      <c r="S1009" s="165"/>
      <c r="T1009" s="166"/>
      <c r="AT1009" s="161" t="s">
        <v>941</v>
      </c>
      <c r="AU1009" s="161" t="s">
        <v>873</v>
      </c>
      <c r="AV1009" s="12" t="s">
        <v>873</v>
      </c>
      <c r="AW1009" s="12" t="s">
        <v>828</v>
      </c>
      <c r="AX1009" s="12" t="s">
        <v>865</v>
      </c>
      <c r="AY1009" s="161" t="s">
        <v>928</v>
      </c>
    </row>
    <row r="1010" spans="2:65" s="12" customFormat="1">
      <c r="B1010" s="160"/>
      <c r="D1010" s="153" t="s">
        <v>941</v>
      </c>
      <c r="E1010" s="161" t="s">
        <v>795</v>
      </c>
      <c r="F1010" s="162" t="s">
        <v>508</v>
      </c>
      <c r="H1010" s="163">
        <v>-5.5869999999999997</v>
      </c>
      <c r="L1010" s="160"/>
      <c r="M1010" s="164"/>
      <c r="N1010" s="165"/>
      <c r="O1010" s="165"/>
      <c r="P1010" s="165"/>
      <c r="Q1010" s="165"/>
      <c r="R1010" s="165"/>
      <c r="S1010" s="165"/>
      <c r="T1010" s="166"/>
      <c r="AT1010" s="161" t="s">
        <v>941</v>
      </c>
      <c r="AU1010" s="161" t="s">
        <v>873</v>
      </c>
      <c r="AV1010" s="12" t="s">
        <v>873</v>
      </c>
      <c r="AW1010" s="12" t="s">
        <v>828</v>
      </c>
      <c r="AX1010" s="12" t="s">
        <v>865</v>
      </c>
      <c r="AY1010" s="161" t="s">
        <v>928</v>
      </c>
    </row>
    <row r="1011" spans="2:65" s="11" customFormat="1">
      <c r="B1011" s="152"/>
      <c r="D1011" s="153" t="s">
        <v>941</v>
      </c>
      <c r="E1011" s="154" t="s">
        <v>795</v>
      </c>
      <c r="F1011" s="155" t="s">
        <v>1162</v>
      </c>
      <c r="H1011" s="156" t="s">
        <v>795</v>
      </c>
      <c r="L1011" s="152"/>
      <c r="M1011" s="157"/>
      <c r="N1011" s="158"/>
      <c r="O1011" s="158"/>
      <c r="P1011" s="158"/>
      <c r="Q1011" s="158"/>
      <c r="R1011" s="158"/>
      <c r="S1011" s="158"/>
      <c r="T1011" s="159"/>
      <c r="AT1011" s="156" t="s">
        <v>941</v>
      </c>
      <c r="AU1011" s="156" t="s">
        <v>873</v>
      </c>
      <c r="AV1011" s="11" t="s">
        <v>814</v>
      </c>
      <c r="AW1011" s="11" t="s">
        <v>828</v>
      </c>
      <c r="AX1011" s="11" t="s">
        <v>865</v>
      </c>
      <c r="AY1011" s="156" t="s">
        <v>928</v>
      </c>
    </row>
    <row r="1012" spans="2:65" s="12" customFormat="1">
      <c r="B1012" s="160"/>
      <c r="D1012" s="153" t="s">
        <v>941</v>
      </c>
      <c r="E1012" s="161" t="s">
        <v>795</v>
      </c>
      <c r="F1012" s="162" t="s">
        <v>1163</v>
      </c>
      <c r="H1012" s="163">
        <v>38.777000000000001</v>
      </c>
      <c r="L1012" s="160"/>
      <c r="M1012" s="164"/>
      <c r="N1012" s="165"/>
      <c r="O1012" s="165"/>
      <c r="P1012" s="165"/>
      <c r="Q1012" s="165"/>
      <c r="R1012" s="165"/>
      <c r="S1012" s="165"/>
      <c r="T1012" s="166"/>
      <c r="AT1012" s="161" t="s">
        <v>941</v>
      </c>
      <c r="AU1012" s="161" t="s">
        <v>873</v>
      </c>
      <c r="AV1012" s="12" t="s">
        <v>873</v>
      </c>
      <c r="AW1012" s="12" t="s">
        <v>828</v>
      </c>
      <c r="AX1012" s="12" t="s">
        <v>865</v>
      </c>
      <c r="AY1012" s="161" t="s">
        <v>928</v>
      </c>
    </row>
    <row r="1013" spans="2:65" s="12" customFormat="1">
      <c r="B1013" s="160"/>
      <c r="D1013" s="153" t="s">
        <v>941</v>
      </c>
      <c r="E1013" s="161" t="s">
        <v>795</v>
      </c>
      <c r="F1013" s="162" t="s">
        <v>1164</v>
      </c>
      <c r="H1013" s="163">
        <v>0.27</v>
      </c>
      <c r="L1013" s="160"/>
      <c r="M1013" s="164"/>
      <c r="N1013" s="165"/>
      <c r="O1013" s="165"/>
      <c r="P1013" s="165"/>
      <c r="Q1013" s="165"/>
      <c r="R1013" s="165"/>
      <c r="S1013" s="165"/>
      <c r="T1013" s="166"/>
      <c r="AT1013" s="161" t="s">
        <v>941</v>
      </c>
      <c r="AU1013" s="161" t="s">
        <v>873</v>
      </c>
      <c r="AV1013" s="12" t="s">
        <v>873</v>
      </c>
      <c r="AW1013" s="12" t="s">
        <v>828</v>
      </c>
      <c r="AX1013" s="12" t="s">
        <v>865</v>
      </c>
      <c r="AY1013" s="161" t="s">
        <v>928</v>
      </c>
    </row>
    <row r="1014" spans="2:65" s="12" customFormat="1">
      <c r="B1014" s="160"/>
      <c r="D1014" s="153" t="s">
        <v>941</v>
      </c>
      <c r="E1014" s="161" t="s">
        <v>795</v>
      </c>
      <c r="F1014" s="162" t="s">
        <v>1165</v>
      </c>
      <c r="H1014" s="163">
        <v>-6.2679999999999998</v>
      </c>
      <c r="L1014" s="160"/>
      <c r="M1014" s="164"/>
      <c r="N1014" s="165"/>
      <c r="O1014" s="165"/>
      <c r="P1014" s="165"/>
      <c r="Q1014" s="165"/>
      <c r="R1014" s="165"/>
      <c r="S1014" s="165"/>
      <c r="T1014" s="166"/>
      <c r="AT1014" s="161" t="s">
        <v>941</v>
      </c>
      <c r="AU1014" s="161" t="s">
        <v>873</v>
      </c>
      <c r="AV1014" s="12" t="s">
        <v>873</v>
      </c>
      <c r="AW1014" s="12" t="s">
        <v>828</v>
      </c>
      <c r="AX1014" s="12" t="s">
        <v>865</v>
      </c>
      <c r="AY1014" s="161" t="s">
        <v>928</v>
      </c>
    </row>
    <row r="1015" spans="2:65" s="11" customFormat="1">
      <c r="B1015" s="152"/>
      <c r="D1015" s="153" t="s">
        <v>941</v>
      </c>
      <c r="E1015" s="154" t="s">
        <v>795</v>
      </c>
      <c r="F1015" s="155" t="s">
        <v>1166</v>
      </c>
      <c r="H1015" s="156" t="s">
        <v>795</v>
      </c>
      <c r="L1015" s="152"/>
      <c r="M1015" s="157"/>
      <c r="N1015" s="158"/>
      <c r="O1015" s="158"/>
      <c r="P1015" s="158"/>
      <c r="Q1015" s="158"/>
      <c r="R1015" s="158"/>
      <c r="S1015" s="158"/>
      <c r="T1015" s="159"/>
      <c r="AT1015" s="156" t="s">
        <v>941</v>
      </c>
      <c r="AU1015" s="156" t="s">
        <v>873</v>
      </c>
      <c r="AV1015" s="11" t="s">
        <v>814</v>
      </c>
      <c r="AW1015" s="11" t="s">
        <v>828</v>
      </c>
      <c r="AX1015" s="11" t="s">
        <v>865</v>
      </c>
      <c r="AY1015" s="156" t="s">
        <v>928</v>
      </c>
    </row>
    <row r="1016" spans="2:65" s="12" customFormat="1">
      <c r="B1016" s="160"/>
      <c r="D1016" s="153" t="s">
        <v>941</v>
      </c>
      <c r="E1016" s="161" t="s">
        <v>795</v>
      </c>
      <c r="F1016" s="162" t="s">
        <v>509</v>
      </c>
      <c r="H1016" s="163">
        <v>26.19</v>
      </c>
      <c r="L1016" s="160"/>
      <c r="M1016" s="164"/>
      <c r="N1016" s="165"/>
      <c r="O1016" s="165"/>
      <c r="P1016" s="165"/>
      <c r="Q1016" s="165"/>
      <c r="R1016" s="165"/>
      <c r="S1016" s="165"/>
      <c r="T1016" s="166"/>
      <c r="AT1016" s="161" t="s">
        <v>941</v>
      </c>
      <c r="AU1016" s="161" t="s">
        <v>873</v>
      </c>
      <c r="AV1016" s="12" t="s">
        <v>873</v>
      </c>
      <c r="AW1016" s="12" t="s">
        <v>828</v>
      </c>
      <c r="AX1016" s="12" t="s">
        <v>865</v>
      </c>
      <c r="AY1016" s="161" t="s">
        <v>928</v>
      </c>
    </row>
    <row r="1017" spans="2:65" s="12" customFormat="1">
      <c r="B1017" s="160"/>
      <c r="D1017" s="153" t="s">
        <v>941</v>
      </c>
      <c r="E1017" s="161" t="s">
        <v>795</v>
      </c>
      <c r="F1017" s="162" t="s">
        <v>510</v>
      </c>
      <c r="H1017" s="163">
        <v>-1.6160000000000001</v>
      </c>
      <c r="L1017" s="160"/>
      <c r="M1017" s="164"/>
      <c r="N1017" s="165"/>
      <c r="O1017" s="165"/>
      <c r="P1017" s="165"/>
      <c r="Q1017" s="165"/>
      <c r="R1017" s="165"/>
      <c r="S1017" s="165"/>
      <c r="T1017" s="166"/>
      <c r="AT1017" s="161" t="s">
        <v>941</v>
      </c>
      <c r="AU1017" s="161" t="s">
        <v>873</v>
      </c>
      <c r="AV1017" s="12" t="s">
        <v>873</v>
      </c>
      <c r="AW1017" s="12" t="s">
        <v>828</v>
      </c>
      <c r="AX1017" s="12" t="s">
        <v>865</v>
      </c>
      <c r="AY1017" s="161" t="s">
        <v>928</v>
      </c>
    </row>
    <row r="1018" spans="2:65" s="11" customFormat="1">
      <c r="B1018" s="152"/>
      <c r="D1018" s="153" t="s">
        <v>941</v>
      </c>
      <c r="E1018" s="154" t="s">
        <v>795</v>
      </c>
      <c r="F1018" s="155" t="s">
        <v>1168</v>
      </c>
      <c r="H1018" s="156" t="s">
        <v>795</v>
      </c>
      <c r="L1018" s="152"/>
      <c r="M1018" s="157"/>
      <c r="N1018" s="158"/>
      <c r="O1018" s="158"/>
      <c r="P1018" s="158"/>
      <c r="Q1018" s="158"/>
      <c r="R1018" s="158"/>
      <c r="S1018" s="158"/>
      <c r="T1018" s="159"/>
      <c r="AT1018" s="156" t="s">
        <v>941</v>
      </c>
      <c r="AU1018" s="156" t="s">
        <v>873</v>
      </c>
      <c r="AV1018" s="11" t="s">
        <v>814</v>
      </c>
      <c r="AW1018" s="11" t="s">
        <v>828</v>
      </c>
      <c r="AX1018" s="11" t="s">
        <v>865</v>
      </c>
      <c r="AY1018" s="156" t="s">
        <v>928</v>
      </c>
    </row>
    <row r="1019" spans="2:65" s="12" customFormat="1">
      <c r="B1019" s="160"/>
      <c r="D1019" s="153" t="s">
        <v>941</v>
      </c>
      <c r="E1019" s="161" t="s">
        <v>795</v>
      </c>
      <c r="F1019" s="162" t="s">
        <v>511</v>
      </c>
      <c r="H1019" s="163">
        <v>21.06</v>
      </c>
      <c r="L1019" s="160"/>
      <c r="M1019" s="164"/>
      <c r="N1019" s="165"/>
      <c r="O1019" s="165"/>
      <c r="P1019" s="165"/>
      <c r="Q1019" s="165"/>
      <c r="R1019" s="165"/>
      <c r="S1019" s="165"/>
      <c r="T1019" s="166"/>
      <c r="AT1019" s="161" t="s">
        <v>941</v>
      </c>
      <c r="AU1019" s="161" t="s">
        <v>873</v>
      </c>
      <c r="AV1019" s="12" t="s">
        <v>873</v>
      </c>
      <c r="AW1019" s="12" t="s">
        <v>828</v>
      </c>
      <c r="AX1019" s="12" t="s">
        <v>865</v>
      </c>
      <c r="AY1019" s="161" t="s">
        <v>928</v>
      </c>
    </row>
    <row r="1020" spans="2:65" s="12" customFormat="1">
      <c r="B1020" s="160"/>
      <c r="D1020" s="153" t="s">
        <v>941</v>
      </c>
      <c r="E1020" s="161" t="s">
        <v>795</v>
      </c>
      <c r="F1020" s="162" t="s">
        <v>1170</v>
      </c>
      <c r="H1020" s="163">
        <v>0.81</v>
      </c>
      <c r="L1020" s="160"/>
      <c r="M1020" s="164"/>
      <c r="N1020" s="165"/>
      <c r="O1020" s="165"/>
      <c r="P1020" s="165"/>
      <c r="Q1020" s="165"/>
      <c r="R1020" s="165"/>
      <c r="S1020" s="165"/>
      <c r="T1020" s="166"/>
      <c r="AT1020" s="161" t="s">
        <v>941</v>
      </c>
      <c r="AU1020" s="161" t="s">
        <v>873</v>
      </c>
      <c r="AV1020" s="12" t="s">
        <v>873</v>
      </c>
      <c r="AW1020" s="12" t="s">
        <v>828</v>
      </c>
      <c r="AX1020" s="12" t="s">
        <v>865</v>
      </c>
      <c r="AY1020" s="161" t="s">
        <v>928</v>
      </c>
    </row>
    <row r="1021" spans="2:65" s="12" customFormat="1">
      <c r="B1021" s="160"/>
      <c r="D1021" s="153" t="s">
        <v>941</v>
      </c>
      <c r="E1021" s="161" t="s">
        <v>795</v>
      </c>
      <c r="F1021" s="162" t="s">
        <v>1171</v>
      </c>
      <c r="H1021" s="163">
        <v>-2.2949999999999999</v>
      </c>
      <c r="L1021" s="160"/>
      <c r="M1021" s="164"/>
      <c r="N1021" s="165"/>
      <c r="O1021" s="165"/>
      <c r="P1021" s="165"/>
      <c r="Q1021" s="165"/>
      <c r="R1021" s="165"/>
      <c r="S1021" s="165"/>
      <c r="T1021" s="166"/>
      <c r="AT1021" s="161" t="s">
        <v>941</v>
      </c>
      <c r="AU1021" s="161" t="s">
        <v>873</v>
      </c>
      <c r="AV1021" s="12" t="s">
        <v>873</v>
      </c>
      <c r="AW1021" s="12" t="s">
        <v>828</v>
      </c>
      <c r="AX1021" s="12" t="s">
        <v>865</v>
      </c>
      <c r="AY1021" s="161" t="s">
        <v>928</v>
      </c>
    </row>
    <row r="1022" spans="2:65" s="13" customFormat="1">
      <c r="B1022" s="167"/>
      <c r="D1022" s="153" t="s">
        <v>941</v>
      </c>
      <c r="E1022" s="188" t="s">
        <v>795</v>
      </c>
      <c r="F1022" s="189" t="s">
        <v>948</v>
      </c>
      <c r="H1022" s="190">
        <v>149.53899999999999</v>
      </c>
      <c r="L1022" s="167"/>
      <c r="M1022" s="172"/>
      <c r="N1022" s="173"/>
      <c r="O1022" s="173"/>
      <c r="P1022" s="173"/>
      <c r="Q1022" s="173"/>
      <c r="R1022" s="173"/>
      <c r="S1022" s="173"/>
      <c r="T1022" s="174"/>
      <c r="AT1022" s="175" t="s">
        <v>941</v>
      </c>
      <c r="AU1022" s="175" t="s">
        <v>873</v>
      </c>
      <c r="AV1022" s="13" t="s">
        <v>934</v>
      </c>
      <c r="AW1022" s="13" t="s">
        <v>828</v>
      </c>
      <c r="AX1022" s="13" t="s">
        <v>814</v>
      </c>
      <c r="AY1022" s="175" t="s">
        <v>928</v>
      </c>
    </row>
    <row r="1023" spans="2:65" s="10" customFormat="1" ht="29.85" customHeight="1">
      <c r="B1023" s="127"/>
      <c r="D1023" s="137" t="s">
        <v>864</v>
      </c>
      <c r="E1023" s="138" t="s">
        <v>512</v>
      </c>
      <c r="F1023" s="138" t="s">
        <v>513</v>
      </c>
      <c r="J1023" s="139">
        <f>BK1023</f>
        <v>0</v>
      </c>
      <c r="L1023" s="127"/>
      <c r="M1023" s="131"/>
      <c r="N1023" s="132"/>
      <c r="O1023" s="132"/>
      <c r="P1023" s="133">
        <f>SUM(P1024:P1035)</f>
        <v>0</v>
      </c>
      <c r="Q1023" s="132"/>
      <c r="R1023" s="133">
        <f>SUM(R1024:R1035)</f>
        <v>0</v>
      </c>
      <c r="S1023" s="132"/>
      <c r="T1023" s="134">
        <f>SUM(T1024:T1035)</f>
        <v>0</v>
      </c>
      <c r="AR1023" s="128" t="s">
        <v>934</v>
      </c>
      <c r="AT1023" s="135" t="s">
        <v>864</v>
      </c>
      <c r="AU1023" s="135" t="s">
        <v>814</v>
      </c>
      <c r="AY1023" s="128" t="s">
        <v>928</v>
      </c>
      <c r="BK1023" s="136">
        <f>SUM(BK1024:BK1035)</f>
        <v>0</v>
      </c>
    </row>
    <row r="1024" spans="2:65" s="1" customFormat="1" ht="22.5" customHeight="1">
      <c r="B1024" s="140"/>
      <c r="C1024" s="141" t="s">
        <v>514</v>
      </c>
      <c r="D1024" s="141" t="s">
        <v>930</v>
      </c>
      <c r="E1024" s="142" t="s">
        <v>515</v>
      </c>
      <c r="F1024" s="143" t="s">
        <v>516</v>
      </c>
      <c r="G1024" s="144" t="s">
        <v>1427</v>
      </c>
      <c r="H1024" s="145">
        <v>2</v>
      </c>
      <c r="I1024" s="146"/>
      <c r="J1024" s="146">
        <f>ROUND(I1024*H1024,2)</f>
        <v>0</v>
      </c>
      <c r="K1024" s="143" t="s">
        <v>795</v>
      </c>
      <c r="L1024" s="32"/>
      <c r="M1024" s="147" t="s">
        <v>795</v>
      </c>
      <c r="N1024" s="148" t="s">
        <v>836</v>
      </c>
      <c r="O1024" s="149">
        <v>0</v>
      </c>
      <c r="P1024" s="149">
        <f>O1024*H1024</f>
        <v>0</v>
      </c>
      <c r="Q1024" s="149">
        <v>0</v>
      </c>
      <c r="R1024" s="149">
        <f>Q1024*H1024</f>
        <v>0</v>
      </c>
      <c r="S1024" s="149">
        <v>0</v>
      </c>
      <c r="T1024" s="150">
        <f>S1024*H1024</f>
        <v>0</v>
      </c>
      <c r="AR1024" s="18" t="s">
        <v>1018</v>
      </c>
      <c r="AT1024" s="18" t="s">
        <v>930</v>
      </c>
      <c r="AU1024" s="18" t="s">
        <v>873</v>
      </c>
      <c r="AY1024" s="18" t="s">
        <v>928</v>
      </c>
      <c r="BE1024" s="151">
        <f>IF(N1024="základní",J1024,0)</f>
        <v>0</v>
      </c>
      <c r="BF1024" s="151">
        <f>IF(N1024="snížená",J1024,0)</f>
        <v>0</v>
      </c>
      <c r="BG1024" s="151">
        <f>IF(N1024="zákl. přenesená",J1024,0)</f>
        <v>0</v>
      </c>
      <c r="BH1024" s="151">
        <f>IF(N1024="sníž. přenesená",J1024,0)</f>
        <v>0</v>
      </c>
      <c r="BI1024" s="151">
        <f>IF(N1024="nulová",J1024,0)</f>
        <v>0</v>
      </c>
      <c r="BJ1024" s="18" t="s">
        <v>814</v>
      </c>
      <c r="BK1024" s="151">
        <f>ROUND(I1024*H1024,2)</f>
        <v>0</v>
      </c>
      <c r="BL1024" s="18" t="s">
        <v>1018</v>
      </c>
      <c r="BM1024" s="18" t="s">
        <v>517</v>
      </c>
    </row>
    <row r="1025" spans="2:65" s="11" customFormat="1">
      <c r="B1025" s="152"/>
      <c r="D1025" s="153" t="s">
        <v>941</v>
      </c>
      <c r="E1025" s="154" t="s">
        <v>795</v>
      </c>
      <c r="F1025" s="155" t="s">
        <v>79</v>
      </c>
      <c r="H1025" s="156" t="s">
        <v>795</v>
      </c>
      <c r="L1025" s="152"/>
      <c r="M1025" s="157"/>
      <c r="N1025" s="158"/>
      <c r="O1025" s="158"/>
      <c r="P1025" s="158"/>
      <c r="Q1025" s="158"/>
      <c r="R1025" s="158"/>
      <c r="S1025" s="158"/>
      <c r="T1025" s="159"/>
      <c r="AT1025" s="156" t="s">
        <v>941</v>
      </c>
      <c r="AU1025" s="156" t="s">
        <v>873</v>
      </c>
      <c r="AV1025" s="11" t="s">
        <v>814</v>
      </c>
      <c r="AW1025" s="11" t="s">
        <v>828</v>
      </c>
      <c r="AX1025" s="11" t="s">
        <v>865</v>
      </c>
      <c r="AY1025" s="156" t="s">
        <v>928</v>
      </c>
    </row>
    <row r="1026" spans="2:65" s="12" customFormat="1">
      <c r="B1026" s="160"/>
      <c r="D1026" s="168" t="s">
        <v>941</v>
      </c>
      <c r="E1026" s="176" t="s">
        <v>795</v>
      </c>
      <c r="F1026" s="177" t="s">
        <v>518</v>
      </c>
      <c r="H1026" s="178">
        <v>2</v>
      </c>
      <c r="L1026" s="160"/>
      <c r="M1026" s="164"/>
      <c r="N1026" s="165"/>
      <c r="O1026" s="165"/>
      <c r="P1026" s="165"/>
      <c r="Q1026" s="165"/>
      <c r="R1026" s="165"/>
      <c r="S1026" s="165"/>
      <c r="T1026" s="166"/>
      <c r="AT1026" s="161" t="s">
        <v>941</v>
      </c>
      <c r="AU1026" s="161" t="s">
        <v>873</v>
      </c>
      <c r="AV1026" s="12" t="s">
        <v>873</v>
      </c>
      <c r="AW1026" s="12" t="s">
        <v>828</v>
      </c>
      <c r="AX1026" s="12" t="s">
        <v>814</v>
      </c>
      <c r="AY1026" s="161" t="s">
        <v>928</v>
      </c>
    </row>
    <row r="1027" spans="2:65" s="1" customFormat="1" ht="22.5" customHeight="1">
      <c r="B1027" s="140"/>
      <c r="C1027" s="141" t="s">
        <v>519</v>
      </c>
      <c r="D1027" s="141" t="s">
        <v>930</v>
      </c>
      <c r="E1027" s="142" t="s">
        <v>520</v>
      </c>
      <c r="F1027" s="143" t="s">
        <v>521</v>
      </c>
      <c r="G1027" s="144" t="s">
        <v>1427</v>
      </c>
      <c r="H1027" s="145">
        <v>1</v>
      </c>
      <c r="I1027" s="146"/>
      <c r="J1027" s="146">
        <f>ROUND(I1027*H1027,2)</f>
        <v>0</v>
      </c>
      <c r="K1027" s="143" t="s">
        <v>795</v>
      </c>
      <c r="L1027" s="32"/>
      <c r="M1027" s="147" t="s">
        <v>795</v>
      </c>
      <c r="N1027" s="148" t="s">
        <v>836</v>
      </c>
      <c r="O1027" s="149">
        <v>0</v>
      </c>
      <c r="P1027" s="149">
        <f>O1027*H1027</f>
        <v>0</v>
      </c>
      <c r="Q1027" s="149">
        <v>0</v>
      </c>
      <c r="R1027" s="149">
        <f>Q1027*H1027</f>
        <v>0</v>
      </c>
      <c r="S1027" s="149">
        <v>0</v>
      </c>
      <c r="T1027" s="150">
        <f>S1027*H1027</f>
        <v>0</v>
      </c>
      <c r="AR1027" s="18" t="s">
        <v>1018</v>
      </c>
      <c r="AT1027" s="18" t="s">
        <v>930</v>
      </c>
      <c r="AU1027" s="18" t="s">
        <v>873</v>
      </c>
      <c r="AY1027" s="18" t="s">
        <v>928</v>
      </c>
      <c r="BE1027" s="151">
        <f>IF(N1027="základní",J1027,0)</f>
        <v>0</v>
      </c>
      <c r="BF1027" s="151">
        <f>IF(N1027="snížená",J1027,0)</f>
        <v>0</v>
      </c>
      <c r="BG1027" s="151">
        <f>IF(N1027="zákl. přenesená",J1027,0)</f>
        <v>0</v>
      </c>
      <c r="BH1027" s="151">
        <f>IF(N1027="sníž. přenesená",J1027,0)</f>
        <v>0</v>
      </c>
      <c r="BI1027" s="151">
        <f>IF(N1027="nulová",J1027,0)</f>
        <v>0</v>
      </c>
      <c r="BJ1027" s="18" t="s">
        <v>814</v>
      </c>
      <c r="BK1027" s="151">
        <f>ROUND(I1027*H1027,2)</f>
        <v>0</v>
      </c>
      <c r="BL1027" s="18" t="s">
        <v>1018</v>
      </c>
      <c r="BM1027" s="18" t="s">
        <v>522</v>
      </c>
    </row>
    <row r="1028" spans="2:65" s="11" customFormat="1">
      <c r="B1028" s="152"/>
      <c r="D1028" s="153" t="s">
        <v>941</v>
      </c>
      <c r="E1028" s="154" t="s">
        <v>795</v>
      </c>
      <c r="F1028" s="155" t="s">
        <v>79</v>
      </c>
      <c r="H1028" s="156" t="s">
        <v>795</v>
      </c>
      <c r="L1028" s="152"/>
      <c r="M1028" s="157"/>
      <c r="N1028" s="158"/>
      <c r="O1028" s="158"/>
      <c r="P1028" s="158"/>
      <c r="Q1028" s="158"/>
      <c r="R1028" s="158"/>
      <c r="S1028" s="158"/>
      <c r="T1028" s="159"/>
      <c r="AT1028" s="156" t="s">
        <v>941</v>
      </c>
      <c r="AU1028" s="156" t="s">
        <v>873</v>
      </c>
      <c r="AV1028" s="11" t="s">
        <v>814</v>
      </c>
      <c r="AW1028" s="11" t="s">
        <v>828</v>
      </c>
      <c r="AX1028" s="11" t="s">
        <v>865</v>
      </c>
      <c r="AY1028" s="156" t="s">
        <v>928</v>
      </c>
    </row>
    <row r="1029" spans="2:65" s="12" customFormat="1">
      <c r="B1029" s="160"/>
      <c r="D1029" s="168" t="s">
        <v>941</v>
      </c>
      <c r="E1029" s="176" t="s">
        <v>795</v>
      </c>
      <c r="F1029" s="177" t="s">
        <v>523</v>
      </c>
      <c r="H1029" s="178">
        <v>1</v>
      </c>
      <c r="L1029" s="160"/>
      <c r="M1029" s="164"/>
      <c r="N1029" s="165"/>
      <c r="O1029" s="165"/>
      <c r="P1029" s="165"/>
      <c r="Q1029" s="165"/>
      <c r="R1029" s="165"/>
      <c r="S1029" s="165"/>
      <c r="T1029" s="166"/>
      <c r="AT1029" s="161" t="s">
        <v>941</v>
      </c>
      <c r="AU1029" s="161" t="s">
        <v>873</v>
      </c>
      <c r="AV1029" s="12" t="s">
        <v>873</v>
      </c>
      <c r="AW1029" s="12" t="s">
        <v>828</v>
      </c>
      <c r="AX1029" s="12" t="s">
        <v>814</v>
      </c>
      <c r="AY1029" s="161" t="s">
        <v>928</v>
      </c>
    </row>
    <row r="1030" spans="2:65" s="1" customFormat="1" ht="22.5" customHeight="1">
      <c r="B1030" s="140"/>
      <c r="C1030" s="141" t="s">
        <v>524</v>
      </c>
      <c r="D1030" s="141" t="s">
        <v>930</v>
      </c>
      <c r="E1030" s="142" t="s">
        <v>525</v>
      </c>
      <c r="F1030" s="143" t="s">
        <v>526</v>
      </c>
      <c r="G1030" s="144" t="s">
        <v>1427</v>
      </c>
      <c r="H1030" s="145">
        <v>40</v>
      </c>
      <c r="I1030" s="146"/>
      <c r="J1030" s="146">
        <f>ROUND(I1030*H1030,2)</f>
        <v>0</v>
      </c>
      <c r="K1030" s="143" t="s">
        <v>795</v>
      </c>
      <c r="L1030" s="32"/>
      <c r="M1030" s="147" t="s">
        <v>795</v>
      </c>
      <c r="N1030" s="148" t="s">
        <v>836</v>
      </c>
      <c r="O1030" s="149">
        <v>0</v>
      </c>
      <c r="P1030" s="149">
        <f>O1030*H1030</f>
        <v>0</v>
      </c>
      <c r="Q1030" s="149">
        <v>0</v>
      </c>
      <c r="R1030" s="149">
        <f>Q1030*H1030</f>
        <v>0</v>
      </c>
      <c r="S1030" s="149">
        <v>0</v>
      </c>
      <c r="T1030" s="150">
        <f>S1030*H1030</f>
        <v>0</v>
      </c>
      <c r="AR1030" s="18" t="s">
        <v>1018</v>
      </c>
      <c r="AT1030" s="18" t="s">
        <v>930</v>
      </c>
      <c r="AU1030" s="18" t="s">
        <v>873</v>
      </c>
      <c r="AY1030" s="18" t="s">
        <v>928</v>
      </c>
      <c r="BE1030" s="151">
        <f>IF(N1030="základní",J1030,0)</f>
        <v>0</v>
      </c>
      <c r="BF1030" s="151">
        <f>IF(N1030="snížená",J1030,0)</f>
        <v>0</v>
      </c>
      <c r="BG1030" s="151">
        <f>IF(N1030="zákl. přenesená",J1030,0)</f>
        <v>0</v>
      </c>
      <c r="BH1030" s="151">
        <f>IF(N1030="sníž. přenesená",J1030,0)</f>
        <v>0</v>
      </c>
      <c r="BI1030" s="151">
        <f>IF(N1030="nulová",J1030,0)</f>
        <v>0</v>
      </c>
      <c r="BJ1030" s="18" t="s">
        <v>814</v>
      </c>
      <c r="BK1030" s="151">
        <f>ROUND(I1030*H1030,2)</f>
        <v>0</v>
      </c>
      <c r="BL1030" s="18" t="s">
        <v>1018</v>
      </c>
      <c r="BM1030" s="18" t="s">
        <v>527</v>
      </c>
    </row>
    <row r="1031" spans="2:65" s="11" customFormat="1">
      <c r="B1031" s="152"/>
      <c r="D1031" s="153" t="s">
        <v>941</v>
      </c>
      <c r="E1031" s="154" t="s">
        <v>795</v>
      </c>
      <c r="F1031" s="155" t="s">
        <v>79</v>
      </c>
      <c r="H1031" s="156" t="s">
        <v>795</v>
      </c>
      <c r="L1031" s="152"/>
      <c r="M1031" s="157"/>
      <c r="N1031" s="158"/>
      <c r="O1031" s="158"/>
      <c r="P1031" s="158"/>
      <c r="Q1031" s="158"/>
      <c r="R1031" s="158"/>
      <c r="S1031" s="158"/>
      <c r="T1031" s="159"/>
      <c r="AT1031" s="156" t="s">
        <v>941</v>
      </c>
      <c r="AU1031" s="156" t="s">
        <v>873</v>
      </c>
      <c r="AV1031" s="11" t="s">
        <v>814</v>
      </c>
      <c r="AW1031" s="11" t="s">
        <v>828</v>
      </c>
      <c r="AX1031" s="11" t="s">
        <v>865</v>
      </c>
      <c r="AY1031" s="156" t="s">
        <v>928</v>
      </c>
    </row>
    <row r="1032" spans="2:65" s="12" customFormat="1">
      <c r="B1032" s="160"/>
      <c r="D1032" s="168" t="s">
        <v>941</v>
      </c>
      <c r="E1032" s="176" t="s">
        <v>795</v>
      </c>
      <c r="F1032" s="177" t="s">
        <v>528</v>
      </c>
      <c r="H1032" s="178">
        <v>40</v>
      </c>
      <c r="L1032" s="160"/>
      <c r="M1032" s="164"/>
      <c r="N1032" s="165"/>
      <c r="O1032" s="165"/>
      <c r="P1032" s="165"/>
      <c r="Q1032" s="165"/>
      <c r="R1032" s="165"/>
      <c r="S1032" s="165"/>
      <c r="T1032" s="166"/>
      <c r="AT1032" s="161" t="s">
        <v>941</v>
      </c>
      <c r="AU1032" s="161" t="s">
        <v>873</v>
      </c>
      <c r="AV1032" s="12" t="s">
        <v>873</v>
      </c>
      <c r="AW1032" s="12" t="s">
        <v>828</v>
      </c>
      <c r="AX1032" s="12" t="s">
        <v>814</v>
      </c>
      <c r="AY1032" s="161" t="s">
        <v>928</v>
      </c>
    </row>
    <row r="1033" spans="2:65" s="1" customFormat="1" ht="22.5" customHeight="1">
      <c r="B1033" s="140"/>
      <c r="C1033" s="141" t="s">
        <v>529</v>
      </c>
      <c r="D1033" s="141" t="s">
        <v>930</v>
      </c>
      <c r="E1033" s="142" t="s">
        <v>530</v>
      </c>
      <c r="F1033" s="143" t="s">
        <v>531</v>
      </c>
      <c r="G1033" s="144" t="s">
        <v>1427</v>
      </c>
      <c r="H1033" s="145">
        <v>2</v>
      </c>
      <c r="I1033" s="146"/>
      <c r="J1033" s="146">
        <f>ROUND(I1033*H1033,2)</f>
        <v>0</v>
      </c>
      <c r="K1033" s="143" t="s">
        <v>795</v>
      </c>
      <c r="L1033" s="32"/>
      <c r="M1033" s="147" t="s">
        <v>795</v>
      </c>
      <c r="N1033" s="148" t="s">
        <v>836</v>
      </c>
      <c r="O1033" s="149">
        <v>0</v>
      </c>
      <c r="P1033" s="149">
        <f>O1033*H1033</f>
        <v>0</v>
      </c>
      <c r="Q1033" s="149">
        <v>0</v>
      </c>
      <c r="R1033" s="149">
        <f>Q1033*H1033</f>
        <v>0</v>
      </c>
      <c r="S1033" s="149">
        <v>0</v>
      </c>
      <c r="T1033" s="150">
        <f>S1033*H1033</f>
        <v>0</v>
      </c>
      <c r="AR1033" s="18" t="s">
        <v>1018</v>
      </c>
      <c r="AT1033" s="18" t="s">
        <v>930</v>
      </c>
      <c r="AU1033" s="18" t="s">
        <v>873</v>
      </c>
      <c r="AY1033" s="18" t="s">
        <v>928</v>
      </c>
      <c r="BE1033" s="151">
        <f>IF(N1033="základní",J1033,0)</f>
        <v>0</v>
      </c>
      <c r="BF1033" s="151">
        <f>IF(N1033="snížená",J1033,0)</f>
        <v>0</v>
      </c>
      <c r="BG1033" s="151">
        <f>IF(N1033="zákl. přenesená",J1033,0)</f>
        <v>0</v>
      </c>
      <c r="BH1033" s="151">
        <f>IF(N1033="sníž. přenesená",J1033,0)</f>
        <v>0</v>
      </c>
      <c r="BI1033" s="151">
        <f>IF(N1033="nulová",J1033,0)</f>
        <v>0</v>
      </c>
      <c r="BJ1033" s="18" t="s">
        <v>814</v>
      </c>
      <c r="BK1033" s="151">
        <f>ROUND(I1033*H1033,2)</f>
        <v>0</v>
      </c>
      <c r="BL1033" s="18" t="s">
        <v>1018</v>
      </c>
      <c r="BM1033" s="18" t="s">
        <v>532</v>
      </c>
    </row>
    <row r="1034" spans="2:65" s="11" customFormat="1">
      <c r="B1034" s="152"/>
      <c r="D1034" s="153" t="s">
        <v>941</v>
      </c>
      <c r="E1034" s="154" t="s">
        <v>795</v>
      </c>
      <c r="F1034" s="155" t="s">
        <v>79</v>
      </c>
      <c r="H1034" s="156" t="s">
        <v>795</v>
      </c>
      <c r="L1034" s="152"/>
      <c r="M1034" s="157"/>
      <c r="N1034" s="158"/>
      <c r="O1034" s="158"/>
      <c r="P1034" s="158"/>
      <c r="Q1034" s="158"/>
      <c r="R1034" s="158"/>
      <c r="S1034" s="158"/>
      <c r="T1034" s="159"/>
      <c r="AT1034" s="156" t="s">
        <v>941</v>
      </c>
      <c r="AU1034" s="156" t="s">
        <v>873</v>
      </c>
      <c r="AV1034" s="11" t="s">
        <v>814</v>
      </c>
      <c r="AW1034" s="11" t="s">
        <v>828</v>
      </c>
      <c r="AX1034" s="11" t="s">
        <v>865</v>
      </c>
      <c r="AY1034" s="156" t="s">
        <v>928</v>
      </c>
    </row>
    <row r="1035" spans="2:65" s="12" customFormat="1">
      <c r="B1035" s="160"/>
      <c r="D1035" s="153" t="s">
        <v>941</v>
      </c>
      <c r="E1035" s="161" t="s">
        <v>795</v>
      </c>
      <c r="F1035" s="162" t="s">
        <v>533</v>
      </c>
      <c r="H1035" s="163">
        <v>2</v>
      </c>
      <c r="L1035" s="160"/>
      <c r="M1035" s="164"/>
      <c r="N1035" s="165"/>
      <c r="O1035" s="165"/>
      <c r="P1035" s="165"/>
      <c r="Q1035" s="165"/>
      <c r="R1035" s="165"/>
      <c r="S1035" s="165"/>
      <c r="T1035" s="166"/>
      <c r="AT1035" s="161" t="s">
        <v>941</v>
      </c>
      <c r="AU1035" s="161" t="s">
        <v>873</v>
      </c>
      <c r="AV1035" s="12" t="s">
        <v>873</v>
      </c>
      <c r="AW1035" s="12" t="s">
        <v>828</v>
      </c>
      <c r="AX1035" s="12" t="s">
        <v>814</v>
      </c>
      <c r="AY1035" s="161" t="s">
        <v>928</v>
      </c>
    </row>
    <row r="1036" spans="2:65" s="10" customFormat="1" ht="29.85" customHeight="1">
      <c r="B1036" s="127"/>
      <c r="D1036" s="137" t="s">
        <v>864</v>
      </c>
      <c r="E1036" s="138" t="s">
        <v>534</v>
      </c>
      <c r="F1036" s="138" t="s">
        <v>535</v>
      </c>
      <c r="J1036" s="139">
        <f>BK1036</f>
        <v>0</v>
      </c>
      <c r="L1036" s="127"/>
      <c r="M1036" s="131"/>
      <c r="N1036" s="132"/>
      <c r="O1036" s="132"/>
      <c r="P1036" s="133">
        <f>SUM(P1037:P1041)</f>
        <v>0</v>
      </c>
      <c r="Q1036" s="132"/>
      <c r="R1036" s="133">
        <f>SUM(R1037:R1041)</f>
        <v>0</v>
      </c>
      <c r="S1036" s="132"/>
      <c r="T1036" s="134">
        <f>SUM(T1037:T1041)</f>
        <v>0</v>
      </c>
      <c r="AR1036" s="128" t="s">
        <v>934</v>
      </c>
      <c r="AT1036" s="135" t="s">
        <v>864</v>
      </c>
      <c r="AU1036" s="135" t="s">
        <v>814</v>
      </c>
      <c r="AY1036" s="128" t="s">
        <v>928</v>
      </c>
      <c r="BK1036" s="136">
        <f>SUM(BK1037:BK1041)</f>
        <v>0</v>
      </c>
    </row>
    <row r="1037" spans="2:65" s="1" customFormat="1" ht="22.5" customHeight="1">
      <c r="B1037" s="140"/>
      <c r="C1037" s="141" t="s">
        <v>536</v>
      </c>
      <c r="D1037" s="141" t="s">
        <v>930</v>
      </c>
      <c r="E1037" s="142" t="s">
        <v>537</v>
      </c>
      <c r="F1037" s="143" t="s">
        <v>538</v>
      </c>
      <c r="G1037" s="144" t="s">
        <v>933</v>
      </c>
      <c r="H1037" s="145">
        <v>1</v>
      </c>
      <c r="I1037" s="146"/>
      <c r="J1037" s="146">
        <f>ROUND(I1037*H1037,2)</f>
        <v>0</v>
      </c>
      <c r="K1037" s="143" t="s">
        <v>795</v>
      </c>
      <c r="L1037" s="32"/>
      <c r="M1037" s="147" t="s">
        <v>795</v>
      </c>
      <c r="N1037" s="148" t="s">
        <v>836</v>
      </c>
      <c r="O1037" s="149">
        <v>0</v>
      </c>
      <c r="P1037" s="149">
        <f>O1037*H1037</f>
        <v>0</v>
      </c>
      <c r="Q1037" s="149">
        <v>0</v>
      </c>
      <c r="R1037" s="149">
        <f>Q1037*H1037</f>
        <v>0</v>
      </c>
      <c r="S1037" s="149">
        <v>0</v>
      </c>
      <c r="T1037" s="150">
        <f>S1037*H1037</f>
        <v>0</v>
      </c>
      <c r="AR1037" s="18" t="s">
        <v>1018</v>
      </c>
      <c r="AT1037" s="18" t="s">
        <v>930</v>
      </c>
      <c r="AU1037" s="18" t="s">
        <v>873</v>
      </c>
      <c r="AY1037" s="18" t="s">
        <v>928</v>
      </c>
      <c r="BE1037" s="151">
        <f>IF(N1037="základní",J1037,0)</f>
        <v>0</v>
      </c>
      <c r="BF1037" s="151">
        <f>IF(N1037="snížená",J1037,0)</f>
        <v>0</v>
      </c>
      <c r="BG1037" s="151">
        <f>IF(N1037="zákl. přenesená",J1037,0)</f>
        <v>0</v>
      </c>
      <c r="BH1037" s="151">
        <f>IF(N1037="sníž. přenesená",J1037,0)</f>
        <v>0</v>
      </c>
      <c r="BI1037" s="151">
        <f>IF(N1037="nulová",J1037,0)</f>
        <v>0</v>
      </c>
      <c r="BJ1037" s="18" t="s">
        <v>814</v>
      </c>
      <c r="BK1037" s="151">
        <f>ROUND(I1037*H1037,2)</f>
        <v>0</v>
      </c>
      <c r="BL1037" s="18" t="s">
        <v>1018</v>
      </c>
      <c r="BM1037" s="18" t="s">
        <v>539</v>
      </c>
    </row>
    <row r="1038" spans="2:65" s="1" customFormat="1" ht="22.5" customHeight="1">
      <c r="B1038" s="140"/>
      <c r="C1038" s="141" t="s">
        <v>540</v>
      </c>
      <c r="D1038" s="141" t="s">
        <v>930</v>
      </c>
      <c r="E1038" s="142" t="s">
        <v>541</v>
      </c>
      <c r="F1038" s="143" t="s">
        <v>542</v>
      </c>
      <c r="G1038" s="144" t="s">
        <v>933</v>
      </c>
      <c r="H1038" s="145">
        <v>1</v>
      </c>
      <c r="I1038" s="146"/>
      <c r="J1038" s="146">
        <f>ROUND(I1038*H1038,2)</f>
        <v>0</v>
      </c>
      <c r="K1038" s="143" t="s">
        <v>795</v>
      </c>
      <c r="L1038" s="32"/>
      <c r="M1038" s="147" t="s">
        <v>795</v>
      </c>
      <c r="N1038" s="148" t="s">
        <v>836</v>
      </c>
      <c r="O1038" s="149">
        <v>0</v>
      </c>
      <c r="P1038" s="149">
        <f>O1038*H1038</f>
        <v>0</v>
      </c>
      <c r="Q1038" s="149">
        <v>0</v>
      </c>
      <c r="R1038" s="149">
        <f>Q1038*H1038</f>
        <v>0</v>
      </c>
      <c r="S1038" s="149">
        <v>0</v>
      </c>
      <c r="T1038" s="150">
        <f>S1038*H1038</f>
        <v>0</v>
      </c>
      <c r="AR1038" s="18" t="s">
        <v>1018</v>
      </c>
      <c r="AT1038" s="18" t="s">
        <v>930</v>
      </c>
      <c r="AU1038" s="18" t="s">
        <v>873</v>
      </c>
      <c r="AY1038" s="18" t="s">
        <v>928</v>
      </c>
      <c r="BE1038" s="151">
        <f>IF(N1038="základní",J1038,0)</f>
        <v>0</v>
      </c>
      <c r="BF1038" s="151">
        <f>IF(N1038="snížená",J1038,0)</f>
        <v>0</v>
      </c>
      <c r="BG1038" s="151">
        <f>IF(N1038="zákl. přenesená",J1038,0)</f>
        <v>0</v>
      </c>
      <c r="BH1038" s="151">
        <f>IF(N1038="sníž. přenesená",J1038,0)</f>
        <v>0</v>
      </c>
      <c r="BI1038" s="151">
        <f>IF(N1038="nulová",J1038,0)</f>
        <v>0</v>
      </c>
      <c r="BJ1038" s="18" t="s">
        <v>814</v>
      </c>
      <c r="BK1038" s="151">
        <f>ROUND(I1038*H1038,2)</f>
        <v>0</v>
      </c>
      <c r="BL1038" s="18" t="s">
        <v>1018</v>
      </c>
      <c r="BM1038" s="18" t="s">
        <v>543</v>
      </c>
    </row>
    <row r="1039" spans="2:65" s="1" customFormat="1" ht="22.5" customHeight="1">
      <c r="B1039" s="140"/>
      <c r="C1039" s="141" t="s">
        <v>544</v>
      </c>
      <c r="D1039" s="141" t="s">
        <v>930</v>
      </c>
      <c r="E1039" s="142" t="s">
        <v>545</v>
      </c>
      <c r="F1039" s="143" t="s">
        <v>546</v>
      </c>
      <c r="G1039" s="144" t="s">
        <v>933</v>
      </c>
      <c r="H1039" s="145">
        <v>1</v>
      </c>
      <c r="I1039" s="146"/>
      <c r="J1039" s="146">
        <f>ROUND(I1039*H1039,2)</f>
        <v>0</v>
      </c>
      <c r="K1039" s="143" t="s">
        <v>795</v>
      </c>
      <c r="L1039" s="32"/>
      <c r="M1039" s="147" t="s">
        <v>795</v>
      </c>
      <c r="N1039" s="148" t="s">
        <v>836</v>
      </c>
      <c r="O1039" s="149">
        <v>0</v>
      </c>
      <c r="P1039" s="149">
        <f>O1039*H1039</f>
        <v>0</v>
      </c>
      <c r="Q1039" s="149">
        <v>0</v>
      </c>
      <c r="R1039" s="149">
        <f>Q1039*H1039</f>
        <v>0</v>
      </c>
      <c r="S1039" s="149">
        <v>0</v>
      </c>
      <c r="T1039" s="150">
        <f>S1039*H1039</f>
        <v>0</v>
      </c>
      <c r="AR1039" s="18" t="s">
        <v>1018</v>
      </c>
      <c r="AT1039" s="18" t="s">
        <v>930</v>
      </c>
      <c r="AU1039" s="18" t="s">
        <v>873</v>
      </c>
      <c r="AY1039" s="18" t="s">
        <v>928</v>
      </c>
      <c r="BE1039" s="151">
        <f>IF(N1039="základní",J1039,0)</f>
        <v>0</v>
      </c>
      <c r="BF1039" s="151">
        <f>IF(N1039="snížená",J1039,0)</f>
        <v>0</v>
      </c>
      <c r="BG1039" s="151">
        <f>IF(N1039="zákl. přenesená",J1039,0)</f>
        <v>0</v>
      </c>
      <c r="BH1039" s="151">
        <f>IF(N1039="sníž. přenesená",J1039,0)</f>
        <v>0</v>
      </c>
      <c r="BI1039" s="151">
        <f>IF(N1039="nulová",J1039,0)</f>
        <v>0</v>
      </c>
      <c r="BJ1039" s="18" t="s">
        <v>814</v>
      </c>
      <c r="BK1039" s="151">
        <f>ROUND(I1039*H1039,2)</f>
        <v>0</v>
      </c>
      <c r="BL1039" s="18" t="s">
        <v>1018</v>
      </c>
      <c r="BM1039" s="18" t="s">
        <v>547</v>
      </c>
    </row>
    <row r="1040" spans="2:65" s="1" customFormat="1" ht="22.5" customHeight="1">
      <c r="B1040" s="140"/>
      <c r="C1040" s="141" t="s">
        <v>548</v>
      </c>
      <c r="D1040" s="141" t="s">
        <v>930</v>
      </c>
      <c r="E1040" s="142" t="s">
        <v>549</v>
      </c>
      <c r="F1040" s="143" t="s">
        <v>550</v>
      </c>
      <c r="G1040" s="144" t="s">
        <v>933</v>
      </c>
      <c r="H1040" s="145">
        <v>1</v>
      </c>
      <c r="I1040" s="146"/>
      <c r="J1040" s="146">
        <f>ROUND(I1040*H1040,2)</f>
        <v>0</v>
      </c>
      <c r="K1040" s="143" t="s">
        <v>795</v>
      </c>
      <c r="L1040" s="32"/>
      <c r="M1040" s="147" t="s">
        <v>795</v>
      </c>
      <c r="N1040" s="148" t="s">
        <v>836</v>
      </c>
      <c r="O1040" s="149">
        <v>0</v>
      </c>
      <c r="P1040" s="149">
        <f>O1040*H1040</f>
        <v>0</v>
      </c>
      <c r="Q1040" s="149">
        <v>0</v>
      </c>
      <c r="R1040" s="149">
        <f>Q1040*H1040</f>
        <v>0</v>
      </c>
      <c r="S1040" s="149">
        <v>0</v>
      </c>
      <c r="T1040" s="150">
        <f>S1040*H1040</f>
        <v>0</v>
      </c>
      <c r="AR1040" s="18" t="s">
        <v>1018</v>
      </c>
      <c r="AT1040" s="18" t="s">
        <v>930</v>
      </c>
      <c r="AU1040" s="18" t="s">
        <v>873</v>
      </c>
      <c r="AY1040" s="18" t="s">
        <v>928</v>
      </c>
      <c r="BE1040" s="151">
        <f>IF(N1040="základní",J1040,0)</f>
        <v>0</v>
      </c>
      <c r="BF1040" s="151">
        <f>IF(N1040="snížená",J1040,0)</f>
        <v>0</v>
      </c>
      <c r="BG1040" s="151">
        <f>IF(N1040="zákl. přenesená",J1040,0)</f>
        <v>0</v>
      </c>
      <c r="BH1040" s="151">
        <f>IF(N1040="sníž. přenesená",J1040,0)</f>
        <v>0</v>
      </c>
      <c r="BI1040" s="151">
        <f>IF(N1040="nulová",J1040,0)</f>
        <v>0</v>
      </c>
      <c r="BJ1040" s="18" t="s">
        <v>814</v>
      </c>
      <c r="BK1040" s="151">
        <f>ROUND(I1040*H1040,2)</f>
        <v>0</v>
      </c>
      <c r="BL1040" s="18" t="s">
        <v>1018</v>
      </c>
      <c r="BM1040" s="18" t="s">
        <v>551</v>
      </c>
    </row>
    <row r="1041" spans="2:65" s="1" customFormat="1" ht="22.5" customHeight="1">
      <c r="B1041" s="140"/>
      <c r="C1041" s="141" t="s">
        <v>552</v>
      </c>
      <c r="D1041" s="141" t="s">
        <v>930</v>
      </c>
      <c r="E1041" s="142" t="s">
        <v>553</v>
      </c>
      <c r="F1041" s="143" t="s">
        <v>554</v>
      </c>
      <c r="G1041" s="144" t="s">
        <v>933</v>
      </c>
      <c r="H1041" s="145">
        <v>1</v>
      </c>
      <c r="I1041" s="146"/>
      <c r="J1041" s="146">
        <f>ROUND(I1041*H1041,2)</f>
        <v>0</v>
      </c>
      <c r="K1041" s="143" t="s">
        <v>795</v>
      </c>
      <c r="L1041" s="32"/>
      <c r="M1041" s="147" t="s">
        <v>795</v>
      </c>
      <c r="N1041" s="198" t="s">
        <v>836</v>
      </c>
      <c r="O1041" s="199">
        <v>0</v>
      </c>
      <c r="P1041" s="199">
        <f>O1041*H1041</f>
        <v>0</v>
      </c>
      <c r="Q1041" s="199">
        <v>0</v>
      </c>
      <c r="R1041" s="199">
        <f>Q1041*H1041</f>
        <v>0</v>
      </c>
      <c r="S1041" s="199">
        <v>0</v>
      </c>
      <c r="T1041" s="200">
        <f>S1041*H1041</f>
        <v>0</v>
      </c>
      <c r="AR1041" s="18" t="s">
        <v>1018</v>
      </c>
      <c r="AT1041" s="18" t="s">
        <v>930</v>
      </c>
      <c r="AU1041" s="18" t="s">
        <v>873</v>
      </c>
      <c r="AY1041" s="18" t="s">
        <v>928</v>
      </c>
      <c r="BE1041" s="151">
        <f>IF(N1041="základní",J1041,0)</f>
        <v>0</v>
      </c>
      <c r="BF1041" s="151">
        <f>IF(N1041="snížená",J1041,0)</f>
        <v>0</v>
      </c>
      <c r="BG1041" s="151">
        <f>IF(N1041="zákl. přenesená",J1041,0)</f>
        <v>0</v>
      </c>
      <c r="BH1041" s="151">
        <f>IF(N1041="sníž. přenesená",J1041,0)</f>
        <v>0</v>
      </c>
      <c r="BI1041" s="151">
        <f>IF(N1041="nulová",J1041,0)</f>
        <v>0</v>
      </c>
      <c r="BJ1041" s="18" t="s">
        <v>814</v>
      </c>
      <c r="BK1041" s="151">
        <f>ROUND(I1041*H1041,2)</f>
        <v>0</v>
      </c>
      <c r="BL1041" s="18" t="s">
        <v>1018</v>
      </c>
      <c r="BM1041" s="18" t="s">
        <v>555</v>
      </c>
    </row>
    <row r="1042" spans="2:65" s="1" customFormat="1" ht="6.95" customHeight="1">
      <c r="B1042" s="47"/>
      <c r="C1042" s="48"/>
      <c r="D1042" s="48"/>
      <c r="E1042" s="48"/>
      <c r="F1042" s="48"/>
      <c r="G1042" s="48"/>
      <c r="H1042" s="48"/>
      <c r="I1042" s="48"/>
      <c r="J1042" s="48"/>
      <c r="K1042" s="48"/>
      <c r="L1042" s="32"/>
    </row>
  </sheetData>
  <autoFilter ref="C101:K101"/>
  <mergeCells count="9"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phoneticPr fontId="47" type="noConversion"/>
  <hyperlinks>
    <hyperlink ref="F1:G1" location="C2" tooltip="Krycí list soupisu" display="1) Krycí list soupisu"/>
    <hyperlink ref="G1:H1" location="C54" tooltip="Rekapitulace" display="2) Rekapitulace"/>
    <hyperlink ref="J1" location="C101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4"/>
  <sheetViews>
    <sheetView showGridLines="0" workbookViewId="0">
      <pane ySplit="1" topLeftCell="A82" activePane="bottomLeft" state="frozen"/>
      <selection pane="bottomLeft" activeCell="I84" sqref="I84:I10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07"/>
      <c r="B1" s="205"/>
      <c r="C1" s="205"/>
      <c r="D1" s="206" t="s">
        <v>793</v>
      </c>
      <c r="E1" s="205"/>
      <c r="F1" s="203" t="s">
        <v>605</v>
      </c>
      <c r="G1" s="321" t="s">
        <v>606</v>
      </c>
      <c r="H1" s="321"/>
      <c r="I1" s="205"/>
      <c r="J1" s="203" t="s">
        <v>607</v>
      </c>
      <c r="K1" s="206" t="s">
        <v>877</v>
      </c>
      <c r="L1" s="203" t="s">
        <v>608</v>
      </c>
      <c r="M1" s="203"/>
      <c r="N1" s="203"/>
      <c r="O1" s="203"/>
      <c r="P1" s="203"/>
      <c r="Q1" s="203"/>
      <c r="R1" s="203"/>
      <c r="S1" s="203"/>
      <c r="T1" s="203"/>
      <c r="U1" s="201"/>
      <c r="V1" s="201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10" t="s">
        <v>798</v>
      </c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8" t="s">
        <v>876</v>
      </c>
    </row>
    <row r="3" spans="1:70" ht="6.95" customHeight="1">
      <c r="B3" s="19"/>
      <c r="C3" s="20"/>
      <c r="D3" s="20"/>
      <c r="E3" s="20"/>
      <c r="F3" s="20"/>
      <c r="G3" s="20"/>
      <c r="H3" s="20"/>
      <c r="I3" s="20"/>
      <c r="J3" s="20"/>
      <c r="K3" s="21"/>
      <c r="AT3" s="18" t="s">
        <v>873</v>
      </c>
    </row>
    <row r="4" spans="1:70" ht="36.950000000000003" customHeight="1">
      <c r="B4" s="22"/>
      <c r="C4" s="23"/>
      <c r="D4" s="24" t="s">
        <v>878</v>
      </c>
      <c r="E4" s="23"/>
      <c r="F4" s="23"/>
      <c r="G4" s="23"/>
      <c r="H4" s="23"/>
      <c r="I4" s="23"/>
      <c r="J4" s="23"/>
      <c r="K4" s="25"/>
      <c r="M4" s="26" t="s">
        <v>803</v>
      </c>
      <c r="AT4" s="18" t="s">
        <v>796</v>
      </c>
    </row>
    <row r="5" spans="1:70" ht="6.95" customHeight="1">
      <c r="B5" s="22"/>
      <c r="C5" s="23"/>
      <c r="D5" s="23"/>
      <c r="E5" s="23"/>
      <c r="F5" s="23"/>
      <c r="G5" s="23"/>
      <c r="H5" s="23"/>
      <c r="I5" s="23"/>
      <c r="J5" s="23"/>
      <c r="K5" s="25"/>
    </row>
    <row r="6" spans="1:70" ht="15">
      <c r="B6" s="22"/>
      <c r="C6" s="23"/>
      <c r="D6" s="30" t="s">
        <v>807</v>
      </c>
      <c r="E6" s="23"/>
      <c r="F6" s="23"/>
      <c r="G6" s="23"/>
      <c r="H6" s="23"/>
      <c r="I6" s="23"/>
      <c r="J6" s="23"/>
      <c r="K6" s="25"/>
    </row>
    <row r="7" spans="1:70" ht="22.5" customHeight="1">
      <c r="B7" s="22"/>
      <c r="C7" s="23"/>
      <c r="D7" s="23"/>
      <c r="E7" s="322" t="str">
        <f>'Rekapitulace stavby'!K6</f>
        <v>Rekonstrukce objektu na ul. Svornosti p.č.st. 3202, Ostrava Zábřeh</v>
      </c>
      <c r="F7" s="290"/>
      <c r="G7" s="290"/>
      <c r="H7" s="290"/>
      <c r="I7" s="23"/>
      <c r="J7" s="23"/>
      <c r="K7" s="25"/>
    </row>
    <row r="8" spans="1:70" s="1" customFormat="1" ht="15">
      <c r="B8" s="32"/>
      <c r="C8" s="33"/>
      <c r="D8" s="30" t="s">
        <v>879</v>
      </c>
      <c r="E8" s="33"/>
      <c r="F8" s="33"/>
      <c r="G8" s="33"/>
      <c r="H8" s="33"/>
      <c r="I8" s="33"/>
      <c r="J8" s="33"/>
      <c r="K8" s="36"/>
    </row>
    <row r="9" spans="1:70" s="1" customFormat="1" ht="36.950000000000003" customHeight="1">
      <c r="B9" s="32"/>
      <c r="C9" s="33"/>
      <c r="D9" s="33"/>
      <c r="E9" s="323" t="s">
        <v>556</v>
      </c>
      <c r="F9" s="301"/>
      <c r="G9" s="301"/>
      <c r="H9" s="301"/>
      <c r="I9" s="33"/>
      <c r="J9" s="33"/>
      <c r="K9" s="36"/>
    </row>
    <row r="10" spans="1:70" s="1" customFormat="1">
      <c r="B10" s="32"/>
      <c r="C10" s="33"/>
      <c r="D10" s="33"/>
      <c r="E10" s="33"/>
      <c r="F10" s="33"/>
      <c r="G10" s="33"/>
      <c r="H10" s="33"/>
      <c r="I10" s="33"/>
      <c r="J10" s="33"/>
      <c r="K10" s="36"/>
    </row>
    <row r="11" spans="1:70" s="1" customFormat="1" ht="14.45" customHeight="1">
      <c r="B11" s="32"/>
      <c r="C11" s="33"/>
      <c r="D11" s="30" t="s">
        <v>810</v>
      </c>
      <c r="E11" s="33"/>
      <c r="F11" s="28" t="s">
        <v>811</v>
      </c>
      <c r="G11" s="33"/>
      <c r="H11" s="33"/>
      <c r="I11" s="30" t="s">
        <v>812</v>
      </c>
      <c r="J11" s="28" t="s">
        <v>795</v>
      </c>
      <c r="K11" s="36"/>
    </row>
    <row r="12" spans="1:70" s="1" customFormat="1" ht="14.45" customHeight="1">
      <c r="B12" s="32"/>
      <c r="C12" s="33"/>
      <c r="D12" s="30" t="s">
        <v>815</v>
      </c>
      <c r="E12" s="33"/>
      <c r="F12" s="28" t="s">
        <v>816</v>
      </c>
      <c r="G12" s="33"/>
      <c r="H12" s="33"/>
      <c r="I12" s="30" t="s">
        <v>817</v>
      </c>
      <c r="J12" s="88" t="str">
        <f>'Rekapitulace stavby'!AN8</f>
        <v>30. 10. 2017</v>
      </c>
      <c r="K12" s="36"/>
    </row>
    <row r="13" spans="1:70" s="1" customFormat="1" ht="10.9" customHeight="1">
      <c r="B13" s="32"/>
      <c r="C13" s="33"/>
      <c r="D13" s="33"/>
      <c r="E13" s="33"/>
      <c r="F13" s="33"/>
      <c r="G13" s="33"/>
      <c r="H13" s="33"/>
      <c r="I13" s="33"/>
      <c r="J13" s="33"/>
      <c r="K13" s="36"/>
    </row>
    <row r="14" spans="1:70" s="1" customFormat="1" ht="14.45" customHeight="1">
      <c r="B14" s="32"/>
      <c r="C14" s="33"/>
      <c r="D14" s="30" t="s">
        <v>821</v>
      </c>
      <c r="E14" s="33"/>
      <c r="F14" s="33"/>
      <c r="G14" s="33"/>
      <c r="H14" s="33"/>
      <c r="I14" s="30" t="s">
        <v>822</v>
      </c>
      <c r="J14" s="28" t="s">
        <v>795</v>
      </c>
      <c r="K14" s="36"/>
    </row>
    <row r="15" spans="1:70" s="1" customFormat="1" ht="18" customHeight="1">
      <c r="B15" s="32"/>
      <c r="C15" s="33"/>
      <c r="D15" s="33"/>
      <c r="E15" s="28" t="s">
        <v>823</v>
      </c>
      <c r="F15" s="33"/>
      <c r="G15" s="33"/>
      <c r="H15" s="33"/>
      <c r="I15" s="30" t="s">
        <v>824</v>
      </c>
      <c r="J15" s="28" t="s">
        <v>795</v>
      </c>
      <c r="K15" s="36"/>
    </row>
    <row r="16" spans="1:70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6"/>
    </row>
    <row r="17" spans="2:11" s="1" customFormat="1" ht="14.45" customHeight="1">
      <c r="B17" s="32"/>
      <c r="C17" s="33"/>
      <c r="D17" s="30" t="s">
        <v>825</v>
      </c>
      <c r="E17" s="33"/>
      <c r="F17" s="33"/>
      <c r="G17" s="33"/>
      <c r="H17" s="33"/>
      <c r="I17" s="30" t="s">
        <v>822</v>
      </c>
      <c r="J17" s="28" t="str">
        <f>IF('Rekapitulace stavby'!AN13="Vyplň údaj","",IF('Rekapitulace stavby'!AN13="","",'Rekapitulace stavby'!AN13))</f>
        <v/>
      </c>
      <c r="K17" s="36"/>
    </row>
    <row r="18" spans="2:11" s="1" customFormat="1" ht="18" customHeight="1">
      <c r="B18" s="32"/>
      <c r="C18" s="33"/>
      <c r="D18" s="33"/>
      <c r="E18" s="28" t="str">
        <f>IF('Rekapitulace stavby'!E14="Vyplň údaj","",IF('Rekapitulace stavby'!E14="","",'Rekapitulace stavby'!E14))</f>
        <v xml:space="preserve"> </v>
      </c>
      <c r="F18" s="33"/>
      <c r="G18" s="33"/>
      <c r="H18" s="33"/>
      <c r="I18" s="30" t="s">
        <v>824</v>
      </c>
      <c r="J18" s="28" t="str">
        <f>IF('Rekapitulace stavby'!AN14="Vyplň údaj","",IF('Rekapitulace stavby'!AN14="","",'Rekapitulace stavby'!AN14))</f>
        <v/>
      </c>
      <c r="K18" s="36"/>
    </row>
    <row r="19" spans="2:11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6"/>
    </row>
    <row r="20" spans="2:11" s="1" customFormat="1" ht="14.45" customHeight="1">
      <c r="B20" s="32"/>
      <c r="C20" s="33"/>
      <c r="D20" s="30" t="s">
        <v>826</v>
      </c>
      <c r="E20" s="33"/>
      <c r="F20" s="33"/>
      <c r="G20" s="33"/>
      <c r="H20" s="33"/>
      <c r="I20" s="30" t="s">
        <v>822</v>
      </c>
      <c r="J20" s="28" t="s">
        <v>795</v>
      </c>
      <c r="K20" s="36"/>
    </row>
    <row r="21" spans="2:11" s="1" customFormat="1" ht="18" customHeight="1">
      <c r="B21" s="32"/>
      <c r="C21" s="33"/>
      <c r="D21" s="33"/>
      <c r="E21" s="28" t="s">
        <v>827</v>
      </c>
      <c r="F21" s="33"/>
      <c r="G21" s="33"/>
      <c r="H21" s="33"/>
      <c r="I21" s="30" t="s">
        <v>824</v>
      </c>
      <c r="J21" s="28" t="s">
        <v>795</v>
      </c>
      <c r="K21" s="36"/>
    </row>
    <row r="22" spans="2:11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6"/>
    </row>
    <row r="23" spans="2:11" s="1" customFormat="1" ht="14.45" customHeight="1">
      <c r="B23" s="32"/>
      <c r="C23" s="33"/>
      <c r="D23" s="30" t="s">
        <v>829</v>
      </c>
      <c r="E23" s="33"/>
      <c r="F23" s="33"/>
      <c r="G23" s="33"/>
      <c r="H23" s="33"/>
      <c r="I23" s="33"/>
      <c r="J23" s="33"/>
      <c r="K23" s="36"/>
    </row>
    <row r="24" spans="2:11" s="6" customFormat="1" ht="22.5" customHeight="1">
      <c r="B24" s="89"/>
      <c r="C24" s="90"/>
      <c r="D24" s="90"/>
      <c r="E24" s="292" t="s">
        <v>795</v>
      </c>
      <c r="F24" s="324"/>
      <c r="G24" s="324"/>
      <c r="H24" s="324"/>
      <c r="I24" s="90"/>
      <c r="J24" s="90"/>
      <c r="K24" s="91"/>
    </row>
    <row r="25" spans="2:11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6"/>
    </row>
    <row r="26" spans="2:11" s="1" customFormat="1" ht="6.95" customHeight="1">
      <c r="B26" s="32"/>
      <c r="C26" s="33"/>
      <c r="D26" s="59"/>
      <c r="E26" s="59"/>
      <c r="F26" s="59"/>
      <c r="G26" s="59"/>
      <c r="H26" s="59"/>
      <c r="I26" s="59"/>
      <c r="J26" s="59"/>
      <c r="K26" s="92"/>
    </row>
    <row r="27" spans="2:11" s="1" customFormat="1" ht="25.35" customHeight="1">
      <c r="B27" s="32"/>
      <c r="C27" s="33"/>
      <c r="D27" s="93" t="s">
        <v>831</v>
      </c>
      <c r="E27" s="33"/>
      <c r="F27" s="33"/>
      <c r="G27" s="33"/>
      <c r="H27" s="33"/>
      <c r="I27" s="33"/>
      <c r="J27" s="94">
        <f>ROUND(J81,2)</f>
        <v>0</v>
      </c>
      <c r="K27" s="36"/>
    </row>
    <row r="28" spans="2:11" s="1" customFormat="1" ht="6.95" customHeight="1">
      <c r="B28" s="32"/>
      <c r="C28" s="33"/>
      <c r="D28" s="59"/>
      <c r="E28" s="59"/>
      <c r="F28" s="59"/>
      <c r="G28" s="59"/>
      <c r="H28" s="59"/>
      <c r="I28" s="59"/>
      <c r="J28" s="59"/>
      <c r="K28" s="92"/>
    </row>
    <row r="29" spans="2:11" s="1" customFormat="1" ht="14.45" customHeight="1">
      <c r="B29" s="32"/>
      <c r="C29" s="33"/>
      <c r="D29" s="33"/>
      <c r="E29" s="33"/>
      <c r="F29" s="37" t="s">
        <v>833</v>
      </c>
      <c r="G29" s="33"/>
      <c r="H29" s="33"/>
      <c r="I29" s="37" t="s">
        <v>832</v>
      </c>
      <c r="J29" s="37" t="s">
        <v>834</v>
      </c>
      <c r="K29" s="36"/>
    </row>
    <row r="30" spans="2:11" s="1" customFormat="1" ht="14.45" customHeight="1">
      <c r="B30" s="32"/>
      <c r="C30" s="33"/>
      <c r="D30" s="40" t="s">
        <v>835</v>
      </c>
      <c r="E30" s="40" t="s">
        <v>836</v>
      </c>
      <c r="F30" s="95">
        <f>ROUND(SUM(BE81:BE103), 2)</f>
        <v>0</v>
      </c>
      <c r="G30" s="33"/>
      <c r="H30" s="33"/>
      <c r="I30" s="96">
        <v>0.21</v>
      </c>
      <c r="J30" s="95">
        <f>ROUND(ROUND((SUM(BE81:BE103)), 2)*I30, 2)</f>
        <v>0</v>
      </c>
      <c r="K30" s="36"/>
    </row>
    <row r="31" spans="2:11" s="1" customFormat="1" ht="14.45" customHeight="1">
      <c r="B31" s="32"/>
      <c r="C31" s="33"/>
      <c r="D31" s="33"/>
      <c r="E31" s="40" t="s">
        <v>837</v>
      </c>
      <c r="F31" s="95">
        <f>ROUND(SUM(BF81:BF103), 2)</f>
        <v>0</v>
      </c>
      <c r="G31" s="33"/>
      <c r="H31" s="33"/>
      <c r="I31" s="96">
        <v>0.15</v>
      </c>
      <c r="J31" s="95">
        <f>ROUND(ROUND((SUM(BF81:BF103)), 2)*I31, 2)</f>
        <v>0</v>
      </c>
      <c r="K31" s="36"/>
    </row>
    <row r="32" spans="2:11" s="1" customFormat="1" ht="14.45" hidden="1" customHeight="1">
      <c r="B32" s="32"/>
      <c r="C32" s="33"/>
      <c r="D32" s="33"/>
      <c r="E32" s="40" t="s">
        <v>838</v>
      </c>
      <c r="F32" s="95">
        <f>ROUND(SUM(BG81:BG103), 2)</f>
        <v>0</v>
      </c>
      <c r="G32" s="33"/>
      <c r="H32" s="33"/>
      <c r="I32" s="96">
        <v>0.21</v>
      </c>
      <c r="J32" s="95">
        <v>0</v>
      </c>
      <c r="K32" s="36"/>
    </row>
    <row r="33" spans="2:11" s="1" customFormat="1" ht="14.45" hidden="1" customHeight="1">
      <c r="B33" s="32"/>
      <c r="C33" s="33"/>
      <c r="D33" s="33"/>
      <c r="E33" s="40" t="s">
        <v>839</v>
      </c>
      <c r="F33" s="95">
        <f>ROUND(SUM(BH81:BH103), 2)</f>
        <v>0</v>
      </c>
      <c r="G33" s="33"/>
      <c r="H33" s="33"/>
      <c r="I33" s="96">
        <v>0.15</v>
      </c>
      <c r="J33" s="95">
        <v>0</v>
      </c>
      <c r="K33" s="36"/>
    </row>
    <row r="34" spans="2:11" s="1" customFormat="1" ht="14.45" hidden="1" customHeight="1">
      <c r="B34" s="32"/>
      <c r="C34" s="33"/>
      <c r="D34" s="33"/>
      <c r="E34" s="40" t="s">
        <v>840</v>
      </c>
      <c r="F34" s="95">
        <f>ROUND(SUM(BI81:BI103), 2)</f>
        <v>0</v>
      </c>
      <c r="G34" s="33"/>
      <c r="H34" s="33"/>
      <c r="I34" s="96">
        <v>0</v>
      </c>
      <c r="J34" s="95">
        <v>0</v>
      </c>
      <c r="K34" s="36"/>
    </row>
    <row r="35" spans="2:11" s="1" customFormat="1" ht="6.95" customHeight="1">
      <c r="B35" s="32"/>
      <c r="C35" s="33"/>
      <c r="D35" s="33"/>
      <c r="E35" s="33"/>
      <c r="F35" s="33"/>
      <c r="G35" s="33"/>
      <c r="H35" s="33"/>
      <c r="I35" s="33"/>
      <c r="J35" s="33"/>
      <c r="K35" s="36"/>
    </row>
    <row r="36" spans="2:11" s="1" customFormat="1" ht="25.35" customHeight="1">
      <c r="B36" s="32"/>
      <c r="C36" s="42"/>
      <c r="D36" s="43" t="s">
        <v>841</v>
      </c>
      <c r="E36" s="44"/>
      <c r="F36" s="44"/>
      <c r="G36" s="97" t="s">
        <v>842</v>
      </c>
      <c r="H36" s="45" t="s">
        <v>843</v>
      </c>
      <c r="I36" s="44"/>
      <c r="J36" s="98">
        <f>SUM(J27:J34)</f>
        <v>0</v>
      </c>
      <c r="K36" s="99"/>
    </row>
    <row r="37" spans="2:11" s="1" customFormat="1" ht="14.45" customHeight="1">
      <c r="B37" s="47"/>
      <c r="C37" s="48"/>
      <c r="D37" s="48"/>
      <c r="E37" s="48"/>
      <c r="F37" s="48"/>
      <c r="G37" s="48"/>
      <c r="H37" s="48"/>
      <c r="I37" s="48"/>
      <c r="J37" s="48"/>
      <c r="K37" s="49"/>
    </row>
    <row r="41" spans="2:11" s="1" customFormat="1" ht="6.95" customHeight="1">
      <c r="B41" s="50"/>
      <c r="C41" s="51"/>
      <c r="D41" s="51"/>
      <c r="E41" s="51"/>
      <c r="F41" s="51"/>
      <c r="G41" s="51"/>
      <c r="H41" s="51"/>
      <c r="I41" s="51"/>
      <c r="J41" s="51"/>
      <c r="K41" s="100"/>
    </row>
    <row r="42" spans="2:11" s="1" customFormat="1" ht="36.950000000000003" customHeight="1">
      <c r="B42" s="32"/>
      <c r="C42" s="24" t="s">
        <v>881</v>
      </c>
      <c r="D42" s="33"/>
      <c r="E42" s="33"/>
      <c r="F42" s="33"/>
      <c r="G42" s="33"/>
      <c r="H42" s="33"/>
      <c r="I42" s="33"/>
      <c r="J42" s="33"/>
      <c r="K42" s="36"/>
    </row>
    <row r="43" spans="2:11" s="1" customFormat="1" ht="6.95" customHeight="1">
      <c r="B43" s="32"/>
      <c r="C43" s="33"/>
      <c r="D43" s="33"/>
      <c r="E43" s="33"/>
      <c r="F43" s="33"/>
      <c r="G43" s="33"/>
      <c r="H43" s="33"/>
      <c r="I43" s="33"/>
      <c r="J43" s="33"/>
      <c r="K43" s="36"/>
    </row>
    <row r="44" spans="2:11" s="1" customFormat="1" ht="14.45" customHeight="1">
      <c r="B44" s="32"/>
      <c r="C44" s="30" t="s">
        <v>807</v>
      </c>
      <c r="D44" s="33"/>
      <c r="E44" s="33"/>
      <c r="F44" s="33"/>
      <c r="G44" s="33"/>
      <c r="H44" s="33"/>
      <c r="I44" s="33"/>
      <c r="J44" s="33"/>
      <c r="K44" s="36"/>
    </row>
    <row r="45" spans="2:11" s="1" customFormat="1" ht="22.5" customHeight="1">
      <c r="B45" s="32"/>
      <c r="C45" s="33"/>
      <c r="D45" s="33"/>
      <c r="E45" s="322" t="str">
        <f>E7</f>
        <v>Rekonstrukce objektu na ul. Svornosti p.č.st. 3202, Ostrava Zábřeh</v>
      </c>
      <c r="F45" s="301"/>
      <c r="G45" s="301"/>
      <c r="H45" s="301"/>
      <c r="I45" s="33"/>
      <c r="J45" s="33"/>
      <c r="K45" s="36"/>
    </row>
    <row r="46" spans="2:11" s="1" customFormat="1" ht="14.45" customHeight="1">
      <c r="B46" s="32"/>
      <c r="C46" s="30" t="s">
        <v>879</v>
      </c>
      <c r="D46" s="33"/>
      <c r="E46" s="33"/>
      <c r="F46" s="33"/>
      <c r="G46" s="33"/>
      <c r="H46" s="33"/>
      <c r="I46" s="33"/>
      <c r="J46" s="33"/>
      <c r="K46" s="36"/>
    </row>
    <row r="47" spans="2:11" s="1" customFormat="1" ht="23.25" customHeight="1">
      <c r="B47" s="32"/>
      <c r="C47" s="33"/>
      <c r="D47" s="33"/>
      <c r="E47" s="323" t="str">
        <f>E9</f>
        <v>02 - Vedlejší a ostatní náklady</v>
      </c>
      <c r="F47" s="301"/>
      <c r="G47" s="301"/>
      <c r="H47" s="301"/>
      <c r="I47" s="33"/>
      <c r="J47" s="33"/>
      <c r="K47" s="36"/>
    </row>
    <row r="48" spans="2:11" s="1" customFormat="1" ht="6.95" customHeight="1">
      <c r="B48" s="32"/>
      <c r="C48" s="33"/>
      <c r="D48" s="33"/>
      <c r="E48" s="33"/>
      <c r="F48" s="33"/>
      <c r="G48" s="33"/>
      <c r="H48" s="33"/>
      <c r="I48" s="33"/>
      <c r="J48" s="33"/>
      <c r="K48" s="36"/>
    </row>
    <row r="49" spans="2:47" s="1" customFormat="1" ht="18" customHeight="1">
      <c r="B49" s="32"/>
      <c r="C49" s="30" t="s">
        <v>815</v>
      </c>
      <c r="D49" s="33"/>
      <c r="E49" s="33"/>
      <c r="F49" s="28" t="str">
        <f>F12</f>
        <v xml:space="preserve"> </v>
      </c>
      <c r="G49" s="33"/>
      <c r="H49" s="33"/>
      <c r="I49" s="30" t="s">
        <v>817</v>
      </c>
      <c r="J49" s="88" t="str">
        <f>IF(J12="","",J12)</f>
        <v>30. 10. 2017</v>
      </c>
      <c r="K49" s="36"/>
    </row>
    <row r="50" spans="2:47" s="1" customFormat="1" ht="6.95" customHeight="1">
      <c r="B50" s="32"/>
      <c r="C50" s="33"/>
      <c r="D50" s="33"/>
      <c r="E50" s="33"/>
      <c r="F50" s="33"/>
      <c r="G50" s="33"/>
      <c r="H50" s="33"/>
      <c r="I50" s="33"/>
      <c r="J50" s="33"/>
      <c r="K50" s="36"/>
    </row>
    <row r="51" spans="2:47" s="1" customFormat="1" ht="15">
      <c r="B51" s="32"/>
      <c r="C51" s="30" t="s">
        <v>821</v>
      </c>
      <c r="D51" s="33"/>
      <c r="E51" s="33"/>
      <c r="F51" s="28" t="str">
        <f>E15</f>
        <v>MO Ostrava-Jih, Horní 791/3, Ostrava Hrabůvka</v>
      </c>
      <c r="G51" s="33"/>
      <c r="H51" s="33"/>
      <c r="I51" s="30" t="s">
        <v>826</v>
      </c>
      <c r="J51" s="28" t="str">
        <f>E21</f>
        <v>POEL, spol. s.r.o.</v>
      </c>
      <c r="K51" s="36"/>
    </row>
    <row r="52" spans="2:47" s="1" customFormat="1" ht="14.45" customHeight="1">
      <c r="B52" s="32"/>
      <c r="C52" s="30" t="s">
        <v>825</v>
      </c>
      <c r="D52" s="33"/>
      <c r="E52" s="33"/>
      <c r="F52" s="28" t="str">
        <f>IF(E18="","",E18)</f>
        <v xml:space="preserve"> </v>
      </c>
      <c r="G52" s="33"/>
      <c r="H52" s="33"/>
      <c r="I52" s="33"/>
      <c r="J52" s="33"/>
      <c r="K52" s="36"/>
    </row>
    <row r="53" spans="2:47" s="1" customFormat="1" ht="10.35" customHeight="1">
      <c r="B53" s="32"/>
      <c r="C53" s="33"/>
      <c r="D53" s="33"/>
      <c r="E53" s="33"/>
      <c r="F53" s="33"/>
      <c r="G53" s="33"/>
      <c r="H53" s="33"/>
      <c r="I53" s="33"/>
      <c r="J53" s="33"/>
      <c r="K53" s="36"/>
    </row>
    <row r="54" spans="2:47" s="1" customFormat="1" ht="29.25" customHeight="1">
      <c r="B54" s="32"/>
      <c r="C54" s="101" t="s">
        <v>882</v>
      </c>
      <c r="D54" s="42"/>
      <c r="E54" s="42"/>
      <c r="F54" s="42"/>
      <c r="G54" s="42"/>
      <c r="H54" s="42"/>
      <c r="I54" s="42"/>
      <c r="J54" s="102" t="s">
        <v>883</v>
      </c>
      <c r="K54" s="46"/>
    </row>
    <row r="55" spans="2:47" s="1" customFormat="1" ht="10.35" customHeight="1">
      <c r="B55" s="32"/>
      <c r="C55" s="33"/>
      <c r="D55" s="33"/>
      <c r="E55" s="33"/>
      <c r="F55" s="33"/>
      <c r="G55" s="33"/>
      <c r="H55" s="33"/>
      <c r="I55" s="33"/>
      <c r="J55" s="33"/>
      <c r="K55" s="36"/>
    </row>
    <row r="56" spans="2:47" s="1" customFormat="1" ht="29.25" customHeight="1">
      <c r="B56" s="32"/>
      <c r="C56" s="103" t="s">
        <v>884</v>
      </c>
      <c r="D56" s="33"/>
      <c r="E56" s="33"/>
      <c r="F56" s="33"/>
      <c r="G56" s="33"/>
      <c r="H56" s="33"/>
      <c r="I56" s="33"/>
      <c r="J56" s="94">
        <f>J81</f>
        <v>0</v>
      </c>
      <c r="K56" s="36"/>
      <c r="AU56" s="18" t="s">
        <v>885</v>
      </c>
    </row>
    <row r="57" spans="2:47" s="7" customFormat="1" ht="24.95" customHeight="1">
      <c r="B57" s="104"/>
      <c r="C57" s="105"/>
      <c r="D57" s="106" t="s">
        <v>557</v>
      </c>
      <c r="E57" s="107"/>
      <c r="F57" s="107"/>
      <c r="G57" s="107"/>
      <c r="H57" s="107"/>
      <c r="I57" s="107"/>
      <c r="J57" s="108">
        <f>J82</f>
        <v>0</v>
      </c>
      <c r="K57" s="109"/>
    </row>
    <row r="58" spans="2:47" s="8" customFormat="1" ht="19.899999999999999" customHeight="1">
      <c r="B58" s="110"/>
      <c r="C58" s="111"/>
      <c r="D58" s="112" t="s">
        <v>558</v>
      </c>
      <c r="E58" s="113"/>
      <c r="F58" s="113"/>
      <c r="G58" s="113"/>
      <c r="H58" s="113"/>
      <c r="I58" s="113"/>
      <c r="J58" s="114">
        <f>J83</f>
        <v>0</v>
      </c>
      <c r="K58" s="115"/>
    </row>
    <row r="59" spans="2:47" s="8" customFormat="1" ht="19.899999999999999" customHeight="1">
      <c r="B59" s="110"/>
      <c r="C59" s="111"/>
      <c r="D59" s="112" t="s">
        <v>559</v>
      </c>
      <c r="E59" s="113"/>
      <c r="F59" s="113"/>
      <c r="G59" s="113"/>
      <c r="H59" s="113"/>
      <c r="I59" s="113"/>
      <c r="J59" s="114">
        <f>J86</f>
        <v>0</v>
      </c>
      <c r="K59" s="115"/>
    </row>
    <row r="60" spans="2:47" s="8" customFormat="1" ht="19.899999999999999" customHeight="1">
      <c r="B60" s="110"/>
      <c r="C60" s="111"/>
      <c r="D60" s="112" t="s">
        <v>560</v>
      </c>
      <c r="E60" s="113"/>
      <c r="F60" s="113"/>
      <c r="G60" s="113"/>
      <c r="H60" s="113"/>
      <c r="I60" s="113"/>
      <c r="J60" s="114">
        <f>J99</f>
        <v>0</v>
      </c>
      <c r="K60" s="115"/>
    </row>
    <row r="61" spans="2:47" s="8" customFormat="1" ht="19.899999999999999" customHeight="1">
      <c r="B61" s="110"/>
      <c r="C61" s="111"/>
      <c r="D61" s="112" t="s">
        <v>561</v>
      </c>
      <c r="E61" s="113"/>
      <c r="F61" s="113"/>
      <c r="G61" s="113"/>
      <c r="H61" s="113"/>
      <c r="I61" s="113"/>
      <c r="J61" s="114">
        <f>J102</f>
        <v>0</v>
      </c>
      <c r="K61" s="115"/>
    </row>
    <row r="62" spans="2:47" s="1" customFormat="1" ht="21.75" customHeight="1">
      <c r="B62" s="32"/>
      <c r="C62" s="33"/>
      <c r="D62" s="33"/>
      <c r="E62" s="33"/>
      <c r="F62" s="33"/>
      <c r="G62" s="33"/>
      <c r="H62" s="33"/>
      <c r="I62" s="33"/>
      <c r="J62" s="33"/>
      <c r="K62" s="36"/>
    </row>
    <row r="63" spans="2:47" s="1" customFormat="1" ht="6.95" customHeight="1">
      <c r="B63" s="47"/>
      <c r="C63" s="48"/>
      <c r="D63" s="48"/>
      <c r="E63" s="48"/>
      <c r="F63" s="48"/>
      <c r="G63" s="48"/>
      <c r="H63" s="48"/>
      <c r="I63" s="48"/>
      <c r="J63" s="48"/>
      <c r="K63" s="49"/>
    </row>
    <row r="67" spans="2:20" s="1" customFormat="1" ht="6.95" customHeight="1"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32"/>
    </row>
    <row r="68" spans="2:20" s="1" customFormat="1" ht="36.950000000000003" customHeight="1">
      <c r="B68" s="32"/>
      <c r="C68" s="52" t="s">
        <v>912</v>
      </c>
      <c r="L68" s="32"/>
    </row>
    <row r="69" spans="2:20" s="1" customFormat="1" ht="6.95" customHeight="1">
      <c r="B69" s="32"/>
      <c r="L69" s="32"/>
    </row>
    <row r="70" spans="2:20" s="1" customFormat="1" ht="14.45" customHeight="1">
      <c r="B70" s="32"/>
      <c r="C70" s="54" t="s">
        <v>807</v>
      </c>
      <c r="L70" s="32"/>
    </row>
    <row r="71" spans="2:20" s="1" customFormat="1" ht="22.5" customHeight="1">
      <c r="B71" s="32"/>
      <c r="E71" s="320" t="str">
        <f>E7</f>
        <v>Rekonstrukce objektu na ul. Svornosti p.č.st. 3202, Ostrava Zábřeh</v>
      </c>
      <c r="F71" s="315"/>
      <c r="G71" s="315"/>
      <c r="H71" s="315"/>
      <c r="L71" s="32"/>
    </row>
    <row r="72" spans="2:20" s="1" customFormat="1" ht="14.45" customHeight="1">
      <c r="B72" s="32"/>
      <c r="C72" s="54" t="s">
        <v>879</v>
      </c>
      <c r="L72" s="32"/>
    </row>
    <row r="73" spans="2:20" s="1" customFormat="1" ht="23.25" customHeight="1">
      <c r="B73" s="32"/>
      <c r="E73" s="312" t="str">
        <f>E9</f>
        <v>02 - Vedlejší a ostatní náklady</v>
      </c>
      <c r="F73" s="315"/>
      <c r="G73" s="315"/>
      <c r="H73" s="315"/>
      <c r="L73" s="32"/>
    </row>
    <row r="74" spans="2:20" s="1" customFormat="1" ht="6.95" customHeight="1">
      <c r="B74" s="32"/>
      <c r="L74" s="32"/>
    </row>
    <row r="75" spans="2:20" s="1" customFormat="1" ht="18" customHeight="1">
      <c r="B75" s="32"/>
      <c r="C75" s="54" t="s">
        <v>815</v>
      </c>
      <c r="F75" s="116" t="str">
        <f>F12</f>
        <v xml:space="preserve"> </v>
      </c>
      <c r="I75" s="54" t="s">
        <v>817</v>
      </c>
      <c r="J75" s="58" t="str">
        <f>IF(J12="","",J12)</f>
        <v>30. 10. 2017</v>
      </c>
      <c r="L75" s="32"/>
    </row>
    <row r="76" spans="2:20" s="1" customFormat="1" ht="6.95" customHeight="1">
      <c r="B76" s="32"/>
      <c r="L76" s="32"/>
    </row>
    <row r="77" spans="2:20" s="1" customFormat="1" ht="15">
      <c r="B77" s="32"/>
      <c r="C77" s="54" t="s">
        <v>821</v>
      </c>
      <c r="F77" s="116" t="str">
        <f>E15</f>
        <v>MO Ostrava-Jih, Horní 791/3, Ostrava Hrabůvka</v>
      </c>
      <c r="I77" s="54" t="s">
        <v>826</v>
      </c>
      <c r="J77" s="116" t="str">
        <f>E21</f>
        <v>POEL, spol. s.r.o.</v>
      </c>
      <c r="L77" s="32"/>
    </row>
    <row r="78" spans="2:20" s="1" customFormat="1" ht="14.45" customHeight="1">
      <c r="B78" s="32"/>
      <c r="C78" s="54" t="s">
        <v>825</v>
      </c>
      <c r="F78" s="116" t="str">
        <f>IF(E18="","",E18)</f>
        <v xml:space="preserve"> </v>
      </c>
      <c r="L78" s="32"/>
    </row>
    <row r="79" spans="2:20" s="1" customFormat="1" ht="10.35" customHeight="1">
      <c r="B79" s="32"/>
      <c r="L79" s="32"/>
    </row>
    <row r="80" spans="2:20" s="9" customFormat="1" ht="29.25" customHeight="1">
      <c r="B80" s="117"/>
      <c r="C80" s="118" t="s">
        <v>913</v>
      </c>
      <c r="D80" s="119" t="s">
        <v>850</v>
      </c>
      <c r="E80" s="119" t="s">
        <v>846</v>
      </c>
      <c r="F80" s="119" t="s">
        <v>914</v>
      </c>
      <c r="G80" s="119" t="s">
        <v>915</v>
      </c>
      <c r="H80" s="119" t="s">
        <v>916</v>
      </c>
      <c r="I80" s="120" t="s">
        <v>917</v>
      </c>
      <c r="J80" s="119" t="s">
        <v>883</v>
      </c>
      <c r="K80" s="121" t="s">
        <v>918</v>
      </c>
      <c r="L80" s="117"/>
      <c r="M80" s="63" t="s">
        <v>919</v>
      </c>
      <c r="N80" s="64" t="s">
        <v>835</v>
      </c>
      <c r="O80" s="64" t="s">
        <v>920</v>
      </c>
      <c r="P80" s="64" t="s">
        <v>921</v>
      </c>
      <c r="Q80" s="64" t="s">
        <v>922</v>
      </c>
      <c r="R80" s="64" t="s">
        <v>923</v>
      </c>
      <c r="S80" s="64" t="s">
        <v>924</v>
      </c>
      <c r="T80" s="65" t="s">
        <v>925</v>
      </c>
    </row>
    <row r="81" spans="2:65" s="1" customFormat="1" ht="29.25" customHeight="1">
      <c r="B81" s="32"/>
      <c r="C81" s="67" t="s">
        <v>884</v>
      </c>
      <c r="J81" s="122">
        <f>BK81</f>
        <v>0</v>
      </c>
      <c r="L81" s="32"/>
      <c r="M81" s="66"/>
      <c r="N81" s="59"/>
      <c r="O81" s="59"/>
      <c r="P81" s="123">
        <f>P82</f>
        <v>0</v>
      </c>
      <c r="Q81" s="59"/>
      <c r="R81" s="123">
        <f>R82</f>
        <v>0</v>
      </c>
      <c r="S81" s="59"/>
      <c r="T81" s="124">
        <f>T82</f>
        <v>0</v>
      </c>
      <c r="AT81" s="18" t="s">
        <v>864</v>
      </c>
      <c r="AU81" s="18" t="s">
        <v>885</v>
      </c>
      <c r="BK81" s="126">
        <f>BK82</f>
        <v>0</v>
      </c>
    </row>
    <row r="82" spans="2:65" s="10" customFormat="1" ht="37.35" customHeight="1">
      <c r="B82" s="127"/>
      <c r="D82" s="128" t="s">
        <v>864</v>
      </c>
      <c r="E82" s="129" t="s">
        <v>562</v>
      </c>
      <c r="F82" s="129" t="s">
        <v>563</v>
      </c>
      <c r="J82" s="130">
        <f>BK82</f>
        <v>0</v>
      </c>
      <c r="L82" s="127"/>
      <c r="M82" s="131"/>
      <c r="N82" s="132"/>
      <c r="O82" s="132"/>
      <c r="P82" s="133">
        <f>P83+P86+P99+P102</f>
        <v>0</v>
      </c>
      <c r="Q82" s="132"/>
      <c r="R82" s="133">
        <f>R83+R86+R99+R102</f>
        <v>0</v>
      </c>
      <c r="S82" s="132"/>
      <c r="T82" s="134">
        <f>T83+T86+T99+T102</f>
        <v>0</v>
      </c>
      <c r="AR82" s="128" t="s">
        <v>956</v>
      </c>
      <c r="AT82" s="135" t="s">
        <v>864</v>
      </c>
      <c r="AU82" s="135" t="s">
        <v>865</v>
      </c>
      <c r="AY82" s="128" t="s">
        <v>928</v>
      </c>
      <c r="BK82" s="136">
        <f>BK83+BK86+BK99+BK102</f>
        <v>0</v>
      </c>
    </row>
    <row r="83" spans="2:65" s="10" customFormat="1" ht="19.899999999999999" customHeight="1">
      <c r="B83" s="127"/>
      <c r="D83" s="137" t="s">
        <v>864</v>
      </c>
      <c r="E83" s="138" t="s">
        <v>564</v>
      </c>
      <c r="F83" s="138" t="s">
        <v>565</v>
      </c>
      <c r="J83" s="139">
        <f>BK83</f>
        <v>0</v>
      </c>
      <c r="L83" s="127"/>
      <c r="M83" s="131"/>
      <c r="N83" s="132"/>
      <c r="O83" s="132"/>
      <c r="P83" s="133">
        <f>SUM(P84:P85)</f>
        <v>0</v>
      </c>
      <c r="Q83" s="132"/>
      <c r="R83" s="133">
        <f>SUM(R84:R85)</f>
        <v>0</v>
      </c>
      <c r="S83" s="132"/>
      <c r="T83" s="134">
        <f>SUM(T84:T85)</f>
        <v>0</v>
      </c>
      <c r="AR83" s="128" t="s">
        <v>956</v>
      </c>
      <c r="AT83" s="135" t="s">
        <v>864</v>
      </c>
      <c r="AU83" s="135" t="s">
        <v>814</v>
      </c>
      <c r="AY83" s="128" t="s">
        <v>928</v>
      </c>
      <c r="BK83" s="136">
        <f>SUM(BK84:BK85)</f>
        <v>0</v>
      </c>
    </row>
    <row r="84" spans="2:65" s="1" customFormat="1" ht="31.5" customHeight="1">
      <c r="B84" s="140"/>
      <c r="C84" s="141" t="s">
        <v>814</v>
      </c>
      <c r="D84" s="141" t="s">
        <v>930</v>
      </c>
      <c r="E84" s="142" t="s">
        <v>566</v>
      </c>
      <c r="F84" s="143" t="s">
        <v>567</v>
      </c>
      <c r="G84" s="144" t="s">
        <v>933</v>
      </c>
      <c r="H84" s="145">
        <v>1</v>
      </c>
      <c r="I84" s="146"/>
      <c r="J84" s="146">
        <f>ROUND(I84*H84,2)</f>
        <v>0</v>
      </c>
      <c r="K84" s="143" t="s">
        <v>939</v>
      </c>
      <c r="L84" s="32"/>
      <c r="M84" s="147" t="s">
        <v>795</v>
      </c>
      <c r="N84" s="148" t="s">
        <v>836</v>
      </c>
      <c r="O84" s="149">
        <v>0</v>
      </c>
      <c r="P84" s="149">
        <f>O84*H84</f>
        <v>0</v>
      </c>
      <c r="Q84" s="149">
        <v>0</v>
      </c>
      <c r="R84" s="149">
        <f>Q84*H84</f>
        <v>0</v>
      </c>
      <c r="S84" s="149">
        <v>0</v>
      </c>
      <c r="T84" s="150">
        <f>S84*H84</f>
        <v>0</v>
      </c>
      <c r="AR84" s="18" t="s">
        <v>568</v>
      </c>
      <c r="AT84" s="18" t="s">
        <v>930</v>
      </c>
      <c r="AU84" s="18" t="s">
        <v>873</v>
      </c>
      <c r="AY84" s="18" t="s">
        <v>928</v>
      </c>
      <c r="BE84" s="151">
        <f>IF(N84="základní",J84,0)</f>
        <v>0</v>
      </c>
      <c r="BF84" s="151">
        <f>IF(N84="snížená",J84,0)</f>
        <v>0</v>
      </c>
      <c r="BG84" s="151">
        <f>IF(N84="zákl. přenesená",J84,0)</f>
        <v>0</v>
      </c>
      <c r="BH84" s="151">
        <f>IF(N84="sníž. přenesená",J84,0)</f>
        <v>0</v>
      </c>
      <c r="BI84" s="151">
        <f>IF(N84="nulová",J84,0)</f>
        <v>0</v>
      </c>
      <c r="BJ84" s="18" t="s">
        <v>814</v>
      </c>
      <c r="BK84" s="151">
        <f>ROUND(I84*H84,2)</f>
        <v>0</v>
      </c>
      <c r="BL84" s="18" t="s">
        <v>568</v>
      </c>
      <c r="BM84" s="18" t="s">
        <v>569</v>
      </c>
    </row>
    <row r="85" spans="2:65" s="1" customFormat="1" ht="31.5" customHeight="1">
      <c r="B85" s="140"/>
      <c r="C85" s="141" t="s">
        <v>873</v>
      </c>
      <c r="D85" s="141" t="s">
        <v>930</v>
      </c>
      <c r="E85" s="142" t="s">
        <v>570</v>
      </c>
      <c r="F85" s="143" t="s">
        <v>571</v>
      </c>
      <c r="G85" s="144" t="s">
        <v>933</v>
      </c>
      <c r="H85" s="145">
        <v>1</v>
      </c>
      <c r="I85" s="146"/>
      <c r="J85" s="146">
        <f>ROUND(I85*H85,2)</f>
        <v>0</v>
      </c>
      <c r="K85" s="143" t="s">
        <v>939</v>
      </c>
      <c r="L85" s="32"/>
      <c r="M85" s="147" t="s">
        <v>795</v>
      </c>
      <c r="N85" s="148" t="s">
        <v>836</v>
      </c>
      <c r="O85" s="149">
        <v>0</v>
      </c>
      <c r="P85" s="149">
        <f>O85*H85</f>
        <v>0</v>
      </c>
      <c r="Q85" s="149">
        <v>0</v>
      </c>
      <c r="R85" s="149">
        <f>Q85*H85</f>
        <v>0</v>
      </c>
      <c r="S85" s="149">
        <v>0</v>
      </c>
      <c r="T85" s="150">
        <f>S85*H85</f>
        <v>0</v>
      </c>
      <c r="AR85" s="18" t="s">
        <v>568</v>
      </c>
      <c r="AT85" s="18" t="s">
        <v>930</v>
      </c>
      <c r="AU85" s="18" t="s">
        <v>873</v>
      </c>
      <c r="AY85" s="18" t="s">
        <v>928</v>
      </c>
      <c r="BE85" s="151">
        <f>IF(N85="základní",J85,0)</f>
        <v>0</v>
      </c>
      <c r="BF85" s="151">
        <f>IF(N85="snížená",J85,0)</f>
        <v>0</v>
      </c>
      <c r="BG85" s="151">
        <f>IF(N85="zákl. přenesená",J85,0)</f>
        <v>0</v>
      </c>
      <c r="BH85" s="151">
        <f>IF(N85="sníž. přenesená",J85,0)</f>
        <v>0</v>
      </c>
      <c r="BI85" s="151">
        <f>IF(N85="nulová",J85,0)</f>
        <v>0</v>
      </c>
      <c r="BJ85" s="18" t="s">
        <v>814</v>
      </c>
      <c r="BK85" s="151">
        <f>ROUND(I85*H85,2)</f>
        <v>0</v>
      </c>
      <c r="BL85" s="18" t="s">
        <v>568</v>
      </c>
      <c r="BM85" s="18" t="s">
        <v>572</v>
      </c>
    </row>
    <row r="86" spans="2:65" s="10" customFormat="1" ht="29.85" customHeight="1">
      <c r="B86" s="127"/>
      <c r="D86" s="137" t="s">
        <v>864</v>
      </c>
      <c r="E86" s="138" t="s">
        <v>573</v>
      </c>
      <c r="F86" s="138" t="s">
        <v>574</v>
      </c>
      <c r="J86" s="139">
        <f>BK86</f>
        <v>0</v>
      </c>
      <c r="L86" s="127"/>
      <c r="M86" s="131"/>
      <c r="N86" s="132"/>
      <c r="O86" s="132"/>
      <c r="P86" s="133">
        <f>SUM(P87:P98)</f>
        <v>0</v>
      </c>
      <c r="Q86" s="132"/>
      <c r="R86" s="133">
        <f>SUM(R87:R98)</f>
        <v>0</v>
      </c>
      <c r="S86" s="132"/>
      <c r="T86" s="134">
        <f>SUM(T87:T98)</f>
        <v>0</v>
      </c>
      <c r="AR86" s="128" t="s">
        <v>956</v>
      </c>
      <c r="AT86" s="135" t="s">
        <v>864</v>
      </c>
      <c r="AU86" s="135" t="s">
        <v>814</v>
      </c>
      <c r="AY86" s="128" t="s">
        <v>928</v>
      </c>
      <c r="BK86" s="136">
        <f>SUM(BK87:BK98)</f>
        <v>0</v>
      </c>
    </row>
    <row r="87" spans="2:65" s="1" customFormat="1" ht="22.5" customHeight="1">
      <c r="B87" s="140"/>
      <c r="C87" s="141" t="s">
        <v>949</v>
      </c>
      <c r="D87" s="141" t="s">
        <v>930</v>
      </c>
      <c r="E87" s="142" t="s">
        <v>575</v>
      </c>
      <c r="F87" s="143" t="s">
        <v>576</v>
      </c>
      <c r="G87" s="144" t="s">
        <v>933</v>
      </c>
      <c r="H87" s="145">
        <v>1</v>
      </c>
      <c r="I87" s="146"/>
      <c r="J87" s="146">
        <f>ROUND(I87*H87,2)</f>
        <v>0</v>
      </c>
      <c r="K87" s="143" t="s">
        <v>939</v>
      </c>
      <c r="L87" s="32"/>
      <c r="M87" s="147" t="s">
        <v>795</v>
      </c>
      <c r="N87" s="148" t="s">
        <v>836</v>
      </c>
      <c r="O87" s="149">
        <v>0</v>
      </c>
      <c r="P87" s="149">
        <f>O87*H87</f>
        <v>0</v>
      </c>
      <c r="Q87" s="149">
        <v>0</v>
      </c>
      <c r="R87" s="149">
        <f>Q87*H87</f>
        <v>0</v>
      </c>
      <c r="S87" s="149">
        <v>0</v>
      </c>
      <c r="T87" s="150">
        <f>S87*H87</f>
        <v>0</v>
      </c>
      <c r="AR87" s="18" t="s">
        <v>568</v>
      </c>
      <c r="AT87" s="18" t="s">
        <v>930</v>
      </c>
      <c r="AU87" s="18" t="s">
        <v>873</v>
      </c>
      <c r="AY87" s="18" t="s">
        <v>928</v>
      </c>
      <c r="BE87" s="151">
        <f>IF(N87="základní",J87,0)</f>
        <v>0</v>
      </c>
      <c r="BF87" s="151">
        <f>IF(N87="snížená",J87,0)</f>
        <v>0</v>
      </c>
      <c r="BG87" s="151">
        <f>IF(N87="zákl. přenesená",J87,0)</f>
        <v>0</v>
      </c>
      <c r="BH87" s="151">
        <f>IF(N87="sníž. přenesená",J87,0)</f>
        <v>0</v>
      </c>
      <c r="BI87" s="151">
        <f>IF(N87="nulová",J87,0)</f>
        <v>0</v>
      </c>
      <c r="BJ87" s="18" t="s">
        <v>814</v>
      </c>
      <c r="BK87" s="151">
        <f>ROUND(I87*H87,2)</f>
        <v>0</v>
      </c>
      <c r="BL87" s="18" t="s">
        <v>568</v>
      </c>
      <c r="BM87" s="18" t="s">
        <v>577</v>
      </c>
    </row>
    <row r="88" spans="2:65" s="11" customFormat="1">
      <c r="B88" s="152"/>
      <c r="D88" s="153" t="s">
        <v>941</v>
      </c>
      <c r="E88" s="154" t="s">
        <v>795</v>
      </c>
      <c r="F88" s="155" t="s">
        <v>578</v>
      </c>
      <c r="H88" s="156" t="s">
        <v>795</v>
      </c>
      <c r="L88" s="152"/>
      <c r="M88" s="157"/>
      <c r="N88" s="158"/>
      <c r="O88" s="158"/>
      <c r="P88" s="158"/>
      <c r="Q88" s="158"/>
      <c r="R88" s="158"/>
      <c r="S88" s="158"/>
      <c r="T88" s="159"/>
      <c r="AT88" s="156" t="s">
        <v>941</v>
      </c>
      <c r="AU88" s="156" t="s">
        <v>873</v>
      </c>
      <c r="AV88" s="11" t="s">
        <v>814</v>
      </c>
      <c r="AW88" s="11" t="s">
        <v>828</v>
      </c>
      <c r="AX88" s="11" t="s">
        <v>865</v>
      </c>
      <c r="AY88" s="156" t="s">
        <v>928</v>
      </c>
    </row>
    <row r="89" spans="2:65" s="11" customFormat="1">
      <c r="B89" s="152"/>
      <c r="D89" s="153" t="s">
        <v>941</v>
      </c>
      <c r="E89" s="154" t="s">
        <v>795</v>
      </c>
      <c r="F89" s="155" t="s">
        <v>579</v>
      </c>
      <c r="H89" s="156" t="s">
        <v>795</v>
      </c>
      <c r="L89" s="152"/>
      <c r="M89" s="157"/>
      <c r="N89" s="158"/>
      <c r="O89" s="158"/>
      <c r="P89" s="158"/>
      <c r="Q89" s="158"/>
      <c r="R89" s="158"/>
      <c r="S89" s="158"/>
      <c r="T89" s="159"/>
      <c r="AT89" s="156" t="s">
        <v>941</v>
      </c>
      <c r="AU89" s="156" t="s">
        <v>873</v>
      </c>
      <c r="AV89" s="11" t="s">
        <v>814</v>
      </c>
      <c r="AW89" s="11" t="s">
        <v>828</v>
      </c>
      <c r="AX89" s="11" t="s">
        <v>865</v>
      </c>
      <c r="AY89" s="156" t="s">
        <v>928</v>
      </c>
    </row>
    <row r="90" spans="2:65" s="11" customFormat="1">
      <c r="B90" s="152"/>
      <c r="D90" s="153" t="s">
        <v>941</v>
      </c>
      <c r="E90" s="154" t="s">
        <v>795</v>
      </c>
      <c r="F90" s="155" t="s">
        <v>580</v>
      </c>
      <c r="H90" s="156" t="s">
        <v>795</v>
      </c>
      <c r="L90" s="152"/>
      <c r="M90" s="157"/>
      <c r="N90" s="158"/>
      <c r="O90" s="158"/>
      <c r="P90" s="158"/>
      <c r="Q90" s="158"/>
      <c r="R90" s="158"/>
      <c r="S90" s="158"/>
      <c r="T90" s="159"/>
      <c r="AT90" s="156" t="s">
        <v>941</v>
      </c>
      <c r="AU90" s="156" t="s">
        <v>873</v>
      </c>
      <c r="AV90" s="11" t="s">
        <v>814</v>
      </c>
      <c r="AW90" s="11" t="s">
        <v>828</v>
      </c>
      <c r="AX90" s="11" t="s">
        <v>865</v>
      </c>
      <c r="AY90" s="156" t="s">
        <v>928</v>
      </c>
    </row>
    <row r="91" spans="2:65" s="11" customFormat="1">
      <c r="B91" s="152"/>
      <c r="D91" s="153" t="s">
        <v>941</v>
      </c>
      <c r="E91" s="154" t="s">
        <v>795</v>
      </c>
      <c r="F91" s="155" t="s">
        <v>581</v>
      </c>
      <c r="H91" s="156" t="s">
        <v>795</v>
      </c>
      <c r="L91" s="152"/>
      <c r="M91" s="157"/>
      <c r="N91" s="158"/>
      <c r="O91" s="158"/>
      <c r="P91" s="158"/>
      <c r="Q91" s="158"/>
      <c r="R91" s="158"/>
      <c r="S91" s="158"/>
      <c r="T91" s="159"/>
      <c r="AT91" s="156" t="s">
        <v>941</v>
      </c>
      <c r="AU91" s="156" t="s">
        <v>873</v>
      </c>
      <c r="AV91" s="11" t="s">
        <v>814</v>
      </c>
      <c r="AW91" s="11" t="s">
        <v>828</v>
      </c>
      <c r="AX91" s="11" t="s">
        <v>865</v>
      </c>
      <c r="AY91" s="156" t="s">
        <v>928</v>
      </c>
    </row>
    <row r="92" spans="2:65" s="11" customFormat="1">
      <c r="B92" s="152"/>
      <c r="D92" s="153" t="s">
        <v>941</v>
      </c>
      <c r="E92" s="154" t="s">
        <v>795</v>
      </c>
      <c r="F92" s="155" t="s">
        <v>582</v>
      </c>
      <c r="H92" s="156" t="s">
        <v>795</v>
      </c>
      <c r="L92" s="152"/>
      <c r="M92" s="157"/>
      <c r="N92" s="158"/>
      <c r="O92" s="158"/>
      <c r="P92" s="158"/>
      <c r="Q92" s="158"/>
      <c r="R92" s="158"/>
      <c r="S92" s="158"/>
      <c r="T92" s="159"/>
      <c r="AT92" s="156" t="s">
        <v>941</v>
      </c>
      <c r="AU92" s="156" t="s">
        <v>873</v>
      </c>
      <c r="AV92" s="11" t="s">
        <v>814</v>
      </c>
      <c r="AW92" s="11" t="s">
        <v>828</v>
      </c>
      <c r="AX92" s="11" t="s">
        <v>865</v>
      </c>
      <c r="AY92" s="156" t="s">
        <v>928</v>
      </c>
    </row>
    <row r="93" spans="2:65" s="11" customFormat="1">
      <c r="B93" s="152"/>
      <c r="D93" s="153" t="s">
        <v>941</v>
      </c>
      <c r="E93" s="154" t="s">
        <v>795</v>
      </c>
      <c r="F93" s="155" t="s">
        <v>583</v>
      </c>
      <c r="H93" s="156" t="s">
        <v>795</v>
      </c>
      <c r="L93" s="152"/>
      <c r="M93" s="157"/>
      <c r="N93" s="158"/>
      <c r="O93" s="158"/>
      <c r="P93" s="158"/>
      <c r="Q93" s="158"/>
      <c r="R93" s="158"/>
      <c r="S93" s="158"/>
      <c r="T93" s="159"/>
      <c r="AT93" s="156" t="s">
        <v>941</v>
      </c>
      <c r="AU93" s="156" t="s">
        <v>873</v>
      </c>
      <c r="AV93" s="11" t="s">
        <v>814</v>
      </c>
      <c r="AW93" s="11" t="s">
        <v>828</v>
      </c>
      <c r="AX93" s="11" t="s">
        <v>865</v>
      </c>
      <c r="AY93" s="156" t="s">
        <v>928</v>
      </c>
    </row>
    <row r="94" spans="2:65" s="11" customFormat="1">
      <c r="B94" s="152"/>
      <c r="D94" s="153" t="s">
        <v>941</v>
      </c>
      <c r="E94" s="154" t="s">
        <v>795</v>
      </c>
      <c r="F94" s="155" t="s">
        <v>584</v>
      </c>
      <c r="H94" s="156" t="s">
        <v>795</v>
      </c>
      <c r="L94" s="152"/>
      <c r="M94" s="157"/>
      <c r="N94" s="158"/>
      <c r="O94" s="158"/>
      <c r="P94" s="158"/>
      <c r="Q94" s="158"/>
      <c r="R94" s="158"/>
      <c r="S94" s="158"/>
      <c r="T94" s="159"/>
      <c r="AT94" s="156" t="s">
        <v>941</v>
      </c>
      <c r="AU94" s="156" t="s">
        <v>873</v>
      </c>
      <c r="AV94" s="11" t="s">
        <v>814</v>
      </c>
      <c r="AW94" s="11" t="s">
        <v>828</v>
      </c>
      <c r="AX94" s="11" t="s">
        <v>865</v>
      </c>
      <c r="AY94" s="156" t="s">
        <v>928</v>
      </c>
    </row>
    <row r="95" spans="2:65" s="12" customFormat="1">
      <c r="B95" s="160"/>
      <c r="D95" s="168" t="s">
        <v>941</v>
      </c>
      <c r="E95" s="176" t="s">
        <v>795</v>
      </c>
      <c r="F95" s="177" t="s">
        <v>814</v>
      </c>
      <c r="H95" s="178">
        <v>1</v>
      </c>
      <c r="L95" s="160"/>
      <c r="M95" s="164"/>
      <c r="N95" s="165"/>
      <c r="O95" s="165"/>
      <c r="P95" s="165"/>
      <c r="Q95" s="165"/>
      <c r="R95" s="165"/>
      <c r="S95" s="165"/>
      <c r="T95" s="166"/>
      <c r="AT95" s="161" t="s">
        <v>941</v>
      </c>
      <c r="AU95" s="161" t="s">
        <v>873</v>
      </c>
      <c r="AV95" s="12" t="s">
        <v>873</v>
      </c>
      <c r="AW95" s="12" t="s">
        <v>828</v>
      </c>
      <c r="AX95" s="12" t="s">
        <v>814</v>
      </c>
      <c r="AY95" s="161" t="s">
        <v>928</v>
      </c>
    </row>
    <row r="96" spans="2:65" s="1" customFormat="1" ht="22.5" customHeight="1">
      <c r="B96" s="140"/>
      <c r="C96" s="141" t="s">
        <v>934</v>
      </c>
      <c r="D96" s="141" t="s">
        <v>930</v>
      </c>
      <c r="E96" s="142" t="s">
        <v>585</v>
      </c>
      <c r="F96" s="143" t="s">
        <v>586</v>
      </c>
      <c r="G96" s="144" t="s">
        <v>933</v>
      </c>
      <c r="H96" s="145">
        <v>1</v>
      </c>
      <c r="I96" s="146"/>
      <c r="J96" s="146">
        <f>ROUND(I96*H96,2)</f>
        <v>0</v>
      </c>
      <c r="K96" s="143" t="s">
        <v>939</v>
      </c>
      <c r="L96" s="32"/>
      <c r="M96" s="147" t="s">
        <v>795</v>
      </c>
      <c r="N96" s="148" t="s">
        <v>836</v>
      </c>
      <c r="O96" s="149">
        <v>0</v>
      </c>
      <c r="P96" s="149">
        <f>O96*H96</f>
        <v>0</v>
      </c>
      <c r="Q96" s="149">
        <v>0</v>
      </c>
      <c r="R96" s="149">
        <f>Q96*H96</f>
        <v>0</v>
      </c>
      <c r="S96" s="149">
        <v>0</v>
      </c>
      <c r="T96" s="150">
        <f>S96*H96</f>
        <v>0</v>
      </c>
      <c r="AR96" s="18" t="s">
        <v>568</v>
      </c>
      <c r="AT96" s="18" t="s">
        <v>930</v>
      </c>
      <c r="AU96" s="18" t="s">
        <v>873</v>
      </c>
      <c r="AY96" s="18" t="s">
        <v>928</v>
      </c>
      <c r="BE96" s="151">
        <f>IF(N96="základní",J96,0)</f>
        <v>0</v>
      </c>
      <c r="BF96" s="151">
        <f>IF(N96="snížená",J96,0)</f>
        <v>0</v>
      </c>
      <c r="BG96" s="151">
        <f>IF(N96="zákl. přenesená",J96,0)</f>
        <v>0</v>
      </c>
      <c r="BH96" s="151">
        <f>IF(N96="sníž. přenesená",J96,0)</f>
        <v>0</v>
      </c>
      <c r="BI96" s="151">
        <f>IF(N96="nulová",J96,0)</f>
        <v>0</v>
      </c>
      <c r="BJ96" s="18" t="s">
        <v>814</v>
      </c>
      <c r="BK96" s="151">
        <f>ROUND(I96*H96,2)</f>
        <v>0</v>
      </c>
      <c r="BL96" s="18" t="s">
        <v>568</v>
      </c>
      <c r="BM96" s="18" t="s">
        <v>587</v>
      </c>
    </row>
    <row r="97" spans="2:65" s="11" customFormat="1">
      <c r="B97" s="152"/>
      <c r="D97" s="153" t="s">
        <v>941</v>
      </c>
      <c r="E97" s="154" t="s">
        <v>795</v>
      </c>
      <c r="F97" s="155" t="s">
        <v>588</v>
      </c>
      <c r="H97" s="156" t="s">
        <v>795</v>
      </c>
      <c r="L97" s="152"/>
      <c r="M97" s="157"/>
      <c r="N97" s="158"/>
      <c r="O97" s="158"/>
      <c r="P97" s="158"/>
      <c r="Q97" s="158"/>
      <c r="R97" s="158"/>
      <c r="S97" s="158"/>
      <c r="T97" s="159"/>
      <c r="AT97" s="156" t="s">
        <v>941</v>
      </c>
      <c r="AU97" s="156" t="s">
        <v>873</v>
      </c>
      <c r="AV97" s="11" t="s">
        <v>814</v>
      </c>
      <c r="AW97" s="11" t="s">
        <v>828</v>
      </c>
      <c r="AX97" s="11" t="s">
        <v>865</v>
      </c>
      <c r="AY97" s="156" t="s">
        <v>928</v>
      </c>
    </row>
    <row r="98" spans="2:65" s="12" customFormat="1">
      <c r="B98" s="160"/>
      <c r="D98" s="153" t="s">
        <v>941</v>
      </c>
      <c r="E98" s="161" t="s">
        <v>795</v>
      </c>
      <c r="F98" s="162" t="s">
        <v>814</v>
      </c>
      <c r="H98" s="163">
        <v>1</v>
      </c>
      <c r="L98" s="160"/>
      <c r="M98" s="164"/>
      <c r="N98" s="165"/>
      <c r="O98" s="165"/>
      <c r="P98" s="165"/>
      <c r="Q98" s="165"/>
      <c r="R98" s="165"/>
      <c r="S98" s="165"/>
      <c r="T98" s="166"/>
      <c r="AT98" s="161" t="s">
        <v>941</v>
      </c>
      <c r="AU98" s="161" t="s">
        <v>873</v>
      </c>
      <c r="AV98" s="12" t="s">
        <v>873</v>
      </c>
      <c r="AW98" s="12" t="s">
        <v>828</v>
      </c>
      <c r="AX98" s="12" t="s">
        <v>814</v>
      </c>
      <c r="AY98" s="161" t="s">
        <v>928</v>
      </c>
    </row>
    <row r="99" spans="2:65" s="10" customFormat="1" ht="29.85" customHeight="1">
      <c r="B99" s="127"/>
      <c r="D99" s="137" t="s">
        <v>864</v>
      </c>
      <c r="E99" s="138" t="s">
        <v>589</v>
      </c>
      <c r="F99" s="138" t="s">
        <v>590</v>
      </c>
      <c r="J99" s="139">
        <f>BK99</f>
        <v>0</v>
      </c>
      <c r="L99" s="127"/>
      <c r="M99" s="131"/>
      <c r="N99" s="132"/>
      <c r="O99" s="132"/>
      <c r="P99" s="133">
        <f>SUM(P100:P101)</f>
        <v>0</v>
      </c>
      <c r="Q99" s="132"/>
      <c r="R99" s="133">
        <f>SUM(R100:R101)</f>
        <v>0</v>
      </c>
      <c r="S99" s="132"/>
      <c r="T99" s="134">
        <f>SUM(T100:T101)</f>
        <v>0</v>
      </c>
      <c r="AR99" s="128" t="s">
        <v>956</v>
      </c>
      <c r="AT99" s="135" t="s">
        <v>864</v>
      </c>
      <c r="AU99" s="135" t="s">
        <v>814</v>
      </c>
      <c r="AY99" s="128" t="s">
        <v>928</v>
      </c>
      <c r="BK99" s="136">
        <f>SUM(BK100:BK101)</f>
        <v>0</v>
      </c>
    </row>
    <row r="100" spans="2:65" s="1" customFormat="1" ht="22.5" customHeight="1">
      <c r="B100" s="140"/>
      <c r="C100" s="141" t="s">
        <v>956</v>
      </c>
      <c r="D100" s="141" t="s">
        <v>930</v>
      </c>
      <c r="E100" s="142" t="s">
        <v>591</v>
      </c>
      <c r="F100" s="143" t="s">
        <v>592</v>
      </c>
      <c r="G100" s="144" t="s">
        <v>933</v>
      </c>
      <c r="H100" s="145">
        <v>1</v>
      </c>
      <c r="I100" s="146"/>
      <c r="J100" s="146">
        <f>ROUND(I100*H100,2)</f>
        <v>0</v>
      </c>
      <c r="K100" s="143" t="s">
        <v>939</v>
      </c>
      <c r="L100" s="32"/>
      <c r="M100" s="147" t="s">
        <v>795</v>
      </c>
      <c r="N100" s="148" t="s">
        <v>836</v>
      </c>
      <c r="O100" s="149">
        <v>0</v>
      </c>
      <c r="P100" s="149">
        <f>O100*H100</f>
        <v>0</v>
      </c>
      <c r="Q100" s="149">
        <v>0</v>
      </c>
      <c r="R100" s="149">
        <f>Q100*H100</f>
        <v>0</v>
      </c>
      <c r="S100" s="149">
        <v>0</v>
      </c>
      <c r="T100" s="150">
        <f>S100*H100</f>
        <v>0</v>
      </c>
      <c r="AR100" s="18" t="s">
        <v>568</v>
      </c>
      <c r="AT100" s="18" t="s">
        <v>930</v>
      </c>
      <c r="AU100" s="18" t="s">
        <v>873</v>
      </c>
      <c r="AY100" s="18" t="s">
        <v>928</v>
      </c>
      <c r="BE100" s="151">
        <f>IF(N100="základní",J100,0)</f>
        <v>0</v>
      </c>
      <c r="BF100" s="151">
        <f>IF(N100="snížená",J100,0)</f>
        <v>0</v>
      </c>
      <c r="BG100" s="151">
        <f>IF(N100="zákl. přenesená",J100,0)</f>
        <v>0</v>
      </c>
      <c r="BH100" s="151">
        <f>IF(N100="sníž. přenesená",J100,0)</f>
        <v>0</v>
      </c>
      <c r="BI100" s="151">
        <f>IF(N100="nulová",J100,0)</f>
        <v>0</v>
      </c>
      <c r="BJ100" s="18" t="s">
        <v>814</v>
      </c>
      <c r="BK100" s="151">
        <f>ROUND(I100*H100,2)</f>
        <v>0</v>
      </c>
      <c r="BL100" s="18" t="s">
        <v>568</v>
      </c>
      <c r="BM100" s="18" t="s">
        <v>593</v>
      </c>
    </row>
    <row r="101" spans="2:65" s="1" customFormat="1" ht="31.5" customHeight="1">
      <c r="B101" s="140"/>
      <c r="C101" s="141" t="s">
        <v>960</v>
      </c>
      <c r="D101" s="141" t="s">
        <v>930</v>
      </c>
      <c r="E101" s="142" t="s">
        <v>594</v>
      </c>
      <c r="F101" s="143" t="s">
        <v>595</v>
      </c>
      <c r="G101" s="144" t="s">
        <v>933</v>
      </c>
      <c r="H101" s="145">
        <v>1</v>
      </c>
      <c r="I101" s="146"/>
      <c r="J101" s="146">
        <f>ROUND(I101*H101,2)</f>
        <v>0</v>
      </c>
      <c r="K101" s="143" t="s">
        <v>939</v>
      </c>
      <c r="L101" s="32"/>
      <c r="M101" s="147" t="s">
        <v>795</v>
      </c>
      <c r="N101" s="148" t="s">
        <v>836</v>
      </c>
      <c r="O101" s="149">
        <v>0</v>
      </c>
      <c r="P101" s="149">
        <f>O101*H101</f>
        <v>0</v>
      </c>
      <c r="Q101" s="149">
        <v>0</v>
      </c>
      <c r="R101" s="149">
        <f>Q101*H101</f>
        <v>0</v>
      </c>
      <c r="S101" s="149">
        <v>0</v>
      </c>
      <c r="T101" s="150">
        <f>S101*H101</f>
        <v>0</v>
      </c>
      <c r="AR101" s="18" t="s">
        <v>568</v>
      </c>
      <c r="AT101" s="18" t="s">
        <v>930</v>
      </c>
      <c r="AU101" s="18" t="s">
        <v>873</v>
      </c>
      <c r="AY101" s="18" t="s">
        <v>928</v>
      </c>
      <c r="BE101" s="151">
        <f>IF(N101="základní",J101,0)</f>
        <v>0</v>
      </c>
      <c r="BF101" s="151">
        <f>IF(N101="snížená",J101,0)</f>
        <v>0</v>
      </c>
      <c r="BG101" s="151">
        <f>IF(N101="zákl. přenesená",J101,0)</f>
        <v>0</v>
      </c>
      <c r="BH101" s="151">
        <f>IF(N101="sníž. přenesená",J101,0)</f>
        <v>0</v>
      </c>
      <c r="BI101" s="151">
        <f>IF(N101="nulová",J101,0)</f>
        <v>0</v>
      </c>
      <c r="BJ101" s="18" t="s">
        <v>814</v>
      </c>
      <c r="BK101" s="151">
        <f>ROUND(I101*H101,2)</f>
        <v>0</v>
      </c>
      <c r="BL101" s="18" t="s">
        <v>568</v>
      </c>
      <c r="BM101" s="18" t="s">
        <v>596</v>
      </c>
    </row>
    <row r="102" spans="2:65" s="10" customFormat="1" ht="29.85" customHeight="1">
      <c r="B102" s="127"/>
      <c r="D102" s="137" t="s">
        <v>864</v>
      </c>
      <c r="E102" s="138" t="s">
        <v>597</v>
      </c>
      <c r="F102" s="138" t="s">
        <v>598</v>
      </c>
      <c r="J102" s="139">
        <f>BK102</f>
        <v>0</v>
      </c>
      <c r="L102" s="127"/>
      <c r="M102" s="131"/>
      <c r="N102" s="132"/>
      <c r="O102" s="132"/>
      <c r="P102" s="133">
        <f>P103</f>
        <v>0</v>
      </c>
      <c r="Q102" s="132"/>
      <c r="R102" s="133">
        <f>R103</f>
        <v>0</v>
      </c>
      <c r="S102" s="132"/>
      <c r="T102" s="134">
        <f>T103</f>
        <v>0</v>
      </c>
      <c r="AR102" s="128" t="s">
        <v>956</v>
      </c>
      <c r="AT102" s="135" t="s">
        <v>864</v>
      </c>
      <c r="AU102" s="135" t="s">
        <v>814</v>
      </c>
      <c r="AY102" s="128" t="s">
        <v>928</v>
      </c>
      <c r="BK102" s="136">
        <f>BK103</f>
        <v>0</v>
      </c>
    </row>
    <row r="103" spans="2:65" s="1" customFormat="1" ht="22.5" customHeight="1">
      <c r="B103" s="140"/>
      <c r="C103" s="141" t="s">
        <v>964</v>
      </c>
      <c r="D103" s="141" t="s">
        <v>930</v>
      </c>
      <c r="E103" s="142" t="s">
        <v>599</v>
      </c>
      <c r="F103" s="143" t="s">
        <v>600</v>
      </c>
      <c r="G103" s="144" t="s">
        <v>933</v>
      </c>
      <c r="H103" s="145">
        <v>1</v>
      </c>
      <c r="I103" s="146"/>
      <c r="J103" s="146">
        <f>ROUND(I103*H103,2)</f>
        <v>0</v>
      </c>
      <c r="K103" s="143" t="s">
        <v>939</v>
      </c>
      <c r="L103" s="32"/>
      <c r="M103" s="147" t="s">
        <v>795</v>
      </c>
      <c r="N103" s="198" t="s">
        <v>836</v>
      </c>
      <c r="O103" s="199">
        <v>0</v>
      </c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18" t="s">
        <v>568</v>
      </c>
      <c r="AT103" s="18" t="s">
        <v>930</v>
      </c>
      <c r="AU103" s="18" t="s">
        <v>873</v>
      </c>
      <c r="AY103" s="18" t="s">
        <v>928</v>
      </c>
      <c r="BE103" s="151">
        <f>IF(N103="základní",J103,0)</f>
        <v>0</v>
      </c>
      <c r="BF103" s="151">
        <f>IF(N103="snížená",J103,0)</f>
        <v>0</v>
      </c>
      <c r="BG103" s="151">
        <f>IF(N103="zákl. přenesená",J103,0)</f>
        <v>0</v>
      </c>
      <c r="BH103" s="151">
        <f>IF(N103="sníž. přenesená",J103,0)</f>
        <v>0</v>
      </c>
      <c r="BI103" s="151">
        <f>IF(N103="nulová",J103,0)</f>
        <v>0</v>
      </c>
      <c r="BJ103" s="18" t="s">
        <v>814</v>
      </c>
      <c r="BK103" s="151">
        <f>ROUND(I103*H103,2)</f>
        <v>0</v>
      </c>
      <c r="BL103" s="18" t="s">
        <v>568</v>
      </c>
      <c r="BM103" s="18" t="s">
        <v>601</v>
      </c>
    </row>
    <row r="104" spans="2:65" s="1" customFormat="1" ht="6.95" customHeight="1"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32"/>
    </row>
  </sheetData>
  <autoFilter ref="C80:K8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47" type="noConversion"/>
  <hyperlinks>
    <hyperlink ref="F1:G1" location="C2" tooltip="Krycí list soupisu" display="1) Krycí list soupisu"/>
    <hyperlink ref="G1:H1" location="C54" tooltip="Rekapitulace" display="2) Rekapitulace"/>
    <hyperlink ref="J1" location="C80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6"/>
  <sheetViews>
    <sheetView showGridLines="0" zoomScaleNormal="100" workbookViewId="0"/>
  </sheetViews>
  <sheetFormatPr defaultRowHeight="13.5"/>
  <cols>
    <col min="1" max="1" width="8.33203125" style="208" customWidth="1"/>
    <col min="2" max="2" width="1.6640625" style="208" customWidth="1"/>
    <col min="3" max="4" width="5" style="208" customWidth="1"/>
    <col min="5" max="5" width="11.6640625" style="208" customWidth="1"/>
    <col min="6" max="6" width="9.1640625" style="208" customWidth="1"/>
    <col min="7" max="7" width="5" style="208" customWidth="1"/>
    <col min="8" max="8" width="77.83203125" style="208" customWidth="1"/>
    <col min="9" max="10" width="20" style="208" customWidth="1"/>
    <col min="11" max="11" width="1.6640625" style="208" customWidth="1"/>
    <col min="12" max="16384" width="9.33203125" style="208"/>
  </cols>
  <sheetData>
    <row r="1" spans="2:11" ht="37.5" customHeight="1"/>
    <row r="2" spans="2:11" ht="7.5" customHeight="1">
      <c r="B2" s="209"/>
      <c r="C2" s="210"/>
      <c r="D2" s="210"/>
      <c r="E2" s="210"/>
      <c r="F2" s="210"/>
      <c r="G2" s="210"/>
      <c r="H2" s="210"/>
      <c r="I2" s="210"/>
      <c r="J2" s="210"/>
      <c r="K2" s="211"/>
    </row>
    <row r="3" spans="2:11" s="214" customFormat="1" ht="45" customHeight="1">
      <c r="B3" s="212"/>
      <c r="C3" s="326" t="s">
        <v>609</v>
      </c>
      <c r="D3" s="326"/>
      <c r="E3" s="326"/>
      <c r="F3" s="326"/>
      <c r="G3" s="326"/>
      <c r="H3" s="326"/>
      <c r="I3" s="326"/>
      <c r="J3" s="326"/>
      <c r="K3" s="213"/>
    </row>
    <row r="4" spans="2:11" ht="25.5" customHeight="1">
      <c r="B4" s="215"/>
      <c r="C4" s="327" t="s">
        <v>610</v>
      </c>
      <c r="D4" s="327"/>
      <c r="E4" s="327"/>
      <c r="F4" s="327"/>
      <c r="G4" s="327"/>
      <c r="H4" s="327"/>
      <c r="I4" s="327"/>
      <c r="J4" s="327"/>
      <c r="K4" s="216"/>
    </row>
    <row r="5" spans="2:11" ht="5.25" customHeight="1">
      <c r="B5" s="215"/>
      <c r="C5" s="217"/>
      <c r="D5" s="217"/>
      <c r="E5" s="217"/>
      <c r="F5" s="217"/>
      <c r="G5" s="217"/>
      <c r="H5" s="217"/>
      <c r="I5" s="217"/>
      <c r="J5" s="217"/>
      <c r="K5" s="216"/>
    </row>
    <row r="6" spans="2:11" ht="15" customHeight="1">
      <c r="B6" s="215"/>
      <c r="C6" s="325" t="s">
        <v>611</v>
      </c>
      <c r="D6" s="325"/>
      <c r="E6" s="325"/>
      <c r="F6" s="325"/>
      <c r="G6" s="325"/>
      <c r="H6" s="325"/>
      <c r="I6" s="325"/>
      <c r="J6" s="325"/>
      <c r="K6" s="216"/>
    </row>
    <row r="7" spans="2:11" ht="15" customHeight="1">
      <c r="B7" s="218"/>
      <c r="C7" s="325" t="s">
        <v>612</v>
      </c>
      <c r="D7" s="325"/>
      <c r="E7" s="325"/>
      <c r="F7" s="325"/>
      <c r="G7" s="325"/>
      <c r="H7" s="325"/>
      <c r="I7" s="325"/>
      <c r="J7" s="325"/>
      <c r="K7" s="216"/>
    </row>
    <row r="8" spans="2:11" ht="12.75" customHeight="1">
      <c r="B8" s="218"/>
      <c r="C8" s="125"/>
      <c r="D8" s="125"/>
      <c r="E8" s="125"/>
      <c r="F8" s="125"/>
      <c r="G8" s="125"/>
      <c r="H8" s="125"/>
      <c r="I8" s="125"/>
      <c r="J8" s="125"/>
      <c r="K8" s="216"/>
    </row>
    <row r="9" spans="2:11" ht="15" customHeight="1">
      <c r="B9" s="218"/>
      <c r="C9" s="325" t="s">
        <v>613</v>
      </c>
      <c r="D9" s="325"/>
      <c r="E9" s="325"/>
      <c r="F9" s="325"/>
      <c r="G9" s="325"/>
      <c r="H9" s="325"/>
      <c r="I9" s="325"/>
      <c r="J9" s="325"/>
      <c r="K9" s="216"/>
    </row>
    <row r="10" spans="2:11" ht="15" customHeight="1">
      <c r="B10" s="218"/>
      <c r="C10" s="125"/>
      <c r="D10" s="325" t="s">
        <v>614</v>
      </c>
      <c r="E10" s="325"/>
      <c r="F10" s="325"/>
      <c r="G10" s="325"/>
      <c r="H10" s="325"/>
      <c r="I10" s="325"/>
      <c r="J10" s="325"/>
      <c r="K10" s="216"/>
    </row>
    <row r="11" spans="2:11" ht="15" customHeight="1">
      <c r="B11" s="218"/>
      <c r="C11" s="219"/>
      <c r="D11" s="325" t="s">
        <v>615</v>
      </c>
      <c r="E11" s="325"/>
      <c r="F11" s="325"/>
      <c r="G11" s="325"/>
      <c r="H11" s="325"/>
      <c r="I11" s="325"/>
      <c r="J11" s="325"/>
      <c r="K11" s="216"/>
    </row>
    <row r="12" spans="2:11" ht="12.75" customHeight="1">
      <c r="B12" s="218"/>
      <c r="C12" s="219"/>
      <c r="D12" s="219"/>
      <c r="E12" s="219"/>
      <c r="F12" s="219"/>
      <c r="G12" s="219"/>
      <c r="H12" s="219"/>
      <c r="I12" s="219"/>
      <c r="J12" s="219"/>
      <c r="K12" s="216"/>
    </row>
    <row r="13" spans="2:11" ht="15" customHeight="1">
      <c r="B13" s="218"/>
      <c r="C13" s="219"/>
      <c r="D13" s="325" t="s">
        <v>616</v>
      </c>
      <c r="E13" s="325"/>
      <c r="F13" s="325"/>
      <c r="G13" s="325"/>
      <c r="H13" s="325"/>
      <c r="I13" s="325"/>
      <c r="J13" s="325"/>
      <c r="K13" s="216"/>
    </row>
    <row r="14" spans="2:11" ht="15" customHeight="1">
      <c r="B14" s="218"/>
      <c r="C14" s="219"/>
      <c r="D14" s="325" t="s">
        <v>617</v>
      </c>
      <c r="E14" s="325"/>
      <c r="F14" s="325"/>
      <c r="G14" s="325"/>
      <c r="H14" s="325"/>
      <c r="I14" s="325"/>
      <c r="J14" s="325"/>
      <c r="K14" s="216"/>
    </row>
    <row r="15" spans="2:11" ht="15" customHeight="1">
      <c r="B15" s="218"/>
      <c r="C15" s="219"/>
      <c r="D15" s="325" t="s">
        <v>618</v>
      </c>
      <c r="E15" s="325"/>
      <c r="F15" s="325"/>
      <c r="G15" s="325"/>
      <c r="H15" s="325"/>
      <c r="I15" s="325"/>
      <c r="J15" s="325"/>
      <c r="K15" s="216"/>
    </row>
    <row r="16" spans="2:11" ht="15" customHeight="1">
      <c r="B16" s="218"/>
      <c r="C16" s="219"/>
      <c r="D16" s="219"/>
      <c r="E16" s="220" t="s">
        <v>871</v>
      </c>
      <c r="F16" s="325" t="s">
        <v>619</v>
      </c>
      <c r="G16" s="325"/>
      <c r="H16" s="325"/>
      <c r="I16" s="325"/>
      <c r="J16" s="325"/>
      <c r="K16" s="216"/>
    </row>
    <row r="17" spans="2:11" ht="15" customHeight="1">
      <c r="B17" s="218"/>
      <c r="C17" s="219"/>
      <c r="D17" s="219"/>
      <c r="E17" s="220" t="s">
        <v>620</v>
      </c>
      <c r="F17" s="325" t="s">
        <v>621</v>
      </c>
      <c r="G17" s="325"/>
      <c r="H17" s="325"/>
      <c r="I17" s="325"/>
      <c r="J17" s="325"/>
      <c r="K17" s="216"/>
    </row>
    <row r="18" spans="2:11" ht="15" customHeight="1">
      <c r="B18" s="218"/>
      <c r="C18" s="219"/>
      <c r="D18" s="219"/>
      <c r="E18" s="220" t="s">
        <v>622</v>
      </c>
      <c r="F18" s="325" t="s">
        <v>623</v>
      </c>
      <c r="G18" s="325"/>
      <c r="H18" s="325"/>
      <c r="I18" s="325"/>
      <c r="J18" s="325"/>
      <c r="K18" s="216"/>
    </row>
    <row r="19" spans="2:11" ht="15" customHeight="1">
      <c r="B19" s="218"/>
      <c r="C19" s="219"/>
      <c r="D19" s="219"/>
      <c r="E19" s="220" t="s">
        <v>624</v>
      </c>
      <c r="F19" s="325" t="s">
        <v>875</v>
      </c>
      <c r="G19" s="325"/>
      <c r="H19" s="325"/>
      <c r="I19" s="325"/>
      <c r="J19" s="325"/>
      <c r="K19" s="216"/>
    </row>
    <row r="20" spans="2:11" ht="15" customHeight="1">
      <c r="B20" s="218"/>
      <c r="C20" s="219"/>
      <c r="D20" s="219"/>
      <c r="E20" s="220" t="s">
        <v>625</v>
      </c>
      <c r="F20" s="325" t="s">
        <v>626</v>
      </c>
      <c r="G20" s="325"/>
      <c r="H20" s="325"/>
      <c r="I20" s="325"/>
      <c r="J20" s="325"/>
      <c r="K20" s="216"/>
    </row>
    <row r="21" spans="2:11" ht="15" customHeight="1">
      <c r="B21" s="218"/>
      <c r="C21" s="219"/>
      <c r="D21" s="219"/>
      <c r="E21" s="220" t="s">
        <v>627</v>
      </c>
      <c r="F21" s="325" t="s">
        <v>628</v>
      </c>
      <c r="G21" s="325"/>
      <c r="H21" s="325"/>
      <c r="I21" s="325"/>
      <c r="J21" s="325"/>
      <c r="K21" s="216"/>
    </row>
    <row r="22" spans="2:11" ht="12.75" customHeight="1">
      <c r="B22" s="218"/>
      <c r="C22" s="219"/>
      <c r="D22" s="219"/>
      <c r="E22" s="219"/>
      <c r="F22" s="219"/>
      <c r="G22" s="219"/>
      <c r="H22" s="219"/>
      <c r="I22" s="219"/>
      <c r="J22" s="219"/>
      <c r="K22" s="216"/>
    </row>
    <row r="23" spans="2:11" ht="15" customHeight="1">
      <c r="B23" s="218"/>
      <c r="C23" s="325" t="s">
        <v>629</v>
      </c>
      <c r="D23" s="325"/>
      <c r="E23" s="325"/>
      <c r="F23" s="325"/>
      <c r="G23" s="325"/>
      <c r="H23" s="325"/>
      <c r="I23" s="325"/>
      <c r="J23" s="325"/>
      <c r="K23" s="216"/>
    </row>
    <row r="24" spans="2:11" ht="15" customHeight="1">
      <c r="B24" s="218"/>
      <c r="C24" s="325" t="s">
        <v>630</v>
      </c>
      <c r="D24" s="325"/>
      <c r="E24" s="325"/>
      <c r="F24" s="325"/>
      <c r="G24" s="325"/>
      <c r="H24" s="325"/>
      <c r="I24" s="325"/>
      <c r="J24" s="325"/>
      <c r="K24" s="216"/>
    </row>
    <row r="25" spans="2:11" ht="15" customHeight="1">
      <c r="B25" s="218"/>
      <c r="C25" s="125"/>
      <c r="D25" s="325" t="s">
        <v>631</v>
      </c>
      <c r="E25" s="325"/>
      <c r="F25" s="325"/>
      <c r="G25" s="325"/>
      <c r="H25" s="325"/>
      <c r="I25" s="325"/>
      <c r="J25" s="325"/>
      <c r="K25" s="216"/>
    </row>
    <row r="26" spans="2:11" ht="15" customHeight="1">
      <c r="B26" s="218"/>
      <c r="C26" s="219"/>
      <c r="D26" s="325" t="s">
        <v>632</v>
      </c>
      <c r="E26" s="325"/>
      <c r="F26" s="325"/>
      <c r="G26" s="325"/>
      <c r="H26" s="325"/>
      <c r="I26" s="325"/>
      <c r="J26" s="325"/>
      <c r="K26" s="216"/>
    </row>
    <row r="27" spans="2:11" ht="12.75" customHeight="1">
      <c r="B27" s="218"/>
      <c r="C27" s="219"/>
      <c r="D27" s="219"/>
      <c r="E27" s="219"/>
      <c r="F27" s="219"/>
      <c r="G27" s="219"/>
      <c r="H27" s="219"/>
      <c r="I27" s="219"/>
      <c r="J27" s="219"/>
      <c r="K27" s="216"/>
    </row>
    <row r="28" spans="2:11" ht="15" customHeight="1">
      <c r="B28" s="218"/>
      <c r="C28" s="219"/>
      <c r="D28" s="325" t="s">
        <v>633</v>
      </c>
      <c r="E28" s="325"/>
      <c r="F28" s="325"/>
      <c r="G28" s="325"/>
      <c r="H28" s="325"/>
      <c r="I28" s="325"/>
      <c r="J28" s="325"/>
      <c r="K28" s="216"/>
    </row>
    <row r="29" spans="2:11" ht="15" customHeight="1">
      <c r="B29" s="218"/>
      <c r="C29" s="219"/>
      <c r="D29" s="325" t="s">
        <v>634</v>
      </c>
      <c r="E29" s="325"/>
      <c r="F29" s="325"/>
      <c r="G29" s="325"/>
      <c r="H29" s="325"/>
      <c r="I29" s="325"/>
      <c r="J29" s="325"/>
      <c r="K29" s="216"/>
    </row>
    <row r="30" spans="2:11" ht="12.75" customHeight="1">
      <c r="B30" s="218"/>
      <c r="C30" s="219"/>
      <c r="D30" s="219"/>
      <c r="E30" s="219"/>
      <c r="F30" s="219"/>
      <c r="G30" s="219"/>
      <c r="H30" s="219"/>
      <c r="I30" s="219"/>
      <c r="J30" s="219"/>
      <c r="K30" s="216"/>
    </row>
    <row r="31" spans="2:11" ht="15" customHeight="1">
      <c r="B31" s="218"/>
      <c r="C31" s="219"/>
      <c r="D31" s="325" t="s">
        <v>635</v>
      </c>
      <c r="E31" s="325"/>
      <c r="F31" s="325"/>
      <c r="G31" s="325"/>
      <c r="H31" s="325"/>
      <c r="I31" s="325"/>
      <c r="J31" s="325"/>
      <c r="K31" s="216"/>
    </row>
    <row r="32" spans="2:11" ht="15" customHeight="1">
      <c r="B32" s="218"/>
      <c r="C32" s="219"/>
      <c r="D32" s="325" t="s">
        <v>636</v>
      </c>
      <c r="E32" s="325"/>
      <c r="F32" s="325"/>
      <c r="G32" s="325"/>
      <c r="H32" s="325"/>
      <c r="I32" s="325"/>
      <c r="J32" s="325"/>
      <c r="K32" s="216"/>
    </row>
    <row r="33" spans="2:11" ht="15" customHeight="1">
      <c r="B33" s="218"/>
      <c r="C33" s="219"/>
      <c r="D33" s="325" t="s">
        <v>637</v>
      </c>
      <c r="E33" s="325"/>
      <c r="F33" s="325"/>
      <c r="G33" s="325"/>
      <c r="H33" s="325"/>
      <c r="I33" s="325"/>
      <c r="J33" s="325"/>
      <c r="K33" s="216"/>
    </row>
    <row r="34" spans="2:11" ht="15" customHeight="1">
      <c r="B34" s="218"/>
      <c r="C34" s="219"/>
      <c r="D34" s="125"/>
      <c r="E34" s="221" t="s">
        <v>913</v>
      </c>
      <c r="F34" s="125"/>
      <c r="G34" s="325" t="s">
        <v>638</v>
      </c>
      <c r="H34" s="325"/>
      <c r="I34" s="325"/>
      <c r="J34" s="325"/>
      <c r="K34" s="216"/>
    </row>
    <row r="35" spans="2:11" ht="30.75" customHeight="1">
      <c r="B35" s="218"/>
      <c r="C35" s="219"/>
      <c r="D35" s="125"/>
      <c r="E35" s="221" t="s">
        <v>639</v>
      </c>
      <c r="F35" s="125"/>
      <c r="G35" s="325" t="s">
        <v>640</v>
      </c>
      <c r="H35" s="325"/>
      <c r="I35" s="325"/>
      <c r="J35" s="325"/>
      <c r="K35" s="216"/>
    </row>
    <row r="36" spans="2:11" ht="15" customHeight="1">
      <c r="B36" s="218"/>
      <c r="C36" s="219"/>
      <c r="D36" s="125"/>
      <c r="E36" s="221" t="s">
        <v>846</v>
      </c>
      <c r="F36" s="125"/>
      <c r="G36" s="325" t="s">
        <v>641</v>
      </c>
      <c r="H36" s="325"/>
      <c r="I36" s="325"/>
      <c r="J36" s="325"/>
      <c r="K36" s="216"/>
    </row>
    <row r="37" spans="2:11" ht="15" customHeight="1">
      <c r="B37" s="218"/>
      <c r="C37" s="219"/>
      <c r="D37" s="125"/>
      <c r="E37" s="221" t="s">
        <v>914</v>
      </c>
      <c r="F37" s="125"/>
      <c r="G37" s="325" t="s">
        <v>642</v>
      </c>
      <c r="H37" s="325"/>
      <c r="I37" s="325"/>
      <c r="J37" s="325"/>
      <c r="K37" s="216"/>
    </row>
    <row r="38" spans="2:11" ht="15" customHeight="1">
      <c r="B38" s="218"/>
      <c r="C38" s="219"/>
      <c r="D38" s="125"/>
      <c r="E38" s="221" t="s">
        <v>915</v>
      </c>
      <c r="F38" s="125"/>
      <c r="G38" s="325" t="s">
        <v>643</v>
      </c>
      <c r="H38" s="325"/>
      <c r="I38" s="325"/>
      <c r="J38" s="325"/>
      <c r="K38" s="216"/>
    </row>
    <row r="39" spans="2:11" ht="15" customHeight="1">
      <c r="B39" s="218"/>
      <c r="C39" s="219"/>
      <c r="D39" s="125"/>
      <c r="E39" s="221" t="s">
        <v>916</v>
      </c>
      <c r="F39" s="125"/>
      <c r="G39" s="325" t="s">
        <v>644</v>
      </c>
      <c r="H39" s="325"/>
      <c r="I39" s="325"/>
      <c r="J39" s="325"/>
      <c r="K39" s="216"/>
    </row>
    <row r="40" spans="2:11" ht="15" customHeight="1">
      <c r="B40" s="218"/>
      <c r="C40" s="219"/>
      <c r="D40" s="125"/>
      <c r="E40" s="221" t="s">
        <v>645</v>
      </c>
      <c r="F40" s="125"/>
      <c r="G40" s="325" t="s">
        <v>646</v>
      </c>
      <c r="H40" s="325"/>
      <c r="I40" s="325"/>
      <c r="J40" s="325"/>
      <c r="K40" s="216"/>
    </row>
    <row r="41" spans="2:11" ht="15" customHeight="1">
      <c r="B41" s="218"/>
      <c r="C41" s="219"/>
      <c r="D41" s="125"/>
      <c r="E41" s="221"/>
      <c r="F41" s="125"/>
      <c r="G41" s="325" t="s">
        <v>647</v>
      </c>
      <c r="H41" s="325"/>
      <c r="I41" s="325"/>
      <c r="J41" s="325"/>
      <c r="K41" s="216"/>
    </row>
    <row r="42" spans="2:11" ht="15" customHeight="1">
      <c r="B42" s="218"/>
      <c r="C42" s="219"/>
      <c r="D42" s="125"/>
      <c r="E42" s="221" t="s">
        <v>648</v>
      </c>
      <c r="F42" s="125"/>
      <c r="G42" s="325" t="s">
        <v>649</v>
      </c>
      <c r="H42" s="325"/>
      <c r="I42" s="325"/>
      <c r="J42" s="325"/>
      <c r="K42" s="216"/>
    </row>
    <row r="43" spans="2:11" ht="15" customHeight="1">
      <c r="B43" s="218"/>
      <c r="C43" s="219"/>
      <c r="D43" s="125"/>
      <c r="E43" s="221" t="s">
        <v>918</v>
      </c>
      <c r="F43" s="125"/>
      <c r="G43" s="325" t="s">
        <v>650</v>
      </c>
      <c r="H43" s="325"/>
      <c r="I43" s="325"/>
      <c r="J43" s="325"/>
      <c r="K43" s="216"/>
    </row>
    <row r="44" spans="2:11" ht="12.75" customHeight="1">
      <c r="B44" s="218"/>
      <c r="C44" s="219"/>
      <c r="D44" s="125"/>
      <c r="E44" s="125"/>
      <c r="F44" s="125"/>
      <c r="G44" s="125"/>
      <c r="H44" s="125"/>
      <c r="I44" s="125"/>
      <c r="J44" s="125"/>
      <c r="K44" s="216"/>
    </row>
    <row r="45" spans="2:11" ht="15" customHeight="1">
      <c r="B45" s="218"/>
      <c r="C45" s="219"/>
      <c r="D45" s="325" t="s">
        <v>651</v>
      </c>
      <c r="E45" s="325"/>
      <c r="F45" s="325"/>
      <c r="G45" s="325"/>
      <c r="H45" s="325"/>
      <c r="I45" s="325"/>
      <c r="J45" s="325"/>
      <c r="K45" s="216"/>
    </row>
    <row r="46" spans="2:11" ht="15" customHeight="1">
      <c r="B46" s="218"/>
      <c r="C46" s="219"/>
      <c r="D46" s="219"/>
      <c r="E46" s="325" t="s">
        <v>652</v>
      </c>
      <c r="F46" s="325"/>
      <c r="G46" s="325"/>
      <c r="H46" s="325"/>
      <c r="I46" s="325"/>
      <c r="J46" s="325"/>
      <c r="K46" s="216"/>
    </row>
    <row r="47" spans="2:11" ht="15" customHeight="1">
      <c r="B47" s="218"/>
      <c r="C47" s="219"/>
      <c r="D47" s="219"/>
      <c r="E47" s="325" t="s">
        <v>653</v>
      </c>
      <c r="F47" s="325"/>
      <c r="G47" s="325"/>
      <c r="H47" s="325"/>
      <c r="I47" s="325"/>
      <c r="J47" s="325"/>
      <c r="K47" s="216"/>
    </row>
    <row r="48" spans="2:11" ht="15" customHeight="1">
      <c r="B48" s="218"/>
      <c r="C48" s="219"/>
      <c r="D48" s="219"/>
      <c r="E48" s="325" t="s">
        <v>654</v>
      </c>
      <c r="F48" s="325"/>
      <c r="G48" s="325"/>
      <c r="H48" s="325"/>
      <c r="I48" s="325"/>
      <c r="J48" s="325"/>
      <c r="K48" s="216"/>
    </row>
    <row r="49" spans="2:11" ht="15" customHeight="1">
      <c r="B49" s="218"/>
      <c r="C49" s="219"/>
      <c r="D49" s="325" t="s">
        <v>655</v>
      </c>
      <c r="E49" s="325"/>
      <c r="F49" s="325"/>
      <c r="G49" s="325"/>
      <c r="H49" s="325"/>
      <c r="I49" s="325"/>
      <c r="J49" s="325"/>
      <c r="K49" s="216"/>
    </row>
    <row r="50" spans="2:11" ht="25.5" customHeight="1">
      <c r="B50" s="215"/>
      <c r="C50" s="327" t="s">
        <v>656</v>
      </c>
      <c r="D50" s="327"/>
      <c r="E50" s="327"/>
      <c r="F50" s="327"/>
      <c r="G50" s="327"/>
      <c r="H50" s="327"/>
      <c r="I50" s="327"/>
      <c r="J50" s="327"/>
      <c r="K50" s="216"/>
    </row>
    <row r="51" spans="2:11" ht="5.25" customHeight="1">
      <c r="B51" s="215"/>
      <c r="C51" s="217"/>
      <c r="D51" s="217"/>
      <c r="E51" s="217"/>
      <c r="F51" s="217"/>
      <c r="G51" s="217"/>
      <c r="H51" s="217"/>
      <c r="I51" s="217"/>
      <c r="J51" s="217"/>
      <c r="K51" s="216"/>
    </row>
    <row r="52" spans="2:11" ht="15" customHeight="1">
      <c r="B52" s="215"/>
      <c r="C52" s="325" t="s">
        <v>657</v>
      </c>
      <c r="D52" s="325"/>
      <c r="E52" s="325"/>
      <c r="F52" s="325"/>
      <c r="G52" s="325"/>
      <c r="H52" s="325"/>
      <c r="I52" s="325"/>
      <c r="J52" s="325"/>
      <c r="K52" s="216"/>
    </row>
    <row r="53" spans="2:11" ht="15" customHeight="1">
      <c r="B53" s="215"/>
      <c r="C53" s="325" t="s">
        <v>658</v>
      </c>
      <c r="D53" s="325"/>
      <c r="E53" s="325"/>
      <c r="F53" s="325"/>
      <c r="G53" s="325"/>
      <c r="H53" s="325"/>
      <c r="I53" s="325"/>
      <c r="J53" s="325"/>
      <c r="K53" s="216"/>
    </row>
    <row r="54" spans="2:11" ht="12.75" customHeight="1">
      <c r="B54" s="215"/>
      <c r="C54" s="125"/>
      <c r="D54" s="125"/>
      <c r="E54" s="125"/>
      <c r="F54" s="125"/>
      <c r="G54" s="125"/>
      <c r="H54" s="125"/>
      <c r="I54" s="125"/>
      <c r="J54" s="125"/>
      <c r="K54" s="216"/>
    </row>
    <row r="55" spans="2:11" ht="15" customHeight="1">
      <c r="B55" s="215"/>
      <c r="C55" s="325" t="s">
        <v>659</v>
      </c>
      <c r="D55" s="325"/>
      <c r="E55" s="325"/>
      <c r="F55" s="325"/>
      <c r="G55" s="325"/>
      <c r="H55" s="325"/>
      <c r="I55" s="325"/>
      <c r="J55" s="325"/>
      <c r="K55" s="216"/>
    </row>
    <row r="56" spans="2:11" ht="15" customHeight="1">
      <c r="B56" s="215"/>
      <c r="C56" s="219"/>
      <c r="D56" s="325" t="s">
        <v>660</v>
      </c>
      <c r="E56" s="325"/>
      <c r="F56" s="325"/>
      <c r="G56" s="325"/>
      <c r="H56" s="325"/>
      <c r="I56" s="325"/>
      <c r="J56" s="325"/>
      <c r="K56" s="216"/>
    </row>
    <row r="57" spans="2:11" ht="15" customHeight="1">
      <c r="B57" s="215"/>
      <c r="C57" s="219"/>
      <c r="D57" s="325" t="s">
        <v>661</v>
      </c>
      <c r="E57" s="325"/>
      <c r="F57" s="325"/>
      <c r="G57" s="325"/>
      <c r="H57" s="325"/>
      <c r="I57" s="325"/>
      <c r="J57" s="325"/>
      <c r="K57" s="216"/>
    </row>
    <row r="58" spans="2:11" ht="15" customHeight="1">
      <c r="B58" s="215"/>
      <c r="C58" s="219"/>
      <c r="D58" s="325" t="s">
        <v>662</v>
      </c>
      <c r="E58" s="325"/>
      <c r="F58" s="325"/>
      <c r="G58" s="325"/>
      <c r="H58" s="325"/>
      <c r="I58" s="325"/>
      <c r="J58" s="325"/>
      <c r="K58" s="216"/>
    </row>
    <row r="59" spans="2:11" ht="15" customHeight="1">
      <c r="B59" s="215"/>
      <c r="C59" s="219"/>
      <c r="D59" s="325" t="s">
        <v>663</v>
      </c>
      <c r="E59" s="325"/>
      <c r="F59" s="325"/>
      <c r="G59" s="325"/>
      <c r="H59" s="325"/>
      <c r="I59" s="325"/>
      <c r="J59" s="325"/>
      <c r="K59" s="216"/>
    </row>
    <row r="60" spans="2:11" ht="15" customHeight="1">
      <c r="B60" s="215"/>
      <c r="C60" s="219"/>
      <c r="D60" s="330" t="s">
        <v>664</v>
      </c>
      <c r="E60" s="330"/>
      <c r="F60" s="330"/>
      <c r="G60" s="330"/>
      <c r="H60" s="330"/>
      <c r="I60" s="330"/>
      <c r="J60" s="330"/>
      <c r="K60" s="216"/>
    </row>
    <row r="61" spans="2:11" ht="15" customHeight="1">
      <c r="B61" s="215"/>
      <c r="C61" s="219"/>
      <c r="D61" s="325" t="s">
        <v>665</v>
      </c>
      <c r="E61" s="325"/>
      <c r="F61" s="325"/>
      <c r="G61" s="325"/>
      <c r="H61" s="325"/>
      <c r="I61" s="325"/>
      <c r="J61" s="325"/>
      <c r="K61" s="216"/>
    </row>
    <row r="62" spans="2:11" ht="12.75" customHeight="1">
      <c r="B62" s="215"/>
      <c r="C62" s="219"/>
      <c r="D62" s="219"/>
      <c r="E62" s="222"/>
      <c r="F62" s="219"/>
      <c r="G62" s="219"/>
      <c r="H62" s="219"/>
      <c r="I62" s="219"/>
      <c r="J62" s="219"/>
      <c r="K62" s="216"/>
    </row>
    <row r="63" spans="2:11" ht="15" customHeight="1">
      <c r="B63" s="215"/>
      <c r="C63" s="219"/>
      <c r="D63" s="325" t="s">
        <v>666</v>
      </c>
      <c r="E63" s="325"/>
      <c r="F63" s="325"/>
      <c r="G63" s="325"/>
      <c r="H63" s="325"/>
      <c r="I63" s="325"/>
      <c r="J63" s="325"/>
      <c r="K63" s="216"/>
    </row>
    <row r="64" spans="2:11" ht="15" customHeight="1">
      <c r="B64" s="215"/>
      <c r="C64" s="219"/>
      <c r="D64" s="330" t="s">
        <v>667</v>
      </c>
      <c r="E64" s="330"/>
      <c r="F64" s="330"/>
      <c r="G64" s="330"/>
      <c r="H64" s="330"/>
      <c r="I64" s="330"/>
      <c r="J64" s="330"/>
      <c r="K64" s="216"/>
    </row>
    <row r="65" spans="2:11" ht="15" customHeight="1">
      <c r="B65" s="215"/>
      <c r="C65" s="219"/>
      <c r="D65" s="325" t="s">
        <v>668</v>
      </c>
      <c r="E65" s="325"/>
      <c r="F65" s="325"/>
      <c r="G65" s="325"/>
      <c r="H65" s="325"/>
      <c r="I65" s="325"/>
      <c r="J65" s="325"/>
      <c r="K65" s="216"/>
    </row>
    <row r="66" spans="2:11" ht="15" customHeight="1">
      <c r="B66" s="215"/>
      <c r="C66" s="219"/>
      <c r="D66" s="325" t="s">
        <v>669</v>
      </c>
      <c r="E66" s="325"/>
      <c r="F66" s="325"/>
      <c r="G66" s="325"/>
      <c r="H66" s="325"/>
      <c r="I66" s="325"/>
      <c r="J66" s="325"/>
      <c r="K66" s="216"/>
    </row>
    <row r="67" spans="2:11" ht="15" customHeight="1">
      <c r="B67" s="215"/>
      <c r="C67" s="219"/>
      <c r="D67" s="325" t="s">
        <v>670</v>
      </c>
      <c r="E67" s="325"/>
      <c r="F67" s="325"/>
      <c r="G67" s="325"/>
      <c r="H67" s="325"/>
      <c r="I67" s="325"/>
      <c r="J67" s="325"/>
      <c r="K67" s="216"/>
    </row>
    <row r="68" spans="2:11" ht="15" customHeight="1">
      <c r="B68" s="215"/>
      <c r="C68" s="219"/>
      <c r="D68" s="325" t="s">
        <v>671</v>
      </c>
      <c r="E68" s="325"/>
      <c r="F68" s="325"/>
      <c r="G68" s="325"/>
      <c r="H68" s="325"/>
      <c r="I68" s="325"/>
      <c r="J68" s="325"/>
      <c r="K68" s="216"/>
    </row>
    <row r="69" spans="2:11" ht="12.75" customHeight="1">
      <c r="B69" s="223"/>
      <c r="C69" s="224"/>
      <c r="D69" s="224"/>
      <c r="E69" s="224"/>
      <c r="F69" s="224"/>
      <c r="G69" s="224"/>
      <c r="H69" s="224"/>
      <c r="I69" s="224"/>
      <c r="J69" s="224"/>
      <c r="K69" s="225"/>
    </row>
    <row r="70" spans="2:11" ht="18.75" customHeight="1">
      <c r="B70" s="226"/>
      <c r="C70" s="226"/>
      <c r="D70" s="226"/>
      <c r="E70" s="226"/>
      <c r="F70" s="226"/>
      <c r="G70" s="226"/>
      <c r="H70" s="226"/>
      <c r="I70" s="226"/>
      <c r="J70" s="226"/>
      <c r="K70" s="227"/>
    </row>
    <row r="71" spans="2:11" ht="18.75" customHeight="1">
      <c r="B71" s="227"/>
      <c r="C71" s="227"/>
      <c r="D71" s="227"/>
      <c r="E71" s="227"/>
      <c r="F71" s="227"/>
      <c r="G71" s="227"/>
      <c r="H71" s="227"/>
      <c r="I71" s="227"/>
      <c r="J71" s="227"/>
      <c r="K71" s="227"/>
    </row>
    <row r="72" spans="2:11" ht="7.5" customHeight="1">
      <c r="B72" s="228"/>
      <c r="C72" s="229"/>
      <c r="D72" s="229"/>
      <c r="E72" s="229"/>
      <c r="F72" s="229"/>
      <c r="G72" s="229"/>
      <c r="H72" s="229"/>
      <c r="I72" s="229"/>
      <c r="J72" s="229"/>
      <c r="K72" s="230"/>
    </row>
    <row r="73" spans="2:11" ht="45" customHeight="1">
      <c r="B73" s="231"/>
      <c r="C73" s="328" t="s">
        <v>608</v>
      </c>
      <c r="D73" s="328"/>
      <c r="E73" s="328"/>
      <c r="F73" s="328"/>
      <c r="G73" s="328"/>
      <c r="H73" s="328"/>
      <c r="I73" s="328"/>
      <c r="J73" s="328"/>
      <c r="K73" s="232"/>
    </row>
    <row r="74" spans="2:11" ht="17.25" customHeight="1">
      <c r="B74" s="231"/>
      <c r="C74" s="233" t="s">
        <v>672</v>
      </c>
      <c r="D74" s="233"/>
      <c r="E74" s="233"/>
      <c r="F74" s="233" t="s">
        <v>673</v>
      </c>
      <c r="G74" s="234"/>
      <c r="H74" s="233" t="s">
        <v>914</v>
      </c>
      <c r="I74" s="233" t="s">
        <v>850</v>
      </c>
      <c r="J74" s="233" t="s">
        <v>674</v>
      </c>
      <c r="K74" s="232"/>
    </row>
    <row r="75" spans="2:11" ht="17.25" customHeight="1">
      <c r="B75" s="231"/>
      <c r="C75" s="235" t="s">
        <v>675</v>
      </c>
      <c r="D75" s="235"/>
      <c r="E75" s="235"/>
      <c r="F75" s="236" t="s">
        <v>676</v>
      </c>
      <c r="G75" s="237"/>
      <c r="H75" s="235"/>
      <c r="I75" s="235"/>
      <c r="J75" s="235" t="s">
        <v>677</v>
      </c>
      <c r="K75" s="232"/>
    </row>
    <row r="76" spans="2:11" ht="5.25" customHeight="1">
      <c r="B76" s="231"/>
      <c r="C76" s="238"/>
      <c r="D76" s="238"/>
      <c r="E76" s="238"/>
      <c r="F76" s="238"/>
      <c r="G76" s="239"/>
      <c r="H76" s="238"/>
      <c r="I76" s="238"/>
      <c r="J76" s="238"/>
      <c r="K76" s="232"/>
    </row>
    <row r="77" spans="2:11" ht="15" customHeight="1">
      <c r="B77" s="231"/>
      <c r="C77" s="221" t="s">
        <v>846</v>
      </c>
      <c r="D77" s="238"/>
      <c r="E77" s="238"/>
      <c r="F77" s="240" t="s">
        <v>678</v>
      </c>
      <c r="G77" s="239"/>
      <c r="H77" s="221" t="s">
        <v>679</v>
      </c>
      <c r="I77" s="221" t="s">
        <v>680</v>
      </c>
      <c r="J77" s="221">
        <v>20</v>
      </c>
      <c r="K77" s="232"/>
    </row>
    <row r="78" spans="2:11" ht="15" customHeight="1">
      <c r="B78" s="231"/>
      <c r="C78" s="221" t="s">
        <v>681</v>
      </c>
      <c r="D78" s="221"/>
      <c r="E78" s="221"/>
      <c r="F78" s="240" t="s">
        <v>678</v>
      </c>
      <c r="G78" s="239"/>
      <c r="H78" s="221" t="s">
        <v>682</v>
      </c>
      <c r="I78" s="221" t="s">
        <v>680</v>
      </c>
      <c r="J78" s="221">
        <v>120</v>
      </c>
      <c r="K78" s="232"/>
    </row>
    <row r="79" spans="2:11" ht="15" customHeight="1">
      <c r="B79" s="241"/>
      <c r="C79" s="221" t="s">
        <v>683</v>
      </c>
      <c r="D79" s="221"/>
      <c r="E79" s="221"/>
      <c r="F79" s="240" t="s">
        <v>684</v>
      </c>
      <c r="G79" s="239"/>
      <c r="H79" s="221" t="s">
        <v>685</v>
      </c>
      <c r="I79" s="221" t="s">
        <v>680</v>
      </c>
      <c r="J79" s="221">
        <v>50</v>
      </c>
      <c r="K79" s="232"/>
    </row>
    <row r="80" spans="2:11" ht="15" customHeight="1">
      <c r="B80" s="241"/>
      <c r="C80" s="221" t="s">
        <v>686</v>
      </c>
      <c r="D80" s="221"/>
      <c r="E80" s="221"/>
      <c r="F80" s="240" t="s">
        <v>678</v>
      </c>
      <c r="G80" s="239"/>
      <c r="H80" s="221" t="s">
        <v>687</v>
      </c>
      <c r="I80" s="221" t="s">
        <v>688</v>
      </c>
      <c r="J80" s="221"/>
      <c r="K80" s="232"/>
    </row>
    <row r="81" spans="2:11" ht="15" customHeight="1">
      <c r="B81" s="241"/>
      <c r="C81" s="242" t="s">
        <v>689</v>
      </c>
      <c r="D81" s="242"/>
      <c r="E81" s="242"/>
      <c r="F81" s="243" t="s">
        <v>684</v>
      </c>
      <c r="G81" s="242"/>
      <c r="H81" s="242" t="s">
        <v>690</v>
      </c>
      <c r="I81" s="242" t="s">
        <v>680</v>
      </c>
      <c r="J81" s="242">
        <v>15</v>
      </c>
      <c r="K81" s="232"/>
    </row>
    <row r="82" spans="2:11" ht="15" customHeight="1">
      <c r="B82" s="241"/>
      <c r="C82" s="242" t="s">
        <v>691</v>
      </c>
      <c r="D82" s="242"/>
      <c r="E82" s="242"/>
      <c r="F82" s="243" t="s">
        <v>684</v>
      </c>
      <c r="G82" s="242"/>
      <c r="H82" s="242" t="s">
        <v>692</v>
      </c>
      <c r="I82" s="242" t="s">
        <v>680</v>
      </c>
      <c r="J82" s="242">
        <v>15</v>
      </c>
      <c r="K82" s="232"/>
    </row>
    <row r="83" spans="2:11" ht="15" customHeight="1">
      <c r="B83" s="241"/>
      <c r="C83" s="242" t="s">
        <v>693</v>
      </c>
      <c r="D83" s="242"/>
      <c r="E83" s="242"/>
      <c r="F83" s="243" t="s">
        <v>684</v>
      </c>
      <c r="G83" s="242"/>
      <c r="H83" s="242" t="s">
        <v>694</v>
      </c>
      <c r="I83" s="242" t="s">
        <v>680</v>
      </c>
      <c r="J83" s="242">
        <v>20</v>
      </c>
      <c r="K83" s="232"/>
    </row>
    <row r="84" spans="2:11" ht="15" customHeight="1">
      <c r="B84" s="241"/>
      <c r="C84" s="242" t="s">
        <v>695</v>
      </c>
      <c r="D84" s="242"/>
      <c r="E84" s="242"/>
      <c r="F84" s="243" t="s">
        <v>684</v>
      </c>
      <c r="G84" s="242"/>
      <c r="H84" s="242" t="s">
        <v>696</v>
      </c>
      <c r="I84" s="242" t="s">
        <v>680</v>
      </c>
      <c r="J84" s="242">
        <v>20</v>
      </c>
      <c r="K84" s="232"/>
    </row>
    <row r="85" spans="2:11" ht="15" customHeight="1">
      <c r="B85" s="241"/>
      <c r="C85" s="221" t="s">
        <v>697</v>
      </c>
      <c r="D85" s="221"/>
      <c r="E85" s="221"/>
      <c r="F85" s="240" t="s">
        <v>684</v>
      </c>
      <c r="G85" s="239"/>
      <c r="H85" s="221" t="s">
        <v>698</v>
      </c>
      <c r="I85" s="221" t="s">
        <v>680</v>
      </c>
      <c r="J85" s="221">
        <v>50</v>
      </c>
      <c r="K85" s="232"/>
    </row>
    <row r="86" spans="2:11" ht="15" customHeight="1">
      <c r="B86" s="241"/>
      <c r="C86" s="221" t="s">
        <v>699</v>
      </c>
      <c r="D86" s="221"/>
      <c r="E86" s="221"/>
      <c r="F86" s="240" t="s">
        <v>684</v>
      </c>
      <c r="G86" s="239"/>
      <c r="H86" s="221" t="s">
        <v>700</v>
      </c>
      <c r="I86" s="221" t="s">
        <v>680</v>
      </c>
      <c r="J86" s="221">
        <v>20</v>
      </c>
      <c r="K86" s="232"/>
    </row>
    <row r="87" spans="2:11" ht="15" customHeight="1">
      <c r="B87" s="241"/>
      <c r="C87" s="221" t="s">
        <v>701</v>
      </c>
      <c r="D87" s="221"/>
      <c r="E87" s="221"/>
      <c r="F87" s="240" t="s">
        <v>684</v>
      </c>
      <c r="G87" s="239"/>
      <c r="H87" s="221" t="s">
        <v>702</v>
      </c>
      <c r="I87" s="221" t="s">
        <v>680</v>
      </c>
      <c r="J87" s="221">
        <v>20</v>
      </c>
      <c r="K87" s="232"/>
    </row>
    <row r="88" spans="2:11" ht="15" customHeight="1">
      <c r="B88" s="241"/>
      <c r="C88" s="221" t="s">
        <v>703</v>
      </c>
      <c r="D88" s="221"/>
      <c r="E88" s="221"/>
      <c r="F88" s="240" t="s">
        <v>684</v>
      </c>
      <c r="G88" s="239"/>
      <c r="H88" s="221" t="s">
        <v>704</v>
      </c>
      <c r="I88" s="221" t="s">
        <v>680</v>
      </c>
      <c r="J88" s="221">
        <v>50</v>
      </c>
      <c r="K88" s="232"/>
    </row>
    <row r="89" spans="2:11" ht="15" customHeight="1">
      <c r="B89" s="241"/>
      <c r="C89" s="221" t="s">
        <v>705</v>
      </c>
      <c r="D89" s="221"/>
      <c r="E89" s="221"/>
      <c r="F89" s="240" t="s">
        <v>684</v>
      </c>
      <c r="G89" s="239"/>
      <c r="H89" s="221" t="s">
        <v>705</v>
      </c>
      <c r="I89" s="221" t="s">
        <v>680</v>
      </c>
      <c r="J89" s="221">
        <v>50</v>
      </c>
      <c r="K89" s="232"/>
    </row>
    <row r="90" spans="2:11" ht="15" customHeight="1">
      <c r="B90" s="241"/>
      <c r="C90" s="221" t="s">
        <v>919</v>
      </c>
      <c r="D90" s="221"/>
      <c r="E90" s="221"/>
      <c r="F90" s="240" t="s">
        <v>684</v>
      </c>
      <c r="G90" s="239"/>
      <c r="H90" s="221" t="s">
        <v>706</v>
      </c>
      <c r="I90" s="221" t="s">
        <v>680</v>
      </c>
      <c r="J90" s="221">
        <v>255</v>
      </c>
      <c r="K90" s="232"/>
    </row>
    <row r="91" spans="2:11" ht="15" customHeight="1">
      <c r="B91" s="241"/>
      <c r="C91" s="221" t="s">
        <v>707</v>
      </c>
      <c r="D91" s="221"/>
      <c r="E91" s="221"/>
      <c r="F91" s="240" t="s">
        <v>678</v>
      </c>
      <c r="G91" s="239"/>
      <c r="H91" s="221" t="s">
        <v>708</v>
      </c>
      <c r="I91" s="221" t="s">
        <v>709</v>
      </c>
      <c r="J91" s="221"/>
      <c r="K91" s="232"/>
    </row>
    <row r="92" spans="2:11" ht="15" customHeight="1">
      <c r="B92" s="241"/>
      <c r="C92" s="221" t="s">
        <v>710</v>
      </c>
      <c r="D92" s="221"/>
      <c r="E92" s="221"/>
      <c r="F92" s="240" t="s">
        <v>678</v>
      </c>
      <c r="G92" s="239"/>
      <c r="H92" s="221" t="s">
        <v>711</v>
      </c>
      <c r="I92" s="221" t="s">
        <v>712</v>
      </c>
      <c r="J92" s="221"/>
      <c r="K92" s="232"/>
    </row>
    <row r="93" spans="2:11" ht="15" customHeight="1">
      <c r="B93" s="241"/>
      <c r="C93" s="221" t="s">
        <v>713</v>
      </c>
      <c r="D93" s="221"/>
      <c r="E93" s="221"/>
      <c r="F93" s="240" t="s">
        <v>678</v>
      </c>
      <c r="G93" s="239"/>
      <c r="H93" s="221" t="s">
        <v>713</v>
      </c>
      <c r="I93" s="221" t="s">
        <v>712</v>
      </c>
      <c r="J93" s="221"/>
      <c r="K93" s="232"/>
    </row>
    <row r="94" spans="2:11" ht="15" customHeight="1">
      <c r="B94" s="241"/>
      <c r="C94" s="221" t="s">
        <v>831</v>
      </c>
      <c r="D94" s="221"/>
      <c r="E94" s="221"/>
      <c r="F94" s="240" t="s">
        <v>678</v>
      </c>
      <c r="G94" s="239"/>
      <c r="H94" s="221" t="s">
        <v>714</v>
      </c>
      <c r="I94" s="221" t="s">
        <v>712</v>
      </c>
      <c r="J94" s="221"/>
      <c r="K94" s="232"/>
    </row>
    <row r="95" spans="2:11" ht="15" customHeight="1">
      <c r="B95" s="241"/>
      <c r="C95" s="221" t="s">
        <v>841</v>
      </c>
      <c r="D95" s="221"/>
      <c r="E95" s="221"/>
      <c r="F95" s="240" t="s">
        <v>678</v>
      </c>
      <c r="G95" s="239"/>
      <c r="H95" s="221" t="s">
        <v>715</v>
      </c>
      <c r="I95" s="221" t="s">
        <v>712</v>
      </c>
      <c r="J95" s="221"/>
      <c r="K95" s="232"/>
    </row>
    <row r="96" spans="2:11" ht="15" customHeight="1">
      <c r="B96" s="244"/>
      <c r="C96" s="245"/>
      <c r="D96" s="245"/>
      <c r="E96" s="245"/>
      <c r="F96" s="245"/>
      <c r="G96" s="245"/>
      <c r="H96" s="245"/>
      <c r="I96" s="245"/>
      <c r="J96" s="245"/>
      <c r="K96" s="246"/>
    </row>
    <row r="97" spans="2:11" ht="18.75" customHeight="1">
      <c r="B97" s="247"/>
      <c r="C97" s="248"/>
      <c r="D97" s="248"/>
      <c r="E97" s="248"/>
      <c r="F97" s="248"/>
      <c r="G97" s="248"/>
      <c r="H97" s="248"/>
      <c r="I97" s="248"/>
      <c r="J97" s="248"/>
      <c r="K97" s="247"/>
    </row>
    <row r="98" spans="2:11" ht="18.75" customHeight="1">
      <c r="B98" s="227"/>
      <c r="C98" s="227"/>
      <c r="D98" s="227"/>
      <c r="E98" s="227"/>
      <c r="F98" s="227"/>
      <c r="G98" s="227"/>
      <c r="H98" s="227"/>
      <c r="I98" s="227"/>
      <c r="J98" s="227"/>
      <c r="K98" s="227"/>
    </row>
    <row r="99" spans="2:11" ht="7.5" customHeight="1">
      <c r="B99" s="228"/>
      <c r="C99" s="229"/>
      <c r="D99" s="229"/>
      <c r="E99" s="229"/>
      <c r="F99" s="229"/>
      <c r="G99" s="229"/>
      <c r="H99" s="229"/>
      <c r="I99" s="229"/>
      <c r="J99" s="229"/>
      <c r="K99" s="230"/>
    </row>
    <row r="100" spans="2:11" ht="45" customHeight="1">
      <c r="B100" s="231"/>
      <c r="C100" s="328" t="s">
        <v>716</v>
      </c>
      <c r="D100" s="328"/>
      <c r="E100" s="328"/>
      <c r="F100" s="328"/>
      <c r="G100" s="328"/>
      <c r="H100" s="328"/>
      <c r="I100" s="328"/>
      <c r="J100" s="328"/>
      <c r="K100" s="232"/>
    </row>
    <row r="101" spans="2:11" ht="17.25" customHeight="1">
      <c r="B101" s="231"/>
      <c r="C101" s="233" t="s">
        <v>672</v>
      </c>
      <c r="D101" s="233"/>
      <c r="E101" s="233"/>
      <c r="F101" s="233" t="s">
        <v>673</v>
      </c>
      <c r="G101" s="234"/>
      <c r="H101" s="233" t="s">
        <v>914</v>
      </c>
      <c r="I101" s="233" t="s">
        <v>850</v>
      </c>
      <c r="J101" s="233" t="s">
        <v>674</v>
      </c>
      <c r="K101" s="232"/>
    </row>
    <row r="102" spans="2:11" ht="17.25" customHeight="1">
      <c r="B102" s="231"/>
      <c r="C102" s="235" t="s">
        <v>675</v>
      </c>
      <c r="D102" s="235"/>
      <c r="E102" s="235"/>
      <c r="F102" s="236" t="s">
        <v>676</v>
      </c>
      <c r="G102" s="237"/>
      <c r="H102" s="235"/>
      <c r="I102" s="235"/>
      <c r="J102" s="235" t="s">
        <v>677</v>
      </c>
      <c r="K102" s="232"/>
    </row>
    <row r="103" spans="2:11" ht="5.25" customHeight="1">
      <c r="B103" s="231"/>
      <c r="C103" s="233"/>
      <c r="D103" s="233"/>
      <c r="E103" s="233"/>
      <c r="F103" s="233"/>
      <c r="G103" s="249"/>
      <c r="H103" s="233"/>
      <c r="I103" s="233"/>
      <c r="J103" s="233"/>
      <c r="K103" s="232"/>
    </row>
    <row r="104" spans="2:11" ht="15" customHeight="1">
      <c r="B104" s="231"/>
      <c r="C104" s="221" t="s">
        <v>846</v>
      </c>
      <c r="D104" s="238"/>
      <c r="E104" s="238"/>
      <c r="F104" s="240" t="s">
        <v>678</v>
      </c>
      <c r="G104" s="249"/>
      <c r="H104" s="221" t="s">
        <v>717</v>
      </c>
      <c r="I104" s="221" t="s">
        <v>680</v>
      </c>
      <c r="J104" s="221">
        <v>20</v>
      </c>
      <c r="K104" s="232"/>
    </row>
    <row r="105" spans="2:11" ht="15" customHeight="1">
      <c r="B105" s="231"/>
      <c r="C105" s="221" t="s">
        <v>681</v>
      </c>
      <c r="D105" s="221"/>
      <c r="E105" s="221"/>
      <c r="F105" s="240" t="s">
        <v>678</v>
      </c>
      <c r="G105" s="221"/>
      <c r="H105" s="221" t="s">
        <v>717</v>
      </c>
      <c r="I105" s="221" t="s">
        <v>680</v>
      </c>
      <c r="J105" s="221">
        <v>120</v>
      </c>
      <c r="K105" s="232"/>
    </row>
    <row r="106" spans="2:11" ht="15" customHeight="1">
      <c r="B106" s="241"/>
      <c r="C106" s="221" t="s">
        <v>683</v>
      </c>
      <c r="D106" s="221"/>
      <c r="E106" s="221"/>
      <c r="F106" s="240" t="s">
        <v>684</v>
      </c>
      <c r="G106" s="221"/>
      <c r="H106" s="221" t="s">
        <v>717</v>
      </c>
      <c r="I106" s="221" t="s">
        <v>680</v>
      </c>
      <c r="J106" s="221">
        <v>50</v>
      </c>
      <c r="K106" s="232"/>
    </row>
    <row r="107" spans="2:11" ht="15" customHeight="1">
      <c r="B107" s="241"/>
      <c r="C107" s="221" t="s">
        <v>686</v>
      </c>
      <c r="D107" s="221"/>
      <c r="E107" s="221"/>
      <c r="F107" s="240" t="s">
        <v>678</v>
      </c>
      <c r="G107" s="221"/>
      <c r="H107" s="221" t="s">
        <v>717</v>
      </c>
      <c r="I107" s="221" t="s">
        <v>688</v>
      </c>
      <c r="J107" s="221"/>
      <c r="K107" s="232"/>
    </row>
    <row r="108" spans="2:11" ht="15" customHeight="1">
      <c r="B108" s="241"/>
      <c r="C108" s="221" t="s">
        <v>697</v>
      </c>
      <c r="D108" s="221"/>
      <c r="E108" s="221"/>
      <c r="F108" s="240" t="s">
        <v>684</v>
      </c>
      <c r="G108" s="221"/>
      <c r="H108" s="221" t="s">
        <v>717</v>
      </c>
      <c r="I108" s="221" t="s">
        <v>680</v>
      </c>
      <c r="J108" s="221">
        <v>50</v>
      </c>
      <c r="K108" s="232"/>
    </row>
    <row r="109" spans="2:11" ht="15" customHeight="1">
      <c r="B109" s="241"/>
      <c r="C109" s="221" t="s">
        <v>705</v>
      </c>
      <c r="D109" s="221"/>
      <c r="E109" s="221"/>
      <c r="F109" s="240" t="s">
        <v>684</v>
      </c>
      <c r="G109" s="221"/>
      <c r="H109" s="221" t="s">
        <v>717</v>
      </c>
      <c r="I109" s="221" t="s">
        <v>680</v>
      </c>
      <c r="J109" s="221">
        <v>50</v>
      </c>
      <c r="K109" s="232"/>
    </row>
    <row r="110" spans="2:11" ht="15" customHeight="1">
      <c r="B110" s="241"/>
      <c r="C110" s="221" t="s">
        <v>703</v>
      </c>
      <c r="D110" s="221"/>
      <c r="E110" s="221"/>
      <c r="F110" s="240" t="s">
        <v>684</v>
      </c>
      <c r="G110" s="221"/>
      <c r="H110" s="221" t="s">
        <v>717</v>
      </c>
      <c r="I110" s="221" t="s">
        <v>680</v>
      </c>
      <c r="J110" s="221">
        <v>50</v>
      </c>
      <c r="K110" s="232"/>
    </row>
    <row r="111" spans="2:11" ht="15" customHeight="1">
      <c r="B111" s="241"/>
      <c r="C111" s="221" t="s">
        <v>846</v>
      </c>
      <c r="D111" s="221"/>
      <c r="E111" s="221"/>
      <c r="F111" s="240" t="s">
        <v>678</v>
      </c>
      <c r="G111" s="221"/>
      <c r="H111" s="221" t="s">
        <v>718</v>
      </c>
      <c r="I111" s="221" t="s">
        <v>680</v>
      </c>
      <c r="J111" s="221">
        <v>20</v>
      </c>
      <c r="K111" s="232"/>
    </row>
    <row r="112" spans="2:11" ht="15" customHeight="1">
      <c r="B112" s="241"/>
      <c r="C112" s="221" t="s">
        <v>719</v>
      </c>
      <c r="D112" s="221"/>
      <c r="E112" s="221"/>
      <c r="F112" s="240" t="s">
        <v>678</v>
      </c>
      <c r="G112" s="221"/>
      <c r="H112" s="221" t="s">
        <v>720</v>
      </c>
      <c r="I112" s="221" t="s">
        <v>680</v>
      </c>
      <c r="J112" s="221">
        <v>120</v>
      </c>
      <c r="K112" s="232"/>
    </row>
    <row r="113" spans="2:11" ht="15" customHeight="1">
      <c r="B113" s="241"/>
      <c r="C113" s="221" t="s">
        <v>831</v>
      </c>
      <c r="D113" s="221"/>
      <c r="E113" s="221"/>
      <c r="F113" s="240" t="s">
        <v>678</v>
      </c>
      <c r="G113" s="221"/>
      <c r="H113" s="221" t="s">
        <v>721</v>
      </c>
      <c r="I113" s="221" t="s">
        <v>712</v>
      </c>
      <c r="J113" s="221"/>
      <c r="K113" s="232"/>
    </row>
    <row r="114" spans="2:11" ht="15" customHeight="1">
      <c r="B114" s="241"/>
      <c r="C114" s="221" t="s">
        <v>841</v>
      </c>
      <c r="D114" s="221"/>
      <c r="E114" s="221"/>
      <c r="F114" s="240" t="s">
        <v>678</v>
      </c>
      <c r="G114" s="221"/>
      <c r="H114" s="221" t="s">
        <v>722</v>
      </c>
      <c r="I114" s="221" t="s">
        <v>712</v>
      </c>
      <c r="J114" s="221"/>
      <c r="K114" s="232"/>
    </row>
    <row r="115" spans="2:11" ht="15" customHeight="1">
      <c r="B115" s="241"/>
      <c r="C115" s="221" t="s">
        <v>850</v>
      </c>
      <c r="D115" s="221"/>
      <c r="E115" s="221"/>
      <c r="F115" s="240" t="s">
        <v>678</v>
      </c>
      <c r="G115" s="221"/>
      <c r="H115" s="221" t="s">
        <v>723</v>
      </c>
      <c r="I115" s="221" t="s">
        <v>724</v>
      </c>
      <c r="J115" s="221"/>
      <c r="K115" s="232"/>
    </row>
    <row r="116" spans="2:11" ht="15" customHeight="1">
      <c r="B116" s="244"/>
      <c r="C116" s="250"/>
      <c r="D116" s="250"/>
      <c r="E116" s="250"/>
      <c r="F116" s="250"/>
      <c r="G116" s="250"/>
      <c r="H116" s="250"/>
      <c r="I116" s="250"/>
      <c r="J116" s="250"/>
      <c r="K116" s="246"/>
    </row>
    <row r="117" spans="2:11" ht="18.75" customHeight="1">
      <c r="B117" s="251"/>
      <c r="C117" s="125"/>
      <c r="D117" s="125"/>
      <c r="E117" s="125"/>
      <c r="F117" s="252"/>
      <c r="G117" s="125"/>
      <c r="H117" s="125"/>
      <c r="I117" s="125"/>
      <c r="J117" s="125"/>
      <c r="K117" s="251"/>
    </row>
    <row r="118" spans="2:11" ht="18.75" customHeight="1">
      <c r="B118" s="227"/>
      <c r="C118" s="227"/>
      <c r="D118" s="227"/>
      <c r="E118" s="227"/>
      <c r="F118" s="227"/>
      <c r="G118" s="227"/>
      <c r="H118" s="227"/>
      <c r="I118" s="227"/>
      <c r="J118" s="227"/>
      <c r="K118" s="227"/>
    </row>
    <row r="119" spans="2:11" ht="7.5" customHeight="1">
      <c r="B119" s="253"/>
      <c r="C119" s="254"/>
      <c r="D119" s="254"/>
      <c r="E119" s="254"/>
      <c r="F119" s="254"/>
      <c r="G119" s="254"/>
      <c r="H119" s="254"/>
      <c r="I119" s="254"/>
      <c r="J119" s="254"/>
      <c r="K119" s="255"/>
    </row>
    <row r="120" spans="2:11" ht="45" customHeight="1">
      <c r="B120" s="256"/>
      <c r="C120" s="326" t="s">
        <v>725</v>
      </c>
      <c r="D120" s="326"/>
      <c r="E120" s="326"/>
      <c r="F120" s="326"/>
      <c r="G120" s="326"/>
      <c r="H120" s="326"/>
      <c r="I120" s="326"/>
      <c r="J120" s="326"/>
      <c r="K120" s="257"/>
    </row>
    <row r="121" spans="2:11" ht="17.25" customHeight="1">
      <c r="B121" s="258"/>
      <c r="C121" s="233" t="s">
        <v>672</v>
      </c>
      <c r="D121" s="233"/>
      <c r="E121" s="233"/>
      <c r="F121" s="233" t="s">
        <v>673</v>
      </c>
      <c r="G121" s="234"/>
      <c r="H121" s="233" t="s">
        <v>914</v>
      </c>
      <c r="I121" s="233" t="s">
        <v>850</v>
      </c>
      <c r="J121" s="233" t="s">
        <v>674</v>
      </c>
      <c r="K121" s="259"/>
    </row>
    <row r="122" spans="2:11" ht="17.25" customHeight="1">
      <c r="B122" s="258"/>
      <c r="C122" s="235" t="s">
        <v>675</v>
      </c>
      <c r="D122" s="235"/>
      <c r="E122" s="235"/>
      <c r="F122" s="236" t="s">
        <v>676</v>
      </c>
      <c r="G122" s="237"/>
      <c r="H122" s="235"/>
      <c r="I122" s="235"/>
      <c r="J122" s="235" t="s">
        <v>677</v>
      </c>
      <c r="K122" s="259"/>
    </row>
    <row r="123" spans="2:11" ht="5.25" customHeight="1">
      <c r="B123" s="260"/>
      <c r="C123" s="238"/>
      <c r="D123" s="238"/>
      <c r="E123" s="238"/>
      <c r="F123" s="238"/>
      <c r="G123" s="221"/>
      <c r="H123" s="238"/>
      <c r="I123" s="238"/>
      <c r="J123" s="238"/>
      <c r="K123" s="261"/>
    </row>
    <row r="124" spans="2:11" ht="15" customHeight="1">
      <c r="B124" s="260"/>
      <c r="C124" s="221" t="s">
        <v>681</v>
      </c>
      <c r="D124" s="238"/>
      <c r="E124" s="238"/>
      <c r="F124" s="240" t="s">
        <v>678</v>
      </c>
      <c r="G124" s="221"/>
      <c r="H124" s="221" t="s">
        <v>717</v>
      </c>
      <c r="I124" s="221" t="s">
        <v>680</v>
      </c>
      <c r="J124" s="221">
        <v>120</v>
      </c>
      <c r="K124" s="262"/>
    </row>
    <row r="125" spans="2:11" ht="15" customHeight="1">
      <c r="B125" s="260"/>
      <c r="C125" s="221" t="s">
        <v>726</v>
      </c>
      <c r="D125" s="221"/>
      <c r="E125" s="221"/>
      <c r="F125" s="240" t="s">
        <v>678</v>
      </c>
      <c r="G125" s="221"/>
      <c r="H125" s="221" t="s">
        <v>727</v>
      </c>
      <c r="I125" s="221" t="s">
        <v>680</v>
      </c>
      <c r="J125" s="221" t="s">
        <v>728</v>
      </c>
      <c r="K125" s="262"/>
    </row>
    <row r="126" spans="2:11" ht="15" customHeight="1">
      <c r="B126" s="260"/>
      <c r="C126" s="221" t="s">
        <v>627</v>
      </c>
      <c r="D126" s="221"/>
      <c r="E126" s="221"/>
      <c r="F126" s="240" t="s">
        <v>678</v>
      </c>
      <c r="G126" s="221"/>
      <c r="H126" s="221" t="s">
        <v>729</v>
      </c>
      <c r="I126" s="221" t="s">
        <v>680</v>
      </c>
      <c r="J126" s="221" t="s">
        <v>728</v>
      </c>
      <c r="K126" s="262"/>
    </row>
    <row r="127" spans="2:11" ht="15" customHeight="1">
      <c r="B127" s="260"/>
      <c r="C127" s="221" t="s">
        <v>689</v>
      </c>
      <c r="D127" s="221"/>
      <c r="E127" s="221"/>
      <c r="F127" s="240" t="s">
        <v>684</v>
      </c>
      <c r="G127" s="221"/>
      <c r="H127" s="221" t="s">
        <v>690</v>
      </c>
      <c r="I127" s="221" t="s">
        <v>680</v>
      </c>
      <c r="J127" s="221">
        <v>15</v>
      </c>
      <c r="K127" s="262"/>
    </row>
    <row r="128" spans="2:11" ht="15" customHeight="1">
      <c r="B128" s="260"/>
      <c r="C128" s="242" t="s">
        <v>691</v>
      </c>
      <c r="D128" s="242"/>
      <c r="E128" s="242"/>
      <c r="F128" s="243" t="s">
        <v>684</v>
      </c>
      <c r="G128" s="242"/>
      <c r="H128" s="242" t="s">
        <v>692</v>
      </c>
      <c r="I128" s="242" t="s">
        <v>680</v>
      </c>
      <c r="J128" s="242">
        <v>15</v>
      </c>
      <c r="K128" s="262"/>
    </row>
    <row r="129" spans="2:11" ht="15" customHeight="1">
      <c r="B129" s="260"/>
      <c r="C129" s="242" t="s">
        <v>693</v>
      </c>
      <c r="D129" s="242"/>
      <c r="E129" s="242"/>
      <c r="F129" s="243" t="s">
        <v>684</v>
      </c>
      <c r="G129" s="242"/>
      <c r="H129" s="242" t="s">
        <v>694</v>
      </c>
      <c r="I129" s="242" t="s">
        <v>680</v>
      </c>
      <c r="J129" s="242">
        <v>20</v>
      </c>
      <c r="K129" s="262"/>
    </row>
    <row r="130" spans="2:11" ht="15" customHeight="1">
      <c r="B130" s="260"/>
      <c r="C130" s="242" t="s">
        <v>695</v>
      </c>
      <c r="D130" s="242"/>
      <c r="E130" s="242"/>
      <c r="F130" s="243" t="s">
        <v>684</v>
      </c>
      <c r="G130" s="242"/>
      <c r="H130" s="242" t="s">
        <v>696</v>
      </c>
      <c r="I130" s="242" t="s">
        <v>680</v>
      </c>
      <c r="J130" s="242">
        <v>20</v>
      </c>
      <c r="K130" s="262"/>
    </row>
    <row r="131" spans="2:11" ht="15" customHeight="1">
      <c r="B131" s="260"/>
      <c r="C131" s="221" t="s">
        <v>683</v>
      </c>
      <c r="D131" s="221"/>
      <c r="E131" s="221"/>
      <c r="F131" s="240" t="s">
        <v>684</v>
      </c>
      <c r="G131" s="221"/>
      <c r="H131" s="221" t="s">
        <v>717</v>
      </c>
      <c r="I131" s="221" t="s">
        <v>680</v>
      </c>
      <c r="J131" s="221">
        <v>50</v>
      </c>
      <c r="K131" s="262"/>
    </row>
    <row r="132" spans="2:11" ht="15" customHeight="1">
      <c r="B132" s="260"/>
      <c r="C132" s="221" t="s">
        <v>697</v>
      </c>
      <c r="D132" s="221"/>
      <c r="E132" s="221"/>
      <c r="F132" s="240" t="s">
        <v>684</v>
      </c>
      <c r="G132" s="221"/>
      <c r="H132" s="221" t="s">
        <v>717</v>
      </c>
      <c r="I132" s="221" t="s">
        <v>680</v>
      </c>
      <c r="J132" s="221">
        <v>50</v>
      </c>
      <c r="K132" s="262"/>
    </row>
    <row r="133" spans="2:11" ht="15" customHeight="1">
      <c r="B133" s="260"/>
      <c r="C133" s="221" t="s">
        <v>703</v>
      </c>
      <c r="D133" s="221"/>
      <c r="E133" s="221"/>
      <c r="F133" s="240" t="s">
        <v>684</v>
      </c>
      <c r="G133" s="221"/>
      <c r="H133" s="221" t="s">
        <v>717</v>
      </c>
      <c r="I133" s="221" t="s">
        <v>680</v>
      </c>
      <c r="J133" s="221">
        <v>50</v>
      </c>
      <c r="K133" s="262"/>
    </row>
    <row r="134" spans="2:11" ht="15" customHeight="1">
      <c r="B134" s="260"/>
      <c r="C134" s="221" t="s">
        <v>705</v>
      </c>
      <c r="D134" s="221"/>
      <c r="E134" s="221"/>
      <c r="F134" s="240" t="s">
        <v>684</v>
      </c>
      <c r="G134" s="221"/>
      <c r="H134" s="221" t="s">
        <v>717</v>
      </c>
      <c r="I134" s="221" t="s">
        <v>680</v>
      </c>
      <c r="J134" s="221">
        <v>50</v>
      </c>
      <c r="K134" s="262"/>
    </row>
    <row r="135" spans="2:11" ht="15" customHeight="1">
      <c r="B135" s="260"/>
      <c r="C135" s="221" t="s">
        <v>919</v>
      </c>
      <c r="D135" s="221"/>
      <c r="E135" s="221"/>
      <c r="F135" s="240" t="s">
        <v>684</v>
      </c>
      <c r="G135" s="221"/>
      <c r="H135" s="221" t="s">
        <v>730</v>
      </c>
      <c r="I135" s="221" t="s">
        <v>680</v>
      </c>
      <c r="J135" s="221">
        <v>255</v>
      </c>
      <c r="K135" s="262"/>
    </row>
    <row r="136" spans="2:11" ht="15" customHeight="1">
      <c r="B136" s="260"/>
      <c r="C136" s="221" t="s">
        <v>707</v>
      </c>
      <c r="D136" s="221"/>
      <c r="E136" s="221"/>
      <c r="F136" s="240" t="s">
        <v>678</v>
      </c>
      <c r="G136" s="221"/>
      <c r="H136" s="221" t="s">
        <v>731</v>
      </c>
      <c r="I136" s="221" t="s">
        <v>709</v>
      </c>
      <c r="J136" s="221"/>
      <c r="K136" s="262"/>
    </row>
    <row r="137" spans="2:11" ht="15" customHeight="1">
      <c r="B137" s="260"/>
      <c r="C137" s="221" t="s">
        <v>710</v>
      </c>
      <c r="D137" s="221"/>
      <c r="E137" s="221"/>
      <c r="F137" s="240" t="s">
        <v>678</v>
      </c>
      <c r="G137" s="221"/>
      <c r="H137" s="221" t="s">
        <v>732</v>
      </c>
      <c r="I137" s="221" t="s">
        <v>712</v>
      </c>
      <c r="J137" s="221"/>
      <c r="K137" s="262"/>
    </row>
    <row r="138" spans="2:11" ht="15" customHeight="1">
      <c r="B138" s="260"/>
      <c r="C138" s="221" t="s">
        <v>713</v>
      </c>
      <c r="D138" s="221"/>
      <c r="E138" s="221"/>
      <c r="F138" s="240" t="s">
        <v>678</v>
      </c>
      <c r="G138" s="221"/>
      <c r="H138" s="221" t="s">
        <v>713</v>
      </c>
      <c r="I138" s="221" t="s">
        <v>712</v>
      </c>
      <c r="J138" s="221"/>
      <c r="K138" s="262"/>
    </row>
    <row r="139" spans="2:11" ht="15" customHeight="1">
      <c r="B139" s="260"/>
      <c r="C139" s="221" t="s">
        <v>831</v>
      </c>
      <c r="D139" s="221"/>
      <c r="E139" s="221"/>
      <c r="F139" s="240" t="s">
        <v>678</v>
      </c>
      <c r="G139" s="221"/>
      <c r="H139" s="221" t="s">
        <v>733</v>
      </c>
      <c r="I139" s="221" t="s">
        <v>712</v>
      </c>
      <c r="J139" s="221"/>
      <c r="K139" s="262"/>
    </row>
    <row r="140" spans="2:11" ht="15" customHeight="1">
      <c r="B140" s="260"/>
      <c r="C140" s="221" t="s">
        <v>734</v>
      </c>
      <c r="D140" s="221"/>
      <c r="E140" s="221"/>
      <c r="F140" s="240" t="s">
        <v>678</v>
      </c>
      <c r="G140" s="221"/>
      <c r="H140" s="221" t="s">
        <v>735</v>
      </c>
      <c r="I140" s="221" t="s">
        <v>712</v>
      </c>
      <c r="J140" s="221"/>
      <c r="K140" s="262"/>
    </row>
    <row r="141" spans="2:11" ht="15" customHeight="1">
      <c r="B141" s="263"/>
      <c r="C141" s="264"/>
      <c r="D141" s="264"/>
      <c r="E141" s="264"/>
      <c r="F141" s="264"/>
      <c r="G141" s="264"/>
      <c r="H141" s="264"/>
      <c r="I141" s="264"/>
      <c r="J141" s="264"/>
      <c r="K141" s="265"/>
    </row>
    <row r="142" spans="2:11" ht="18.75" customHeight="1">
      <c r="B142" s="125"/>
      <c r="C142" s="125"/>
      <c r="D142" s="125"/>
      <c r="E142" s="125"/>
      <c r="F142" s="252"/>
      <c r="G142" s="125"/>
      <c r="H142" s="125"/>
      <c r="I142" s="125"/>
      <c r="J142" s="125"/>
      <c r="K142" s="125"/>
    </row>
    <row r="143" spans="2:11" ht="18.75" customHeight="1">
      <c r="B143" s="227"/>
      <c r="C143" s="227"/>
      <c r="D143" s="227"/>
      <c r="E143" s="227"/>
      <c r="F143" s="227"/>
      <c r="G143" s="227"/>
      <c r="H143" s="227"/>
      <c r="I143" s="227"/>
      <c r="J143" s="227"/>
      <c r="K143" s="227"/>
    </row>
    <row r="144" spans="2:11" ht="7.5" customHeight="1">
      <c r="B144" s="228"/>
      <c r="C144" s="229"/>
      <c r="D144" s="229"/>
      <c r="E144" s="229"/>
      <c r="F144" s="229"/>
      <c r="G144" s="229"/>
      <c r="H144" s="229"/>
      <c r="I144" s="229"/>
      <c r="J144" s="229"/>
      <c r="K144" s="230"/>
    </row>
    <row r="145" spans="2:11" ht="45" customHeight="1">
      <c r="B145" s="231"/>
      <c r="C145" s="328" t="s">
        <v>736</v>
      </c>
      <c r="D145" s="328"/>
      <c r="E145" s="328"/>
      <c r="F145" s="328"/>
      <c r="G145" s="328"/>
      <c r="H145" s="328"/>
      <c r="I145" s="328"/>
      <c r="J145" s="328"/>
      <c r="K145" s="232"/>
    </row>
    <row r="146" spans="2:11" ht="17.25" customHeight="1">
      <c r="B146" s="231"/>
      <c r="C146" s="233" t="s">
        <v>672</v>
      </c>
      <c r="D146" s="233"/>
      <c r="E146" s="233"/>
      <c r="F146" s="233" t="s">
        <v>673</v>
      </c>
      <c r="G146" s="234"/>
      <c r="H146" s="233" t="s">
        <v>914</v>
      </c>
      <c r="I146" s="233" t="s">
        <v>850</v>
      </c>
      <c r="J146" s="233" t="s">
        <v>674</v>
      </c>
      <c r="K146" s="232"/>
    </row>
    <row r="147" spans="2:11" ht="17.25" customHeight="1">
      <c r="B147" s="231"/>
      <c r="C147" s="235" t="s">
        <v>675</v>
      </c>
      <c r="D147" s="235"/>
      <c r="E147" s="235"/>
      <c r="F147" s="236" t="s">
        <v>676</v>
      </c>
      <c r="G147" s="237"/>
      <c r="H147" s="235"/>
      <c r="I147" s="235"/>
      <c r="J147" s="235" t="s">
        <v>677</v>
      </c>
      <c r="K147" s="232"/>
    </row>
    <row r="148" spans="2:11" ht="5.25" customHeight="1">
      <c r="B148" s="241"/>
      <c r="C148" s="238"/>
      <c r="D148" s="238"/>
      <c r="E148" s="238"/>
      <c r="F148" s="238"/>
      <c r="G148" s="239"/>
      <c r="H148" s="238"/>
      <c r="I148" s="238"/>
      <c r="J148" s="238"/>
      <c r="K148" s="262"/>
    </row>
    <row r="149" spans="2:11" ht="15" customHeight="1">
      <c r="B149" s="241"/>
      <c r="C149" s="266" t="s">
        <v>681</v>
      </c>
      <c r="D149" s="221"/>
      <c r="E149" s="221"/>
      <c r="F149" s="267" t="s">
        <v>678</v>
      </c>
      <c r="G149" s="221"/>
      <c r="H149" s="266" t="s">
        <v>717</v>
      </c>
      <c r="I149" s="266" t="s">
        <v>680</v>
      </c>
      <c r="J149" s="266">
        <v>120</v>
      </c>
      <c r="K149" s="262"/>
    </row>
    <row r="150" spans="2:11" ht="15" customHeight="1">
      <c r="B150" s="241"/>
      <c r="C150" s="266" t="s">
        <v>726</v>
      </c>
      <c r="D150" s="221"/>
      <c r="E150" s="221"/>
      <c r="F150" s="267" t="s">
        <v>678</v>
      </c>
      <c r="G150" s="221"/>
      <c r="H150" s="266" t="s">
        <v>737</v>
      </c>
      <c r="I150" s="266" t="s">
        <v>680</v>
      </c>
      <c r="J150" s="266" t="s">
        <v>728</v>
      </c>
      <c r="K150" s="262"/>
    </row>
    <row r="151" spans="2:11" ht="15" customHeight="1">
      <c r="B151" s="241"/>
      <c r="C151" s="266" t="s">
        <v>627</v>
      </c>
      <c r="D151" s="221"/>
      <c r="E151" s="221"/>
      <c r="F151" s="267" t="s">
        <v>678</v>
      </c>
      <c r="G151" s="221"/>
      <c r="H151" s="266" t="s">
        <v>738</v>
      </c>
      <c r="I151" s="266" t="s">
        <v>680</v>
      </c>
      <c r="J151" s="266" t="s">
        <v>728</v>
      </c>
      <c r="K151" s="262"/>
    </row>
    <row r="152" spans="2:11" ht="15" customHeight="1">
      <c r="B152" s="241"/>
      <c r="C152" s="266" t="s">
        <v>683</v>
      </c>
      <c r="D152" s="221"/>
      <c r="E152" s="221"/>
      <c r="F152" s="267" t="s">
        <v>684</v>
      </c>
      <c r="G152" s="221"/>
      <c r="H152" s="266" t="s">
        <v>717</v>
      </c>
      <c r="I152" s="266" t="s">
        <v>680</v>
      </c>
      <c r="J152" s="266">
        <v>50</v>
      </c>
      <c r="K152" s="262"/>
    </row>
    <row r="153" spans="2:11" ht="15" customHeight="1">
      <c r="B153" s="241"/>
      <c r="C153" s="266" t="s">
        <v>686</v>
      </c>
      <c r="D153" s="221"/>
      <c r="E153" s="221"/>
      <c r="F153" s="267" t="s">
        <v>678</v>
      </c>
      <c r="G153" s="221"/>
      <c r="H153" s="266" t="s">
        <v>717</v>
      </c>
      <c r="I153" s="266" t="s">
        <v>688</v>
      </c>
      <c r="J153" s="266"/>
      <c r="K153" s="262"/>
    </row>
    <row r="154" spans="2:11" ht="15" customHeight="1">
      <c r="B154" s="241"/>
      <c r="C154" s="266" t="s">
        <v>697</v>
      </c>
      <c r="D154" s="221"/>
      <c r="E154" s="221"/>
      <c r="F154" s="267" t="s">
        <v>684</v>
      </c>
      <c r="G154" s="221"/>
      <c r="H154" s="266" t="s">
        <v>717</v>
      </c>
      <c r="I154" s="266" t="s">
        <v>680</v>
      </c>
      <c r="J154" s="266">
        <v>50</v>
      </c>
      <c r="K154" s="262"/>
    </row>
    <row r="155" spans="2:11" ht="15" customHeight="1">
      <c r="B155" s="241"/>
      <c r="C155" s="266" t="s">
        <v>705</v>
      </c>
      <c r="D155" s="221"/>
      <c r="E155" s="221"/>
      <c r="F155" s="267" t="s">
        <v>684</v>
      </c>
      <c r="G155" s="221"/>
      <c r="H155" s="266" t="s">
        <v>717</v>
      </c>
      <c r="I155" s="266" t="s">
        <v>680</v>
      </c>
      <c r="J155" s="266">
        <v>50</v>
      </c>
      <c r="K155" s="262"/>
    </row>
    <row r="156" spans="2:11" ht="15" customHeight="1">
      <c r="B156" s="241"/>
      <c r="C156" s="266" t="s">
        <v>703</v>
      </c>
      <c r="D156" s="221"/>
      <c r="E156" s="221"/>
      <c r="F156" s="267" t="s">
        <v>684</v>
      </c>
      <c r="G156" s="221"/>
      <c r="H156" s="266" t="s">
        <v>717</v>
      </c>
      <c r="I156" s="266" t="s">
        <v>680</v>
      </c>
      <c r="J156" s="266">
        <v>50</v>
      </c>
      <c r="K156" s="262"/>
    </row>
    <row r="157" spans="2:11" ht="15" customHeight="1">
      <c r="B157" s="241"/>
      <c r="C157" s="266" t="s">
        <v>882</v>
      </c>
      <c r="D157" s="221"/>
      <c r="E157" s="221"/>
      <c r="F157" s="267" t="s">
        <v>678</v>
      </c>
      <c r="G157" s="221"/>
      <c r="H157" s="266" t="s">
        <v>739</v>
      </c>
      <c r="I157" s="266" t="s">
        <v>680</v>
      </c>
      <c r="J157" s="266" t="s">
        <v>740</v>
      </c>
      <c r="K157" s="262"/>
    </row>
    <row r="158" spans="2:11" ht="15" customHeight="1">
      <c r="B158" s="241"/>
      <c r="C158" s="266" t="s">
        <v>741</v>
      </c>
      <c r="D158" s="221"/>
      <c r="E158" s="221"/>
      <c r="F158" s="267" t="s">
        <v>678</v>
      </c>
      <c r="G158" s="221"/>
      <c r="H158" s="266" t="s">
        <v>742</v>
      </c>
      <c r="I158" s="266" t="s">
        <v>712</v>
      </c>
      <c r="J158" s="266"/>
      <c r="K158" s="262"/>
    </row>
    <row r="159" spans="2:11" ht="15" customHeight="1">
      <c r="B159" s="268"/>
      <c r="C159" s="250"/>
      <c r="D159" s="250"/>
      <c r="E159" s="250"/>
      <c r="F159" s="250"/>
      <c r="G159" s="250"/>
      <c r="H159" s="250"/>
      <c r="I159" s="250"/>
      <c r="J159" s="250"/>
      <c r="K159" s="269"/>
    </row>
    <row r="160" spans="2:11" ht="18.75" customHeight="1">
      <c r="B160" s="125"/>
      <c r="C160" s="221"/>
      <c r="D160" s="221"/>
      <c r="E160" s="221"/>
      <c r="F160" s="240"/>
      <c r="G160" s="221"/>
      <c r="H160" s="221"/>
      <c r="I160" s="221"/>
      <c r="J160" s="221"/>
      <c r="K160" s="125"/>
    </row>
    <row r="161" spans="2:11" ht="18.75" customHeight="1">
      <c r="B161" s="227"/>
      <c r="C161" s="227"/>
      <c r="D161" s="227"/>
      <c r="E161" s="227"/>
      <c r="F161" s="227"/>
      <c r="G161" s="227"/>
      <c r="H161" s="227"/>
      <c r="I161" s="227"/>
      <c r="J161" s="227"/>
      <c r="K161" s="227"/>
    </row>
    <row r="162" spans="2:11" ht="7.5" customHeight="1">
      <c r="B162" s="209"/>
      <c r="C162" s="210"/>
      <c r="D162" s="210"/>
      <c r="E162" s="210"/>
      <c r="F162" s="210"/>
      <c r="G162" s="210"/>
      <c r="H162" s="210"/>
      <c r="I162" s="210"/>
      <c r="J162" s="210"/>
      <c r="K162" s="211"/>
    </row>
    <row r="163" spans="2:11" ht="45" customHeight="1">
      <c r="B163" s="212"/>
      <c r="C163" s="326" t="s">
        <v>743</v>
      </c>
      <c r="D163" s="326"/>
      <c r="E163" s="326"/>
      <c r="F163" s="326"/>
      <c r="G163" s="326"/>
      <c r="H163" s="326"/>
      <c r="I163" s="326"/>
      <c r="J163" s="326"/>
      <c r="K163" s="213"/>
    </row>
    <row r="164" spans="2:11" ht="17.25" customHeight="1">
      <c r="B164" s="212"/>
      <c r="C164" s="233" t="s">
        <v>672</v>
      </c>
      <c r="D164" s="233"/>
      <c r="E164" s="233"/>
      <c r="F164" s="233" t="s">
        <v>673</v>
      </c>
      <c r="G164" s="270"/>
      <c r="H164" s="271" t="s">
        <v>914</v>
      </c>
      <c r="I164" s="271" t="s">
        <v>850</v>
      </c>
      <c r="J164" s="233" t="s">
        <v>674</v>
      </c>
      <c r="K164" s="213"/>
    </row>
    <row r="165" spans="2:11" ht="17.25" customHeight="1">
      <c r="B165" s="215"/>
      <c r="C165" s="235" t="s">
        <v>675</v>
      </c>
      <c r="D165" s="235"/>
      <c r="E165" s="235"/>
      <c r="F165" s="236" t="s">
        <v>676</v>
      </c>
      <c r="G165" s="272"/>
      <c r="H165" s="273"/>
      <c r="I165" s="273"/>
      <c r="J165" s="235" t="s">
        <v>677</v>
      </c>
      <c r="K165" s="216"/>
    </row>
    <row r="166" spans="2:11" ht="5.25" customHeight="1">
      <c r="B166" s="241"/>
      <c r="C166" s="238"/>
      <c r="D166" s="238"/>
      <c r="E166" s="238"/>
      <c r="F166" s="238"/>
      <c r="G166" s="239"/>
      <c r="H166" s="238"/>
      <c r="I166" s="238"/>
      <c r="J166" s="238"/>
      <c r="K166" s="262"/>
    </row>
    <row r="167" spans="2:11" ht="15" customHeight="1">
      <c r="B167" s="241"/>
      <c r="C167" s="221" t="s">
        <v>681</v>
      </c>
      <c r="D167" s="221"/>
      <c r="E167" s="221"/>
      <c r="F167" s="240" t="s">
        <v>678</v>
      </c>
      <c r="G167" s="221"/>
      <c r="H167" s="221" t="s">
        <v>717</v>
      </c>
      <c r="I167" s="221" t="s">
        <v>680</v>
      </c>
      <c r="J167" s="221">
        <v>120</v>
      </c>
      <c r="K167" s="262"/>
    </row>
    <row r="168" spans="2:11" ht="15" customHeight="1">
      <c r="B168" s="241"/>
      <c r="C168" s="221" t="s">
        <v>726</v>
      </c>
      <c r="D168" s="221"/>
      <c r="E168" s="221"/>
      <c r="F168" s="240" t="s">
        <v>678</v>
      </c>
      <c r="G168" s="221"/>
      <c r="H168" s="221" t="s">
        <v>727</v>
      </c>
      <c r="I168" s="221" t="s">
        <v>680</v>
      </c>
      <c r="J168" s="221" t="s">
        <v>728</v>
      </c>
      <c r="K168" s="262"/>
    </row>
    <row r="169" spans="2:11" ht="15" customHeight="1">
      <c r="B169" s="241"/>
      <c r="C169" s="221" t="s">
        <v>627</v>
      </c>
      <c r="D169" s="221"/>
      <c r="E169" s="221"/>
      <c r="F169" s="240" t="s">
        <v>678</v>
      </c>
      <c r="G169" s="221"/>
      <c r="H169" s="221" t="s">
        <v>744</v>
      </c>
      <c r="I169" s="221" t="s">
        <v>680</v>
      </c>
      <c r="J169" s="221" t="s">
        <v>728</v>
      </c>
      <c r="K169" s="262"/>
    </row>
    <row r="170" spans="2:11" ht="15" customHeight="1">
      <c r="B170" s="241"/>
      <c r="C170" s="221" t="s">
        <v>683</v>
      </c>
      <c r="D170" s="221"/>
      <c r="E170" s="221"/>
      <c r="F170" s="240" t="s">
        <v>684</v>
      </c>
      <c r="G170" s="221"/>
      <c r="H170" s="221" t="s">
        <v>744</v>
      </c>
      <c r="I170" s="221" t="s">
        <v>680</v>
      </c>
      <c r="J170" s="221">
        <v>50</v>
      </c>
      <c r="K170" s="262"/>
    </row>
    <row r="171" spans="2:11" ht="15" customHeight="1">
      <c r="B171" s="241"/>
      <c r="C171" s="221" t="s">
        <v>686</v>
      </c>
      <c r="D171" s="221"/>
      <c r="E171" s="221"/>
      <c r="F171" s="240" t="s">
        <v>678</v>
      </c>
      <c r="G171" s="221"/>
      <c r="H171" s="221" t="s">
        <v>744</v>
      </c>
      <c r="I171" s="221" t="s">
        <v>688</v>
      </c>
      <c r="J171" s="221"/>
      <c r="K171" s="262"/>
    </row>
    <row r="172" spans="2:11" ht="15" customHeight="1">
      <c r="B172" s="241"/>
      <c r="C172" s="221" t="s">
        <v>697</v>
      </c>
      <c r="D172" s="221"/>
      <c r="E172" s="221"/>
      <c r="F172" s="240" t="s">
        <v>684</v>
      </c>
      <c r="G172" s="221"/>
      <c r="H172" s="221" t="s">
        <v>744</v>
      </c>
      <c r="I172" s="221" t="s">
        <v>680</v>
      </c>
      <c r="J172" s="221">
        <v>50</v>
      </c>
      <c r="K172" s="262"/>
    </row>
    <row r="173" spans="2:11" ht="15" customHeight="1">
      <c r="B173" s="241"/>
      <c r="C173" s="221" t="s">
        <v>705</v>
      </c>
      <c r="D173" s="221"/>
      <c r="E173" s="221"/>
      <c r="F173" s="240" t="s">
        <v>684</v>
      </c>
      <c r="G173" s="221"/>
      <c r="H173" s="221" t="s">
        <v>744</v>
      </c>
      <c r="I173" s="221" t="s">
        <v>680</v>
      </c>
      <c r="J173" s="221">
        <v>50</v>
      </c>
      <c r="K173" s="262"/>
    </row>
    <row r="174" spans="2:11" ht="15" customHeight="1">
      <c r="B174" s="241"/>
      <c r="C174" s="221" t="s">
        <v>703</v>
      </c>
      <c r="D174" s="221"/>
      <c r="E174" s="221"/>
      <c r="F174" s="240" t="s">
        <v>684</v>
      </c>
      <c r="G174" s="221"/>
      <c r="H174" s="221" t="s">
        <v>744</v>
      </c>
      <c r="I174" s="221" t="s">
        <v>680</v>
      </c>
      <c r="J174" s="221">
        <v>50</v>
      </c>
      <c r="K174" s="262"/>
    </row>
    <row r="175" spans="2:11" ht="15" customHeight="1">
      <c r="B175" s="241"/>
      <c r="C175" s="221" t="s">
        <v>913</v>
      </c>
      <c r="D175" s="221"/>
      <c r="E175" s="221"/>
      <c r="F175" s="240" t="s">
        <v>678</v>
      </c>
      <c r="G175" s="221"/>
      <c r="H175" s="221" t="s">
        <v>745</v>
      </c>
      <c r="I175" s="221" t="s">
        <v>746</v>
      </c>
      <c r="J175" s="221"/>
      <c r="K175" s="262"/>
    </row>
    <row r="176" spans="2:11" ht="15" customHeight="1">
      <c r="B176" s="241"/>
      <c r="C176" s="221" t="s">
        <v>850</v>
      </c>
      <c r="D176" s="221"/>
      <c r="E176" s="221"/>
      <c r="F176" s="240" t="s">
        <v>678</v>
      </c>
      <c r="G176" s="221"/>
      <c r="H176" s="221" t="s">
        <v>747</v>
      </c>
      <c r="I176" s="221" t="s">
        <v>748</v>
      </c>
      <c r="J176" s="221">
        <v>1</v>
      </c>
      <c r="K176" s="262"/>
    </row>
    <row r="177" spans="2:11" ht="15" customHeight="1">
      <c r="B177" s="241"/>
      <c r="C177" s="221" t="s">
        <v>846</v>
      </c>
      <c r="D177" s="221"/>
      <c r="E177" s="221"/>
      <c r="F177" s="240" t="s">
        <v>678</v>
      </c>
      <c r="G177" s="221"/>
      <c r="H177" s="221" t="s">
        <v>749</v>
      </c>
      <c r="I177" s="221" t="s">
        <v>680</v>
      </c>
      <c r="J177" s="221">
        <v>20</v>
      </c>
      <c r="K177" s="262"/>
    </row>
    <row r="178" spans="2:11" ht="15" customHeight="1">
      <c r="B178" s="241"/>
      <c r="C178" s="221" t="s">
        <v>914</v>
      </c>
      <c r="D178" s="221"/>
      <c r="E178" s="221"/>
      <c r="F178" s="240" t="s">
        <v>678</v>
      </c>
      <c r="G178" s="221"/>
      <c r="H178" s="221" t="s">
        <v>750</v>
      </c>
      <c r="I178" s="221" t="s">
        <v>680</v>
      </c>
      <c r="J178" s="221">
        <v>255</v>
      </c>
      <c r="K178" s="262"/>
    </row>
    <row r="179" spans="2:11" ht="15" customHeight="1">
      <c r="B179" s="241"/>
      <c r="C179" s="221" t="s">
        <v>915</v>
      </c>
      <c r="D179" s="221"/>
      <c r="E179" s="221"/>
      <c r="F179" s="240" t="s">
        <v>678</v>
      </c>
      <c r="G179" s="221"/>
      <c r="H179" s="221" t="s">
        <v>643</v>
      </c>
      <c r="I179" s="221" t="s">
        <v>680</v>
      </c>
      <c r="J179" s="221">
        <v>10</v>
      </c>
      <c r="K179" s="262"/>
    </row>
    <row r="180" spans="2:11" ht="15" customHeight="1">
      <c r="B180" s="241"/>
      <c r="C180" s="221" t="s">
        <v>916</v>
      </c>
      <c r="D180" s="221"/>
      <c r="E180" s="221"/>
      <c r="F180" s="240" t="s">
        <v>678</v>
      </c>
      <c r="G180" s="221"/>
      <c r="H180" s="221" t="s">
        <v>751</v>
      </c>
      <c r="I180" s="221" t="s">
        <v>712</v>
      </c>
      <c r="J180" s="221"/>
      <c r="K180" s="262"/>
    </row>
    <row r="181" spans="2:11" ht="15" customHeight="1">
      <c r="B181" s="241"/>
      <c r="C181" s="221" t="s">
        <v>752</v>
      </c>
      <c r="D181" s="221"/>
      <c r="E181" s="221"/>
      <c r="F181" s="240" t="s">
        <v>678</v>
      </c>
      <c r="G181" s="221"/>
      <c r="H181" s="221" t="s">
        <v>753</v>
      </c>
      <c r="I181" s="221" t="s">
        <v>712</v>
      </c>
      <c r="J181" s="221"/>
      <c r="K181" s="262"/>
    </row>
    <row r="182" spans="2:11" ht="15" customHeight="1">
      <c r="B182" s="241"/>
      <c r="C182" s="221" t="s">
        <v>741</v>
      </c>
      <c r="D182" s="221"/>
      <c r="E182" s="221"/>
      <c r="F182" s="240" t="s">
        <v>678</v>
      </c>
      <c r="G182" s="221"/>
      <c r="H182" s="221" t="s">
        <v>754</v>
      </c>
      <c r="I182" s="221" t="s">
        <v>712</v>
      </c>
      <c r="J182" s="221"/>
      <c r="K182" s="262"/>
    </row>
    <row r="183" spans="2:11" ht="15" customHeight="1">
      <c r="B183" s="241"/>
      <c r="C183" s="221" t="s">
        <v>918</v>
      </c>
      <c r="D183" s="221"/>
      <c r="E183" s="221"/>
      <c r="F183" s="240" t="s">
        <v>684</v>
      </c>
      <c r="G183" s="221"/>
      <c r="H183" s="221" t="s">
        <v>755</v>
      </c>
      <c r="I183" s="221" t="s">
        <v>680</v>
      </c>
      <c r="J183" s="221">
        <v>50</v>
      </c>
      <c r="K183" s="262"/>
    </row>
    <row r="184" spans="2:11" ht="15" customHeight="1">
      <c r="B184" s="241"/>
      <c r="C184" s="221" t="s">
        <v>756</v>
      </c>
      <c r="D184" s="221"/>
      <c r="E184" s="221"/>
      <c r="F184" s="240" t="s">
        <v>684</v>
      </c>
      <c r="G184" s="221"/>
      <c r="H184" s="221" t="s">
        <v>757</v>
      </c>
      <c r="I184" s="221" t="s">
        <v>758</v>
      </c>
      <c r="J184" s="221"/>
      <c r="K184" s="262"/>
    </row>
    <row r="185" spans="2:11" ht="15" customHeight="1">
      <c r="B185" s="241"/>
      <c r="C185" s="221" t="s">
        <v>759</v>
      </c>
      <c r="D185" s="221"/>
      <c r="E185" s="221"/>
      <c r="F185" s="240" t="s">
        <v>684</v>
      </c>
      <c r="G185" s="221"/>
      <c r="H185" s="221" t="s">
        <v>760</v>
      </c>
      <c r="I185" s="221" t="s">
        <v>758</v>
      </c>
      <c r="J185" s="221"/>
      <c r="K185" s="262"/>
    </row>
    <row r="186" spans="2:11" ht="15" customHeight="1">
      <c r="B186" s="241"/>
      <c r="C186" s="221" t="s">
        <v>761</v>
      </c>
      <c r="D186" s="221"/>
      <c r="E186" s="221"/>
      <c r="F186" s="240" t="s">
        <v>684</v>
      </c>
      <c r="G186" s="221"/>
      <c r="H186" s="221" t="s">
        <v>762</v>
      </c>
      <c r="I186" s="221" t="s">
        <v>758</v>
      </c>
      <c r="J186" s="221"/>
      <c r="K186" s="262"/>
    </row>
    <row r="187" spans="2:11" ht="15" customHeight="1">
      <c r="B187" s="241"/>
      <c r="C187" s="274" t="s">
        <v>763</v>
      </c>
      <c r="D187" s="221"/>
      <c r="E187" s="221"/>
      <c r="F187" s="240" t="s">
        <v>684</v>
      </c>
      <c r="G187" s="221"/>
      <c r="H187" s="221" t="s">
        <v>764</v>
      </c>
      <c r="I187" s="221" t="s">
        <v>765</v>
      </c>
      <c r="J187" s="275" t="s">
        <v>766</v>
      </c>
      <c r="K187" s="262"/>
    </row>
    <row r="188" spans="2:11" ht="15" customHeight="1">
      <c r="B188" s="241"/>
      <c r="C188" s="226" t="s">
        <v>835</v>
      </c>
      <c r="D188" s="221"/>
      <c r="E188" s="221"/>
      <c r="F188" s="240" t="s">
        <v>678</v>
      </c>
      <c r="G188" s="221"/>
      <c r="H188" s="125" t="s">
        <v>767</v>
      </c>
      <c r="I188" s="221" t="s">
        <v>768</v>
      </c>
      <c r="J188" s="221"/>
      <c r="K188" s="262"/>
    </row>
    <row r="189" spans="2:11" ht="15" customHeight="1">
      <c r="B189" s="241"/>
      <c r="C189" s="226" t="s">
        <v>769</v>
      </c>
      <c r="D189" s="221"/>
      <c r="E189" s="221"/>
      <c r="F189" s="240" t="s">
        <v>678</v>
      </c>
      <c r="G189" s="221"/>
      <c r="H189" s="221" t="s">
        <v>770</v>
      </c>
      <c r="I189" s="221" t="s">
        <v>712</v>
      </c>
      <c r="J189" s="221"/>
      <c r="K189" s="262"/>
    </row>
    <row r="190" spans="2:11" ht="15" customHeight="1">
      <c r="B190" s="241"/>
      <c r="C190" s="226" t="s">
        <v>771</v>
      </c>
      <c r="D190" s="221"/>
      <c r="E190" s="221"/>
      <c r="F190" s="240" t="s">
        <v>678</v>
      </c>
      <c r="G190" s="221"/>
      <c r="H190" s="221" t="s">
        <v>772</v>
      </c>
      <c r="I190" s="221" t="s">
        <v>712</v>
      </c>
      <c r="J190" s="221"/>
      <c r="K190" s="262"/>
    </row>
    <row r="191" spans="2:11" ht="15" customHeight="1">
      <c r="B191" s="241"/>
      <c r="C191" s="226" t="s">
        <v>773</v>
      </c>
      <c r="D191" s="221"/>
      <c r="E191" s="221"/>
      <c r="F191" s="240" t="s">
        <v>684</v>
      </c>
      <c r="G191" s="221"/>
      <c r="H191" s="221" t="s">
        <v>774</v>
      </c>
      <c r="I191" s="221" t="s">
        <v>712</v>
      </c>
      <c r="J191" s="221"/>
      <c r="K191" s="262"/>
    </row>
    <row r="192" spans="2:11" ht="15" customHeight="1">
      <c r="B192" s="268"/>
      <c r="C192" s="276"/>
      <c r="D192" s="250"/>
      <c r="E192" s="250"/>
      <c r="F192" s="250"/>
      <c r="G192" s="250"/>
      <c r="H192" s="250"/>
      <c r="I192" s="250"/>
      <c r="J192" s="250"/>
      <c r="K192" s="269"/>
    </row>
    <row r="193" spans="2:11" ht="18.75" customHeight="1">
      <c r="B193" s="125"/>
      <c r="C193" s="221"/>
      <c r="D193" s="221"/>
      <c r="E193" s="221"/>
      <c r="F193" s="240"/>
      <c r="G193" s="221"/>
      <c r="H193" s="221"/>
      <c r="I193" s="221"/>
      <c r="J193" s="221"/>
      <c r="K193" s="125"/>
    </row>
    <row r="194" spans="2:11" ht="18.75" customHeight="1">
      <c r="B194" s="125"/>
      <c r="C194" s="221"/>
      <c r="D194" s="221"/>
      <c r="E194" s="221"/>
      <c r="F194" s="240"/>
      <c r="G194" s="221"/>
      <c r="H194" s="221"/>
      <c r="I194" s="221"/>
      <c r="J194" s="221"/>
      <c r="K194" s="125"/>
    </row>
    <row r="195" spans="2:11" ht="18.75" customHeight="1">
      <c r="B195" s="227"/>
      <c r="C195" s="227"/>
      <c r="D195" s="227"/>
      <c r="E195" s="227"/>
      <c r="F195" s="227"/>
      <c r="G195" s="227"/>
      <c r="H195" s="227"/>
      <c r="I195" s="227"/>
      <c r="J195" s="227"/>
      <c r="K195" s="227"/>
    </row>
    <row r="196" spans="2:11">
      <c r="B196" s="209"/>
      <c r="C196" s="210"/>
      <c r="D196" s="210"/>
      <c r="E196" s="210"/>
      <c r="F196" s="210"/>
      <c r="G196" s="210"/>
      <c r="H196" s="210"/>
      <c r="I196" s="210"/>
      <c r="J196" s="210"/>
      <c r="K196" s="211"/>
    </row>
    <row r="197" spans="2:11" ht="21">
      <c r="B197" s="212"/>
      <c r="C197" s="326" t="s">
        <v>775</v>
      </c>
      <c r="D197" s="326"/>
      <c r="E197" s="326"/>
      <c r="F197" s="326"/>
      <c r="G197" s="326"/>
      <c r="H197" s="326"/>
      <c r="I197" s="326"/>
      <c r="J197" s="326"/>
      <c r="K197" s="213"/>
    </row>
    <row r="198" spans="2:11" ht="25.5" customHeight="1">
      <c r="B198" s="212"/>
      <c r="C198" s="277" t="s">
        <v>776</v>
      </c>
      <c r="D198" s="277"/>
      <c r="E198" s="277"/>
      <c r="F198" s="277" t="s">
        <v>777</v>
      </c>
      <c r="G198" s="278"/>
      <c r="H198" s="331" t="s">
        <v>778</v>
      </c>
      <c r="I198" s="331"/>
      <c r="J198" s="331"/>
      <c r="K198" s="213"/>
    </row>
    <row r="199" spans="2:11" ht="5.25" customHeight="1">
      <c r="B199" s="241"/>
      <c r="C199" s="238"/>
      <c r="D199" s="238"/>
      <c r="E199" s="238"/>
      <c r="F199" s="238"/>
      <c r="G199" s="221"/>
      <c r="H199" s="238"/>
      <c r="I199" s="238"/>
      <c r="J199" s="238"/>
      <c r="K199" s="262"/>
    </row>
    <row r="200" spans="2:11" ht="15" customHeight="1">
      <c r="B200" s="241"/>
      <c r="C200" s="221" t="s">
        <v>768</v>
      </c>
      <c r="D200" s="221"/>
      <c r="E200" s="221"/>
      <c r="F200" s="240" t="s">
        <v>836</v>
      </c>
      <c r="G200" s="221"/>
      <c r="H200" s="329" t="s">
        <v>779</v>
      </c>
      <c r="I200" s="329"/>
      <c r="J200" s="329"/>
      <c r="K200" s="262"/>
    </row>
    <row r="201" spans="2:11" ht="15" customHeight="1">
      <c r="B201" s="241"/>
      <c r="C201" s="247"/>
      <c r="D201" s="221"/>
      <c r="E201" s="221"/>
      <c r="F201" s="240" t="s">
        <v>837</v>
      </c>
      <c r="G201" s="221"/>
      <c r="H201" s="329" t="s">
        <v>780</v>
      </c>
      <c r="I201" s="329"/>
      <c r="J201" s="329"/>
      <c r="K201" s="262"/>
    </row>
    <row r="202" spans="2:11" ht="15" customHeight="1">
      <c r="B202" s="241"/>
      <c r="C202" s="247"/>
      <c r="D202" s="221"/>
      <c r="E202" s="221"/>
      <c r="F202" s="240" t="s">
        <v>840</v>
      </c>
      <c r="G202" s="221"/>
      <c r="H202" s="329" t="s">
        <v>781</v>
      </c>
      <c r="I202" s="329"/>
      <c r="J202" s="329"/>
      <c r="K202" s="262"/>
    </row>
    <row r="203" spans="2:11" ht="15" customHeight="1">
      <c r="B203" s="241"/>
      <c r="C203" s="221"/>
      <c r="D203" s="221"/>
      <c r="E203" s="221"/>
      <c r="F203" s="240" t="s">
        <v>838</v>
      </c>
      <c r="G203" s="221"/>
      <c r="H203" s="329" t="s">
        <v>782</v>
      </c>
      <c r="I203" s="329"/>
      <c r="J203" s="329"/>
      <c r="K203" s="262"/>
    </row>
    <row r="204" spans="2:11" ht="15" customHeight="1">
      <c r="B204" s="241"/>
      <c r="C204" s="221"/>
      <c r="D204" s="221"/>
      <c r="E204" s="221"/>
      <c r="F204" s="240" t="s">
        <v>839</v>
      </c>
      <c r="G204" s="221"/>
      <c r="H204" s="329" t="s">
        <v>783</v>
      </c>
      <c r="I204" s="329"/>
      <c r="J204" s="329"/>
      <c r="K204" s="262"/>
    </row>
    <row r="205" spans="2:11" ht="15" customHeight="1">
      <c r="B205" s="241"/>
      <c r="C205" s="221"/>
      <c r="D205" s="221"/>
      <c r="E205" s="221"/>
      <c r="F205" s="240"/>
      <c r="G205" s="221"/>
      <c r="H205" s="221"/>
      <c r="I205" s="221"/>
      <c r="J205" s="221"/>
      <c r="K205" s="262"/>
    </row>
    <row r="206" spans="2:11" ht="15" customHeight="1">
      <c r="B206" s="241"/>
      <c r="C206" s="221" t="s">
        <v>724</v>
      </c>
      <c r="D206" s="221"/>
      <c r="E206" s="221"/>
      <c r="F206" s="240" t="s">
        <v>871</v>
      </c>
      <c r="G206" s="221"/>
      <c r="H206" s="329" t="s">
        <v>784</v>
      </c>
      <c r="I206" s="329"/>
      <c r="J206" s="329"/>
      <c r="K206" s="262"/>
    </row>
    <row r="207" spans="2:11" ht="15" customHeight="1">
      <c r="B207" s="241"/>
      <c r="C207" s="247"/>
      <c r="D207" s="221"/>
      <c r="E207" s="221"/>
      <c r="F207" s="240" t="s">
        <v>622</v>
      </c>
      <c r="G207" s="221"/>
      <c r="H207" s="329" t="s">
        <v>623</v>
      </c>
      <c r="I207" s="329"/>
      <c r="J207" s="329"/>
      <c r="K207" s="262"/>
    </row>
    <row r="208" spans="2:11" ht="15" customHeight="1">
      <c r="B208" s="241"/>
      <c r="C208" s="221"/>
      <c r="D208" s="221"/>
      <c r="E208" s="221"/>
      <c r="F208" s="240" t="s">
        <v>620</v>
      </c>
      <c r="G208" s="221"/>
      <c r="H208" s="329" t="s">
        <v>785</v>
      </c>
      <c r="I208" s="329"/>
      <c r="J208" s="329"/>
      <c r="K208" s="262"/>
    </row>
    <row r="209" spans="2:11" ht="15" customHeight="1">
      <c r="B209" s="279"/>
      <c r="C209" s="247"/>
      <c r="D209" s="247"/>
      <c r="E209" s="247"/>
      <c r="F209" s="240" t="s">
        <v>624</v>
      </c>
      <c r="G209" s="226"/>
      <c r="H209" s="332" t="s">
        <v>875</v>
      </c>
      <c r="I209" s="332"/>
      <c r="J209" s="332"/>
      <c r="K209" s="280"/>
    </row>
    <row r="210" spans="2:11" ht="15" customHeight="1">
      <c r="B210" s="279"/>
      <c r="C210" s="247"/>
      <c r="D210" s="247"/>
      <c r="E210" s="247"/>
      <c r="F210" s="240" t="s">
        <v>625</v>
      </c>
      <c r="G210" s="226"/>
      <c r="H210" s="332" t="s">
        <v>786</v>
      </c>
      <c r="I210" s="332"/>
      <c r="J210" s="332"/>
      <c r="K210" s="280"/>
    </row>
    <row r="211" spans="2:11" ht="15" customHeight="1">
      <c r="B211" s="279"/>
      <c r="C211" s="247"/>
      <c r="D211" s="247"/>
      <c r="E211" s="247"/>
      <c r="F211" s="281"/>
      <c r="G211" s="226"/>
      <c r="H211" s="282"/>
      <c r="I211" s="282"/>
      <c r="J211" s="282"/>
      <c r="K211" s="280"/>
    </row>
    <row r="212" spans="2:11" ht="15" customHeight="1">
      <c r="B212" s="279"/>
      <c r="C212" s="221" t="s">
        <v>748</v>
      </c>
      <c r="D212" s="247"/>
      <c r="E212" s="247"/>
      <c r="F212" s="240">
        <v>1</v>
      </c>
      <c r="G212" s="226"/>
      <c r="H212" s="332" t="s">
        <v>787</v>
      </c>
      <c r="I212" s="332"/>
      <c r="J212" s="332"/>
      <c r="K212" s="280"/>
    </row>
    <row r="213" spans="2:11" ht="15" customHeight="1">
      <c r="B213" s="279"/>
      <c r="C213" s="247"/>
      <c r="D213" s="247"/>
      <c r="E213" s="247"/>
      <c r="F213" s="240">
        <v>2</v>
      </c>
      <c r="G213" s="226"/>
      <c r="H213" s="332" t="s">
        <v>788</v>
      </c>
      <c r="I213" s="332"/>
      <c r="J213" s="332"/>
      <c r="K213" s="280"/>
    </row>
    <row r="214" spans="2:11" ht="15" customHeight="1">
      <c r="B214" s="279"/>
      <c r="C214" s="247"/>
      <c r="D214" s="247"/>
      <c r="E214" s="247"/>
      <c r="F214" s="240">
        <v>3</v>
      </c>
      <c r="G214" s="226"/>
      <c r="H214" s="332" t="s">
        <v>789</v>
      </c>
      <c r="I214" s="332"/>
      <c r="J214" s="332"/>
      <c r="K214" s="280"/>
    </row>
    <row r="215" spans="2:11" ht="15" customHeight="1">
      <c r="B215" s="279"/>
      <c r="C215" s="247"/>
      <c r="D215" s="247"/>
      <c r="E215" s="247"/>
      <c r="F215" s="240">
        <v>4</v>
      </c>
      <c r="G215" s="226"/>
      <c r="H215" s="332" t="s">
        <v>790</v>
      </c>
      <c r="I215" s="332"/>
      <c r="J215" s="332"/>
      <c r="K215" s="280"/>
    </row>
    <row r="216" spans="2:11" ht="12.75" customHeight="1">
      <c r="B216" s="283"/>
      <c r="C216" s="284"/>
      <c r="D216" s="284"/>
      <c r="E216" s="284"/>
      <c r="F216" s="284"/>
      <c r="G216" s="284"/>
      <c r="H216" s="284"/>
      <c r="I216" s="284"/>
      <c r="J216" s="284"/>
      <c r="K216" s="285"/>
    </row>
  </sheetData>
  <mergeCells count="77">
    <mergeCell ref="H207:J207"/>
    <mergeCell ref="H208:J208"/>
    <mergeCell ref="H215:J215"/>
    <mergeCell ref="H210:J210"/>
    <mergeCell ref="H212:J212"/>
    <mergeCell ref="H213:J213"/>
    <mergeCell ref="H214:J214"/>
    <mergeCell ref="H209:J209"/>
    <mergeCell ref="H203:J203"/>
    <mergeCell ref="H204:J204"/>
    <mergeCell ref="H206:J206"/>
    <mergeCell ref="C145:J145"/>
    <mergeCell ref="D60:J60"/>
    <mergeCell ref="D61:J61"/>
    <mergeCell ref="D63:J63"/>
    <mergeCell ref="D64:J64"/>
    <mergeCell ref="C120:J120"/>
    <mergeCell ref="D65:J65"/>
    <mergeCell ref="C163:J163"/>
    <mergeCell ref="C197:J197"/>
    <mergeCell ref="H198:J198"/>
    <mergeCell ref="H200:J200"/>
    <mergeCell ref="H201:J201"/>
    <mergeCell ref="H202:J202"/>
    <mergeCell ref="C53:J53"/>
    <mergeCell ref="C55:J55"/>
    <mergeCell ref="G42:J42"/>
    <mergeCell ref="G43:J43"/>
    <mergeCell ref="D45:J45"/>
    <mergeCell ref="E46:J46"/>
    <mergeCell ref="E47:J47"/>
    <mergeCell ref="C73:J73"/>
    <mergeCell ref="C100:J100"/>
    <mergeCell ref="D56:J56"/>
    <mergeCell ref="D57:J57"/>
    <mergeCell ref="D58:J58"/>
    <mergeCell ref="D59:J59"/>
    <mergeCell ref="D66:J66"/>
    <mergeCell ref="D67:J67"/>
    <mergeCell ref="D68:J68"/>
    <mergeCell ref="G40:J40"/>
    <mergeCell ref="G41:J41"/>
    <mergeCell ref="C50:J50"/>
    <mergeCell ref="C52:J52"/>
    <mergeCell ref="E48:J48"/>
    <mergeCell ref="D49:J49"/>
    <mergeCell ref="G39:J39"/>
    <mergeCell ref="D15:J15"/>
    <mergeCell ref="F16:J16"/>
    <mergeCell ref="F17:J17"/>
    <mergeCell ref="G36:J36"/>
    <mergeCell ref="D26:J26"/>
    <mergeCell ref="D28:J28"/>
    <mergeCell ref="D13:J13"/>
    <mergeCell ref="D14:J14"/>
    <mergeCell ref="D33:J33"/>
    <mergeCell ref="G34:J34"/>
    <mergeCell ref="G35:J35"/>
    <mergeCell ref="G37:J37"/>
    <mergeCell ref="G38:J38"/>
    <mergeCell ref="D32:J32"/>
    <mergeCell ref="F18:J18"/>
    <mergeCell ref="F19:J19"/>
    <mergeCell ref="F20:J20"/>
    <mergeCell ref="F21:J21"/>
    <mergeCell ref="C23:J23"/>
    <mergeCell ref="D29:J29"/>
    <mergeCell ref="D31:J31"/>
    <mergeCell ref="C24:J24"/>
    <mergeCell ref="D25:J25"/>
    <mergeCell ref="D10:J10"/>
    <mergeCell ref="D11:J11"/>
    <mergeCell ref="C3:J3"/>
    <mergeCell ref="C4:J4"/>
    <mergeCell ref="C6:J6"/>
    <mergeCell ref="C7:J7"/>
    <mergeCell ref="C9:J9"/>
  </mergeCells>
  <phoneticPr fontId="47" type="noConversion"/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Stavební práce a ost...</vt:lpstr>
      <vt:lpstr>02 - Vedlejší a ostatní n...</vt:lpstr>
      <vt:lpstr>Pokyny pro vyplnění</vt:lpstr>
      <vt:lpstr>'01 - Stavební práce a ost...'!Názvy_tisku</vt:lpstr>
      <vt:lpstr>'02 - Vedlejší a ostatní n...'!Názvy_tisku</vt:lpstr>
      <vt:lpstr>'Rekapitulace stavby'!Názvy_tisku</vt:lpstr>
      <vt:lpstr>'01 - Stavební práce a ost...'!Oblast_tisku</vt:lpstr>
      <vt:lpstr>'02 - Vedlejší a ostatní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DESKTOP\Petr</dc:creator>
  <cp:lastModifiedBy>w0321str</cp:lastModifiedBy>
  <cp:lastPrinted>2017-12-04T07:25:58Z</cp:lastPrinted>
  <dcterms:created xsi:type="dcterms:W3CDTF">2017-11-14T07:25:07Z</dcterms:created>
  <dcterms:modified xsi:type="dcterms:W3CDTF">2018-05-10T05:13:31Z</dcterms:modified>
</cp:coreProperties>
</file>