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1-Akce\2021\ÚMOb_Jih_úpravy_5NP(Gřundělová)\"/>
    </mc:Choice>
  </mc:AlternateContent>
  <xr:revisionPtr revIDLastSave="0" documentId="13_ncr:1_{5A9CDFD0-71CE-4178-A491-1BB3C1B3D902}" xr6:coauthVersionLast="47" xr6:coauthVersionMax="47" xr10:uidLastSave="{00000000-0000-0000-0000-000000000000}"/>
  <bookViews>
    <workbookView xWindow="-120" yWindow="-120" windowWidth="29040" windowHeight="15990" activeTab="4" xr2:uid="{CF5DA358-6D3F-48A2-9B28-C69E8C2B1D26}"/>
  </bookViews>
  <sheets>
    <sheet name="SOUHRNNÝ LIST STAVBY" sheetId="1" r:id="rId1"/>
    <sheet name="REKAPITULACE OBJEKTŮ STAVBY" sheetId="2" r:id="rId2"/>
    <sheet name="KRYCÍ LIST" sheetId="3" r:id="rId3"/>
    <sheet name="REKAPITULACE" sheetId="4" r:id="rId4"/>
    <sheet name="ROZPOČE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  <c r="E25" i="1"/>
  <c r="E16" i="1"/>
  <c r="H38" i="3"/>
  <c r="M8" i="3"/>
  <c r="K120" i="5"/>
  <c r="I120" i="5"/>
  <c r="G120" i="5"/>
  <c r="K119" i="5"/>
  <c r="I119" i="5"/>
  <c r="G119" i="5"/>
  <c r="K118" i="5"/>
  <c r="K121" i="5" s="1"/>
  <c r="I118" i="5"/>
  <c r="I121" i="5" s="1"/>
  <c r="G118" i="5"/>
  <c r="G121" i="5" s="1"/>
  <c r="K115" i="5"/>
  <c r="I115" i="5"/>
  <c r="G115" i="5"/>
  <c r="K114" i="5"/>
  <c r="I114" i="5"/>
  <c r="G114" i="5"/>
  <c r="K113" i="5"/>
  <c r="I113" i="5"/>
  <c r="G113" i="5"/>
  <c r="K112" i="5"/>
  <c r="I112" i="5"/>
  <c r="G112" i="5"/>
  <c r="K111" i="5"/>
  <c r="I111" i="5"/>
  <c r="G111" i="5"/>
  <c r="K110" i="5"/>
  <c r="I110" i="5"/>
  <c r="G110" i="5"/>
  <c r="K109" i="5"/>
  <c r="I109" i="5"/>
  <c r="G109" i="5"/>
  <c r="K108" i="5"/>
  <c r="I108" i="5"/>
  <c r="G108" i="5"/>
  <c r="K107" i="5"/>
  <c r="I107" i="5"/>
  <c r="G107" i="5"/>
  <c r="K106" i="5"/>
  <c r="I106" i="5"/>
  <c r="G106" i="5"/>
  <c r="K105" i="5"/>
  <c r="I105" i="5"/>
  <c r="G105" i="5"/>
  <c r="K104" i="5"/>
  <c r="I104" i="5"/>
  <c r="G104" i="5"/>
  <c r="K103" i="5"/>
  <c r="I103" i="5"/>
  <c r="G103" i="5"/>
  <c r="K102" i="5"/>
  <c r="I102" i="5"/>
  <c r="G102" i="5"/>
  <c r="K101" i="5"/>
  <c r="I101" i="5"/>
  <c r="G101" i="5"/>
  <c r="K100" i="5"/>
  <c r="I100" i="5"/>
  <c r="G100" i="5"/>
  <c r="K99" i="5"/>
  <c r="I99" i="5"/>
  <c r="G99" i="5"/>
  <c r="K98" i="5"/>
  <c r="I98" i="5"/>
  <c r="G98" i="5"/>
  <c r="K97" i="5"/>
  <c r="I97" i="5"/>
  <c r="G97" i="5"/>
  <c r="K96" i="5"/>
  <c r="I96" i="5"/>
  <c r="G96" i="5"/>
  <c r="K95" i="5"/>
  <c r="I95" i="5"/>
  <c r="G95" i="5"/>
  <c r="K94" i="5"/>
  <c r="I94" i="5"/>
  <c r="G94" i="5"/>
  <c r="K93" i="5"/>
  <c r="I93" i="5"/>
  <c r="G93" i="5"/>
  <c r="K92" i="5"/>
  <c r="I92" i="5"/>
  <c r="G92" i="5"/>
  <c r="K91" i="5"/>
  <c r="I91" i="5"/>
  <c r="G91" i="5"/>
  <c r="K90" i="5"/>
  <c r="I90" i="5"/>
  <c r="G90" i="5"/>
  <c r="K89" i="5"/>
  <c r="I89" i="5"/>
  <c r="G89" i="5"/>
  <c r="K88" i="5"/>
  <c r="I88" i="5"/>
  <c r="G88" i="5"/>
  <c r="K87" i="5"/>
  <c r="I87" i="5"/>
  <c r="G87" i="5"/>
  <c r="K86" i="5"/>
  <c r="I86" i="5"/>
  <c r="G86" i="5"/>
  <c r="K85" i="5"/>
  <c r="I85" i="5"/>
  <c r="G85" i="5"/>
  <c r="K84" i="5"/>
  <c r="I84" i="5"/>
  <c r="G84" i="5"/>
  <c r="K83" i="5"/>
  <c r="I83" i="5"/>
  <c r="G83" i="5"/>
  <c r="K82" i="5"/>
  <c r="I82" i="5"/>
  <c r="G82" i="5"/>
  <c r="K81" i="5"/>
  <c r="I81" i="5"/>
  <c r="G81" i="5"/>
  <c r="K80" i="5"/>
  <c r="I80" i="5"/>
  <c r="G80" i="5"/>
  <c r="K79" i="5"/>
  <c r="I79" i="5"/>
  <c r="G79" i="5"/>
  <c r="K78" i="5"/>
  <c r="I78" i="5"/>
  <c r="G78" i="5"/>
  <c r="K77" i="5"/>
  <c r="I77" i="5"/>
  <c r="G77" i="5"/>
  <c r="K76" i="5"/>
  <c r="K116" i="5" s="1"/>
  <c r="I76" i="5"/>
  <c r="I116" i="5" s="1"/>
  <c r="G76" i="5"/>
  <c r="G116" i="5" s="1"/>
  <c r="K73" i="5"/>
  <c r="I73" i="5"/>
  <c r="G73" i="5"/>
  <c r="K72" i="5"/>
  <c r="I72" i="5"/>
  <c r="G72" i="5"/>
  <c r="K71" i="5"/>
  <c r="I71" i="5"/>
  <c r="G71" i="5"/>
  <c r="K70" i="5"/>
  <c r="I70" i="5"/>
  <c r="G70" i="5"/>
  <c r="K69" i="5"/>
  <c r="I69" i="5"/>
  <c r="G69" i="5"/>
  <c r="K68" i="5"/>
  <c r="I68" i="5"/>
  <c r="G68" i="5"/>
  <c r="K67" i="5"/>
  <c r="I67" i="5"/>
  <c r="G67" i="5"/>
  <c r="K66" i="5"/>
  <c r="I66" i="5"/>
  <c r="G66" i="5"/>
  <c r="K65" i="5"/>
  <c r="I65" i="5"/>
  <c r="G65" i="5"/>
  <c r="K64" i="5"/>
  <c r="I64" i="5"/>
  <c r="G64" i="5"/>
  <c r="K63" i="5"/>
  <c r="I63" i="5"/>
  <c r="G63" i="5"/>
  <c r="K62" i="5"/>
  <c r="I62" i="5"/>
  <c r="G62" i="5"/>
  <c r="K61" i="5"/>
  <c r="I61" i="5"/>
  <c r="G61" i="5"/>
  <c r="K60" i="5"/>
  <c r="I60" i="5"/>
  <c r="G60" i="5"/>
  <c r="K59" i="5"/>
  <c r="I59" i="5"/>
  <c r="G59" i="5"/>
  <c r="K58" i="5"/>
  <c r="I58" i="5"/>
  <c r="G58" i="5"/>
  <c r="K57" i="5"/>
  <c r="I57" i="5"/>
  <c r="G57" i="5"/>
  <c r="K56" i="5"/>
  <c r="I56" i="5"/>
  <c r="G56" i="5"/>
  <c r="K55" i="5"/>
  <c r="I55" i="5"/>
  <c r="G55" i="5"/>
  <c r="K54" i="5"/>
  <c r="K74" i="5" s="1"/>
  <c r="I54" i="5"/>
  <c r="G54" i="5"/>
  <c r="G74" i="5" s="1"/>
  <c r="K51" i="5"/>
  <c r="I51" i="5"/>
  <c r="G51" i="5"/>
  <c r="K50" i="5"/>
  <c r="I50" i="5"/>
  <c r="G50" i="5"/>
  <c r="K49" i="5"/>
  <c r="I49" i="5"/>
  <c r="G49" i="5"/>
  <c r="K48" i="5"/>
  <c r="I48" i="5"/>
  <c r="G48" i="5"/>
  <c r="K47" i="5"/>
  <c r="I47" i="5"/>
  <c r="G47" i="5"/>
  <c r="K46" i="5"/>
  <c r="I46" i="5"/>
  <c r="G46" i="5"/>
  <c r="K45" i="5"/>
  <c r="I45" i="5"/>
  <c r="G45" i="5"/>
  <c r="K44" i="5"/>
  <c r="I44" i="5"/>
  <c r="G44" i="5"/>
  <c r="K43" i="5"/>
  <c r="I43" i="5"/>
  <c r="G43" i="5"/>
  <c r="K42" i="5"/>
  <c r="I42" i="5"/>
  <c r="G42" i="5"/>
  <c r="K41" i="5"/>
  <c r="K52" i="5" s="1"/>
  <c r="I41" i="5"/>
  <c r="I52" i="5" s="1"/>
  <c r="G41" i="5"/>
  <c r="G52" i="5" s="1"/>
  <c r="K38" i="5"/>
  <c r="I38" i="5"/>
  <c r="G38" i="5"/>
  <c r="K37" i="5"/>
  <c r="I37" i="5"/>
  <c r="G37" i="5"/>
  <c r="K36" i="5"/>
  <c r="I36" i="5"/>
  <c r="G36" i="5"/>
  <c r="K35" i="5"/>
  <c r="K39" i="5" s="1"/>
  <c r="I35" i="5"/>
  <c r="G35" i="5"/>
  <c r="G39" i="5" s="1"/>
  <c r="C13" i="4" s="1"/>
  <c r="K26" i="5"/>
  <c r="I26" i="5"/>
  <c r="G26" i="5"/>
  <c r="K25" i="5"/>
  <c r="I25" i="5"/>
  <c r="G25" i="5"/>
  <c r="K24" i="5"/>
  <c r="I24" i="5"/>
  <c r="G24" i="5"/>
  <c r="K23" i="5"/>
  <c r="I23" i="5"/>
  <c r="G23" i="5"/>
  <c r="K22" i="5"/>
  <c r="I22" i="5"/>
  <c r="G22" i="5"/>
  <c r="K21" i="5"/>
  <c r="I21" i="5"/>
  <c r="G21" i="5"/>
  <c r="K20" i="5"/>
  <c r="I20" i="5"/>
  <c r="G20" i="5"/>
  <c r="K19" i="5"/>
  <c r="I19" i="5"/>
  <c r="G19" i="5"/>
  <c r="K18" i="5"/>
  <c r="I18" i="5"/>
  <c r="G18" i="5"/>
  <c r="K17" i="5"/>
  <c r="I17" i="5"/>
  <c r="G17" i="5"/>
  <c r="K16" i="5"/>
  <c r="I16" i="5"/>
  <c r="G16" i="5"/>
  <c r="K15" i="5"/>
  <c r="I15" i="5"/>
  <c r="G15" i="5"/>
  <c r="K14" i="5"/>
  <c r="I14" i="5"/>
  <c r="G14" i="5"/>
  <c r="K13" i="5"/>
  <c r="I13" i="5"/>
  <c r="G13" i="5"/>
  <c r="A13" i="5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35" i="5" s="1"/>
  <c r="A36" i="5" s="1"/>
  <c r="A37" i="5" s="1"/>
  <c r="A38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8" i="5" s="1"/>
  <c r="A119" i="5" s="1"/>
  <c r="A120" i="5" s="1"/>
  <c r="K12" i="5"/>
  <c r="K27" i="5" s="1"/>
  <c r="I12" i="5"/>
  <c r="I27" i="5" s="1"/>
  <c r="D9" i="4" s="1"/>
  <c r="D10" i="4" s="1"/>
  <c r="G12" i="5"/>
  <c r="G27" i="5" l="1"/>
  <c r="C9" i="4" s="1"/>
  <c r="C10" i="4" s="1"/>
  <c r="I39" i="5"/>
  <c r="D13" i="4" s="1"/>
  <c r="E13" i="4" s="1"/>
  <c r="I74" i="5"/>
  <c r="D14" i="4" s="1"/>
  <c r="D15" i="4" s="1"/>
  <c r="D17" i="4" s="1"/>
  <c r="E15" i="3" s="1"/>
  <c r="C15" i="4"/>
  <c r="C14" i="4"/>
  <c r="E9" i="4" l="1"/>
  <c r="E10" i="4" s="1"/>
  <c r="E17" i="3" s="1"/>
  <c r="E14" i="4"/>
  <c r="C17" i="4"/>
  <c r="E14" i="3" s="1"/>
  <c r="E15" i="4"/>
  <c r="E18" i="3" s="1"/>
  <c r="E20" i="3" l="1"/>
  <c r="E17" i="4"/>
  <c r="M28" i="3" l="1"/>
  <c r="E27" i="3" s="1"/>
  <c r="E19" i="1" s="1"/>
  <c r="M20" i="3"/>
  <c r="M14" i="3"/>
  <c r="M26" i="3"/>
  <c r="M19" i="3"/>
  <c r="E24" i="3"/>
  <c r="M25" i="3"/>
  <c r="E26" i="3" s="1"/>
  <c r="E18" i="1" s="1"/>
  <c r="M18" i="3"/>
  <c r="M15" i="3"/>
  <c r="M23" i="3"/>
  <c r="M17" i="3"/>
  <c r="M21" i="3"/>
  <c r="E15" i="1"/>
  <c r="M22" i="3"/>
  <c r="M16" i="3"/>
  <c r="E25" i="3" l="1"/>
  <c r="E17" i="1" s="1"/>
  <c r="E28" i="3" l="1"/>
  <c r="H35" i="3" s="1"/>
  <c r="E21" i="1" l="1"/>
  <c r="D11" i="2"/>
  <c r="D12" i="2" s="1"/>
  <c r="H36" i="3"/>
  <c r="E24" i="1" s="1"/>
  <c r="E23" i="1"/>
  <c r="H39" i="3" l="1"/>
  <c r="E11" i="2" s="1"/>
  <c r="E12" i="2" s="1"/>
  <c r="E27" i="1"/>
</calcChain>
</file>

<file path=xl/sharedStrings.xml><?xml version="1.0" encoding="utf-8"?>
<sst xmlns="http://schemas.openxmlformats.org/spreadsheetml/2006/main" count="525" uniqueCount="309">
  <si>
    <t>Stavba :  - Rek. st. zařízení VZT a klimatizace prostor nástavby</t>
  </si>
  <si>
    <t>Cenová úroveň : 2021/II</t>
  </si>
  <si>
    <t>Objekt : SO-01 - D 1.01/4.3 Vytápění objektu a rozvody chl. vody</t>
  </si>
  <si>
    <t>SOUPIS PRACÍ</t>
  </si>
  <si>
    <t>Poř.</t>
  </si>
  <si>
    <t>čís.</t>
  </si>
  <si>
    <t>pol.</t>
  </si>
  <si>
    <t>1.</t>
  </si>
  <si>
    <t>Kód položky</t>
  </si>
  <si>
    <t>2.</t>
  </si>
  <si>
    <t>Název položky</t>
  </si>
  <si>
    <t>3.</t>
  </si>
  <si>
    <t>M.J.</t>
  </si>
  <si>
    <t>4.</t>
  </si>
  <si>
    <t>Množství</t>
  </si>
  <si>
    <t>5.</t>
  </si>
  <si>
    <t>CENA</t>
  </si>
  <si>
    <t>Dodávka</t>
  </si>
  <si>
    <t>jednotková</t>
  </si>
  <si>
    <t>6.</t>
  </si>
  <si>
    <t>celková</t>
  </si>
  <si>
    <t>7.</t>
  </si>
  <si>
    <t>Montáž</t>
  </si>
  <si>
    <t>8.</t>
  </si>
  <si>
    <t>9.</t>
  </si>
  <si>
    <t>HMOTNOST</t>
  </si>
  <si>
    <t>Materiál</t>
  </si>
  <si>
    <t>10.</t>
  </si>
  <si>
    <t>11.</t>
  </si>
  <si>
    <t>PSV:</t>
  </si>
  <si>
    <t>oddíl 713</t>
  </si>
  <si>
    <t>Izolace tepelné:</t>
  </si>
  <si>
    <t>C-713463411-0</t>
  </si>
  <si>
    <t>IZOL TEP POTRUBI NAVLEKOVYMI POUZDRY</t>
  </si>
  <si>
    <t>M</t>
  </si>
  <si>
    <t>Izolace z kaučukových trubic 18-13</t>
  </si>
  <si>
    <t>m</t>
  </si>
  <si>
    <t>Izolace z kaučukových trubic 22-13</t>
  </si>
  <si>
    <t>Izolace z kaučukových trubic 28-13</t>
  </si>
  <si>
    <t>Izolace z kaučukových trubic 35-19</t>
  </si>
  <si>
    <t>Izolace z kaučukových trubic 42-19</t>
  </si>
  <si>
    <t>Izolace z kaučukových trubic 54-25</t>
  </si>
  <si>
    <t>Izolace z kaučukových trubic 64-25</t>
  </si>
  <si>
    <t>C-713464112-0</t>
  </si>
  <si>
    <t>IZOL TEP POTR POUZDRY ROV SLEP TL 50</t>
  </si>
  <si>
    <t>Izolace pouzdry z miner. vlny s Al fólií 22-30</t>
  </si>
  <si>
    <t>Izolace pouzdry z miner. vlny s Al fólií 28-40</t>
  </si>
  <si>
    <t>Izolace pouzdry z miner. vlny s Al fólií 42-50</t>
  </si>
  <si>
    <t>C-713392431-0</t>
  </si>
  <si>
    <t>IZOL TELES OBALENI FOLIE</t>
  </si>
  <si>
    <t>M2</t>
  </si>
  <si>
    <t>Izolace z kaučukových pásů samolep., tl. 6 mm</t>
  </si>
  <si>
    <t>m2</t>
  </si>
  <si>
    <t>Izolace z kaučukových pásů samolep., tl. 25 mm</t>
  </si>
  <si>
    <t>IZOLACE TEPELNÉ CELKEM</t>
  </si>
  <si>
    <t>INSTALACE:</t>
  </si>
  <si>
    <t>oddíl 722</t>
  </si>
  <si>
    <t>Vodovod vnitřní:</t>
  </si>
  <si>
    <t>C-722176213-0</t>
  </si>
  <si>
    <t>MTZ VOD ROZV PLAST SVAR POLYFUZI D 25</t>
  </si>
  <si>
    <t>H-28614312-1</t>
  </si>
  <si>
    <t>TRUBKY PP-R PN 10 D 25x3,5</t>
  </si>
  <si>
    <t>C-722181101-0</t>
  </si>
  <si>
    <t>MTZ OCHR POTRUBI Z NAVLEK TRUB DN 25</t>
  </si>
  <si>
    <t>C-722290234-0</t>
  </si>
  <si>
    <t>PROPLACH A DEZINFEKCE VOD POTR DN 80</t>
  </si>
  <si>
    <t>VODOVOD VNITŘNÍ CELKEM</t>
  </si>
  <si>
    <t>oddíl 732</t>
  </si>
  <si>
    <t>Strojovny ÚT:</t>
  </si>
  <si>
    <t>Y-732-0</t>
  </si>
  <si>
    <t>DEMONTAZ STROJNIHO VYBAVENI UT</t>
  </si>
  <si>
    <t>KS</t>
  </si>
  <si>
    <t>Akumul. nádoba 300 l, 9x hrdlo 6/4", D 550 mm, PN 0,4 MPa</t>
  </si>
  <si>
    <t>soub</t>
  </si>
  <si>
    <t>Automat. vakuové odplynění, prac. tlak 05-2,5 bar, max. objem 1m3, 60 W vč. zprovoznění</t>
  </si>
  <si>
    <t>Tlaková exp. nádoba s membránou 18 l, PN 0,4 MPa</t>
  </si>
  <si>
    <t>kus</t>
  </si>
  <si>
    <t>C-732429111-0</t>
  </si>
  <si>
    <t>MTZ CERPADLO OBEHOVE SPIRALNI DN 25</t>
  </si>
  <si>
    <t>SOUB</t>
  </si>
  <si>
    <t>Čerpadlo s el. regulací otáček, Q 3,7m3/h, H 6,5 m, P 5-120W, 230 V</t>
  </si>
  <si>
    <t>C-732429112-0</t>
  </si>
  <si>
    <t>MTZ CERPADLO OBEHOVE SPIRALNI DN 40</t>
  </si>
  <si>
    <t>Čerpadlo s el. regulací otáček, Q 6,7m3/h, H 8 m, P 10-305W, 230 V</t>
  </si>
  <si>
    <t>C-732429113-0</t>
  </si>
  <si>
    <t>MTZ CERPADLO OBEHOVE SPIRALNI DN 50</t>
  </si>
  <si>
    <t>Čerpadlo s el. regulací otáček, Q 9,9 m3/h, H 11 m, P 15-600W, 230 V</t>
  </si>
  <si>
    <t>C-998732103-0</t>
  </si>
  <si>
    <t>STROJOVNY UT PRESUN HMOT VYSKA -24M</t>
  </si>
  <si>
    <t>T</t>
  </si>
  <si>
    <t>STROJOVNY ÚT CELKEM</t>
  </si>
  <si>
    <t>oddíl 733</t>
  </si>
  <si>
    <t>Rozvody ÚT:</t>
  </si>
  <si>
    <t>Y-733-0</t>
  </si>
  <si>
    <t>DEMONTAZ ROZVODNEHO POTRUBI UT</t>
  </si>
  <si>
    <t>C-733223103-0</t>
  </si>
  <si>
    <t>POTR MED TVRDE,PAJENI MEK D 18/1MM</t>
  </si>
  <si>
    <t>C-733223104-0</t>
  </si>
  <si>
    <t>POTR MED TVRDE,PAJENI MEK D 22/1MM</t>
  </si>
  <si>
    <t>C-733223105-0</t>
  </si>
  <si>
    <t>POTR MED TVRDE,PAJENI MEK D 28/1,5MM</t>
  </si>
  <si>
    <t>C-733223106-0</t>
  </si>
  <si>
    <t>POTR MED TVRDE,PAJENI MEK D 35/1,5MM</t>
  </si>
  <si>
    <t>C-733223107-0</t>
  </si>
  <si>
    <t>POTR MED TVRDE,PAJENI MEK D 42/1,5MM</t>
  </si>
  <si>
    <t>C-733223108-0</t>
  </si>
  <si>
    <t>POTR MED TVRDE,PAJENI MEK D 54/1,5MM</t>
  </si>
  <si>
    <t>C-733223109-0</t>
  </si>
  <si>
    <t>POTR MED TVRDE,PAJENI MEK D 64/2MM</t>
  </si>
  <si>
    <t>C-733224203-0</t>
  </si>
  <si>
    <t>PRIPL KOTELNA POTRUBI MED D 18/1MM</t>
  </si>
  <si>
    <t>C-733224204-0</t>
  </si>
  <si>
    <t>PRIPL KOTELNA POTRUBI MED D 22/1MM</t>
  </si>
  <si>
    <t>C-733224205-0</t>
  </si>
  <si>
    <t>PRIPL KOTELNA POTRUBI MED D 28/1,5MM</t>
  </si>
  <si>
    <t>C-733224206-0</t>
  </si>
  <si>
    <t>PRIPL KOTELNA POTRUBI MED D 35/1,5MM</t>
  </si>
  <si>
    <t>C-733224207-0</t>
  </si>
  <si>
    <t>PRIPL KOTELNA POTRUBI MED D 42/1,5MM</t>
  </si>
  <si>
    <t>C-733224208-0</t>
  </si>
  <si>
    <t>PRIPL KOTELNA POTRUBI MED D 54/1,5MM</t>
  </si>
  <si>
    <t>C-733224209-0</t>
  </si>
  <si>
    <t>PRIPL KOTELNA POTRUBI MED D 64/2MM</t>
  </si>
  <si>
    <t>C-733291101-0</t>
  </si>
  <si>
    <t>TLAK ZKOUSKA POTRUBI MED D 35/1,5MM</t>
  </si>
  <si>
    <t>C-733291102-0</t>
  </si>
  <si>
    <t>TLAK ZKOUSKA POTRUBI MED D 64/2,0MM</t>
  </si>
  <si>
    <t>C-733141102-0</t>
  </si>
  <si>
    <t>ODVZDUS NADOBA Z TRUBEK OCEL DN 50</t>
  </si>
  <si>
    <t>C-733999991-0</t>
  </si>
  <si>
    <t>HZS - funkční zkouška</t>
  </si>
  <si>
    <t>HOD</t>
  </si>
  <si>
    <t>C-998733103-0</t>
  </si>
  <si>
    <t>POTRUBI UT PRESUN HMOT VYSKA -24M</t>
  </si>
  <si>
    <t>ROZVODY ÚT CELKEM</t>
  </si>
  <si>
    <t>oddíl 734</t>
  </si>
  <si>
    <t>Armatury ÚT:</t>
  </si>
  <si>
    <t>Y-734-0</t>
  </si>
  <si>
    <t>DEMONTAZ ARMATUR UT</t>
  </si>
  <si>
    <t>C-734209103-0</t>
  </si>
  <si>
    <t>MTZ ARMATUR S 1 ZAVITEM DN 15</t>
  </si>
  <si>
    <t>Vypouštěcí kohout kulový, 1/2"</t>
  </si>
  <si>
    <t>C-734209104-0</t>
  </si>
  <si>
    <t>MTZ ARMATUR S 1 ZAVITEM DN 20</t>
  </si>
  <si>
    <t>Vypouštěcí kohout kulový, 3/4"</t>
  </si>
  <si>
    <t>C-734209112-0</t>
  </si>
  <si>
    <t>MTZ ARMATUR SE 2 ZAVITY DN 10</t>
  </si>
  <si>
    <t>Vyvaž. ventil bez vyp., 0-4,0 ot., Kvs 1,36, 3/8"</t>
  </si>
  <si>
    <t>C-734209113-0</t>
  </si>
  <si>
    <t>MTZ ARMATUR SE 2 ZAVITY DN 15</t>
  </si>
  <si>
    <t>Vyvaž. ventil bez vyp., 0-4,0 ot., Kvs 2,56, 1/2"</t>
  </si>
  <si>
    <t>Pojistný ventil, OP 3 bar, 1/2-3/4"</t>
  </si>
  <si>
    <t>Automat. regul. a vyvaž. ventil s EQM char., 92-480 l/h, zdvih 4 mm, 1/2"</t>
  </si>
  <si>
    <t>C-734209114-0</t>
  </si>
  <si>
    <t>MTZ ARMATUR SE 2 ZAVITY DN 20</t>
  </si>
  <si>
    <t>Vyvaž. ventil bez vyp., 0-4,0 ot., Kvs 5,39, 3/4"</t>
  </si>
  <si>
    <t>Automat. regul. a vyvaž. ventil s lineární char., zdvih 4 mm., 210-1150l/h, 3/4"</t>
  </si>
  <si>
    <t>Automat. regul. a vyvaž. ventil s EQM char., zdvih 4 mm, 92-480 l/h, 3/4"</t>
  </si>
  <si>
    <t>Servisní armatura exp. nádoby, 3/4"</t>
  </si>
  <si>
    <t>Kulový kohout uzavírací, 3/4"</t>
  </si>
  <si>
    <t>C-734209115-0</t>
  </si>
  <si>
    <t>MTZ ARMATUR SE 2 ZAVITY DN 25</t>
  </si>
  <si>
    <t>Vyvaž. ventil bez vyp., 0-4,0 ot., Kvs 8,59, 1"</t>
  </si>
  <si>
    <t>Automat. regul. a vyvaž. ventil s EQM char., zdvih 6,5 mm,  340-1750 l/h, 1"</t>
  </si>
  <si>
    <t>C-734209116-0</t>
  </si>
  <si>
    <t>MTZ ARMATUR SE 2 ZAVITY DN 32</t>
  </si>
  <si>
    <t>Automat. regul. a vyvaž. ventil s EQM char., zdvih 6,5 mm,  720-3600 l/h, 5/4"</t>
  </si>
  <si>
    <t>Kulový kohout uzavírací, 5/4"</t>
  </si>
  <si>
    <t>C-734209117-0</t>
  </si>
  <si>
    <t>MTZ ARMATUR SE 2 ZAVITY DN 40</t>
  </si>
  <si>
    <t>Vyvaž. ventil bez vyp., 0-4,0 ot., Kvs 19,3, 6/4"</t>
  </si>
  <si>
    <t>Pryžový kompenzátor, 6/4"</t>
  </si>
  <si>
    <t>Kulový kohout uzavírací, 6/4"</t>
  </si>
  <si>
    <t>Zpětná klapka, 6/4"</t>
  </si>
  <si>
    <t>Filtr, 6/4"</t>
  </si>
  <si>
    <t>C-734209118-0</t>
  </si>
  <si>
    <t>MTZ ARMATUR SE 2 ZAVITY DN 50</t>
  </si>
  <si>
    <t>Vyvaž. ventil bez vyp., 0-4,0 ot., Kvs 32,3, 2"</t>
  </si>
  <si>
    <t>Pryžový kompenzátor, 2"</t>
  </si>
  <si>
    <t>Kulový kohout uzavírací, 2"</t>
  </si>
  <si>
    <t>Zpětná klapka, 2"</t>
  </si>
  <si>
    <t>Filtr, 2"</t>
  </si>
  <si>
    <t>C-734411111-0</t>
  </si>
  <si>
    <t>TEPLOMER PRIMY MALY +OCHRAN POUZDRO</t>
  </si>
  <si>
    <t>C-734421150-0</t>
  </si>
  <si>
    <t>TLAKOMER SPODNI PRIPOJ 53312 D 100</t>
  </si>
  <si>
    <t>C-734109215-0</t>
  </si>
  <si>
    <t>MTZ ARMATUR 2 PRIRUBY PN 16 DN 65</t>
  </si>
  <si>
    <t>Vyvaž. ventil , PN 1,6 MPa, DN 65</t>
  </si>
  <si>
    <t>C-734999991-0</t>
  </si>
  <si>
    <t>HZS - hydronické zaregulování soustavy</t>
  </si>
  <si>
    <t>ARMATURY ÚT CELKEM</t>
  </si>
  <si>
    <t>oddíl 735</t>
  </si>
  <si>
    <t>Otopná tělesa:</t>
  </si>
  <si>
    <t>C-735000912-0</t>
  </si>
  <si>
    <t>OPR VYREGUL 2REG VENT/KOH OVL TERMOST</t>
  </si>
  <si>
    <t>Termopohon M30x1,5, zdvih 4,5 mm, 230 V, NC</t>
  </si>
  <si>
    <t>Elektr. pohon M30x1,5, zdvih 6,5mm, automat. kalibrace, 160 N, 24 V, 0-10 V</t>
  </si>
  <si>
    <t>OTOPNÁ TĚLESA CELKEM</t>
  </si>
  <si>
    <t>Základní rozpočtové náklady stav. objektu celkem (bez DPH) :</t>
  </si>
  <si>
    <t>REKAPITULACE ROZPOČTU</t>
  </si>
  <si>
    <t>Oddíl</t>
  </si>
  <si>
    <t>Název oddílu / řemeslného oboru</t>
  </si>
  <si>
    <t>CENA BEZ DPH</t>
  </si>
  <si>
    <t>Celkem</t>
  </si>
  <si>
    <t>Izolace tepelné</t>
  </si>
  <si>
    <t>PSV CELKEM</t>
  </si>
  <si>
    <t>Zdravotně technické instalace</t>
  </si>
  <si>
    <t>Ústřední vytápění</t>
  </si>
  <si>
    <t>INSTALACE CELKEM</t>
  </si>
  <si>
    <t>Základní rozpočtové náklady stavebního objektu celkem</t>
  </si>
  <si>
    <t>KRYCÍ LIST ROZPOČTU</t>
  </si>
  <si>
    <t>Kód objektu:</t>
  </si>
  <si>
    <t>Název objektu:</t>
  </si>
  <si>
    <t>JKSO:</t>
  </si>
  <si>
    <t>Cenová úroveň:</t>
  </si>
  <si>
    <t>SO-01</t>
  </si>
  <si>
    <t>D 1.01/4.3 Vytápění objektu a rozvody chl. vody</t>
  </si>
  <si>
    <t/>
  </si>
  <si>
    <t>2021/II</t>
  </si>
  <si>
    <t>Kód stavby:</t>
  </si>
  <si>
    <t>Název stavby:</t>
  </si>
  <si>
    <t>SKP:</t>
  </si>
  <si>
    <t>Účelová M.J:</t>
  </si>
  <si>
    <t>Rek. st. zařízení VZT a klimatizace prostor nástavby</t>
  </si>
  <si>
    <t>Projektant:</t>
  </si>
  <si>
    <t>Objednatel:</t>
  </si>
  <si>
    <t>Počet listů:</t>
  </si>
  <si>
    <t>Zpracovatel:</t>
  </si>
  <si>
    <t>R. Šelong</t>
  </si>
  <si>
    <t>Počet účel. měrných jednotek:</t>
  </si>
  <si>
    <t>Náklady na měrnou jednotku:</t>
  </si>
  <si>
    <t>Zakázkové čís.:</t>
  </si>
  <si>
    <t>Zhotovitel:</t>
  </si>
  <si>
    <t>ROZPOČTOVÉ NÁKLADY</t>
  </si>
  <si>
    <t>Základní rozpočtové náklady (ZRN)</t>
  </si>
  <si>
    <t>Vedlejší rozpočtové náklady (VRN)</t>
  </si>
  <si>
    <t>Dodávka celkem</t>
  </si>
  <si>
    <t>Montáž celkem</t>
  </si>
  <si>
    <t>Z</t>
  </si>
  <si>
    <t>HSV celkem</t>
  </si>
  <si>
    <t>R</t>
  </si>
  <si>
    <t>PSV celkem</t>
  </si>
  <si>
    <t>N</t>
  </si>
  <si>
    <t>Instalace</t>
  </si>
  <si>
    <t>:</t>
  </si>
  <si>
    <t>Montáže</t>
  </si>
  <si>
    <t>ZRN celkem</t>
  </si>
  <si>
    <t>I: Projektové práce</t>
  </si>
  <si>
    <t>II: Technologie</t>
  </si>
  <si>
    <t>VII: Mobiliář</t>
  </si>
  <si>
    <t>ZRN+I+II+VII</t>
  </si>
  <si>
    <t>Ztížené výrobní podmínky</t>
  </si>
  <si>
    <t>%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</si>
  <si>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</si>
  <si>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</si>
  <si>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</si>
  <si>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</si>
  <si>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</si>
  <si>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</t>
  </si>
  <si>
    <t>Ostatní VRN</t>
  </si>
  <si>
    <t>Rezerva</t>
  </si>
  <si>
    <t>Ostatní rozpočtové náklady (ORN)</t>
  </si>
  <si>
    <t>Doplňkové rozpočtové náklady (DRN)</t>
  </si>
  <si>
    <t>VRN celkem</t>
  </si>
  <si>
    <t>ORN celkem</t>
  </si>
  <si>
    <t>DRN celkem</t>
  </si>
  <si>
    <t>Náklady celkem</t>
  </si>
  <si>
    <t>Vypracoval</t>
  </si>
  <si>
    <t>Za zhotovitele</t>
  </si>
  <si>
    <t>Za objednatele</t>
  </si>
  <si>
    <t>Jméno:</t>
  </si>
  <si>
    <t>Datum:</t>
  </si>
  <si>
    <t>Podpis:</t>
  </si>
  <si>
    <t>Základ pro DPH</t>
  </si>
  <si>
    <t>%  činí :</t>
  </si>
  <si>
    <t>Kč</t>
  </si>
  <si>
    <t>DPH</t>
  </si>
  <si>
    <t>CENA ZA OBJEKT CELKEM VČETNĚ DPH:</t>
  </si>
  <si>
    <t>Poznámky:</t>
  </si>
  <si>
    <t>REKAPITULACE OBJEKTŮ STAVBY</t>
  </si>
  <si>
    <t xml:space="preserve">Kód stavby : </t>
  </si>
  <si>
    <t xml:space="preserve">Název stavby : </t>
  </si>
  <si>
    <t xml:space="preserve">Datum: </t>
  </si>
  <si>
    <t>Místo stavby:</t>
  </si>
  <si>
    <t>Budova A, ÚMOb Ostrava - Jih</t>
  </si>
  <si>
    <t>NÁKLADY ZA JEDNOTLIVÉ STAVEBNÍ OBJEKTY</t>
  </si>
  <si>
    <t>Kód objektu</t>
  </si>
  <si>
    <t>Název objektu</t>
  </si>
  <si>
    <t>JKSO</t>
  </si>
  <si>
    <t>Cena bez DPH
(Kč)</t>
  </si>
  <si>
    <t>Cena s DPH
(Kč)</t>
  </si>
  <si>
    <t>CENA ZA STAVBU CELKEM</t>
  </si>
  <si>
    <t>SOUHRNNÝ LIST STAVBY</t>
  </si>
  <si>
    <t xml:space="preserve">Místo stavby: </t>
  </si>
  <si>
    <t xml:space="preserve">Projektant : </t>
  </si>
  <si>
    <t xml:space="preserve">IČO : </t>
  </si>
  <si>
    <t xml:space="preserve">DIČ : </t>
  </si>
  <si>
    <t xml:space="preserve">Objednatel : </t>
  </si>
  <si>
    <t xml:space="preserve">Zpracovatel : </t>
  </si>
  <si>
    <t xml:space="preserve">Zhotovitel : </t>
  </si>
  <si>
    <t>Průzkumné, geodetické a projektové práce + Technologie + Mobiliář</t>
  </si>
  <si>
    <t>Cena bez DPH</t>
  </si>
  <si>
    <t>21% činí :</t>
  </si>
  <si>
    <t>15% činí :</t>
  </si>
  <si>
    <t>CENA CELKEM VČETNĚ DPH:</t>
  </si>
  <si>
    <t>Datum, razítko, podpis</t>
  </si>
  <si>
    <t>29.10.2021</t>
  </si>
  <si>
    <t>Datum zpracování :29.10.2021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</si>
</sst>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0" x14ac:knownFonts="1"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indexed="8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3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0" borderId="27" xfId="0" applyFont="1" applyBorder="1" applyAlignment="1">
      <alignment horizontal="center" vertical="center"/>
    </xf>
    <xf numFmtId="0" fontId="1" fillId="2" borderId="26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28" xfId="0" applyFont="1" applyFill="1" applyBorder="1" applyAlignment="1">
      <alignment horizontal="center"/>
    </xf>
    <xf numFmtId="0" fontId="1" fillId="0" borderId="33" xfId="0" applyFont="1" applyBorder="1" applyAlignment="1">
      <alignment horizontal="center" vertical="center"/>
    </xf>
    <xf numFmtId="0" fontId="1" fillId="2" borderId="32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3" xfId="0" applyFont="1" applyBorder="1"/>
    <xf numFmtId="0" fontId="5" fillId="0" borderId="5" xfId="0" applyFont="1" applyBorder="1"/>
    <xf numFmtId="0" fontId="5" fillId="0" borderId="3" xfId="0" applyFont="1" applyBorder="1" applyAlignment="1">
      <alignment vertical="center"/>
    </xf>
    <xf numFmtId="0" fontId="5" fillId="0" borderId="40" xfId="0" applyFont="1" applyBorder="1"/>
    <xf numFmtId="0" fontId="5" fillId="0" borderId="41" xfId="0" applyFont="1" applyBorder="1"/>
    <xf numFmtId="0" fontId="5" fillId="0" borderId="43" xfId="0" applyFont="1" applyBorder="1"/>
    <xf numFmtId="0" fontId="5" fillId="0" borderId="1" xfId="0" applyFont="1" applyBorder="1"/>
    <xf numFmtId="0" fontId="5" fillId="0" borderId="29" xfId="0" applyFont="1" applyBorder="1"/>
    <xf numFmtId="0" fontId="5" fillId="0" borderId="24" xfId="0" applyFont="1" applyBorder="1"/>
    <xf numFmtId="0" fontId="5" fillId="0" borderId="29" xfId="0" applyFont="1" applyBorder="1" applyAlignment="1">
      <alignment horizontal="right" vertical="center"/>
    </xf>
    <xf numFmtId="0" fontId="5" fillId="0" borderId="29" xfId="0" applyFont="1" applyBorder="1" applyAlignment="1">
      <alignment horizontal="left" vertical="center"/>
    </xf>
    <xf numFmtId="0" fontId="5" fillId="0" borderId="27" xfId="0" applyFont="1" applyBorder="1"/>
    <xf numFmtId="0" fontId="5" fillId="0" borderId="44" xfId="0" applyFont="1" applyBorder="1"/>
    <xf numFmtId="0" fontId="5" fillId="0" borderId="33" xfId="0" applyFont="1" applyBorder="1"/>
    <xf numFmtId="0" fontId="1" fillId="0" borderId="6" xfId="0" applyFont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1" fillId="0" borderId="45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vertical="center"/>
    </xf>
    <xf numFmtId="165" fontId="1" fillId="0" borderId="4" xfId="0" applyNumberFormat="1" applyFont="1" applyBorder="1" applyAlignment="1">
      <alignment vertical="center"/>
    </xf>
    <xf numFmtId="165" fontId="1" fillId="0" borderId="45" xfId="0" applyNumberFormat="1" applyFont="1" applyBorder="1" applyAlignment="1">
      <alignment vertical="center"/>
    </xf>
    <xf numFmtId="0" fontId="5" fillId="2" borderId="6" xfId="0" applyFont="1" applyFill="1" applyBorder="1"/>
    <xf numFmtId="0" fontId="5" fillId="2" borderId="4" xfId="0" applyFont="1" applyFill="1" applyBorder="1"/>
    <xf numFmtId="0" fontId="5" fillId="2" borderId="4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48" xfId="0" applyFont="1" applyFill="1" applyBorder="1"/>
    <xf numFmtId="0" fontId="5" fillId="2" borderId="49" xfId="0" applyFont="1" applyFill="1" applyBorder="1"/>
    <xf numFmtId="164" fontId="5" fillId="2" borderId="46" xfId="0" applyNumberFormat="1" applyFont="1" applyFill="1" applyBorder="1" applyAlignment="1">
      <alignment vertical="center"/>
    </xf>
    <xf numFmtId="165" fontId="5" fillId="2" borderId="46" xfId="0" applyNumberFormat="1" applyFont="1" applyFill="1" applyBorder="1" applyAlignment="1">
      <alignment vertical="center"/>
    </xf>
    <xf numFmtId="0" fontId="5" fillId="2" borderId="11" xfId="0" applyFont="1" applyFill="1" applyBorder="1"/>
    <xf numFmtId="0" fontId="5" fillId="2" borderId="50" xfId="0" applyFont="1" applyFill="1" applyBorder="1" applyAlignment="1">
      <alignment horizontal="right" vertical="center"/>
    </xf>
    <xf numFmtId="0" fontId="5" fillId="2" borderId="50" xfId="0" applyFont="1" applyFill="1" applyBorder="1" applyAlignment="1">
      <alignment horizontal="left" vertical="center"/>
    </xf>
    <xf numFmtId="0" fontId="5" fillId="2" borderId="50" xfId="0" applyFont="1" applyFill="1" applyBorder="1"/>
    <xf numFmtId="0" fontId="5" fillId="2" borderId="51" xfId="0" applyFont="1" applyFill="1" applyBorder="1"/>
    <xf numFmtId="164" fontId="5" fillId="2" borderId="52" xfId="0" applyNumberFormat="1" applyFont="1" applyFill="1" applyBorder="1" applyAlignment="1">
      <alignment vertical="center"/>
    </xf>
    <xf numFmtId="0" fontId="5" fillId="2" borderId="53" xfId="0" applyFont="1" applyFill="1" applyBorder="1"/>
    <xf numFmtId="164" fontId="5" fillId="2" borderId="12" xfId="0" applyNumberFormat="1" applyFont="1" applyFill="1" applyBorder="1" applyAlignment="1">
      <alignment vertical="center"/>
    </xf>
    <xf numFmtId="165" fontId="5" fillId="2" borderId="52" xfId="0" applyNumberFormat="1" applyFont="1" applyFill="1" applyBorder="1" applyAlignment="1">
      <alignment vertical="center"/>
    </xf>
    <xf numFmtId="164" fontId="5" fillId="2" borderId="0" xfId="0" applyNumberFormat="1" applyFont="1" applyFill="1" applyBorder="1" applyAlignment="1">
      <alignment vertical="center"/>
    </xf>
    <xf numFmtId="0" fontId="0" fillId="0" borderId="2" xfId="0" applyBorder="1"/>
    <xf numFmtId="4" fontId="1" fillId="0" borderId="4" xfId="0" applyNumberFormat="1" applyFont="1" applyBorder="1" applyAlignment="1">
      <alignment vertical="center"/>
    </xf>
    <xf numFmtId="0" fontId="5" fillId="2" borderId="55" xfId="0" applyFont="1" applyFill="1" applyBorder="1"/>
    <xf numFmtId="0" fontId="5" fillId="2" borderId="56" xfId="0" applyFont="1" applyFill="1" applyBorder="1"/>
    <xf numFmtId="0" fontId="5" fillId="2" borderId="57" xfId="0" applyFont="1" applyFill="1" applyBorder="1"/>
    <xf numFmtId="0" fontId="5" fillId="2" borderId="57" xfId="0" applyFont="1" applyFill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0" fontId="4" fillId="0" borderId="35" xfId="0" applyFont="1" applyBorder="1"/>
    <xf numFmtId="0" fontId="4" fillId="0" borderId="34" xfId="0" applyFont="1" applyBorder="1"/>
    <xf numFmtId="0" fontId="5" fillId="0" borderId="35" xfId="0" applyFont="1" applyBorder="1" applyAlignment="1">
      <alignment horizontal="left" vertical="center"/>
    </xf>
    <xf numFmtId="0" fontId="5" fillId="0" borderId="24" xfId="0" applyFont="1" applyBorder="1" applyAlignment="1">
      <alignment horizontal="right" vertical="center"/>
    </xf>
    <xf numFmtId="3" fontId="4" fillId="0" borderId="29" xfId="0" applyNumberFormat="1" applyFont="1" applyBorder="1" applyAlignment="1">
      <alignment vertical="center"/>
    </xf>
    <xf numFmtId="3" fontId="5" fillId="0" borderId="38" xfId="0" applyNumberFormat="1" applyFont="1" applyBorder="1" applyAlignment="1">
      <alignment vertical="center"/>
    </xf>
    <xf numFmtId="0" fontId="5" fillId="2" borderId="17" xfId="0" applyFont="1" applyFill="1" applyBorder="1" applyAlignment="1">
      <alignment horizontal="right" vertical="center"/>
    </xf>
    <xf numFmtId="0" fontId="5" fillId="2" borderId="20" xfId="0" applyFont="1" applyFill="1" applyBorder="1" applyAlignment="1">
      <alignment horizontal="left" vertical="center"/>
    </xf>
    <xf numFmtId="3" fontId="5" fillId="2" borderId="20" xfId="0" applyNumberFormat="1" applyFont="1" applyFill="1" applyBorder="1" applyAlignment="1">
      <alignment vertical="center"/>
    </xf>
    <xf numFmtId="3" fontId="5" fillId="2" borderId="66" xfId="0" applyNumberFormat="1" applyFont="1" applyFill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3" fontId="4" fillId="0" borderId="4" xfId="0" applyNumberFormat="1" applyFont="1" applyBorder="1" applyAlignment="1">
      <alignment vertical="center"/>
    </xf>
    <xf numFmtId="3" fontId="5" fillId="0" borderId="67" xfId="0" applyNumberFormat="1" applyFont="1" applyBorder="1" applyAlignment="1">
      <alignment vertical="center"/>
    </xf>
    <xf numFmtId="0" fontId="4" fillId="2" borderId="21" xfId="0" applyFont="1" applyFill="1" applyBorder="1"/>
    <xf numFmtId="0" fontId="5" fillId="2" borderId="18" xfId="0" applyFont="1" applyFill="1" applyBorder="1" applyAlignment="1">
      <alignment horizontal="left" vertical="center"/>
    </xf>
    <xf numFmtId="3" fontId="5" fillId="2" borderId="18" xfId="0" applyNumberFormat="1" applyFont="1" applyFill="1" applyBorder="1" applyAlignment="1">
      <alignment vertical="center"/>
    </xf>
    <xf numFmtId="3" fontId="5" fillId="2" borderId="69" xfId="0" applyNumberFormat="1" applyFont="1" applyFill="1" applyBorder="1" applyAlignment="1">
      <alignment vertical="center"/>
    </xf>
    <xf numFmtId="0" fontId="0" fillId="0" borderId="70" xfId="0" applyFont="1" applyBorder="1" applyAlignment="1">
      <alignment horizontal="left" vertical="center"/>
    </xf>
    <xf numFmtId="49" fontId="0" fillId="0" borderId="67" xfId="0" applyNumberFormat="1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37" xfId="0" applyFont="1" applyBorder="1" applyAlignment="1">
      <alignment vertical="center"/>
    </xf>
    <xf numFmtId="3" fontId="0" fillId="0" borderId="37" xfId="0" applyNumberFormat="1" applyFont="1" applyBorder="1" applyAlignment="1">
      <alignment vertical="center"/>
    </xf>
    <xf numFmtId="0" fontId="0" fillId="0" borderId="63" xfId="0" applyFont="1" applyBorder="1" applyAlignment="1">
      <alignment vertical="center"/>
    </xf>
    <xf numFmtId="4" fontId="0" fillId="0" borderId="74" xfId="0" applyNumberFormat="1" applyFont="1" applyBorder="1" applyAlignment="1">
      <alignment horizontal="right" vertical="center"/>
    </xf>
    <xf numFmtId="0" fontId="0" fillId="0" borderId="63" xfId="0" applyFont="1" applyBorder="1" applyAlignment="1">
      <alignment horizontal="center" vertical="center"/>
    </xf>
    <xf numFmtId="4" fontId="0" fillId="0" borderId="29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62" xfId="0" applyFont="1" applyBorder="1" applyAlignment="1">
      <alignment vertical="center"/>
    </xf>
    <xf numFmtId="3" fontId="0" fillId="0" borderId="77" xfId="0" applyNumberFormat="1" applyFont="1" applyBorder="1" applyAlignment="1">
      <alignment horizontal="right" vertical="center"/>
    </xf>
    <xf numFmtId="3" fontId="0" fillId="0" borderId="78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79" xfId="0" applyFont="1" applyBorder="1" applyAlignment="1">
      <alignment vertical="center"/>
    </xf>
    <xf numFmtId="0" fontId="0" fillId="0" borderId="86" xfId="0" applyFont="1" applyBorder="1" applyAlignment="1">
      <alignment vertical="center"/>
    </xf>
    <xf numFmtId="0" fontId="9" fillId="0" borderId="0" xfId="0" applyFont="1"/>
    <xf numFmtId="0" fontId="9" fillId="2" borderId="87" xfId="0" applyFont="1" applyFill="1" applyBorder="1" applyAlignment="1">
      <alignment horizontal="left" vertical="center"/>
    </xf>
    <xf numFmtId="0" fontId="0" fillId="0" borderId="39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49" fontId="0" fillId="2" borderId="47" xfId="0" applyNumberFormat="1" applyFont="1" applyFill="1" applyBorder="1" applyAlignment="1">
      <alignment vertical="center"/>
    </xf>
    <xf numFmtId="49" fontId="0" fillId="0" borderId="10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39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/>
    </xf>
    <xf numFmtId="0" fontId="0" fillId="0" borderId="31" xfId="0" applyFont="1" applyBorder="1" applyAlignment="1">
      <alignment vertical="center" wrapText="1"/>
    </xf>
    <xf numFmtId="0" fontId="0" fillId="0" borderId="54" xfId="0" applyFont="1" applyBorder="1" applyAlignment="1">
      <alignment horizontal="center" vertical="center"/>
    </xf>
    <xf numFmtId="3" fontId="0" fillId="0" borderId="31" xfId="0" applyNumberFormat="1" applyFont="1" applyBorder="1" applyAlignment="1">
      <alignment horizontal="right" vertical="center"/>
    </xf>
    <xf numFmtId="3" fontId="0" fillId="0" borderId="37" xfId="0" applyNumberFormat="1" applyFont="1" applyBorder="1" applyAlignment="1">
      <alignment horizontal="right" vertical="center"/>
    </xf>
    <xf numFmtId="3" fontId="9" fillId="2" borderId="56" xfId="0" applyNumberFormat="1" applyFont="1" applyFill="1" applyBorder="1" applyAlignment="1">
      <alignment horizontal="right" vertical="center"/>
    </xf>
    <xf numFmtId="3" fontId="9" fillId="2" borderId="58" xfId="0" applyNumberFormat="1" applyFont="1" applyFill="1" applyBorder="1" applyAlignment="1">
      <alignment horizontal="right" vertical="center"/>
    </xf>
    <xf numFmtId="49" fontId="0" fillId="0" borderId="9" xfId="0" applyNumberFormat="1" applyFont="1" applyBorder="1" applyAlignment="1">
      <alignment vertical="center"/>
    </xf>
    <xf numFmtId="49" fontId="0" fillId="0" borderId="37" xfId="0" applyNumberFormat="1" applyFont="1" applyBorder="1" applyAlignment="1">
      <alignment vertical="center"/>
    </xf>
    <xf numFmtId="0" fontId="0" fillId="0" borderId="54" xfId="0" applyFont="1" applyBorder="1" applyAlignment="1">
      <alignment horizontal="right" vertical="center"/>
    </xf>
    <xf numFmtId="0" fontId="9" fillId="2" borderId="58" xfId="0" applyFont="1" applyFill="1" applyBorder="1" applyAlignment="1">
      <alignment horizontal="left" vertical="center"/>
    </xf>
    <xf numFmtId="0" fontId="0" fillId="0" borderId="24" xfId="0" applyFont="1" applyBorder="1" applyAlignment="1">
      <alignment vertical="center"/>
    </xf>
    <xf numFmtId="0" fontId="0" fillId="0" borderId="1" xfId="0" applyBorder="1" applyAlignment="1"/>
    <xf numFmtId="0" fontId="0" fillId="0" borderId="54" xfId="0" applyBorder="1" applyAlignment="1"/>
    <xf numFmtId="0" fontId="0" fillId="0" borderId="1" xfId="0" applyFont="1" applyBorder="1" applyAlignment="1">
      <alignment vertical="center"/>
    </xf>
    <xf numFmtId="0" fontId="0" fillId="0" borderId="37" xfId="0" applyBorder="1" applyAlignment="1"/>
    <xf numFmtId="0" fontId="7" fillId="0" borderId="15" xfId="0" applyFont="1" applyBorder="1" applyAlignment="1">
      <alignment horizontal="center" vertical="center"/>
    </xf>
    <xf numFmtId="0" fontId="0" fillId="0" borderId="15" xfId="0" applyBorder="1" applyAlignment="1"/>
    <xf numFmtId="0" fontId="0" fillId="0" borderId="3" xfId="0" applyFont="1" applyBorder="1" applyAlignment="1">
      <alignment vertical="center"/>
    </xf>
    <xf numFmtId="0" fontId="0" fillId="0" borderId="2" xfId="0" applyBorder="1" applyAlignment="1"/>
    <xf numFmtId="0" fontId="0" fillId="0" borderId="7" xfId="0" applyBorder="1" applyAlignment="1"/>
    <xf numFmtId="0" fontId="0" fillId="0" borderId="9" xfId="0" applyBorder="1" applyAlignment="1"/>
    <xf numFmtId="49" fontId="0" fillId="2" borderId="50" xfId="0" applyNumberFormat="1" applyFont="1" applyFill="1" applyBorder="1" applyAlignment="1">
      <alignment vertical="center"/>
    </xf>
    <xf numFmtId="0" fontId="0" fillId="0" borderId="12" xfId="0" applyBorder="1" applyAlignment="1"/>
    <xf numFmtId="0" fontId="0" fillId="0" borderId="71" xfId="0" applyBorder="1" applyAlignment="1"/>
    <xf numFmtId="49" fontId="0" fillId="0" borderId="50" xfId="0" applyNumberFormat="1" applyFont="1" applyBorder="1" applyAlignment="1">
      <alignment vertical="center"/>
    </xf>
    <xf numFmtId="0" fontId="0" fillId="0" borderId="13" xfId="0" applyBorder="1" applyAlignment="1"/>
    <xf numFmtId="49" fontId="0" fillId="0" borderId="11" xfId="0" applyNumberFormat="1" applyFont="1" applyBorder="1" applyAlignment="1">
      <alignment vertical="center"/>
    </xf>
    <xf numFmtId="49" fontId="0" fillId="0" borderId="1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23" xfId="0" applyBorder="1" applyAlignment="1"/>
    <xf numFmtId="0" fontId="0" fillId="0" borderId="61" xfId="0" applyBorder="1" applyAlignment="1"/>
    <xf numFmtId="3" fontId="0" fillId="0" borderId="35" xfId="0" applyNumberFormat="1" applyFont="1" applyBorder="1" applyAlignment="1">
      <alignment horizontal="right" vertical="center"/>
    </xf>
    <xf numFmtId="49" fontId="0" fillId="0" borderId="14" xfId="0" applyNumberFormat="1" applyFont="1" applyBorder="1" applyAlignment="1">
      <alignment vertical="center"/>
    </xf>
    <xf numFmtId="0" fontId="0" fillId="0" borderId="73" xfId="0" applyBorder="1" applyAlignment="1"/>
    <xf numFmtId="49" fontId="0" fillId="0" borderId="15" xfId="0" applyNumberFormat="1" applyFont="1" applyBorder="1" applyAlignment="1">
      <alignment vertical="center"/>
    </xf>
    <xf numFmtId="0" fontId="0" fillId="0" borderId="16" xfId="0" applyBorder="1" applyAlignment="1"/>
    <xf numFmtId="0" fontId="8" fillId="0" borderId="21" xfId="0" applyFont="1" applyBorder="1" applyAlignment="1">
      <alignment horizontal="center" vertical="center"/>
    </xf>
    <xf numFmtId="0" fontId="0" fillId="0" borderId="57" xfId="0" applyBorder="1" applyAlignment="1"/>
    <xf numFmtId="0" fontId="0" fillId="0" borderId="58" xfId="0" applyBorder="1" applyAlignment="1"/>
    <xf numFmtId="0" fontId="0" fillId="0" borderId="62" xfId="0" applyFont="1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2" xfId="0" applyFont="1" applyBorder="1" applyAlignment="1">
      <alignment vertical="center"/>
    </xf>
    <xf numFmtId="0" fontId="0" fillId="0" borderId="72" xfId="0" applyBorder="1" applyAlignment="1"/>
    <xf numFmtId="3" fontId="0" fillId="0" borderId="74" xfId="0" applyNumberFormat="1" applyFont="1" applyBorder="1" applyAlignment="1">
      <alignment horizontal="right" vertical="center"/>
    </xf>
    <xf numFmtId="0" fontId="3" fillId="0" borderId="62" xfId="0" applyFont="1" applyBorder="1" applyAlignment="1">
      <alignment vertical="center"/>
    </xf>
    <xf numFmtId="3" fontId="3" fillId="0" borderId="74" xfId="0" applyNumberFormat="1" applyFont="1" applyBorder="1" applyAlignment="1">
      <alignment vertical="center"/>
    </xf>
    <xf numFmtId="0" fontId="3" fillId="0" borderId="63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65" xfId="0" applyBorder="1" applyAlignment="1"/>
    <xf numFmtId="3" fontId="0" fillId="0" borderId="20" xfId="0" applyNumberFormat="1" applyFont="1" applyBorder="1" applyAlignment="1">
      <alignment horizontal="right" vertical="center"/>
    </xf>
    <xf numFmtId="0" fontId="9" fillId="2" borderId="21" xfId="0" applyFont="1" applyFill="1" applyBorder="1" applyAlignment="1">
      <alignment horizontal="left" vertical="center"/>
    </xf>
    <xf numFmtId="3" fontId="9" fillId="2" borderId="57" xfId="0" applyNumberFormat="1" applyFont="1" applyFill="1" applyBorder="1" applyAlignment="1">
      <alignment horizontal="right" vertical="center"/>
    </xf>
    <xf numFmtId="0" fontId="0" fillId="0" borderId="29" xfId="0" applyFont="1" applyBorder="1" applyAlignment="1">
      <alignment vertical="center"/>
    </xf>
    <xf numFmtId="0" fontId="0" fillId="0" borderId="54" xfId="0" applyFont="1" applyBorder="1" applyAlignment="1"/>
    <xf numFmtId="0" fontId="0" fillId="0" borderId="4" xfId="0" applyFont="1" applyBorder="1" applyAlignment="1"/>
    <xf numFmtId="0" fontId="0" fillId="0" borderId="0" xfId="0" applyAlignment="1"/>
    <xf numFmtId="0" fontId="0" fillId="0" borderId="8" xfId="0" applyBorder="1" applyAlignment="1"/>
    <xf numFmtId="0" fontId="0" fillId="0" borderId="4" xfId="0" applyBorder="1" applyAlignment="1"/>
    <xf numFmtId="0" fontId="0" fillId="0" borderId="50" xfId="0" applyFont="1" applyBorder="1" applyAlignment="1">
      <alignment horizontal="center" vertical="center"/>
    </xf>
    <xf numFmtId="0" fontId="0" fillId="0" borderId="71" xfId="0" applyFont="1" applyBorder="1" applyAlignment="1"/>
    <xf numFmtId="49" fontId="0" fillId="0" borderId="29" xfId="0" applyNumberFormat="1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0" fillId="0" borderId="68" xfId="0" applyBorder="1" applyAlignment="1"/>
    <xf numFmtId="49" fontId="0" fillId="2" borderId="4" xfId="0" applyNumberFormat="1" applyFont="1" applyFill="1" applyBorder="1" applyAlignment="1">
      <alignment vertical="center"/>
    </xf>
    <xf numFmtId="0" fontId="0" fillId="0" borderId="24" xfId="0" applyFont="1" applyBorder="1" applyAlignment="1">
      <alignment horizontal="left" vertical="center"/>
    </xf>
    <xf numFmtId="0" fontId="0" fillId="0" borderId="29" xfId="0" applyFont="1" applyBorder="1" applyAlignment="1">
      <alignment horizontal="left" vertical="center"/>
    </xf>
    <xf numFmtId="49" fontId="0" fillId="2" borderId="11" xfId="0" applyNumberFormat="1" applyFont="1" applyFill="1" applyBorder="1" applyAlignment="1">
      <alignment horizontal="left" vertical="center"/>
    </xf>
    <xf numFmtId="49" fontId="0" fillId="2" borderId="50" xfId="0" applyNumberFormat="1" applyFont="1" applyFill="1" applyBorder="1" applyAlignment="1">
      <alignment horizontal="left" vertical="center"/>
    </xf>
    <xf numFmtId="49" fontId="0" fillId="0" borderId="50" xfId="0" applyNumberFormat="1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0" fillId="0" borderId="5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49" fontId="0" fillId="0" borderId="14" xfId="0" applyNumberFormat="1" applyFont="1" applyBorder="1" applyAlignment="1">
      <alignment horizontal="left" vertical="center"/>
    </xf>
    <xf numFmtId="0" fontId="0" fillId="0" borderId="74" xfId="0" applyFont="1" applyBorder="1" applyAlignment="1">
      <alignment horizontal="left" vertical="center"/>
    </xf>
    <xf numFmtId="0" fontId="0" fillId="0" borderId="63" xfId="0" applyFont="1" applyBorder="1" applyAlignment="1"/>
    <xf numFmtId="0" fontId="0" fillId="0" borderId="1" xfId="0" applyFont="1" applyBorder="1" applyAlignment="1"/>
    <xf numFmtId="49" fontId="0" fillId="0" borderId="63" xfId="0" applyNumberFormat="1" applyFont="1" applyBorder="1" applyAlignment="1">
      <alignment horizontal="right" vertical="center"/>
    </xf>
    <xf numFmtId="49" fontId="0" fillId="0" borderId="1" xfId="0" applyNumberFormat="1" applyFont="1" applyBorder="1" applyAlignment="1">
      <alignment horizontal="left" vertical="center"/>
    </xf>
    <xf numFmtId="49" fontId="0" fillId="0" borderId="19" xfId="0" applyNumberFormat="1" applyFont="1" applyBorder="1" applyAlignment="1">
      <alignment horizontal="left" vertical="center"/>
    </xf>
    <xf numFmtId="0" fontId="0" fillId="0" borderId="62" xfId="0" applyFont="1" applyBorder="1" applyAlignment="1">
      <alignment horizontal="left" vertical="center"/>
    </xf>
    <xf numFmtId="49" fontId="0" fillId="0" borderId="63" xfId="0" applyNumberFormat="1" applyFont="1" applyBorder="1" applyAlignment="1">
      <alignment horizontal="left" vertical="center"/>
    </xf>
    <xf numFmtId="0" fontId="0" fillId="0" borderId="72" xfId="0" applyFont="1" applyBorder="1" applyAlignment="1"/>
    <xf numFmtId="0" fontId="0" fillId="0" borderId="74" xfId="0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0" fillId="0" borderId="36" xfId="0" applyBorder="1" applyAlignment="1"/>
    <xf numFmtId="0" fontId="0" fillId="0" borderId="25" xfId="0" applyBorder="1" applyAlignment="1">
      <alignment vertical="center"/>
    </xf>
    <xf numFmtId="0" fontId="0" fillId="0" borderId="75" xfId="0" applyBorder="1" applyAlignment="1"/>
    <xf numFmtId="0" fontId="0" fillId="0" borderId="63" xfId="0" applyBorder="1" applyAlignment="1">
      <alignment vertical="center"/>
    </xf>
    <xf numFmtId="0" fontId="0" fillId="0" borderId="72" xfId="0" applyBorder="1" applyAlignment="1">
      <alignment vertical="center"/>
    </xf>
    <xf numFmtId="0" fontId="0" fillId="0" borderId="63" xfId="0" applyFont="1" applyBorder="1" applyAlignment="1">
      <alignment vertical="center"/>
    </xf>
    <xf numFmtId="0" fontId="0" fillId="0" borderId="72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4" xfId="0" applyBorder="1" applyAlignment="1">
      <alignment vertical="center"/>
    </xf>
    <xf numFmtId="0" fontId="0" fillId="0" borderId="79" xfId="0" applyBorder="1" applyAlignment="1"/>
    <xf numFmtId="0" fontId="0" fillId="0" borderId="54" xfId="0" applyFont="1" applyBorder="1" applyAlignment="1">
      <alignment vertical="center"/>
    </xf>
    <xf numFmtId="0" fontId="0" fillId="0" borderId="23" xfId="0" applyFont="1" applyBorder="1" applyAlignment="1"/>
    <xf numFmtId="0" fontId="0" fillId="0" borderId="79" xfId="0" applyFont="1" applyBorder="1" applyAlignment="1"/>
    <xf numFmtId="0" fontId="3" fillId="0" borderId="81" xfId="0" applyFont="1" applyBorder="1" applyAlignment="1">
      <alignment vertical="center"/>
    </xf>
    <xf numFmtId="0" fontId="0" fillId="0" borderId="82" xfId="0" applyBorder="1" applyAlignment="1"/>
    <xf numFmtId="0" fontId="0" fillId="0" borderId="85" xfId="0" applyBorder="1" applyAlignment="1"/>
    <xf numFmtId="0" fontId="3" fillId="0" borderId="83" xfId="0" applyFont="1" applyBorder="1" applyAlignment="1">
      <alignment vertical="center"/>
    </xf>
    <xf numFmtId="0" fontId="0" fillId="0" borderId="84" xfId="0" applyBorder="1" applyAlignment="1"/>
    <xf numFmtId="49" fontId="0" fillId="0" borderId="24" xfId="0" applyNumberFormat="1" applyFont="1" applyBorder="1" applyAlignment="1">
      <alignment vertical="center"/>
    </xf>
    <xf numFmtId="0" fontId="0" fillId="0" borderId="76" xfId="0" applyBorder="1" applyAlignment="1"/>
    <xf numFmtId="3" fontId="0" fillId="0" borderId="29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3" fontId="3" fillId="0" borderId="3" xfId="0" applyNumberFormat="1" applyFont="1" applyBorder="1" applyAlignment="1">
      <alignment horizontal="right" vertical="center"/>
    </xf>
    <xf numFmtId="0" fontId="0" fillId="0" borderId="23" xfId="0" applyBorder="1" applyAlignment="1">
      <alignment vertical="center"/>
    </xf>
    <xf numFmtId="0" fontId="0" fillId="0" borderId="61" xfId="0" applyBorder="1" applyAlignment="1">
      <alignment vertical="center"/>
    </xf>
    <xf numFmtId="164" fontId="0" fillId="0" borderId="35" xfId="0" applyNumberFormat="1" applyFont="1" applyBorder="1" applyAlignment="1">
      <alignment horizontal="right" vertical="center"/>
    </xf>
    <xf numFmtId="164" fontId="0" fillId="0" borderId="74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80" xfId="0" applyBorder="1" applyAlignment="1"/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8" xfId="0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0" xfId="0" applyBorder="1" applyAlignment="1">
      <alignment vertical="center"/>
    </xf>
    <xf numFmtId="49" fontId="9" fillId="2" borderId="17" xfId="0" applyNumberFormat="1" applyFont="1" applyFill="1" applyBorder="1" applyAlignment="1">
      <alignment horizontal="left" vertical="center"/>
    </xf>
    <xf numFmtId="0" fontId="9" fillId="0" borderId="65" xfId="0" applyFont="1" applyBorder="1" applyAlignment="1"/>
    <xf numFmtId="3" fontId="9" fillId="2" borderId="65" xfId="0" applyNumberFormat="1" applyFont="1" applyFill="1" applyBorder="1" applyAlignment="1">
      <alignment horizontal="right" vertical="center"/>
    </xf>
    <xf numFmtId="0" fontId="0" fillId="0" borderId="63" xfId="0" applyBorder="1" applyAlignment="1">
      <alignment horizontal="right" vertical="center"/>
    </xf>
    <xf numFmtId="0" fontId="1" fillId="0" borderId="39" xfId="0" applyFont="1" applyBorder="1" applyAlignment="1">
      <alignment horizontal="center" vertical="center"/>
    </xf>
    <xf numFmtId="0" fontId="0" fillId="0" borderId="60" xfId="0" applyBorder="1" applyAlignment="1"/>
    <xf numFmtId="0" fontId="1" fillId="0" borderId="42" xfId="0" applyFont="1" applyBorder="1" applyAlignment="1">
      <alignment horizontal="center" vertical="center"/>
    </xf>
    <xf numFmtId="0" fontId="0" fillId="0" borderId="59" xfId="0" applyBorder="1" applyAlignment="1"/>
    <xf numFmtId="0" fontId="1" fillId="0" borderId="35" xfId="0" applyFont="1" applyBorder="1" applyAlignment="1">
      <alignment horizontal="center" vertical="center"/>
    </xf>
    <xf numFmtId="0" fontId="2" fillId="0" borderId="0" xfId="0" applyFont="1" applyAlignment="1"/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</cellXfs>
  <cellStyles count="1">
    <cellStyle name="Normální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38EC6-FA1C-4258-A01E-98AC8C4B456B}">
  <dimension ref="A1:G51"/>
  <sheetViews>
    <sheetView workbookViewId="0">
      <selection activeCell="E3" sqref="E3:G3"/>
    </sheetView>
  </sheetViews>
  <sheetFormatPr defaultRowHeight="12.75" x14ac:dyDescent="0.2"/>
  <cols>
    <col min="1" max="1" width="17" customWidth="1"/>
    <col min="2" max="2" width="24.42578125" customWidth="1"/>
    <col min="3" max="3" width="2.5703125" customWidth="1"/>
    <col min="4" max="4" width="14.7109375" customWidth="1"/>
    <col min="5" max="5" width="7.28515625" customWidth="1"/>
    <col min="6" max="6" width="15.85546875" customWidth="1"/>
    <col min="7" max="7" width="3.5703125" customWidth="1"/>
  </cols>
  <sheetData>
    <row r="1" spans="1:7" s="3" customFormat="1" ht="28.5" customHeight="1" thickBot="1" x14ac:dyDescent="0.25">
      <c r="A1" s="134" t="s">
        <v>293</v>
      </c>
      <c r="B1" s="135"/>
      <c r="C1" s="135"/>
      <c r="D1" s="135"/>
      <c r="E1" s="135"/>
      <c r="F1" s="135"/>
      <c r="G1" s="135"/>
    </row>
    <row r="2" spans="1:7" s="3" customFormat="1" ht="12.95" customHeight="1" x14ac:dyDescent="0.2">
      <c r="A2" s="107" t="s">
        <v>281</v>
      </c>
      <c r="B2" s="136" t="s">
        <v>282</v>
      </c>
      <c r="C2" s="137"/>
      <c r="D2" s="138"/>
      <c r="E2" s="136" t="s">
        <v>283</v>
      </c>
      <c r="F2" s="137"/>
      <c r="G2" s="139"/>
    </row>
    <row r="3" spans="1:7" s="3" customFormat="1" ht="12.95" customHeight="1" x14ac:dyDescent="0.2">
      <c r="A3" s="109" t="s">
        <v>218</v>
      </c>
      <c r="B3" s="140" t="s">
        <v>224</v>
      </c>
      <c r="C3" s="141"/>
      <c r="D3" s="142"/>
      <c r="E3" s="143" t="s">
        <v>307</v>
      </c>
      <c r="F3" s="141"/>
      <c r="G3" s="144"/>
    </row>
    <row r="4" spans="1:7" s="3" customFormat="1" ht="12.95" customHeight="1" x14ac:dyDescent="0.2">
      <c r="A4" s="129" t="s">
        <v>294</v>
      </c>
      <c r="B4" s="130"/>
      <c r="C4" s="130"/>
      <c r="D4" s="130"/>
      <c r="E4" s="130"/>
      <c r="F4" s="130"/>
      <c r="G4" s="133"/>
    </row>
    <row r="5" spans="1:7" s="3" customFormat="1" ht="12.95" customHeight="1" x14ac:dyDescent="0.2">
      <c r="A5" s="145" t="s">
        <v>285</v>
      </c>
      <c r="B5" s="141"/>
      <c r="C5" s="141"/>
      <c r="D5" s="141"/>
      <c r="E5" s="141"/>
      <c r="F5" s="141"/>
      <c r="G5" s="144"/>
    </row>
    <row r="6" spans="1:7" s="3" customFormat="1" ht="12.95" customHeight="1" x14ac:dyDescent="0.2">
      <c r="A6" s="129" t="s">
        <v>295</v>
      </c>
      <c r="B6" s="130"/>
      <c r="C6" s="130"/>
      <c r="D6" s="131"/>
      <c r="E6" s="112" t="s">
        <v>296</v>
      </c>
      <c r="F6" s="132"/>
      <c r="G6" s="133"/>
    </row>
    <row r="7" spans="1:7" s="3" customFormat="1" ht="12.95" customHeight="1" x14ac:dyDescent="0.2">
      <c r="A7" s="145" t="s">
        <v>229</v>
      </c>
      <c r="B7" s="141"/>
      <c r="C7" s="141"/>
      <c r="D7" s="142"/>
      <c r="E7" s="101" t="s">
        <v>297</v>
      </c>
      <c r="F7" s="146"/>
      <c r="G7" s="144"/>
    </row>
    <row r="8" spans="1:7" s="3" customFormat="1" ht="12.95" customHeight="1" x14ac:dyDescent="0.2">
      <c r="A8" s="129" t="s">
        <v>298</v>
      </c>
      <c r="B8" s="130"/>
      <c r="C8" s="130"/>
      <c r="D8" s="131"/>
      <c r="E8" s="112" t="s">
        <v>296</v>
      </c>
      <c r="F8" s="132"/>
      <c r="G8" s="133"/>
    </row>
    <row r="9" spans="1:7" s="3" customFormat="1" ht="12.95" customHeight="1" x14ac:dyDescent="0.2">
      <c r="A9" s="145" t="s">
        <v>218</v>
      </c>
      <c r="B9" s="141"/>
      <c r="C9" s="141"/>
      <c r="D9" s="142"/>
      <c r="E9" s="101" t="s">
        <v>297</v>
      </c>
      <c r="F9" s="146"/>
      <c r="G9" s="144"/>
    </row>
    <row r="10" spans="1:7" s="3" customFormat="1" ht="12.95" customHeight="1" x14ac:dyDescent="0.2">
      <c r="A10" s="129" t="s">
        <v>299</v>
      </c>
      <c r="B10" s="130"/>
      <c r="C10" s="130"/>
      <c r="D10" s="131"/>
      <c r="E10" s="112" t="s">
        <v>296</v>
      </c>
      <c r="F10" s="132"/>
      <c r="G10" s="133"/>
    </row>
    <row r="11" spans="1:7" s="3" customFormat="1" ht="12.95" customHeight="1" x14ac:dyDescent="0.2">
      <c r="A11" s="145" t="s">
        <v>218</v>
      </c>
      <c r="B11" s="141"/>
      <c r="C11" s="141"/>
      <c r="D11" s="142"/>
      <c r="E11" s="101" t="s">
        <v>297</v>
      </c>
      <c r="F11" s="146"/>
      <c r="G11" s="144"/>
    </row>
    <row r="12" spans="1:7" s="3" customFormat="1" ht="12.95" customHeight="1" x14ac:dyDescent="0.2">
      <c r="A12" s="129" t="s">
        <v>300</v>
      </c>
      <c r="B12" s="130"/>
      <c r="C12" s="130"/>
      <c r="D12" s="131"/>
      <c r="E12" s="112" t="s">
        <v>296</v>
      </c>
      <c r="F12" s="132"/>
      <c r="G12" s="133"/>
    </row>
    <row r="13" spans="1:7" s="3" customFormat="1" ht="12.95" customHeight="1" thickBot="1" x14ac:dyDescent="0.25">
      <c r="A13" s="151" t="s">
        <v>218</v>
      </c>
      <c r="B13" s="135"/>
      <c r="C13" s="135"/>
      <c r="D13" s="152"/>
      <c r="E13" s="101" t="s">
        <v>297</v>
      </c>
      <c r="F13" s="153"/>
      <c r="G13" s="154"/>
    </row>
    <row r="14" spans="1:7" s="3" customFormat="1" ht="28.5" customHeight="1" thickBot="1" x14ac:dyDescent="0.25">
      <c r="A14" s="155" t="s">
        <v>234</v>
      </c>
      <c r="B14" s="156"/>
      <c r="C14" s="156"/>
      <c r="D14" s="156"/>
      <c r="E14" s="156"/>
      <c r="F14" s="156"/>
      <c r="G14" s="157"/>
    </row>
    <row r="15" spans="1:7" s="3" customFormat="1" ht="12.95" customHeight="1" x14ac:dyDescent="0.2">
      <c r="A15" s="147" t="s">
        <v>235</v>
      </c>
      <c r="B15" s="148"/>
      <c r="C15" s="148"/>
      <c r="D15" s="149"/>
      <c r="E15" s="150">
        <f>'KRYCÍ LIST'!E20</f>
        <v>0</v>
      </c>
      <c r="F15" s="148"/>
      <c r="G15" s="125" t="s">
        <v>276</v>
      </c>
    </row>
    <row r="16" spans="1:7" s="3" customFormat="1" ht="12.95" customHeight="1" x14ac:dyDescent="0.2">
      <c r="A16" s="161" t="s">
        <v>301</v>
      </c>
      <c r="B16" s="159"/>
      <c r="C16" s="159"/>
      <c r="D16" s="162"/>
      <c r="E16" s="163">
        <f>SUM('KRYCÍ LIST'!E21:'KRYCÍ LIST'!E23)</f>
        <v>0</v>
      </c>
      <c r="F16" s="159"/>
      <c r="G16" s="126" t="s">
        <v>276</v>
      </c>
    </row>
    <row r="17" spans="1:7" s="3" customFormat="1" ht="12.95" customHeight="1" x14ac:dyDescent="0.2">
      <c r="A17" s="161" t="s">
        <v>236</v>
      </c>
      <c r="B17" s="159"/>
      <c r="C17" s="159"/>
      <c r="D17" s="162"/>
      <c r="E17" s="163">
        <f>'KRYCÍ LIST'!E25</f>
        <v>0</v>
      </c>
      <c r="F17" s="159"/>
      <c r="G17" s="126" t="s">
        <v>276</v>
      </c>
    </row>
    <row r="18" spans="1:7" s="3" customFormat="1" ht="12.95" customHeight="1" x14ac:dyDescent="0.2">
      <c r="A18" s="161" t="s">
        <v>262</v>
      </c>
      <c r="B18" s="159"/>
      <c r="C18" s="159"/>
      <c r="D18" s="162"/>
      <c r="E18" s="163">
        <f>'KRYCÍ LIST'!E26</f>
        <v>0</v>
      </c>
      <c r="F18" s="159"/>
      <c r="G18" s="126" t="s">
        <v>276</v>
      </c>
    </row>
    <row r="19" spans="1:7" s="3" customFormat="1" ht="12.95" customHeight="1" x14ac:dyDescent="0.2">
      <c r="A19" s="161" t="s">
        <v>263</v>
      </c>
      <c r="B19" s="159"/>
      <c r="C19" s="159"/>
      <c r="D19" s="162"/>
      <c r="E19" s="163">
        <f>'KRYCÍ LIST'!E27</f>
        <v>0</v>
      </c>
      <c r="F19" s="159"/>
      <c r="G19" s="126" t="s">
        <v>276</v>
      </c>
    </row>
    <row r="20" spans="1:7" s="3" customFormat="1" ht="12.95" customHeight="1" x14ac:dyDescent="0.2">
      <c r="A20" s="158"/>
      <c r="B20" s="159"/>
      <c r="C20" s="159"/>
      <c r="D20" s="159"/>
      <c r="E20" s="159"/>
      <c r="F20" s="159"/>
      <c r="G20" s="160"/>
    </row>
    <row r="21" spans="1:7" s="3" customFormat="1" ht="12.95" customHeight="1" x14ac:dyDescent="0.2">
      <c r="A21" s="164" t="s">
        <v>302</v>
      </c>
      <c r="B21" s="159"/>
      <c r="C21" s="159"/>
      <c r="D21" s="162"/>
      <c r="E21" s="165">
        <f>'KRYCÍ LIST'!E28</f>
        <v>0</v>
      </c>
      <c r="F21" s="166"/>
      <c r="G21" s="126" t="s">
        <v>276</v>
      </c>
    </row>
    <row r="22" spans="1:7" s="3" customFormat="1" ht="12.95" customHeight="1" x14ac:dyDescent="0.2">
      <c r="A22" s="158"/>
      <c r="B22" s="159"/>
      <c r="C22" s="159"/>
      <c r="D22" s="159"/>
      <c r="E22" s="159"/>
      <c r="F22" s="159"/>
      <c r="G22" s="160"/>
    </row>
    <row r="23" spans="1:7" s="3" customFormat="1" ht="12.95" customHeight="1" x14ac:dyDescent="0.2">
      <c r="A23" s="161" t="s">
        <v>274</v>
      </c>
      <c r="B23" s="159"/>
      <c r="C23" s="159"/>
      <c r="D23" s="127" t="s">
        <v>303</v>
      </c>
      <c r="E23" s="163">
        <f>'KRYCÍ LIST'!H35</f>
        <v>0</v>
      </c>
      <c r="F23" s="159"/>
      <c r="G23" s="126" t="s">
        <v>276</v>
      </c>
    </row>
    <row r="24" spans="1:7" s="3" customFormat="1" ht="12.95" customHeight="1" x14ac:dyDescent="0.2">
      <c r="A24" s="161" t="s">
        <v>277</v>
      </c>
      <c r="B24" s="159"/>
      <c r="C24" s="159"/>
      <c r="D24" s="127" t="s">
        <v>303</v>
      </c>
      <c r="E24" s="163">
        <f>'KRYCÍ LIST'!H36</f>
        <v>0</v>
      </c>
      <c r="F24" s="159"/>
      <c r="G24" s="126" t="s">
        <v>276</v>
      </c>
    </row>
    <row r="25" spans="1:7" s="3" customFormat="1" ht="12.95" customHeight="1" x14ac:dyDescent="0.2">
      <c r="A25" s="161" t="s">
        <v>274</v>
      </c>
      <c r="B25" s="159"/>
      <c r="C25" s="159"/>
      <c r="D25" s="127" t="s">
        <v>304</v>
      </c>
      <c r="E25" s="163">
        <f>'KRYCÍ LIST'!H37</f>
        <v>0</v>
      </c>
      <c r="F25" s="159"/>
      <c r="G25" s="126" t="s">
        <v>276</v>
      </c>
    </row>
    <row r="26" spans="1:7" s="3" customFormat="1" ht="12.95" customHeight="1" thickBot="1" x14ac:dyDescent="0.25">
      <c r="A26" s="167" t="s">
        <v>277</v>
      </c>
      <c r="B26" s="168"/>
      <c r="C26" s="168"/>
      <c r="D26" s="127" t="s">
        <v>304</v>
      </c>
      <c r="E26" s="169">
        <f>'KRYCÍ LIST'!H38</f>
        <v>0</v>
      </c>
      <c r="F26" s="168"/>
      <c r="G26" s="126" t="s">
        <v>276</v>
      </c>
    </row>
    <row r="27" spans="1:7" s="3" customFormat="1" ht="19.5" customHeight="1" thickBot="1" x14ac:dyDescent="0.25">
      <c r="A27" s="170" t="s">
        <v>305</v>
      </c>
      <c r="B27" s="156"/>
      <c r="C27" s="156"/>
      <c r="D27" s="156"/>
      <c r="E27" s="171">
        <f>SUM(E23:E26)</f>
        <v>0</v>
      </c>
      <c r="F27" s="156"/>
      <c r="G27" s="128" t="s">
        <v>276</v>
      </c>
    </row>
    <row r="29" spans="1:7" s="3" customFormat="1" x14ac:dyDescent="0.2">
      <c r="A29" s="172" t="s">
        <v>225</v>
      </c>
      <c r="B29" s="173"/>
      <c r="D29" s="172" t="s">
        <v>228</v>
      </c>
      <c r="E29" s="130"/>
      <c r="F29" s="130"/>
      <c r="G29" s="131"/>
    </row>
    <row r="30" spans="1:7" s="3" customFormat="1" x14ac:dyDescent="0.2">
      <c r="A30" s="174"/>
      <c r="B30" s="176"/>
      <c r="D30" s="174"/>
      <c r="E30" s="175"/>
      <c r="F30" s="175"/>
      <c r="G30" s="176"/>
    </row>
    <row r="31" spans="1:7" x14ac:dyDescent="0.2">
      <c r="A31" s="177"/>
      <c r="B31" s="176"/>
      <c r="D31" s="177"/>
      <c r="E31" s="175"/>
      <c r="F31" s="175"/>
      <c r="G31" s="176"/>
    </row>
    <row r="32" spans="1:7" x14ac:dyDescent="0.2">
      <c r="A32" s="177"/>
      <c r="B32" s="176"/>
      <c r="D32" s="177"/>
      <c r="E32" s="175"/>
      <c r="F32" s="175"/>
      <c r="G32" s="176"/>
    </row>
    <row r="33" spans="1:7" x14ac:dyDescent="0.2">
      <c r="A33" s="177"/>
      <c r="B33" s="176"/>
      <c r="D33" s="177"/>
      <c r="E33" s="175"/>
      <c r="F33" s="175"/>
      <c r="G33" s="176"/>
    </row>
    <row r="34" spans="1:7" x14ac:dyDescent="0.2">
      <c r="A34" s="177"/>
      <c r="B34" s="176"/>
      <c r="D34" s="177"/>
      <c r="E34" s="175"/>
      <c r="F34" s="175"/>
      <c r="G34" s="176"/>
    </row>
    <row r="35" spans="1:7" x14ac:dyDescent="0.2">
      <c r="A35" s="177"/>
      <c r="B35" s="176"/>
      <c r="D35" s="177"/>
      <c r="E35" s="175"/>
      <c r="F35" s="175"/>
      <c r="G35" s="176"/>
    </row>
    <row r="36" spans="1:7" x14ac:dyDescent="0.2">
      <c r="A36" s="177"/>
      <c r="B36" s="176"/>
      <c r="D36" s="177"/>
      <c r="E36" s="175"/>
      <c r="F36" s="175"/>
      <c r="G36" s="176"/>
    </row>
    <row r="37" spans="1:7" x14ac:dyDescent="0.2">
      <c r="A37" s="177"/>
      <c r="B37" s="176"/>
      <c r="D37" s="177"/>
      <c r="E37" s="175"/>
      <c r="F37" s="175"/>
      <c r="G37" s="176"/>
    </row>
    <row r="38" spans="1:7" x14ac:dyDescent="0.2">
      <c r="A38" s="177"/>
      <c r="B38" s="176"/>
      <c r="D38" s="177"/>
      <c r="E38" s="175"/>
      <c r="F38" s="175"/>
      <c r="G38" s="176"/>
    </row>
    <row r="39" spans="1:7" s="3" customFormat="1" x14ac:dyDescent="0.2">
      <c r="A39" s="178" t="s">
        <v>306</v>
      </c>
      <c r="B39" s="179"/>
      <c r="D39" s="178" t="s">
        <v>306</v>
      </c>
      <c r="E39" s="141"/>
      <c r="F39" s="141"/>
      <c r="G39" s="142"/>
    </row>
    <row r="41" spans="1:7" s="3" customFormat="1" x14ac:dyDescent="0.2">
      <c r="A41" s="172" t="s">
        <v>226</v>
      </c>
      <c r="B41" s="173"/>
      <c r="D41" s="172" t="s">
        <v>233</v>
      </c>
      <c r="E41" s="130"/>
      <c r="F41" s="130"/>
      <c r="G41" s="131"/>
    </row>
    <row r="42" spans="1:7" s="3" customFormat="1" x14ac:dyDescent="0.2">
      <c r="A42" s="174"/>
      <c r="B42" s="176"/>
      <c r="D42" s="174"/>
      <c r="E42" s="175"/>
      <c r="F42" s="175"/>
      <c r="G42" s="176"/>
    </row>
    <row r="43" spans="1:7" x14ac:dyDescent="0.2">
      <c r="A43" s="177"/>
      <c r="B43" s="176"/>
      <c r="D43" s="177"/>
      <c r="E43" s="175"/>
      <c r="F43" s="175"/>
      <c r="G43" s="176"/>
    </row>
    <row r="44" spans="1:7" x14ac:dyDescent="0.2">
      <c r="A44" s="177"/>
      <c r="B44" s="176"/>
      <c r="D44" s="177"/>
      <c r="E44" s="175"/>
      <c r="F44" s="175"/>
      <c r="G44" s="176"/>
    </row>
    <row r="45" spans="1:7" x14ac:dyDescent="0.2">
      <c r="A45" s="177"/>
      <c r="B45" s="176"/>
      <c r="D45" s="177"/>
      <c r="E45" s="175"/>
      <c r="F45" s="175"/>
      <c r="G45" s="176"/>
    </row>
    <row r="46" spans="1:7" x14ac:dyDescent="0.2">
      <c r="A46" s="177"/>
      <c r="B46" s="176"/>
      <c r="D46" s="177"/>
      <c r="E46" s="175"/>
      <c r="F46" s="175"/>
      <c r="G46" s="176"/>
    </row>
    <row r="47" spans="1:7" x14ac:dyDescent="0.2">
      <c r="A47" s="177"/>
      <c r="B47" s="176"/>
      <c r="D47" s="177"/>
      <c r="E47" s="175"/>
      <c r="F47" s="175"/>
      <c r="G47" s="176"/>
    </row>
    <row r="48" spans="1:7" x14ac:dyDescent="0.2">
      <c r="A48" s="177"/>
      <c r="B48" s="176"/>
      <c r="D48" s="177"/>
      <c r="E48" s="175"/>
      <c r="F48" s="175"/>
      <c r="G48" s="176"/>
    </row>
    <row r="49" spans="1:7" x14ac:dyDescent="0.2">
      <c r="A49" s="177"/>
      <c r="B49" s="176"/>
      <c r="D49" s="177"/>
      <c r="E49" s="175"/>
      <c r="F49" s="175"/>
      <c r="G49" s="176"/>
    </row>
    <row r="50" spans="1:7" x14ac:dyDescent="0.2">
      <c r="A50" s="177"/>
      <c r="B50" s="176"/>
      <c r="D50" s="177"/>
      <c r="E50" s="175"/>
      <c r="F50" s="175"/>
      <c r="G50" s="176"/>
    </row>
    <row r="51" spans="1:7" s="3" customFormat="1" x14ac:dyDescent="0.2">
      <c r="A51" s="178" t="s">
        <v>306</v>
      </c>
      <c r="B51" s="179"/>
      <c r="D51" s="178" t="s">
        <v>306</v>
      </c>
      <c r="E51" s="141"/>
      <c r="F51" s="141"/>
      <c r="G51" s="142"/>
    </row>
  </sheetData>
  <mergeCells count="60">
    <mergeCell ref="A51:B51"/>
    <mergeCell ref="D41:G41"/>
    <mergeCell ref="D42:G50"/>
    <mergeCell ref="D51:G51"/>
    <mergeCell ref="A39:B39"/>
    <mergeCell ref="D30:G38"/>
    <mergeCell ref="D39:G39"/>
    <mergeCell ref="A41:B41"/>
    <mergeCell ref="A42:B50"/>
    <mergeCell ref="A30:B38"/>
    <mergeCell ref="A26:C26"/>
    <mergeCell ref="E26:F26"/>
    <mergeCell ref="A27:D27"/>
    <mergeCell ref="E27:F27"/>
    <mergeCell ref="A29:B29"/>
    <mergeCell ref="D29:G29"/>
    <mergeCell ref="A23:C23"/>
    <mergeCell ref="E23:F23"/>
    <mergeCell ref="A24:C24"/>
    <mergeCell ref="E24:F24"/>
    <mergeCell ref="A25:C25"/>
    <mergeCell ref="E25:F25"/>
    <mergeCell ref="A22:G22"/>
    <mergeCell ref="A16:D16"/>
    <mergeCell ref="E16:F16"/>
    <mergeCell ref="A17:D17"/>
    <mergeCell ref="E17:F17"/>
    <mergeCell ref="A18:D18"/>
    <mergeCell ref="E18:F18"/>
    <mergeCell ref="A19:D19"/>
    <mergeCell ref="E19:F19"/>
    <mergeCell ref="A20:G20"/>
    <mergeCell ref="A21:D21"/>
    <mergeCell ref="E21:F21"/>
    <mergeCell ref="A15:D15"/>
    <mergeCell ref="E15:F15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  <mergeCell ref="A14:G14"/>
    <mergeCell ref="A8:D8"/>
    <mergeCell ref="F8:G8"/>
    <mergeCell ref="A1:G1"/>
    <mergeCell ref="B2:D2"/>
    <mergeCell ref="E2:G2"/>
    <mergeCell ref="B3:D3"/>
    <mergeCell ref="E3:G3"/>
    <mergeCell ref="A4:G4"/>
    <mergeCell ref="A5:G5"/>
    <mergeCell ref="A6:D6"/>
    <mergeCell ref="F6:G6"/>
    <mergeCell ref="A7:D7"/>
    <mergeCell ref="F7:G7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B55C3-EBCB-49EE-9CE3-AFBFC0B8F319}">
  <dimension ref="A1:E12"/>
  <sheetViews>
    <sheetView workbookViewId="0">
      <selection activeCell="E3" sqref="E3"/>
    </sheetView>
  </sheetViews>
  <sheetFormatPr defaultRowHeight="12.75" x14ac:dyDescent="0.2"/>
  <cols>
    <col min="1" max="1" width="17" customWidth="1"/>
    <col min="2" max="2" width="33.7109375" customWidth="1"/>
    <col min="3" max="3" width="8" customWidth="1"/>
    <col min="4" max="4" width="13.28515625" customWidth="1"/>
    <col min="5" max="5" width="13.42578125" customWidth="1"/>
  </cols>
  <sheetData>
    <row r="1" spans="1:5" s="3" customFormat="1" ht="28.5" customHeight="1" thickBot="1" x14ac:dyDescent="0.25">
      <c r="A1" s="134" t="s">
        <v>280</v>
      </c>
      <c r="B1" s="135"/>
      <c r="C1" s="135"/>
      <c r="D1" s="135"/>
      <c r="E1" s="135"/>
    </row>
    <row r="2" spans="1:5" s="3" customFormat="1" ht="12.95" customHeight="1" x14ac:dyDescent="0.2">
      <c r="A2" s="107" t="s">
        <v>281</v>
      </c>
      <c r="B2" s="136" t="s">
        <v>282</v>
      </c>
      <c r="C2" s="137"/>
      <c r="D2" s="138"/>
      <c r="E2" s="108" t="s">
        <v>283</v>
      </c>
    </row>
    <row r="3" spans="1:5" s="3" customFormat="1" ht="12.95" customHeight="1" x14ac:dyDescent="0.2">
      <c r="A3" s="109" t="s">
        <v>218</v>
      </c>
      <c r="B3" s="183" t="s">
        <v>224</v>
      </c>
      <c r="C3" s="175"/>
      <c r="D3" s="176"/>
      <c r="E3" s="110" t="s">
        <v>307</v>
      </c>
    </row>
    <row r="4" spans="1:5" s="3" customFormat="1" ht="12.95" customHeight="1" x14ac:dyDescent="0.2">
      <c r="A4" s="111" t="s">
        <v>284</v>
      </c>
      <c r="B4" s="180" t="s">
        <v>285</v>
      </c>
      <c r="C4" s="130"/>
      <c r="D4" s="130"/>
      <c r="E4" s="133"/>
    </row>
    <row r="5" spans="1:5" s="3" customFormat="1" ht="12.95" customHeight="1" x14ac:dyDescent="0.2">
      <c r="A5" s="111" t="s">
        <v>225</v>
      </c>
      <c r="B5" s="180" t="s">
        <v>229</v>
      </c>
      <c r="C5" s="130"/>
      <c r="D5" s="130"/>
      <c r="E5" s="133"/>
    </row>
    <row r="6" spans="1:5" s="3" customFormat="1" ht="12.95" customHeight="1" x14ac:dyDescent="0.2">
      <c r="A6" s="111" t="s">
        <v>226</v>
      </c>
      <c r="B6" s="180" t="s">
        <v>218</v>
      </c>
      <c r="C6" s="130"/>
      <c r="D6" s="130"/>
      <c r="E6" s="133"/>
    </row>
    <row r="7" spans="1:5" s="3" customFormat="1" ht="12.95" customHeight="1" x14ac:dyDescent="0.2">
      <c r="A7" s="111" t="s">
        <v>228</v>
      </c>
      <c r="B7" s="180" t="s">
        <v>218</v>
      </c>
      <c r="C7" s="130"/>
      <c r="D7" s="130"/>
      <c r="E7" s="133"/>
    </row>
    <row r="8" spans="1:5" s="3" customFormat="1" ht="12.95" customHeight="1" thickBot="1" x14ac:dyDescent="0.25">
      <c r="A8" s="111" t="s">
        <v>233</v>
      </c>
      <c r="B8" s="180" t="s">
        <v>218</v>
      </c>
      <c r="C8" s="130"/>
      <c r="D8" s="130"/>
      <c r="E8" s="133"/>
    </row>
    <row r="9" spans="1:5" s="3" customFormat="1" ht="28.5" customHeight="1" thickBot="1" x14ac:dyDescent="0.25">
      <c r="A9" s="181" t="s">
        <v>286</v>
      </c>
      <c r="B9" s="137"/>
      <c r="C9" s="137"/>
      <c r="D9" s="137"/>
      <c r="E9" s="139"/>
    </row>
    <row r="10" spans="1:5" s="3" customFormat="1" ht="28.5" customHeight="1" x14ac:dyDescent="0.2">
      <c r="A10" s="113" t="s">
        <v>287</v>
      </c>
      <c r="B10" s="114" t="s">
        <v>288</v>
      </c>
      <c r="C10" s="115" t="s">
        <v>289</v>
      </c>
      <c r="D10" s="116" t="s">
        <v>290</v>
      </c>
      <c r="E10" s="117" t="s">
        <v>291</v>
      </c>
    </row>
    <row r="11" spans="1:5" s="3" customFormat="1" ht="26.25" thickBot="1" x14ac:dyDescent="0.25">
      <c r="A11" s="118" t="s">
        <v>216</v>
      </c>
      <c r="B11" s="119" t="s">
        <v>217</v>
      </c>
      <c r="C11" s="120"/>
      <c r="D11" s="121">
        <f>'KRYCÍ LIST'!E28</f>
        <v>0</v>
      </c>
      <c r="E11" s="122">
        <f>'KRYCÍ LIST'!H39</f>
        <v>0</v>
      </c>
    </row>
    <row r="12" spans="1:5" s="3" customFormat="1" ht="19.5" customHeight="1" thickBot="1" x14ac:dyDescent="0.25">
      <c r="A12" s="170" t="s">
        <v>292</v>
      </c>
      <c r="B12" s="156"/>
      <c r="C12" s="182"/>
      <c r="D12" s="123">
        <f>SUM(D11:D11)</f>
        <v>0</v>
      </c>
      <c r="E12" s="124">
        <f>SUM(E11:E11)</f>
        <v>0</v>
      </c>
    </row>
  </sheetData>
  <mergeCells count="10">
    <mergeCell ref="B7:E7"/>
    <mergeCell ref="B8:E8"/>
    <mergeCell ref="A9:E9"/>
    <mergeCell ref="A12:C12"/>
    <mergeCell ref="A1:E1"/>
    <mergeCell ref="B2:D2"/>
    <mergeCell ref="B3:D3"/>
    <mergeCell ref="B4:E4"/>
    <mergeCell ref="B5:E5"/>
    <mergeCell ref="B6:E6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4797F-FE81-492D-B7E9-49D79BC6AEB1}">
  <dimension ref="A1:M41"/>
  <sheetViews>
    <sheetView workbookViewId="0">
      <selection activeCell="A3" sqref="A3:D3"/>
    </sheetView>
  </sheetViews>
  <sheetFormatPr defaultRowHeight="12.75" x14ac:dyDescent="0.2"/>
  <cols>
    <col min="1" max="1" width="2" customWidth="1"/>
    <col min="2" max="2" width="4.42578125" customWidth="1"/>
    <col min="3" max="3" width="4.28515625" customWidth="1"/>
    <col min="4" max="4" width="6.5703125" customWidth="1"/>
    <col min="5" max="5" width="6.42578125" customWidth="1"/>
    <col min="6" max="6" width="9.5703125" customWidth="1"/>
    <col min="7" max="7" width="12.28515625" customWidth="1"/>
    <col min="8" max="8" width="6.42578125" customWidth="1"/>
    <col min="9" max="9" width="2.42578125" customWidth="1"/>
    <col min="10" max="10" width="4.85546875" customWidth="1"/>
    <col min="11" max="11" width="11.85546875" customWidth="1"/>
    <col min="12" max="12" width="2.28515625" customWidth="1"/>
    <col min="13" max="13" width="13.5703125" customWidth="1"/>
  </cols>
  <sheetData>
    <row r="1" spans="1:13" ht="18.600000000000001" customHeight="1" x14ac:dyDescent="0.25">
      <c r="A1" s="189" t="s">
        <v>211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</row>
    <row r="2" spans="1:13" ht="9.9499999999999993" customHeight="1" thickBot="1" x14ac:dyDescent="0.25">
      <c r="A2" s="135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</row>
    <row r="3" spans="1:13" ht="12.95" customHeight="1" x14ac:dyDescent="0.2">
      <c r="A3" s="190" t="s">
        <v>212</v>
      </c>
      <c r="B3" s="137"/>
      <c r="C3" s="137"/>
      <c r="D3" s="138"/>
      <c r="E3" s="191" t="s">
        <v>213</v>
      </c>
      <c r="F3" s="137"/>
      <c r="G3" s="137"/>
      <c r="H3" s="137"/>
      <c r="I3" s="137"/>
      <c r="J3" s="138"/>
      <c r="K3" s="191" t="s">
        <v>214</v>
      </c>
      <c r="L3" s="138"/>
      <c r="M3" s="87" t="s">
        <v>215</v>
      </c>
    </row>
    <row r="4" spans="1:13" ht="12.95" customHeight="1" x14ac:dyDescent="0.2">
      <c r="A4" s="186" t="s">
        <v>216</v>
      </c>
      <c r="B4" s="141"/>
      <c r="C4" s="141"/>
      <c r="D4" s="142"/>
      <c r="E4" s="187" t="s">
        <v>217</v>
      </c>
      <c r="F4" s="141"/>
      <c r="G4" s="141"/>
      <c r="H4" s="141"/>
      <c r="I4" s="141"/>
      <c r="J4" s="142"/>
      <c r="K4" s="188" t="s">
        <v>218</v>
      </c>
      <c r="L4" s="142"/>
      <c r="M4" s="88" t="s">
        <v>219</v>
      </c>
    </row>
    <row r="5" spans="1:13" ht="12.95" customHeight="1" x14ac:dyDescent="0.2">
      <c r="A5" s="184" t="s">
        <v>220</v>
      </c>
      <c r="B5" s="130"/>
      <c r="C5" s="130"/>
      <c r="D5" s="131"/>
      <c r="E5" s="185" t="s">
        <v>221</v>
      </c>
      <c r="F5" s="130"/>
      <c r="G5" s="130"/>
      <c r="H5" s="130"/>
      <c r="I5" s="130"/>
      <c r="J5" s="131"/>
      <c r="K5" s="185" t="s">
        <v>222</v>
      </c>
      <c r="L5" s="131"/>
      <c r="M5" s="89" t="s">
        <v>223</v>
      </c>
    </row>
    <row r="6" spans="1:13" ht="12.95" customHeight="1" x14ac:dyDescent="0.2">
      <c r="A6" s="186" t="s">
        <v>218</v>
      </c>
      <c r="B6" s="141"/>
      <c r="C6" s="141"/>
      <c r="D6" s="142"/>
      <c r="E6" s="187" t="s">
        <v>224</v>
      </c>
      <c r="F6" s="141"/>
      <c r="G6" s="141"/>
      <c r="H6" s="141"/>
      <c r="I6" s="141"/>
      <c r="J6" s="142"/>
      <c r="K6" s="188" t="s">
        <v>218</v>
      </c>
      <c r="L6" s="142"/>
      <c r="M6" s="88" t="s">
        <v>218</v>
      </c>
    </row>
    <row r="7" spans="1:13" s="3" customFormat="1" ht="12.95" customHeight="1" x14ac:dyDescent="0.2">
      <c r="A7" s="199" t="s">
        <v>225</v>
      </c>
      <c r="B7" s="194"/>
      <c r="C7" s="194"/>
      <c r="D7" s="200" t="s">
        <v>229</v>
      </c>
      <c r="E7" s="194"/>
      <c r="F7" s="194"/>
      <c r="G7" s="201"/>
      <c r="H7" s="193" t="s">
        <v>230</v>
      </c>
      <c r="I7" s="194"/>
      <c r="J7" s="194"/>
      <c r="K7" s="194"/>
      <c r="L7" s="194"/>
      <c r="M7" s="90"/>
    </row>
    <row r="8" spans="1:13" s="3" customFormat="1" ht="12.95" customHeight="1" x14ac:dyDescent="0.2">
      <c r="A8" s="199" t="s">
        <v>226</v>
      </c>
      <c r="B8" s="194"/>
      <c r="C8" s="194"/>
      <c r="D8" s="200" t="s">
        <v>218</v>
      </c>
      <c r="E8" s="194"/>
      <c r="F8" s="194"/>
      <c r="G8" s="201"/>
      <c r="H8" s="193" t="s">
        <v>231</v>
      </c>
      <c r="I8" s="194"/>
      <c r="J8" s="194"/>
      <c r="K8" s="194"/>
      <c r="L8" s="194"/>
      <c r="M8" s="91" t="str">
        <f>IF(M7=0,"",E28/M7)</f>
        <v/>
      </c>
    </row>
    <row r="9" spans="1:13" ht="12.95" customHeight="1" x14ac:dyDescent="0.2">
      <c r="A9" s="199" t="s">
        <v>227</v>
      </c>
      <c r="B9" s="159"/>
      <c r="C9" s="159"/>
      <c r="D9" s="200" t="s">
        <v>218</v>
      </c>
      <c r="E9" s="159"/>
      <c r="F9" s="159"/>
      <c r="G9" s="162"/>
      <c r="H9" s="193" t="s">
        <v>232</v>
      </c>
      <c r="I9" s="159"/>
      <c r="J9" s="159"/>
      <c r="K9" s="196" t="s">
        <v>218</v>
      </c>
      <c r="L9" s="159"/>
      <c r="M9" s="160"/>
    </row>
    <row r="10" spans="1:13" s="3" customFormat="1" ht="12.95" customHeight="1" x14ac:dyDescent="0.2">
      <c r="A10" s="184" t="s">
        <v>228</v>
      </c>
      <c r="B10" s="195"/>
      <c r="C10" s="195"/>
      <c r="D10" s="197" t="s">
        <v>218</v>
      </c>
      <c r="E10" s="195"/>
      <c r="F10" s="195"/>
      <c r="G10" s="173"/>
      <c r="H10" s="185" t="s">
        <v>233</v>
      </c>
      <c r="I10" s="195"/>
      <c r="J10" s="197" t="s">
        <v>218</v>
      </c>
      <c r="K10" s="130"/>
      <c r="L10" s="130"/>
      <c r="M10" s="133"/>
    </row>
    <row r="11" spans="1:13" ht="12.95" customHeight="1" thickBot="1" x14ac:dyDescent="0.25">
      <c r="A11" s="192" t="s">
        <v>218</v>
      </c>
      <c r="B11" s="135"/>
      <c r="C11" s="135"/>
      <c r="D11" s="135"/>
      <c r="E11" s="135"/>
      <c r="F11" s="135"/>
      <c r="G11" s="152"/>
      <c r="H11" s="198" t="s">
        <v>218</v>
      </c>
      <c r="I11" s="135"/>
      <c r="J11" s="135"/>
      <c r="K11" s="135"/>
      <c r="L11" s="135"/>
      <c r="M11" s="154"/>
    </row>
    <row r="12" spans="1:13" ht="28.5" customHeight="1" thickBot="1" x14ac:dyDescent="0.25">
      <c r="A12" s="155" t="s">
        <v>234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7"/>
    </row>
    <row r="13" spans="1:13" ht="12.95" customHeight="1" x14ac:dyDescent="0.2">
      <c r="A13" s="203" t="s">
        <v>235</v>
      </c>
      <c r="B13" s="148"/>
      <c r="C13" s="148"/>
      <c r="D13" s="148"/>
      <c r="E13" s="148"/>
      <c r="F13" s="148"/>
      <c r="G13" s="203" t="s">
        <v>236</v>
      </c>
      <c r="H13" s="148"/>
      <c r="I13" s="148"/>
      <c r="J13" s="148"/>
      <c r="K13" s="148"/>
      <c r="L13" s="148"/>
      <c r="M13" s="204"/>
    </row>
    <row r="14" spans="1:13" s="3" customFormat="1" ht="12.95" customHeight="1" x14ac:dyDescent="0.2">
      <c r="A14" s="205"/>
      <c r="B14" s="193" t="s">
        <v>237</v>
      </c>
      <c r="C14" s="194"/>
      <c r="D14" s="201"/>
      <c r="E14" s="163">
        <f>REKAPITULACE!C17</f>
        <v>0</v>
      </c>
      <c r="F14" s="194"/>
      <c r="G14" s="161" t="s">
        <v>252</v>
      </c>
      <c r="H14" s="207"/>
      <c r="I14" s="207"/>
      <c r="J14" s="208"/>
      <c r="K14" s="93"/>
      <c r="L14" s="94" t="s">
        <v>253</v>
      </c>
      <c r="M14" s="98">
        <f>E20*K14/100</f>
        <v>0</v>
      </c>
    </row>
    <row r="15" spans="1:13" s="3" customFormat="1" ht="12.95" customHeight="1" x14ac:dyDescent="0.2">
      <c r="A15" s="206"/>
      <c r="B15" s="193" t="s">
        <v>238</v>
      </c>
      <c r="C15" s="194"/>
      <c r="D15" s="201"/>
      <c r="E15" s="163">
        <f>REKAPITULACE!D17</f>
        <v>0</v>
      </c>
      <c r="F15" s="194"/>
      <c r="G15" s="161" t="s">
        <v>254</v>
      </c>
      <c r="H15" s="207"/>
      <c r="I15" s="207"/>
      <c r="J15" s="208"/>
      <c r="K15" s="93"/>
      <c r="L15" s="94" t="s">
        <v>253</v>
      </c>
      <c r="M15" s="98">
        <f>E20*K15/100</f>
        <v>0</v>
      </c>
    </row>
    <row r="16" spans="1:13" s="3" customFormat="1" ht="12.95" customHeight="1" x14ac:dyDescent="0.2">
      <c r="A16" s="97" t="s">
        <v>239</v>
      </c>
      <c r="B16" s="202" t="s">
        <v>240</v>
      </c>
      <c r="C16" s="194"/>
      <c r="D16" s="201"/>
      <c r="E16" s="163">
        <v>0</v>
      </c>
      <c r="F16" s="194"/>
      <c r="G16" s="161" t="s">
        <v>255</v>
      </c>
      <c r="H16" s="207"/>
      <c r="I16" s="207"/>
      <c r="J16" s="208"/>
      <c r="K16" s="93"/>
      <c r="L16" s="94" t="s">
        <v>253</v>
      </c>
      <c r="M16" s="98">
        <f>E20*K16/100</f>
        <v>0</v>
      </c>
    </row>
    <row r="17" spans="1:13" s="3" customFormat="1" ht="12.95" customHeight="1" x14ac:dyDescent="0.2">
      <c r="A17" s="97" t="s">
        <v>241</v>
      </c>
      <c r="B17" s="202" t="s">
        <v>242</v>
      </c>
      <c r="C17" s="194"/>
      <c r="D17" s="201"/>
      <c r="E17" s="163">
        <f>REKAPITULACE!E10</f>
        <v>0</v>
      </c>
      <c r="F17" s="194"/>
      <c r="G17" s="161" t="s">
        <v>256</v>
      </c>
      <c r="H17" s="207"/>
      <c r="I17" s="207"/>
      <c r="J17" s="208"/>
      <c r="K17" s="93"/>
      <c r="L17" s="94" t="s">
        <v>253</v>
      </c>
      <c r="M17" s="98">
        <f>E20*K17/100</f>
        <v>0</v>
      </c>
    </row>
    <row r="18" spans="1:13" s="3" customFormat="1" ht="12.95" customHeight="1" x14ac:dyDescent="0.2">
      <c r="A18" s="97" t="s">
        <v>243</v>
      </c>
      <c r="B18" s="202" t="s">
        <v>244</v>
      </c>
      <c r="C18" s="194"/>
      <c r="D18" s="201"/>
      <c r="E18" s="163">
        <f>REKAPITULACE!E15</f>
        <v>0</v>
      </c>
      <c r="F18" s="194"/>
      <c r="G18" s="161" t="s">
        <v>257</v>
      </c>
      <c r="H18" s="207"/>
      <c r="I18" s="207"/>
      <c r="J18" s="208"/>
      <c r="K18" s="93"/>
      <c r="L18" s="94" t="s">
        <v>253</v>
      </c>
      <c r="M18" s="98">
        <f>E20*K18/100</f>
        <v>0</v>
      </c>
    </row>
    <row r="19" spans="1:13" s="3" customFormat="1" ht="12.95" customHeight="1" x14ac:dyDescent="0.2">
      <c r="A19" s="97" t="s">
        <v>245</v>
      </c>
      <c r="B19" s="202" t="s">
        <v>246</v>
      </c>
      <c r="C19" s="194"/>
      <c r="D19" s="201"/>
      <c r="E19" s="163">
        <v>0</v>
      </c>
      <c r="F19" s="194"/>
      <c r="G19" s="161" t="s">
        <v>258</v>
      </c>
      <c r="H19" s="207"/>
      <c r="I19" s="207"/>
      <c r="J19" s="208"/>
      <c r="K19" s="93"/>
      <c r="L19" s="94" t="s">
        <v>253</v>
      </c>
      <c r="M19" s="98">
        <f>E20*K19/100</f>
        <v>0</v>
      </c>
    </row>
    <row r="20" spans="1:13" s="3" customFormat="1" ht="12.95" customHeight="1" x14ac:dyDescent="0.2">
      <c r="A20" s="161" t="s">
        <v>247</v>
      </c>
      <c r="B20" s="209"/>
      <c r="C20" s="209"/>
      <c r="D20" s="210"/>
      <c r="E20" s="163">
        <f>SUM(E16:E19)</f>
        <v>0</v>
      </c>
      <c r="F20" s="194"/>
      <c r="G20" s="161" t="s">
        <v>259</v>
      </c>
      <c r="H20" s="207"/>
      <c r="I20" s="207"/>
      <c r="J20" s="208"/>
      <c r="K20" s="93"/>
      <c r="L20" s="94" t="s">
        <v>253</v>
      </c>
      <c r="M20" s="98">
        <f>E20*K20/100</f>
        <v>0</v>
      </c>
    </row>
    <row r="21" spans="1:13" s="3" customFormat="1" ht="12.95" customHeight="1" x14ac:dyDescent="0.2">
      <c r="A21" s="161" t="s">
        <v>248</v>
      </c>
      <c r="B21" s="209"/>
      <c r="C21" s="209"/>
      <c r="D21" s="210"/>
      <c r="E21" s="163">
        <v>0</v>
      </c>
      <c r="F21" s="194"/>
      <c r="G21" s="161" t="s">
        <v>260</v>
      </c>
      <c r="H21" s="207"/>
      <c r="I21" s="207"/>
      <c r="J21" s="208"/>
      <c r="K21" s="93"/>
      <c r="L21" s="94" t="s">
        <v>253</v>
      </c>
      <c r="M21" s="98">
        <f>E20*K21/100</f>
        <v>0</v>
      </c>
    </row>
    <row r="22" spans="1:13" s="3" customFormat="1" ht="12.95" customHeight="1" x14ac:dyDescent="0.2">
      <c r="A22" s="161" t="s">
        <v>249</v>
      </c>
      <c r="B22" s="209"/>
      <c r="C22" s="209"/>
      <c r="D22" s="210"/>
      <c r="E22" s="163">
        <v>0</v>
      </c>
      <c r="F22" s="194"/>
      <c r="G22" s="161" t="s">
        <v>261</v>
      </c>
      <c r="H22" s="207"/>
      <c r="I22" s="207"/>
      <c r="J22" s="208"/>
      <c r="K22" s="93"/>
      <c r="L22" s="94" t="s">
        <v>253</v>
      </c>
      <c r="M22" s="98">
        <f>E20*K22/100</f>
        <v>0</v>
      </c>
    </row>
    <row r="23" spans="1:13" s="3" customFormat="1" ht="12.95" customHeight="1" thickBot="1" x14ac:dyDescent="0.25">
      <c r="A23" s="161" t="s">
        <v>250</v>
      </c>
      <c r="B23" s="209"/>
      <c r="C23" s="209"/>
      <c r="D23" s="210"/>
      <c r="E23" s="163">
        <v>0</v>
      </c>
      <c r="F23" s="194"/>
      <c r="G23" s="129"/>
      <c r="H23" s="211"/>
      <c r="I23" s="211"/>
      <c r="J23" s="212"/>
      <c r="K23" s="95"/>
      <c r="L23" s="96" t="s">
        <v>253</v>
      </c>
      <c r="M23" s="99">
        <f>E20*K23/100</f>
        <v>0</v>
      </c>
    </row>
    <row r="24" spans="1:13" s="3" customFormat="1" ht="12.95" customHeight="1" x14ac:dyDescent="0.2">
      <c r="A24" s="161" t="s">
        <v>251</v>
      </c>
      <c r="B24" s="209"/>
      <c r="C24" s="209"/>
      <c r="D24" s="209"/>
      <c r="E24" s="163">
        <f>SUM(E20:E23)</f>
        <v>0</v>
      </c>
      <c r="F24" s="194"/>
      <c r="G24" s="203" t="s">
        <v>262</v>
      </c>
      <c r="H24" s="148"/>
      <c r="I24" s="148"/>
      <c r="J24" s="148"/>
      <c r="K24" s="148"/>
      <c r="L24" s="148"/>
      <c r="M24" s="213"/>
    </row>
    <row r="25" spans="1:13" s="3" customFormat="1" ht="12.95" customHeight="1" x14ac:dyDescent="0.2">
      <c r="A25" s="161" t="s">
        <v>264</v>
      </c>
      <c r="B25" s="207"/>
      <c r="C25" s="207"/>
      <c r="D25" s="208"/>
      <c r="E25" s="163">
        <f>SUM(M14:M23)</f>
        <v>0</v>
      </c>
      <c r="F25" s="159"/>
      <c r="G25" s="161"/>
      <c r="H25" s="209"/>
      <c r="I25" s="209"/>
      <c r="J25" s="210"/>
      <c r="K25" s="93"/>
      <c r="L25" s="94" t="s">
        <v>253</v>
      </c>
      <c r="M25" s="98">
        <f>E20*K25/100</f>
        <v>0</v>
      </c>
    </row>
    <row r="26" spans="1:13" s="3" customFormat="1" ht="12.95" customHeight="1" thickBot="1" x14ac:dyDescent="0.25">
      <c r="A26" s="161" t="s">
        <v>265</v>
      </c>
      <c r="B26" s="207"/>
      <c r="C26" s="207"/>
      <c r="D26" s="208"/>
      <c r="E26" s="163">
        <f>SUM(M25:M26)</f>
        <v>0</v>
      </c>
      <c r="F26" s="159"/>
      <c r="G26" s="129"/>
      <c r="H26" s="132"/>
      <c r="I26" s="132"/>
      <c r="J26" s="214"/>
      <c r="K26" s="95"/>
      <c r="L26" s="96" t="s">
        <v>253</v>
      </c>
      <c r="M26" s="99">
        <f>E20*K26/100</f>
        <v>0</v>
      </c>
    </row>
    <row r="27" spans="1:13" s="3" customFormat="1" ht="12.95" customHeight="1" thickBot="1" x14ac:dyDescent="0.25">
      <c r="A27" s="129" t="s">
        <v>266</v>
      </c>
      <c r="B27" s="211"/>
      <c r="C27" s="211"/>
      <c r="D27" s="212"/>
      <c r="E27" s="224">
        <f>SUM(M28:M28)</f>
        <v>0</v>
      </c>
      <c r="F27" s="130"/>
      <c r="G27" s="203" t="s">
        <v>263</v>
      </c>
      <c r="H27" s="215"/>
      <c r="I27" s="215"/>
      <c r="J27" s="215"/>
      <c r="K27" s="215"/>
      <c r="L27" s="215"/>
      <c r="M27" s="216"/>
    </row>
    <row r="28" spans="1:13" s="3" customFormat="1" ht="12.95" customHeight="1" thickBot="1" x14ac:dyDescent="0.25">
      <c r="A28" s="225" t="s">
        <v>267</v>
      </c>
      <c r="B28" s="226"/>
      <c r="C28" s="226"/>
      <c r="D28" s="227"/>
      <c r="E28" s="228">
        <f>SUM(E24:E27)</f>
        <v>0</v>
      </c>
      <c r="F28" s="137"/>
      <c r="G28" s="129"/>
      <c r="H28" s="132"/>
      <c r="I28" s="132"/>
      <c r="J28" s="214"/>
      <c r="K28" s="95"/>
      <c r="L28" s="96" t="s">
        <v>253</v>
      </c>
      <c r="M28" s="99">
        <f>E20*K28/100</f>
        <v>0</v>
      </c>
    </row>
    <row r="29" spans="1:13" s="4" customFormat="1" ht="12.95" customHeight="1" x14ac:dyDescent="0.2">
      <c r="A29" s="217" t="s">
        <v>268</v>
      </c>
      <c r="B29" s="218"/>
      <c r="C29" s="218"/>
      <c r="D29" s="219"/>
      <c r="E29" s="220" t="s">
        <v>269</v>
      </c>
      <c r="F29" s="218"/>
      <c r="G29" s="219"/>
      <c r="H29" s="220" t="s">
        <v>270</v>
      </c>
      <c r="I29" s="218"/>
      <c r="J29" s="218"/>
      <c r="K29" s="218"/>
      <c r="L29" s="218"/>
      <c r="M29" s="221"/>
    </row>
    <row r="30" spans="1:13" s="3" customFormat="1" ht="12.95" customHeight="1" x14ac:dyDescent="0.2">
      <c r="A30" s="222" t="s">
        <v>218</v>
      </c>
      <c r="B30" s="130"/>
      <c r="C30" s="130"/>
      <c r="D30" s="131"/>
      <c r="E30" s="100" t="s">
        <v>271</v>
      </c>
      <c r="F30" s="132"/>
      <c r="G30" s="131"/>
      <c r="H30" s="100" t="s">
        <v>271</v>
      </c>
      <c r="I30" s="132"/>
      <c r="J30" s="130"/>
      <c r="K30" s="130"/>
      <c r="L30" s="130"/>
      <c r="M30" s="223"/>
    </row>
    <row r="31" spans="1:13" s="3" customFormat="1" ht="12.95" customHeight="1" x14ac:dyDescent="0.2">
      <c r="A31" s="233" t="s">
        <v>272</v>
      </c>
      <c r="B31" s="175"/>
      <c r="C31" s="234"/>
      <c r="D31" s="176"/>
      <c r="E31" s="100" t="s">
        <v>272</v>
      </c>
      <c r="F31" s="234"/>
      <c r="G31" s="176"/>
      <c r="H31" s="100" t="s">
        <v>272</v>
      </c>
      <c r="I31" s="234"/>
      <c r="J31" s="175"/>
      <c r="K31" s="175"/>
      <c r="L31" s="175"/>
      <c r="M31" s="235"/>
    </row>
    <row r="32" spans="1:13" s="3" customFormat="1" ht="12.95" customHeight="1" x14ac:dyDescent="0.2">
      <c r="A32" s="233"/>
      <c r="B32" s="175"/>
      <c r="C32" s="175"/>
      <c r="D32" s="176"/>
      <c r="E32" s="239" t="s">
        <v>273</v>
      </c>
      <c r="F32" s="175"/>
      <c r="G32" s="176"/>
      <c r="H32" s="239" t="s">
        <v>273</v>
      </c>
      <c r="I32" s="175"/>
      <c r="J32" s="175"/>
      <c r="K32" s="175"/>
      <c r="L32" s="175"/>
      <c r="M32" s="235"/>
    </row>
    <row r="33" spans="1:13" x14ac:dyDescent="0.2">
      <c r="A33" s="236"/>
      <c r="B33" s="237"/>
      <c r="C33" s="237"/>
      <c r="D33" s="238"/>
      <c r="E33" s="240"/>
      <c r="F33" s="237"/>
      <c r="G33" s="238"/>
      <c r="H33" s="240"/>
      <c r="I33" s="237"/>
      <c r="J33" s="237"/>
      <c r="K33" s="237"/>
      <c r="L33" s="237"/>
      <c r="M33" s="241"/>
    </row>
    <row r="34" spans="1:13" s="3" customFormat="1" ht="56.25" customHeight="1" thickBot="1" x14ac:dyDescent="0.25">
      <c r="A34" s="236"/>
      <c r="B34" s="237"/>
      <c r="C34" s="237"/>
      <c r="D34" s="238"/>
      <c r="E34" s="240"/>
      <c r="F34" s="237"/>
      <c r="G34" s="238"/>
      <c r="H34" s="240"/>
      <c r="I34" s="237"/>
      <c r="J34" s="237"/>
      <c r="K34" s="237"/>
      <c r="L34" s="237"/>
      <c r="M34" s="241"/>
    </row>
    <row r="35" spans="1:13" s="3" customFormat="1" ht="12.95" customHeight="1" x14ac:dyDescent="0.2">
      <c r="A35" s="147" t="s">
        <v>274</v>
      </c>
      <c r="B35" s="229"/>
      <c r="C35" s="229"/>
      <c r="D35" s="230"/>
      <c r="E35" s="231">
        <v>21</v>
      </c>
      <c r="F35" s="148"/>
      <c r="G35" s="102" t="s">
        <v>275</v>
      </c>
      <c r="H35" s="150">
        <f>E28-H37</f>
        <v>0</v>
      </c>
      <c r="I35" s="148"/>
      <c r="J35" s="148"/>
      <c r="K35" s="148"/>
      <c r="L35" s="148"/>
      <c r="M35" s="103" t="s">
        <v>276</v>
      </c>
    </row>
    <row r="36" spans="1:13" s="3" customFormat="1" ht="12.95" customHeight="1" x14ac:dyDescent="0.2">
      <c r="A36" s="161" t="s">
        <v>277</v>
      </c>
      <c r="B36" s="207"/>
      <c r="C36" s="207"/>
      <c r="D36" s="208"/>
      <c r="E36" s="232">
        <v>21</v>
      </c>
      <c r="F36" s="159"/>
      <c r="G36" s="92" t="s">
        <v>275</v>
      </c>
      <c r="H36" s="163">
        <f>H35*E36/100</f>
        <v>0</v>
      </c>
      <c r="I36" s="159"/>
      <c r="J36" s="159"/>
      <c r="K36" s="159"/>
      <c r="L36" s="159"/>
      <c r="M36" s="104" t="s">
        <v>276</v>
      </c>
    </row>
    <row r="37" spans="1:13" s="3" customFormat="1" ht="12.95" customHeight="1" x14ac:dyDescent="0.2">
      <c r="A37" s="161" t="s">
        <v>274</v>
      </c>
      <c r="B37" s="207"/>
      <c r="C37" s="207"/>
      <c r="D37" s="208"/>
      <c r="E37" s="232">
        <v>15</v>
      </c>
      <c r="F37" s="159"/>
      <c r="G37" s="92" t="s">
        <v>275</v>
      </c>
      <c r="H37" s="163">
        <v>0</v>
      </c>
      <c r="I37" s="245"/>
      <c r="J37" s="245"/>
      <c r="K37" s="245"/>
      <c r="L37" s="245"/>
      <c r="M37" s="104" t="s">
        <v>276</v>
      </c>
    </row>
    <row r="38" spans="1:13" s="3" customFormat="1" ht="12.95" customHeight="1" x14ac:dyDescent="0.2">
      <c r="A38" s="161" t="s">
        <v>277</v>
      </c>
      <c r="B38" s="207"/>
      <c r="C38" s="207"/>
      <c r="D38" s="208"/>
      <c r="E38" s="232">
        <v>15</v>
      </c>
      <c r="F38" s="159"/>
      <c r="G38" s="92" t="s">
        <v>275</v>
      </c>
      <c r="H38" s="163">
        <f>H37*E38/100</f>
        <v>0</v>
      </c>
      <c r="I38" s="159"/>
      <c r="J38" s="159"/>
      <c r="K38" s="159"/>
      <c r="L38" s="159"/>
      <c r="M38" s="104" t="s">
        <v>276</v>
      </c>
    </row>
    <row r="39" spans="1:13" s="105" customFormat="1" ht="19.5" customHeight="1" thickBot="1" x14ac:dyDescent="0.3">
      <c r="A39" s="242" t="s">
        <v>278</v>
      </c>
      <c r="B39" s="243"/>
      <c r="C39" s="243"/>
      <c r="D39" s="243"/>
      <c r="E39" s="243"/>
      <c r="F39" s="243"/>
      <c r="G39" s="243"/>
      <c r="H39" s="244">
        <f>SUM(H35:H38)</f>
        <v>0</v>
      </c>
      <c r="I39" s="168"/>
      <c r="J39" s="168"/>
      <c r="K39" s="168"/>
      <c r="L39" s="168"/>
      <c r="M39" s="106" t="s">
        <v>276</v>
      </c>
    </row>
    <row r="40" spans="1:13" s="3" customFormat="1" ht="12.95" customHeight="1" x14ac:dyDescent="0.2"/>
    <row r="41" spans="1:13" s="3" customFormat="1" ht="12.95" customHeight="1" x14ac:dyDescent="0.2">
      <c r="A41" s="234" t="s">
        <v>279</v>
      </c>
      <c r="B41" s="175"/>
      <c r="C41" s="175"/>
      <c r="D41" s="175"/>
      <c r="E41" s="175"/>
      <c r="F41" s="175"/>
      <c r="G41" s="175"/>
      <c r="H41" s="175"/>
      <c r="I41" s="175"/>
      <c r="J41" s="175"/>
      <c r="K41" s="175"/>
      <c r="L41" s="175"/>
      <c r="M41" s="175"/>
    </row>
  </sheetData>
  <mergeCells count="110">
    <mergeCell ref="A39:G39"/>
    <mergeCell ref="H39:L39"/>
    <mergeCell ref="A41:M41"/>
    <mergeCell ref="A37:D37"/>
    <mergeCell ref="E37:F37"/>
    <mergeCell ref="H37:L37"/>
    <mergeCell ref="A38:D38"/>
    <mergeCell ref="E38:F38"/>
    <mergeCell ref="H38:L3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A5:D5"/>
    <mergeCell ref="E5:J5"/>
    <mergeCell ref="K5:L5"/>
    <mergeCell ref="A6:D6"/>
    <mergeCell ref="E6:J6"/>
    <mergeCell ref="K6:L6"/>
    <mergeCell ref="A1:M1"/>
    <mergeCell ref="A2:M2"/>
    <mergeCell ref="A3:D3"/>
    <mergeCell ref="E3:J3"/>
    <mergeCell ref="K3:L3"/>
    <mergeCell ref="A4:D4"/>
    <mergeCell ref="E4:J4"/>
    <mergeCell ref="K4:L4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00717-8416-4BC5-8AC1-2CE28FBF88A3}">
  <dimension ref="A1:E17"/>
  <sheetViews>
    <sheetView workbookViewId="0">
      <selection activeCell="D2" sqref="D2:E2"/>
    </sheetView>
  </sheetViews>
  <sheetFormatPr defaultRowHeight="12.75" x14ac:dyDescent="0.2"/>
  <cols>
    <col min="1" max="1" width="3.85546875" customWidth="1"/>
    <col min="2" max="2" width="45.140625" customWidth="1"/>
    <col min="3" max="5" width="10.5703125" customWidth="1"/>
  </cols>
  <sheetData>
    <row r="1" spans="1:5" s="2" customFormat="1" x14ac:dyDescent="0.2">
      <c r="A1" s="251" t="s">
        <v>0</v>
      </c>
      <c r="B1" s="175"/>
      <c r="C1" s="175"/>
      <c r="D1" s="251" t="s">
        <v>1</v>
      </c>
      <c r="E1" s="175"/>
    </row>
    <row r="2" spans="1:5" s="2" customFormat="1" x14ac:dyDescent="0.2">
      <c r="A2" s="251" t="s">
        <v>2</v>
      </c>
      <c r="B2" s="175"/>
      <c r="C2" s="175"/>
      <c r="D2" s="251" t="s">
        <v>308</v>
      </c>
      <c r="E2" s="175"/>
    </row>
    <row r="3" spans="1:5" s="1" customFormat="1" ht="9.75" x14ac:dyDescent="0.2"/>
    <row r="4" spans="1:5" s="4" customFormat="1" x14ac:dyDescent="0.2">
      <c r="A4" s="252" t="s">
        <v>200</v>
      </c>
      <c r="B4" s="175"/>
      <c r="C4" s="175"/>
      <c r="D4" s="175"/>
      <c r="E4" s="175"/>
    </row>
    <row r="5" spans="1:5" s="1" customFormat="1" ht="10.5" thickBot="1" x14ac:dyDescent="0.25"/>
    <row r="6" spans="1:5" s="1" customFormat="1" ht="9.75" customHeight="1" x14ac:dyDescent="0.2">
      <c r="A6" s="246" t="s">
        <v>201</v>
      </c>
      <c r="B6" s="248" t="s">
        <v>202</v>
      </c>
      <c r="C6" s="250" t="s">
        <v>203</v>
      </c>
      <c r="D6" s="148"/>
      <c r="E6" s="204"/>
    </row>
    <row r="7" spans="1:5" s="1" customFormat="1" ht="9.75" customHeight="1" thickBot="1" x14ac:dyDescent="0.25">
      <c r="A7" s="247"/>
      <c r="B7" s="249"/>
      <c r="C7" s="65" t="s">
        <v>17</v>
      </c>
      <c r="D7" s="66" t="s">
        <v>22</v>
      </c>
      <c r="E7" s="67" t="s">
        <v>204</v>
      </c>
    </row>
    <row r="8" spans="1:5" s="15" customFormat="1" ht="11.25" x14ac:dyDescent="0.2">
      <c r="A8" s="68"/>
      <c r="B8" s="71" t="s">
        <v>29</v>
      </c>
      <c r="C8" s="69"/>
      <c r="D8" s="69"/>
      <c r="E8" s="70"/>
    </row>
    <row r="9" spans="1:5" s="15" customFormat="1" ht="11.25" x14ac:dyDescent="0.2">
      <c r="A9" s="72">
        <v>713</v>
      </c>
      <c r="B9" s="27" t="s">
        <v>205</v>
      </c>
      <c r="C9" s="73">
        <f>ROZPOČET!G27</f>
        <v>0</v>
      </c>
      <c r="D9" s="73">
        <f>ROZPOČET!I27</f>
        <v>0</v>
      </c>
      <c r="E9" s="74">
        <f>C9+D9</f>
        <v>0</v>
      </c>
    </row>
    <row r="10" spans="1:5" s="15" customFormat="1" ht="12" thickBot="1" x14ac:dyDescent="0.25">
      <c r="A10" s="75"/>
      <c r="B10" s="76" t="s">
        <v>206</v>
      </c>
      <c r="C10" s="77">
        <f>SUM(C9:C9)</f>
        <v>0</v>
      </c>
      <c r="D10" s="77">
        <f>SUM(D9:D9)</f>
        <v>0</v>
      </c>
      <c r="E10" s="78">
        <f>SUM(E9:E9)</f>
        <v>0</v>
      </c>
    </row>
    <row r="11" spans="1:5" s="1" customFormat="1" ht="10.5" thickBot="1" x14ac:dyDescent="0.25"/>
    <row r="12" spans="1:5" s="15" customFormat="1" ht="11.25" x14ac:dyDescent="0.2">
      <c r="A12" s="68"/>
      <c r="B12" s="71" t="s">
        <v>55</v>
      </c>
      <c r="C12" s="69"/>
      <c r="D12" s="69"/>
      <c r="E12" s="70"/>
    </row>
    <row r="13" spans="1:5" s="15" customFormat="1" ht="11.25" x14ac:dyDescent="0.2">
      <c r="A13" s="72">
        <v>720</v>
      </c>
      <c r="B13" s="27" t="s">
        <v>207</v>
      </c>
      <c r="C13" s="73">
        <f>ROZPOČET!G39</f>
        <v>0</v>
      </c>
      <c r="D13" s="73">
        <f>ROZPOČET!I39</f>
        <v>0</v>
      </c>
      <c r="E13" s="74">
        <f>C13+D13</f>
        <v>0</v>
      </c>
    </row>
    <row r="14" spans="1:5" s="15" customFormat="1" ht="11.25" x14ac:dyDescent="0.2">
      <c r="A14" s="79">
        <v>730</v>
      </c>
      <c r="B14" s="80" t="s">
        <v>208</v>
      </c>
      <c r="C14" s="81">
        <f>ROZPOČET!G52+ROZPOČET!G74+ROZPOČET!G116+ROZPOČET!G121</f>
        <v>0</v>
      </c>
      <c r="D14" s="81">
        <f>ROZPOČET!I52+ROZPOČET!I74+ROZPOČET!I116+ROZPOČET!I121</f>
        <v>0</v>
      </c>
      <c r="E14" s="82">
        <f>C14+D14</f>
        <v>0</v>
      </c>
    </row>
    <row r="15" spans="1:5" s="15" customFormat="1" ht="12" thickBot="1" x14ac:dyDescent="0.25">
      <c r="A15" s="75"/>
      <c r="B15" s="76" t="s">
        <v>209</v>
      </c>
      <c r="C15" s="77">
        <f>SUM(C13:C14)</f>
        <v>0</v>
      </c>
      <c r="D15" s="77">
        <f>SUM(D13:D14)</f>
        <v>0</v>
      </c>
      <c r="E15" s="78">
        <f>SUM(E13:E14)</f>
        <v>0</v>
      </c>
    </row>
    <row r="16" spans="1:5" s="1" customFormat="1" ht="10.5" thickBot="1" x14ac:dyDescent="0.25"/>
    <row r="17" spans="1:5" s="15" customFormat="1" ht="12" thickBot="1" x14ac:dyDescent="0.25">
      <c r="A17" s="83"/>
      <c r="B17" s="84" t="s">
        <v>210</v>
      </c>
      <c r="C17" s="85">
        <f>C10+C15</f>
        <v>0</v>
      </c>
      <c r="D17" s="85">
        <f>D10+D15</f>
        <v>0</v>
      </c>
      <c r="E17" s="86">
        <f>E10+E15</f>
        <v>0</v>
      </c>
    </row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9F4DB-0464-45B3-93A1-7C6E7C8E8781}">
  <dimension ref="A1:K123"/>
  <sheetViews>
    <sheetView tabSelected="1" workbookViewId="0">
      <selection activeCell="F24" sqref="F24"/>
    </sheetView>
  </sheetViews>
  <sheetFormatPr defaultRowHeight="12.75" x14ac:dyDescent="0.2"/>
  <cols>
    <col min="1" max="1" width="3.7109375" customWidth="1"/>
    <col min="2" max="2" width="11" customWidth="1"/>
    <col min="3" max="3" width="43.42578125" customWidth="1"/>
    <col min="4" max="4" width="4.42578125" customWidth="1"/>
    <col min="5" max="5" width="8.7109375" customWidth="1"/>
    <col min="6" max="9" width="10.5703125" customWidth="1"/>
    <col min="10" max="11" width="9" customWidth="1"/>
  </cols>
  <sheetData>
    <row r="1" spans="1:11" s="2" customFormat="1" x14ac:dyDescent="0.2">
      <c r="A1" s="251" t="s">
        <v>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1" s="2" customFormat="1" x14ac:dyDescent="0.2">
      <c r="A2" s="251" t="s">
        <v>2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</row>
    <row r="3" spans="1:11" s="1" customFormat="1" ht="9.75" x14ac:dyDescent="0.2"/>
    <row r="4" spans="1:11" s="3" customFormat="1" x14ac:dyDescent="0.2">
      <c r="A4" s="252" t="s">
        <v>3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</row>
    <row r="5" spans="1:11" s="1" customFormat="1" ht="10.5" thickBot="1" x14ac:dyDescent="0.25"/>
    <row r="6" spans="1:11" s="1" customFormat="1" ht="9.75" customHeight="1" x14ac:dyDescent="0.2">
      <c r="A6" s="5" t="s">
        <v>4</v>
      </c>
      <c r="B6" s="253" t="s">
        <v>8</v>
      </c>
      <c r="C6" s="253" t="s">
        <v>10</v>
      </c>
      <c r="D6" s="253" t="s">
        <v>12</v>
      </c>
      <c r="E6" s="253" t="s">
        <v>14</v>
      </c>
      <c r="F6" s="254" t="s">
        <v>16</v>
      </c>
      <c r="G6" s="148"/>
      <c r="H6" s="148"/>
      <c r="I6" s="148"/>
      <c r="J6" s="250" t="s">
        <v>25</v>
      </c>
      <c r="K6" s="148"/>
    </row>
    <row r="7" spans="1:11" s="1" customFormat="1" ht="9.75" customHeight="1" x14ac:dyDescent="0.2">
      <c r="A7" s="6" t="s">
        <v>5</v>
      </c>
      <c r="B7" s="177"/>
      <c r="C7" s="177"/>
      <c r="D7" s="177"/>
      <c r="E7" s="177"/>
      <c r="F7" s="255" t="s">
        <v>17</v>
      </c>
      <c r="G7" s="130"/>
      <c r="H7" s="256" t="s">
        <v>22</v>
      </c>
      <c r="I7" s="130"/>
      <c r="J7" s="256" t="s">
        <v>26</v>
      </c>
      <c r="K7" s="130"/>
    </row>
    <row r="8" spans="1:11" s="1" customFormat="1" ht="9.75" customHeight="1" x14ac:dyDescent="0.2">
      <c r="A8" s="6" t="s">
        <v>6</v>
      </c>
      <c r="B8" s="177"/>
      <c r="C8" s="177"/>
      <c r="D8" s="177"/>
      <c r="E8" s="177"/>
      <c r="F8" s="9" t="s">
        <v>18</v>
      </c>
      <c r="G8" s="11" t="s">
        <v>20</v>
      </c>
      <c r="H8" s="13" t="s">
        <v>18</v>
      </c>
      <c r="I8" s="11" t="s">
        <v>20</v>
      </c>
      <c r="J8" s="13" t="s">
        <v>18</v>
      </c>
      <c r="K8" s="11" t="s">
        <v>20</v>
      </c>
    </row>
    <row r="9" spans="1:11" s="1" customFormat="1" ht="9.75" customHeight="1" thickBot="1" x14ac:dyDescent="0.25">
      <c r="A9" s="7" t="s">
        <v>7</v>
      </c>
      <c r="B9" s="8" t="s">
        <v>9</v>
      </c>
      <c r="C9" s="8" t="s">
        <v>11</v>
      </c>
      <c r="D9" s="8" t="s">
        <v>13</v>
      </c>
      <c r="E9" s="8" t="s">
        <v>15</v>
      </c>
      <c r="F9" s="10" t="s">
        <v>19</v>
      </c>
      <c r="G9" s="12" t="s">
        <v>21</v>
      </c>
      <c r="H9" s="14" t="s">
        <v>23</v>
      </c>
      <c r="I9" s="12" t="s">
        <v>24</v>
      </c>
      <c r="J9" s="14" t="s">
        <v>27</v>
      </c>
      <c r="K9" s="12" t="s">
        <v>28</v>
      </c>
    </row>
    <row r="10" spans="1:11" s="16" customFormat="1" ht="11.25" x14ac:dyDescent="0.2">
      <c r="A10" s="18"/>
      <c r="B10" s="17"/>
      <c r="C10" s="19" t="s">
        <v>29</v>
      </c>
      <c r="D10" s="17"/>
      <c r="E10" s="17"/>
      <c r="F10" s="20"/>
      <c r="G10" s="21"/>
      <c r="H10" s="22"/>
      <c r="J10" s="22"/>
      <c r="K10" s="21"/>
    </row>
    <row r="11" spans="1:11" s="16" customFormat="1" ht="11.25" x14ac:dyDescent="0.2">
      <c r="A11" s="25"/>
      <c r="B11" s="26" t="s">
        <v>30</v>
      </c>
      <c r="C11" s="27" t="s">
        <v>31</v>
      </c>
      <c r="D11" s="24"/>
      <c r="E11" s="24"/>
      <c r="F11" s="28"/>
      <c r="G11" s="29"/>
      <c r="H11" s="30"/>
      <c r="I11" s="23"/>
      <c r="J11" s="30"/>
      <c r="K11" s="29"/>
    </row>
    <row r="12" spans="1:11" s="1" customFormat="1" ht="9.75" x14ac:dyDescent="0.2">
      <c r="A12" s="31">
        <v>1</v>
      </c>
      <c r="B12" s="32" t="s">
        <v>32</v>
      </c>
      <c r="C12" s="33" t="s">
        <v>33</v>
      </c>
      <c r="D12" s="34" t="s">
        <v>34</v>
      </c>
      <c r="E12" s="35">
        <v>42</v>
      </c>
      <c r="F12" s="36"/>
      <c r="G12" s="37">
        <f t="shared" ref="G12:G26" si="0">E12*F12</f>
        <v>0</v>
      </c>
      <c r="H12" s="38"/>
      <c r="I12" s="37">
        <f t="shared" ref="I12:I26" si="1">E12*H12</f>
        <v>0</v>
      </c>
      <c r="J12" s="39">
        <v>0</v>
      </c>
      <c r="K12" s="40">
        <f t="shared" ref="K12:K26" si="2">E12*J12</f>
        <v>0</v>
      </c>
    </row>
    <row r="13" spans="1:11" s="1" customFormat="1" ht="9.75" x14ac:dyDescent="0.2">
      <c r="A13" s="31">
        <f t="shared" ref="A13:A26" si="3">A12+1</f>
        <v>2</v>
      </c>
      <c r="B13" s="32">
        <v>71311</v>
      </c>
      <c r="C13" s="33" t="s">
        <v>35</v>
      </c>
      <c r="D13" s="34" t="s">
        <v>36</v>
      </c>
      <c r="E13" s="35">
        <v>3</v>
      </c>
      <c r="F13" s="36"/>
      <c r="G13" s="37">
        <f t="shared" si="0"/>
        <v>0</v>
      </c>
      <c r="H13" s="38"/>
      <c r="I13" s="37">
        <f t="shared" si="1"/>
        <v>0</v>
      </c>
      <c r="J13" s="39">
        <v>0</v>
      </c>
      <c r="K13" s="40">
        <f t="shared" si="2"/>
        <v>0</v>
      </c>
    </row>
    <row r="14" spans="1:11" s="1" customFormat="1" ht="9.75" x14ac:dyDescent="0.2">
      <c r="A14" s="31">
        <f t="shared" si="3"/>
        <v>3</v>
      </c>
      <c r="B14" s="32">
        <v>71312</v>
      </c>
      <c r="C14" s="33" t="s">
        <v>37</v>
      </c>
      <c r="D14" s="34" t="s">
        <v>36</v>
      </c>
      <c r="E14" s="35">
        <v>2</v>
      </c>
      <c r="F14" s="36"/>
      <c r="G14" s="37">
        <f t="shared" si="0"/>
        <v>0</v>
      </c>
      <c r="H14" s="38"/>
      <c r="I14" s="37">
        <f t="shared" si="1"/>
        <v>0</v>
      </c>
      <c r="J14" s="39">
        <v>0</v>
      </c>
      <c r="K14" s="40">
        <f t="shared" si="2"/>
        <v>0</v>
      </c>
    </row>
    <row r="15" spans="1:11" s="1" customFormat="1" ht="9.75" x14ac:dyDescent="0.2">
      <c r="A15" s="31">
        <f t="shared" si="3"/>
        <v>4</v>
      </c>
      <c r="B15" s="32">
        <v>71313</v>
      </c>
      <c r="C15" s="33" t="s">
        <v>38</v>
      </c>
      <c r="D15" s="34" t="s">
        <v>36</v>
      </c>
      <c r="E15" s="35">
        <v>6</v>
      </c>
      <c r="F15" s="36"/>
      <c r="G15" s="37">
        <f t="shared" si="0"/>
        <v>0</v>
      </c>
      <c r="H15" s="38"/>
      <c r="I15" s="37">
        <f t="shared" si="1"/>
        <v>0</v>
      </c>
      <c r="J15" s="39">
        <v>0</v>
      </c>
      <c r="K15" s="40">
        <f t="shared" si="2"/>
        <v>0</v>
      </c>
    </row>
    <row r="16" spans="1:11" s="1" customFormat="1" ht="9.75" x14ac:dyDescent="0.2">
      <c r="A16" s="31">
        <f t="shared" si="3"/>
        <v>5</v>
      </c>
      <c r="B16" s="32">
        <v>71314</v>
      </c>
      <c r="C16" s="33" t="s">
        <v>39</v>
      </c>
      <c r="D16" s="34" t="s">
        <v>36</v>
      </c>
      <c r="E16" s="35">
        <v>3</v>
      </c>
      <c r="F16" s="36"/>
      <c r="G16" s="37">
        <f t="shared" si="0"/>
        <v>0</v>
      </c>
      <c r="H16" s="38"/>
      <c r="I16" s="37">
        <f t="shared" si="1"/>
        <v>0</v>
      </c>
      <c r="J16" s="39">
        <v>0</v>
      </c>
      <c r="K16" s="40">
        <f t="shared" si="2"/>
        <v>0</v>
      </c>
    </row>
    <row r="17" spans="1:11" s="1" customFormat="1" ht="9.75" x14ac:dyDescent="0.2">
      <c r="A17" s="31">
        <f t="shared" si="3"/>
        <v>6</v>
      </c>
      <c r="B17" s="32">
        <v>71315</v>
      </c>
      <c r="C17" s="33" t="s">
        <v>40</v>
      </c>
      <c r="D17" s="34" t="s">
        <v>36</v>
      </c>
      <c r="E17" s="35">
        <v>3</v>
      </c>
      <c r="F17" s="36"/>
      <c r="G17" s="37">
        <f t="shared" si="0"/>
        <v>0</v>
      </c>
      <c r="H17" s="38"/>
      <c r="I17" s="37">
        <f t="shared" si="1"/>
        <v>0</v>
      </c>
      <c r="J17" s="39">
        <v>0</v>
      </c>
      <c r="K17" s="40">
        <f t="shared" si="2"/>
        <v>0</v>
      </c>
    </row>
    <row r="18" spans="1:11" s="1" customFormat="1" ht="9.75" x14ac:dyDescent="0.2">
      <c r="A18" s="31">
        <f t="shared" si="3"/>
        <v>7</v>
      </c>
      <c r="B18" s="32">
        <v>71316</v>
      </c>
      <c r="C18" s="33" t="s">
        <v>41</v>
      </c>
      <c r="D18" s="34" t="s">
        <v>36</v>
      </c>
      <c r="E18" s="35">
        <v>10</v>
      </c>
      <c r="F18" s="36"/>
      <c r="G18" s="37">
        <f t="shared" si="0"/>
        <v>0</v>
      </c>
      <c r="H18" s="38"/>
      <c r="I18" s="37">
        <f t="shared" si="1"/>
        <v>0</v>
      </c>
      <c r="J18" s="39">
        <v>0</v>
      </c>
      <c r="K18" s="40">
        <f t="shared" si="2"/>
        <v>0</v>
      </c>
    </row>
    <row r="19" spans="1:11" s="1" customFormat="1" ht="9.75" x14ac:dyDescent="0.2">
      <c r="A19" s="31">
        <f t="shared" si="3"/>
        <v>8</v>
      </c>
      <c r="B19" s="32">
        <v>71317</v>
      </c>
      <c r="C19" s="33" t="s">
        <v>42</v>
      </c>
      <c r="D19" s="34" t="s">
        <v>36</v>
      </c>
      <c r="E19" s="35">
        <v>15</v>
      </c>
      <c r="F19" s="36"/>
      <c r="G19" s="37">
        <f t="shared" si="0"/>
        <v>0</v>
      </c>
      <c r="H19" s="38"/>
      <c r="I19" s="37">
        <f t="shared" si="1"/>
        <v>0</v>
      </c>
      <c r="J19" s="39">
        <v>0</v>
      </c>
      <c r="K19" s="40">
        <f t="shared" si="2"/>
        <v>0</v>
      </c>
    </row>
    <row r="20" spans="1:11" s="1" customFormat="1" ht="9.75" x14ac:dyDescent="0.2">
      <c r="A20" s="31">
        <f t="shared" si="3"/>
        <v>9</v>
      </c>
      <c r="B20" s="32" t="s">
        <v>43</v>
      </c>
      <c r="C20" s="33" t="s">
        <v>44</v>
      </c>
      <c r="D20" s="34" t="s">
        <v>34</v>
      </c>
      <c r="E20" s="35">
        <v>6</v>
      </c>
      <c r="F20" s="36"/>
      <c r="G20" s="37">
        <f t="shared" si="0"/>
        <v>0</v>
      </c>
      <c r="H20" s="38"/>
      <c r="I20" s="37">
        <f t="shared" si="1"/>
        <v>0</v>
      </c>
      <c r="J20" s="39">
        <v>1.3750000000000001E-4</v>
      </c>
      <c r="K20" s="40">
        <f t="shared" si="2"/>
        <v>8.25E-4</v>
      </c>
    </row>
    <row r="21" spans="1:11" s="1" customFormat="1" ht="9.75" x14ac:dyDescent="0.2">
      <c r="A21" s="31">
        <f t="shared" si="3"/>
        <v>10</v>
      </c>
      <c r="B21" s="32">
        <v>71318</v>
      </c>
      <c r="C21" s="33" t="s">
        <v>45</v>
      </c>
      <c r="D21" s="34" t="s">
        <v>36</v>
      </c>
      <c r="E21" s="35">
        <v>1</v>
      </c>
      <c r="F21" s="36"/>
      <c r="G21" s="37">
        <f t="shared" si="0"/>
        <v>0</v>
      </c>
      <c r="H21" s="38"/>
      <c r="I21" s="37">
        <f t="shared" si="1"/>
        <v>0</v>
      </c>
      <c r="J21" s="39">
        <v>0</v>
      </c>
      <c r="K21" s="40">
        <f t="shared" si="2"/>
        <v>0</v>
      </c>
    </row>
    <row r="22" spans="1:11" s="1" customFormat="1" ht="9.75" x14ac:dyDescent="0.2">
      <c r="A22" s="31">
        <f t="shared" si="3"/>
        <v>11</v>
      </c>
      <c r="B22" s="32">
        <v>71319</v>
      </c>
      <c r="C22" s="33" t="s">
        <v>46</v>
      </c>
      <c r="D22" s="34" t="s">
        <v>36</v>
      </c>
      <c r="E22" s="35">
        <v>1</v>
      </c>
      <c r="F22" s="36"/>
      <c r="G22" s="37">
        <f t="shared" si="0"/>
        <v>0</v>
      </c>
      <c r="H22" s="38"/>
      <c r="I22" s="37">
        <f t="shared" si="1"/>
        <v>0</v>
      </c>
      <c r="J22" s="39">
        <v>0</v>
      </c>
      <c r="K22" s="40">
        <f t="shared" si="2"/>
        <v>0</v>
      </c>
    </row>
    <row r="23" spans="1:11" s="1" customFormat="1" ht="9.75" x14ac:dyDescent="0.2">
      <c r="A23" s="31">
        <f t="shared" si="3"/>
        <v>12</v>
      </c>
      <c r="B23" s="32">
        <v>71320</v>
      </c>
      <c r="C23" s="33" t="s">
        <v>47</v>
      </c>
      <c r="D23" s="34" t="s">
        <v>36</v>
      </c>
      <c r="E23" s="35">
        <v>4</v>
      </c>
      <c r="F23" s="36"/>
      <c r="G23" s="37">
        <f t="shared" si="0"/>
        <v>0</v>
      </c>
      <c r="H23" s="38"/>
      <c r="I23" s="37">
        <f t="shared" si="1"/>
        <v>0</v>
      </c>
      <c r="J23" s="39">
        <v>0</v>
      </c>
      <c r="K23" s="40">
        <f t="shared" si="2"/>
        <v>0</v>
      </c>
    </row>
    <row r="24" spans="1:11" s="1" customFormat="1" ht="9.75" x14ac:dyDescent="0.2">
      <c r="A24" s="31">
        <f t="shared" si="3"/>
        <v>13</v>
      </c>
      <c r="B24" s="32" t="s">
        <v>48</v>
      </c>
      <c r="C24" s="33" t="s">
        <v>49</v>
      </c>
      <c r="D24" s="34" t="s">
        <v>50</v>
      </c>
      <c r="E24" s="35">
        <v>5.5</v>
      </c>
      <c r="F24" s="36"/>
      <c r="G24" s="37">
        <f t="shared" si="0"/>
        <v>0</v>
      </c>
      <c r="H24" s="38"/>
      <c r="I24" s="37">
        <f t="shared" si="1"/>
        <v>0</v>
      </c>
      <c r="J24" s="39">
        <v>2.8800000000000001E-4</v>
      </c>
      <c r="K24" s="40">
        <f t="shared" si="2"/>
        <v>1.5840000000000001E-3</v>
      </c>
    </row>
    <row r="25" spans="1:11" s="1" customFormat="1" ht="9.75" x14ac:dyDescent="0.2">
      <c r="A25" s="31">
        <f t="shared" si="3"/>
        <v>14</v>
      </c>
      <c r="B25" s="32">
        <v>71321</v>
      </c>
      <c r="C25" s="33" t="s">
        <v>51</v>
      </c>
      <c r="D25" s="34" t="s">
        <v>52</v>
      </c>
      <c r="E25" s="35">
        <v>2</v>
      </c>
      <c r="F25" s="36"/>
      <c r="G25" s="37">
        <f t="shared" si="0"/>
        <v>0</v>
      </c>
      <c r="H25" s="38"/>
      <c r="I25" s="37">
        <f t="shared" si="1"/>
        <v>0</v>
      </c>
      <c r="J25" s="39">
        <v>0</v>
      </c>
      <c r="K25" s="40">
        <f t="shared" si="2"/>
        <v>0</v>
      </c>
    </row>
    <row r="26" spans="1:11" s="1" customFormat="1" ht="9.75" x14ac:dyDescent="0.2">
      <c r="A26" s="31">
        <f t="shared" si="3"/>
        <v>15</v>
      </c>
      <c r="B26" s="32">
        <v>71322</v>
      </c>
      <c r="C26" s="33" t="s">
        <v>53</v>
      </c>
      <c r="D26" s="34" t="s">
        <v>52</v>
      </c>
      <c r="E26" s="38">
        <v>3.5</v>
      </c>
      <c r="F26" s="36"/>
      <c r="G26" s="37">
        <f t="shared" si="0"/>
        <v>0</v>
      </c>
      <c r="H26" s="38"/>
      <c r="I26" s="37">
        <f t="shared" si="1"/>
        <v>0</v>
      </c>
      <c r="J26" s="39">
        <v>0</v>
      </c>
      <c r="K26" s="40">
        <f t="shared" si="2"/>
        <v>0</v>
      </c>
    </row>
    <row r="27" spans="1:11" s="16" customFormat="1" ht="12" thickBot="1" x14ac:dyDescent="0.25">
      <c r="A27" s="41"/>
      <c r="B27" s="43">
        <v>713</v>
      </c>
      <c r="C27" s="44" t="s">
        <v>54</v>
      </c>
      <c r="D27" s="42"/>
      <c r="E27" s="42"/>
      <c r="F27" s="45"/>
      <c r="G27" s="47">
        <f>SUM(G12:G26)</f>
        <v>0</v>
      </c>
      <c r="H27" s="46"/>
      <c r="I27" s="58">
        <f>SUM(I12:I26)</f>
        <v>0</v>
      </c>
      <c r="J27" s="46"/>
      <c r="K27" s="48">
        <f>SUM(K12:K26)</f>
        <v>2.4090000000000001E-3</v>
      </c>
    </row>
    <row r="28" spans="1:11" ht="13.5" thickBot="1" x14ac:dyDescent="0.25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</row>
    <row r="29" spans="1:11" s="1" customFormat="1" ht="9.75" customHeight="1" x14ac:dyDescent="0.2">
      <c r="A29" s="5" t="s">
        <v>4</v>
      </c>
      <c r="B29" s="253" t="s">
        <v>8</v>
      </c>
      <c r="C29" s="253" t="s">
        <v>10</v>
      </c>
      <c r="D29" s="253" t="s">
        <v>12</v>
      </c>
      <c r="E29" s="253" t="s">
        <v>14</v>
      </c>
      <c r="F29" s="254" t="s">
        <v>16</v>
      </c>
      <c r="G29" s="148"/>
      <c r="H29" s="148"/>
      <c r="I29" s="148"/>
      <c r="J29" s="250" t="s">
        <v>25</v>
      </c>
      <c r="K29" s="148"/>
    </row>
    <row r="30" spans="1:11" s="1" customFormat="1" ht="9.75" customHeight="1" x14ac:dyDescent="0.2">
      <c r="A30" s="6" t="s">
        <v>5</v>
      </c>
      <c r="B30" s="177"/>
      <c r="C30" s="177"/>
      <c r="D30" s="177"/>
      <c r="E30" s="177"/>
      <c r="F30" s="255" t="s">
        <v>17</v>
      </c>
      <c r="G30" s="130"/>
      <c r="H30" s="256" t="s">
        <v>22</v>
      </c>
      <c r="I30" s="130"/>
      <c r="J30" s="256" t="s">
        <v>26</v>
      </c>
      <c r="K30" s="130"/>
    </row>
    <row r="31" spans="1:11" s="1" customFormat="1" ht="9.75" customHeight="1" x14ac:dyDescent="0.2">
      <c r="A31" s="6" t="s">
        <v>6</v>
      </c>
      <c r="B31" s="177"/>
      <c r="C31" s="177"/>
      <c r="D31" s="177"/>
      <c r="E31" s="177"/>
      <c r="F31" s="9" t="s">
        <v>18</v>
      </c>
      <c r="G31" s="11" t="s">
        <v>20</v>
      </c>
      <c r="H31" s="13" t="s">
        <v>18</v>
      </c>
      <c r="I31" s="11" t="s">
        <v>20</v>
      </c>
      <c r="J31" s="13" t="s">
        <v>18</v>
      </c>
      <c r="K31" s="11" t="s">
        <v>20</v>
      </c>
    </row>
    <row r="32" spans="1:11" s="1" customFormat="1" ht="9.75" customHeight="1" thickBot="1" x14ac:dyDescent="0.25">
      <c r="A32" s="7" t="s">
        <v>7</v>
      </c>
      <c r="B32" s="8" t="s">
        <v>9</v>
      </c>
      <c r="C32" s="8" t="s">
        <v>11</v>
      </c>
      <c r="D32" s="8" t="s">
        <v>13</v>
      </c>
      <c r="E32" s="8" t="s">
        <v>15</v>
      </c>
      <c r="F32" s="10" t="s">
        <v>19</v>
      </c>
      <c r="G32" s="12" t="s">
        <v>21</v>
      </c>
      <c r="H32" s="14" t="s">
        <v>23</v>
      </c>
      <c r="I32" s="12" t="s">
        <v>24</v>
      </c>
      <c r="J32" s="14" t="s">
        <v>27</v>
      </c>
      <c r="K32" s="12" t="s">
        <v>28</v>
      </c>
    </row>
    <row r="33" spans="1:11" s="16" customFormat="1" ht="11.25" x14ac:dyDescent="0.2">
      <c r="A33" s="18"/>
      <c r="B33" s="17"/>
      <c r="C33" s="19" t="s">
        <v>55</v>
      </c>
      <c r="D33" s="17"/>
      <c r="E33" s="17"/>
      <c r="F33" s="20"/>
      <c r="G33" s="21"/>
      <c r="H33" s="22"/>
      <c r="J33" s="22"/>
      <c r="K33" s="21"/>
    </row>
    <row r="34" spans="1:11" s="16" customFormat="1" ht="11.25" x14ac:dyDescent="0.2">
      <c r="A34" s="25"/>
      <c r="B34" s="26" t="s">
        <v>56</v>
      </c>
      <c r="C34" s="27" t="s">
        <v>57</v>
      </c>
      <c r="D34" s="24"/>
      <c r="E34" s="24"/>
      <c r="F34" s="28"/>
      <c r="G34" s="29"/>
      <c r="H34" s="30"/>
      <c r="I34" s="23"/>
      <c r="J34" s="30"/>
      <c r="K34" s="29"/>
    </row>
    <row r="35" spans="1:11" s="1" customFormat="1" ht="9.75" x14ac:dyDescent="0.2">
      <c r="A35" s="31">
        <f>A26+1</f>
        <v>16</v>
      </c>
      <c r="B35" s="32" t="s">
        <v>58</v>
      </c>
      <c r="C35" s="33" t="s">
        <v>59</v>
      </c>
      <c r="D35" s="34" t="s">
        <v>34</v>
      </c>
      <c r="E35" s="35">
        <v>8</v>
      </c>
      <c r="F35" s="36"/>
      <c r="G35" s="37">
        <f>E35*F35</f>
        <v>0</v>
      </c>
      <c r="H35" s="38"/>
      <c r="I35" s="37">
        <f>E35*H35</f>
        <v>0</v>
      </c>
      <c r="J35" s="39">
        <v>3.4474000000000001E-4</v>
      </c>
      <c r="K35" s="40">
        <f>E35*J35</f>
        <v>2.7579200000000001E-3</v>
      </c>
    </row>
    <row r="36" spans="1:11" s="1" customFormat="1" ht="9.75" x14ac:dyDescent="0.2">
      <c r="A36" s="31">
        <f>A35+1</f>
        <v>17</v>
      </c>
      <c r="B36" s="32" t="s">
        <v>60</v>
      </c>
      <c r="C36" s="33" t="s">
        <v>61</v>
      </c>
      <c r="D36" s="34" t="s">
        <v>34</v>
      </c>
      <c r="E36" s="35">
        <v>8</v>
      </c>
      <c r="F36" s="36"/>
      <c r="G36" s="37">
        <f>E36*F36</f>
        <v>0</v>
      </c>
      <c r="H36" s="38"/>
      <c r="I36" s="37">
        <f>E36*H36</f>
        <v>0</v>
      </c>
      <c r="J36" s="39">
        <v>2.3000000000000001E-4</v>
      </c>
      <c r="K36" s="40">
        <f>E36*J36</f>
        <v>1.8400000000000001E-3</v>
      </c>
    </row>
    <row r="37" spans="1:11" s="1" customFormat="1" ht="9.75" x14ac:dyDescent="0.2">
      <c r="A37" s="31">
        <f>A36+1</f>
        <v>18</v>
      </c>
      <c r="B37" s="32" t="s">
        <v>62</v>
      </c>
      <c r="C37" s="33" t="s">
        <v>63</v>
      </c>
      <c r="D37" s="34" t="s">
        <v>34</v>
      </c>
      <c r="E37" s="35">
        <v>8</v>
      </c>
      <c r="F37" s="36"/>
      <c r="G37" s="37">
        <f>E37*F37</f>
        <v>0</v>
      </c>
      <c r="H37" s="38"/>
      <c r="I37" s="37">
        <f>E37*H37</f>
        <v>0</v>
      </c>
      <c r="J37" s="39">
        <v>0</v>
      </c>
      <c r="K37" s="40">
        <f>E37*J37</f>
        <v>0</v>
      </c>
    </row>
    <row r="38" spans="1:11" s="1" customFormat="1" ht="9.75" x14ac:dyDescent="0.2">
      <c r="A38" s="31">
        <f>A37+1</f>
        <v>19</v>
      </c>
      <c r="B38" s="32" t="s">
        <v>64</v>
      </c>
      <c r="C38" s="33" t="s">
        <v>65</v>
      </c>
      <c r="D38" s="34" t="s">
        <v>34</v>
      </c>
      <c r="E38" s="35">
        <v>8</v>
      </c>
      <c r="F38" s="36"/>
      <c r="G38" s="37">
        <f>E38*F38</f>
        <v>0</v>
      </c>
      <c r="H38" s="38"/>
      <c r="I38" s="37">
        <f>E38*H38</f>
        <v>0</v>
      </c>
      <c r="J38" s="39">
        <v>1.0000000000000001E-5</v>
      </c>
      <c r="K38" s="40">
        <f>E38*J38</f>
        <v>8.0000000000000007E-5</v>
      </c>
    </row>
    <row r="39" spans="1:11" s="16" customFormat="1" ht="11.25" x14ac:dyDescent="0.2">
      <c r="A39" s="49"/>
      <c r="B39" s="50">
        <v>722</v>
      </c>
      <c r="C39" s="51" t="s">
        <v>66</v>
      </c>
      <c r="D39" s="52"/>
      <c r="E39" s="52"/>
      <c r="F39" s="53"/>
      <c r="G39" s="54">
        <f>SUM(G35:G38)</f>
        <v>0</v>
      </c>
      <c r="H39" s="55"/>
      <c r="I39" s="56">
        <f>SUM(I35:I38)</f>
        <v>0</v>
      </c>
      <c r="J39" s="55"/>
      <c r="K39" s="57">
        <f>SUM(K35:K38)</f>
        <v>4.6779200000000003E-3</v>
      </c>
    </row>
    <row r="40" spans="1:11" s="16" customFormat="1" ht="11.25" x14ac:dyDescent="0.2">
      <c r="A40" s="25"/>
      <c r="B40" s="26" t="s">
        <v>67</v>
      </c>
      <c r="C40" s="27" t="s">
        <v>68</v>
      </c>
      <c r="D40" s="24"/>
      <c r="E40" s="24"/>
      <c r="F40" s="28"/>
      <c r="G40" s="29"/>
      <c r="H40" s="30"/>
      <c r="I40" s="23"/>
      <c r="J40" s="30"/>
      <c r="K40" s="29"/>
    </row>
    <row r="41" spans="1:11" s="1" customFormat="1" ht="9.75" x14ac:dyDescent="0.2">
      <c r="A41" s="31">
        <f>A38+1</f>
        <v>20</v>
      </c>
      <c r="B41" s="32" t="s">
        <v>69</v>
      </c>
      <c r="C41" s="33" t="s">
        <v>70</v>
      </c>
      <c r="D41" s="34" t="s">
        <v>71</v>
      </c>
      <c r="E41" s="35">
        <v>7</v>
      </c>
      <c r="F41" s="36"/>
      <c r="G41" s="37">
        <f t="shared" ref="G41:G51" si="4">E41*F41</f>
        <v>0</v>
      </c>
      <c r="H41" s="38"/>
      <c r="I41" s="37">
        <f t="shared" ref="I41:I51" si="5">E41*H41</f>
        <v>0</v>
      </c>
      <c r="J41" s="39">
        <v>0.01</v>
      </c>
      <c r="K41" s="40">
        <f t="shared" ref="K41:K51" si="6">E41*J41</f>
        <v>7.0000000000000007E-2</v>
      </c>
    </row>
    <row r="42" spans="1:11" s="1" customFormat="1" ht="9.75" x14ac:dyDescent="0.2">
      <c r="A42" s="31">
        <f t="shared" ref="A42:A51" si="7">A41+1</f>
        <v>21</v>
      </c>
      <c r="B42" s="32">
        <v>73211</v>
      </c>
      <c r="C42" s="33" t="s">
        <v>72</v>
      </c>
      <c r="D42" s="34" t="s">
        <v>73</v>
      </c>
      <c r="E42" s="35">
        <v>1</v>
      </c>
      <c r="F42" s="36"/>
      <c r="G42" s="37">
        <f t="shared" si="4"/>
        <v>0</v>
      </c>
      <c r="H42" s="38"/>
      <c r="I42" s="37">
        <f t="shared" si="5"/>
        <v>0</v>
      </c>
      <c r="J42" s="39">
        <v>5.8000000000000003E-2</v>
      </c>
      <c r="K42" s="40">
        <f t="shared" si="6"/>
        <v>5.8000000000000003E-2</v>
      </c>
    </row>
    <row r="43" spans="1:11" s="1" customFormat="1" ht="19.5" x14ac:dyDescent="0.2">
      <c r="A43" s="31">
        <f t="shared" si="7"/>
        <v>22</v>
      </c>
      <c r="B43" s="32">
        <v>73212</v>
      </c>
      <c r="C43" s="33" t="s">
        <v>74</v>
      </c>
      <c r="D43" s="34" t="s">
        <v>73</v>
      </c>
      <c r="E43" s="35">
        <v>1</v>
      </c>
      <c r="F43" s="36"/>
      <c r="G43" s="37">
        <f t="shared" si="4"/>
        <v>0</v>
      </c>
      <c r="H43" s="38"/>
      <c r="I43" s="37">
        <f t="shared" si="5"/>
        <v>0</v>
      </c>
      <c r="J43" s="39">
        <v>6.0000000000000001E-3</v>
      </c>
      <c r="K43" s="40">
        <f t="shared" si="6"/>
        <v>6.0000000000000001E-3</v>
      </c>
    </row>
    <row r="44" spans="1:11" s="1" customFormat="1" ht="9.75" x14ac:dyDescent="0.2">
      <c r="A44" s="31">
        <f t="shared" si="7"/>
        <v>23</v>
      </c>
      <c r="B44" s="32">
        <v>73213</v>
      </c>
      <c r="C44" s="33" t="s">
        <v>75</v>
      </c>
      <c r="D44" s="34" t="s">
        <v>76</v>
      </c>
      <c r="E44" s="35">
        <v>1</v>
      </c>
      <c r="F44" s="36"/>
      <c r="G44" s="37">
        <f t="shared" si="4"/>
        <v>0</v>
      </c>
      <c r="H44" s="38"/>
      <c r="I44" s="37">
        <f t="shared" si="5"/>
        <v>0</v>
      </c>
      <c r="J44" s="39">
        <v>4.0000000000000001E-3</v>
      </c>
      <c r="K44" s="40">
        <f t="shared" si="6"/>
        <v>4.0000000000000001E-3</v>
      </c>
    </row>
    <row r="45" spans="1:11" s="1" customFormat="1" ht="9.75" x14ac:dyDescent="0.2">
      <c r="A45" s="31">
        <f t="shared" si="7"/>
        <v>24</v>
      </c>
      <c r="B45" s="32" t="s">
        <v>77</v>
      </c>
      <c r="C45" s="33" t="s">
        <v>78</v>
      </c>
      <c r="D45" s="34" t="s">
        <v>79</v>
      </c>
      <c r="E45" s="35">
        <v>1</v>
      </c>
      <c r="F45" s="36"/>
      <c r="G45" s="37">
        <f t="shared" si="4"/>
        <v>0</v>
      </c>
      <c r="H45" s="38"/>
      <c r="I45" s="37">
        <f t="shared" si="5"/>
        <v>0</v>
      </c>
      <c r="J45" s="39">
        <v>1.44E-4</v>
      </c>
      <c r="K45" s="40">
        <f t="shared" si="6"/>
        <v>1.44E-4</v>
      </c>
    </row>
    <row r="46" spans="1:11" s="1" customFormat="1" ht="19.5" x14ac:dyDescent="0.2">
      <c r="A46" s="31">
        <f t="shared" si="7"/>
        <v>25</v>
      </c>
      <c r="B46" s="32">
        <v>73214</v>
      </c>
      <c r="C46" s="33" t="s">
        <v>80</v>
      </c>
      <c r="D46" s="34" t="s">
        <v>76</v>
      </c>
      <c r="E46" s="35">
        <v>1</v>
      </c>
      <c r="F46" s="36"/>
      <c r="G46" s="37">
        <f t="shared" si="4"/>
        <v>0</v>
      </c>
      <c r="H46" s="38"/>
      <c r="I46" s="37">
        <f t="shared" si="5"/>
        <v>0</v>
      </c>
      <c r="J46" s="39">
        <v>5.0000000000000001E-3</v>
      </c>
      <c r="K46" s="40">
        <f t="shared" si="6"/>
        <v>5.0000000000000001E-3</v>
      </c>
    </row>
    <row r="47" spans="1:11" s="1" customFormat="1" ht="9.75" x14ac:dyDescent="0.2">
      <c r="A47" s="31">
        <f t="shared" si="7"/>
        <v>26</v>
      </c>
      <c r="B47" s="32" t="s">
        <v>81</v>
      </c>
      <c r="C47" s="33" t="s">
        <v>82</v>
      </c>
      <c r="D47" s="34" t="s">
        <v>79</v>
      </c>
      <c r="E47" s="35">
        <v>1</v>
      </c>
      <c r="F47" s="36"/>
      <c r="G47" s="37">
        <f t="shared" si="4"/>
        <v>0</v>
      </c>
      <c r="H47" s="38"/>
      <c r="I47" s="37">
        <f t="shared" si="5"/>
        <v>0</v>
      </c>
      <c r="J47" s="39">
        <v>8.1088000000000004E-4</v>
      </c>
      <c r="K47" s="40">
        <f t="shared" si="6"/>
        <v>8.1088000000000004E-4</v>
      </c>
    </row>
    <row r="48" spans="1:11" s="1" customFormat="1" ht="9.75" x14ac:dyDescent="0.2">
      <c r="A48" s="31">
        <f t="shared" si="7"/>
        <v>27</v>
      </c>
      <c r="B48" s="32">
        <v>73215</v>
      </c>
      <c r="C48" s="33" t="s">
        <v>83</v>
      </c>
      <c r="D48" s="34" t="s">
        <v>76</v>
      </c>
      <c r="E48" s="35">
        <v>1</v>
      </c>
      <c r="F48" s="36"/>
      <c r="G48" s="37">
        <f t="shared" si="4"/>
        <v>0</v>
      </c>
      <c r="H48" s="38"/>
      <c r="I48" s="37">
        <f t="shared" si="5"/>
        <v>0</v>
      </c>
      <c r="J48" s="39">
        <v>0.01</v>
      </c>
      <c r="K48" s="40">
        <f t="shared" si="6"/>
        <v>0.01</v>
      </c>
    </row>
    <row r="49" spans="1:11" s="1" customFormat="1" ht="9.75" x14ac:dyDescent="0.2">
      <c r="A49" s="31">
        <f t="shared" si="7"/>
        <v>28</v>
      </c>
      <c r="B49" s="32" t="s">
        <v>84</v>
      </c>
      <c r="C49" s="33" t="s">
        <v>85</v>
      </c>
      <c r="D49" s="34" t="s">
        <v>79</v>
      </c>
      <c r="E49" s="35">
        <v>1</v>
      </c>
      <c r="F49" s="36"/>
      <c r="G49" s="37">
        <f t="shared" si="4"/>
        <v>0</v>
      </c>
      <c r="H49" s="38"/>
      <c r="I49" s="37">
        <f t="shared" si="5"/>
        <v>0</v>
      </c>
      <c r="J49" s="39">
        <v>8.1088000000000004E-4</v>
      </c>
      <c r="K49" s="40">
        <f t="shared" si="6"/>
        <v>8.1088000000000004E-4</v>
      </c>
    </row>
    <row r="50" spans="1:11" s="1" customFormat="1" ht="19.5" x14ac:dyDescent="0.2">
      <c r="A50" s="31">
        <f t="shared" si="7"/>
        <v>29</v>
      </c>
      <c r="B50" s="32">
        <v>73216</v>
      </c>
      <c r="C50" s="33" t="s">
        <v>86</v>
      </c>
      <c r="D50" s="34" t="s">
        <v>76</v>
      </c>
      <c r="E50" s="35">
        <v>1</v>
      </c>
      <c r="F50" s="36"/>
      <c r="G50" s="37">
        <f t="shared" si="4"/>
        <v>0</v>
      </c>
      <c r="H50" s="38"/>
      <c r="I50" s="37">
        <f t="shared" si="5"/>
        <v>0</v>
      </c>
      <c r="J50" s="39">
        <v>1.4999999999999999E-2</v>
      </c>
      <c r="K50" s="40">
        <f t="shared" si="6"/>
        <v>1.4999999999999999E-2</v>
      </c>
    </row>
    <row r="51" spans="1:11" s="1" customFormat="1" ht="9.75" x14ac:dyDescent="0.2">
      <c r="A51" s="31">
        <f t="shared" si="7"/>
        <v>30</v>
      </c>
      <c r="B51" s="32" t="s">
        <v>87</v>
      </c>
      <c r="C51" s="33" t="s">
        <v>88</v>
      </c>
      <c r="D51" s="34" t="s">
        <v>89</v>
      </c>
      <c r="E51" s="60">
        <v>0.17</v>
      </c>
      <c r="F51" s="36"/>
      <c r="G51" s="37">
        <f t="shared" si="4"/>
        <v>0</v>
      </c>
      <c r="H51" s="38"/>
      <c r="I51" s="37">
        <f t="shared" si="5"/>
        <v>0</v>
      </c>
      <c r="J51" s="39">
        <v>0</v>
      </c>
      <c r="K51" s="40">
        <f t="shared" si="6"/>
        <v>0</v>
      </c>
    </row>
    <row r="52" spans="1:11" s="16" customFormat="1" ht="11.25" x14ac:dyDescent="0.2">
      <c r="A52" s="49"/>
      <c r="B52" s="50">
        <v>732</v>
      </c>
      <c r="C52" s="51" t="s">
        <v>90</v>
      </c>
      <c r="D52" s="52"/>
      <c r="E52" s="52"/>
      <c r="F52" s="53"/>
      <c r="G52" s="54">
        <f>SUM(G41:G51)</f>
        <v>0</v>
      </c>
      <c r="H52" s="55"/>
      <c r="I52" s="56">
        <f>SUM(I41:I51)</f>
        <v>0</v>
      </c>
      <c r="J52" s="55"/>
      <c r="K52" s="57">
        <f>SUM(K41:K51)</f>
        <v>0.16976576000000004</v>
      </c>
    </row>
    <row r="53" spans="1:11" s="16" customFormat="1" ht="11.25" x14ac:dyDescent="0.2">
      <c r="A53" s="25"/>
      <c r="B53" s="26" t="s">
        <v>91</v>
      </c>
      <c r="C53" s="27" t="s">
        <v>92</v>
      </c>
      <c r="D53" s="24"/>
      <c r="E53" s="24"/>
      <c r="F53" s="28"/>
      <c r="G53" s="29"/>
      <c r="H53" s="30"/>
      <c r="I53" s="23"/>
      <c r="J53" s="30"/>
      <c r="K53" s="29"/>
    </row>
    <row r="54" spans="1:11" s="1" customFormat="1" ht="9.75" x14ac:dyDescent="0.2">
      <c r="A54" s="31">
        <f>A51+1</f>
        <v>31</v>
      </c>
      <c r="B54" s="32" t="s">
        <v>93</v>
      </c>
      <c r="C54" s="33" t="s">
        <v>94</v>
      </c>
      <c r="D54" s="34" t="s">
        <v>34</v>
      </c>
      <c r="E54" s="35">
        <v>48</v>
      </c>
      <c r="F54" s="36"/>
      <c r="G54" s="37">
        <f t="shared" ref="G54:G73" si="8">E54*F54</f>
        <v>0</v>
      </c>
      <c r="H54" s="38"/>
      <c r="I54" s="37">
        <f t="shared" ref="I54:I73" si="9">E54*H54</f>
        <v>0</v>
      </c>
      <c r="J54" s="39">
        <v>1E-4</v>
      </c>
      <c r="K54" s="40">
        <f t="shared" ref="K54:K73" si="10">E54*J54</f>
        <v>4.8000000000000004E-3</v>
      </c>
    </row>
    <row r="55" spans="1:11" s="1" customFormat="1" ht="9.75" x14ac:dyDescent="0.2">
      <c r="A55" s="31">
        <f t="shared" ref="A55:A73" si="11">A54+1</f>
        <v>32</v>
      </c>
      <c r="B55" s="32" t="s">
        <v>95</v>
      </c>
      <c r="C55" s="33" t="s">
        <v>96</v>
      </c>
      <c r="D55" s="34" t="s">
        <v>34</v>
      </c>
      <c r="E55" s="35">
        <v>3</v>
      </c>
      <c r="F55" s="36"/>
      <c r="G55" s="37">
        <f t="shared" si="8"/>
        <v>0</v>
      </c>
      <c r="H55" s="38"/>
      <c r="I55" s="37">
        <f t="shared" si="9"/>
        <v>0</v>
      </c>
      <c r="J55" s="39">
        <v>1.00887E-3</v>
      </c>
      <c r="K55" s="40">
        <f t="shared" si="10"/>
        <v>3.0266099999999999E-3</v>
      </c>
    </row>
    <row r="56" spans="1:11" s="1" customFormat="1" ht="9.75" x14ac:dyDescent="0.2">
      <c r="A56" s="31">
        <f t="shared" si="11"/>
        <v>33</v>
      </c>
      <c r="B56" s="32" t="s">
        <v>97</v>
      </c>
      <c r="C56" s="33" t="s">
        <v>98</v>
      </c>
      <c r="D56" s="34" t="s">
        <v>34</v>
      </c>
      <c r="E56" s="35">
        <v>3</v>
      </c>
      <c r="F56" s="36"/>
      <c r="G56" s="37">
        <f t="shared" si="8"/>
        <v>0</v>
      </c>
      <c r="H56" s="38"/>
      <c r="I56" s="37">
        <f t="shared" si="9"/>
        <v>0</v>
      </c>
      <c r="J56" s="39">
        <v>1.1454499999999999E-3</v>
      </c>
      <c r="K56" s="40">
        <f t="shared" si="10"/>
        <v>3.4363499999999995E-3</v>
      </c>
    </row>
    <row r="57" spans="1:11" s="1" customFormat="1" ht="9.75" x14ac:dyDescent="0.2">
      <c r="A57" s="31">
        <f t="shared" si="11"/>
        <v>34</v>
      </c>
      <c r="B57" s="32" t="s">
        <v>99</v>
      </c>
      <c r="C57" s="33" t="s">
        <v>100</v>
      </c>
      <c r="D57" s="34" t="s">
        <v>34</v>
      </c>
      <c r="E57" s="35">
        <v>7</v>
      </c>
      <c r="F57" s="36"/>
      <c r="G57" s="37">
        <f t="shared" si="8"/>
        <v>0</v>
      </c>
      <c r="H57" s="38"/>
      <c r="I57" s="37">
        <f t="shared" si="9"/>
        <v>0</v>
      </c>
      <c r="J57" s="39">
        <v>1.24872E-3</v>
      </c>
      <c r="K57" s="40">
        <f t="shared" si="10"/>
        <v>8.7410400000000003E-3</v>
      </c>
    </row>
    <row r="58" spans="1:11" s="1" customFormat="1" ht="9.75" x14ac:dyDescent="0.2">
      <c r="A58" s="31">
        <f t="shared" si="11"/>
        <v>35</v>
      </c>
      <c r="B58" s="32" t="s">
        <v>101</v>
      </c>
      <c r="C58" s="33" t="s">
        <v>102</v>
      </c>
      <c r="D58" s="34" t="s">
        <v>34</v>
      </c>
      <c r="E58" s="35">
        <v>3</v>
      </c>
      <c r="F58" s="36"/>
      <c r="G58" s="37">
        <f t="shared" si="8"/>
        <v>0</v>
      </c>
      <c r="H58" s="38"/>
      <c r="I58" s="37">
        <f t="shared" si="9"/>
        <v>0</v>
      </c>
      <c r="J58" s="39">
        <v>2.0034499999999999E-3</v>
      </c>
      <c r="K58" s="40">
        <f t="shared" si="10"/>
        <v>6.0103499999999994E-3</v>
      </c>
    </row>
    <row r="59" spans="1:11" s="1" customFormat="1" ht="9.75" x14ac:dyDescent="0.2">
      <c r="A59" s="31">
        <f t="shared" si="11"/>
        <v>36</v>
      </c>
      <c r="B59" s="32" t="s">
        <v>103</v>
      </c>
      <c r="C59" s="33" t="s">
        <v>104</v>
      </c>
      <c r="D59" s="34" t="s">
        <v>34</v>
      </c>
      <c r="E59" s="35">
        <v>7</v>
      </c>
      <c r="F59" s="36"/>
      <c r="G59" s="37">
        <f t="shared" si="8"/>
        <v>0</v>
      </c>
      <c r="H59" s="38"/>
      <c r="I59" s="37">
        <f t="shared" si="9"/>
        <v>0</v>
      </c>
      <c r="J59" s="39">
        <v>2.15321E-3</v>
      </c>
      <c r="K59" s="40">
        <f t="shared" si="10"/>
        <v>1.5072470000000001E-2</v>
      </c>
    </row>
    <row r="60" spans="1:11" s="1" customFormat="1" ht="9.75" x14ac:dyDescent="0.2">
      <c r="A60" s="31">
        <f t="shared" si="11"/>
        <v>37</v>
      </c>
      <c r="B60" s="32" t="s">
        <v>105</v>
      </c>
      <c r="C60" s="33" t="s">
        <v>106</v>
      </c>
      <c r="D60" s="34" t="s">
        <v>34</v>
      </c>
      <c r="E60" s="35">
        <v>10</v>
      </c>
      <c r="F60" s="36"/>
      <c r="G60" s="37">
        <f t="shared" si="8"/>
        <v>0</v>
      </c>
      <c r="H60" s="38"/>
      <c r="I60" s="37">
        <f t="shared" si="9"/>
        <v>0</v>
      </c>
      <c r="J60" s="39">
        <v>3.1966199999999998E-3</v>
      </c>
      <c r="K60" s="40">
        <f t="shared" si="10"/>
        <v>3.19662E-2</v>
      </c>
    </row>
    <row r="61" spans="1:11" s="1" customFormat="1" ht="9.75" x14ac:dyDescent="0.2">
      <c r="A61" s="31">
        <f t="shared" si="11"/>
        <v>38</v>
      </c>
      <c r="B61" s="32" t="s">
        <v>107</v>
      </c>
      <c r="C61" s="33" t="s">
        <v>108</v>
      </c>
      <c r="D61" s="34" t="s">
        <v>34</v>
      </c>
      <c r="E61" s="35">
        <v>15</v>
      </c>
      <c r="F61" s="36"/>
      <c r="G61" s="37">
        <f t="shared" si="8"/>
        <v>0</v>
      </c>
      <c r="H61" s="38"/>
      <c r="I61" s="37">
        <f t="shared" si="9"/>
        <v>0</v>
      </c>
      <c r="J61" s="39">
        <v>4.7835350000000002E-3</v>
      </c>
      <c r="K61" s="40">
        <f t="shared" si="10"/>
        <v>7.1753024999999998E-2</v>
      </c>
    </row>
    <row r="62" spans="1:11" s="1" customFormat="1" ht="9.75" x14ac:dyDescent="0.2">
      <c r="A62" s="31">
        <f t="shared" si="11"/>
        <v>39</v>
      </c>
      <c r="B62" s="32" t="s">
        <v>109</v>
      </c>
      <c r="C62" s="33" t="s">
        <v>110</v>
      </c>
      <c r="D62" s="34" t="s">
        <v>34</v>
      </c>
      <c r="E62" s="35">
        <v>3</v>
      </c>
      <c r="F62" s="36"/>
      <c r="G62" s="37">
        <f t="shared" si="8"/>
        <v>0</v>
      </c>
      <c r="H62" s="38"/>
      <c r="I62" s="37">
        <f t="shared" si="9"/>
        <v>0</v>
      </c>
      <c r="J62" s="39">
        <v>9.8300000000000004E-5</v>
      </c>
      <c r="K62" s="40">
        <f t="shared" si="10"/>
        <v>2.9490000000000001E-4</v>
      </c>
    </row>
    <row r="63" spans="1:11" s="1" customFormat="1" ht="9.75" x14ac:dyDescent="0.2">
      <c r="A63" s="31">
        <f t="shared" si="11"/>
        <v>40</v>
      </c>
      <c r="B63" s="32" t="s">
        <v>111</v>
      </c>
      <c r="C63" s="33" t="s">
        <v>112</v>
      </c>
      <c r="D63" s="34" t="s">
        <v>34</v>
      </c>
      <c r="E63" s="35">
        <v>3</v>
      </c>
      <c r="F63" s="36"/>
      <c r="G63" s="37">
        <f t="shared" si="8"/>
        <v>0</v>
      </c>
      <c r="H63" s="38"/>
      <c r="I63" s="37">
        <f t="shared" si="9"/>
        <v>0</v>
      </c>
      <c r="J63" s="39">
        <v>1.5239999999999999E-4</v>
      </c>
      <c r="K63" s="40">
        <f t="shared" si="10"/>
        <v>4.5719999999999995E-4</v>
      </c>
    </row>
    <row r="64" spans="1:11" s="1" customFormat="1" ht="9.75" x14ac:dyDescent="0.2">
      <c r="A64" s="31">
        <f t="shared" si="11"/>
        <v>41</v>
      </c>
      <c r="B64" s="32" t="s">
        <v>113</v>
      </c>
      <c r="C64" s="33" t="s">
        <v>114</v>
      </c>
      <c r="D64" s="34" t="s">
        <v>34</v>
      </c>
      <c r="E64" s="35">
        <v>7</v>
      </c>
      <c r="F64" s="36"/>
      <c r="G64" s="37">
        <f t="shared" si="8"/>
        <v>0</v>
      </c>
      <c r="H64" s="38"/>
      <c r="I64" s="37">
        <f t="shared" si="9"/>
        <v>0</v>
      </c>
      <c r="J64" s="39">
        <v>2.4220000000000001E-4</v>
      </c>
      <c r="K64" s="40">
        <f t="shared" si="10"/>
        <v>1.6954000000000001E-3</v>
      </c>
    </row>
    <row r="65" spans="1:11" s="1" customFormat="1" ht="9.75" x14ac:dyDescent="0.2">
      <c r="A65" s="31">
        <f t="shared" si="11"/>
        <v>42</v>
      </c>
      <c r="B65" s="32" t="s">
        <v>115</v>
      </c>
      <c r="C65" s="33" t="s">
        <v>116</v>
      </c>
      <c r="D65" s="34" t="s">
        <v>34</v>
      </c>
      <c r="E65" s="35">
        <v>3</v>
      </c>
      <c r="F65" s="36"/>
      <c r="G65" s="37">
        <f t="shared" si="8"/>
        <v>0</v>
      </c>
      <c r="H65" s="38"/>
      <c r="I65" s="37">
        <f t="shared" si="9"/>
        <v>0</v>
      </c>
      <c r="J65" s="39">
        <v>2.8360000000000001E-4</v>
      </c>
      <c r="K65" s="40">
        <f t="shared" si="10"/>
        <v>8.5080000000000008E-4</v>
      </c>
    </row>
    <row r="66" spans="1:11" s="1" customFormat="1" ht="9.75" x14ac:dyDescent="0.2">
      <c r="A66" s="31">
        <f t="shared" si="11"/>
        <v>43</v>
      </c>
      <c r="B66" s="32" t="s">
        <v>117</v>
      </c>
      <c r="C66" s="33" t="s">
        <v>118</v>
      </c>
      <c r="D66" s="34" t="s">
        <v>34</v>
      </c>
      <c r="E66" s="35">
        <v>7</v>
      </c>
      <c r="F66" s="36"/>
      <c r="G66" s="37">
        <f t="shared" si="8"/>
        <v>0</v>
      </c>
      <c r="H66" s="38"/>
      <c r="I66" s="37">
        <f t="shared" si="9"/>
        <v>0</v>
      </c>
      <c r="J66" s="39">
        <v>4.06E-4</v>
      </c>
      <c r="K66" s="40">
        <f t="shared" si="10"/>
        <v>2.8419999999999999E-3</v>
      </c>
    </row>
    <row r="67" spans="1:11" s="1" customFormat="1" ht="9.75" x14ac:dyDescent="0.2">
      <c r="A67" s="31">
        <f t="shared" si="11"/>
        <v>44</v>
      </c>
      <c r="B67" s="32" t="s">
        <v>119</v>
      </c>
      <c r="C67" s="33" t="s">
        <v>120</v>
      </c>
      <c r="D67" s="34" t="s">
        <v>34</v>
      </c>
      <c r="E67" s="35">
        <v>10</v>
      </c>
      <c r="F67" s="36"/>
      <c r="G67" s="37">
        <f t="shared" si="8"/>
        <v>0</v>
      </c>
      <c r="H67" s="38"/>
      <c r="I67" s="37">
        <f t="shared" si="9"/>
        <v>0</v>
      </c>
      <c r="J67" s="39">
        <v>6.5499999999999998E-4</v>
      </c>
      <c r="K67" s="40">
        <f t="shared" si="10"/>
        <v>6.5500000000000003E-3</v>
      </c>
    </row>
    <row r="68" spans="1:11" s="1" customFormat="1" ht="9.75" x14ac:dyDescent="0.2">
      <c r="A68" s="31">
        <f t="shared" si="11"/>
        <v>45</v>
      </c>
      <c r="B68" s="32" t="s">
        <v>121</v>
      </c>
      <c r="C68" s="33" t="s">
        <v>122</v>
      </c>
      <c r="D68" s="34" t="s">
        <v>34</v>
      </c>
      <c r="E68" s="35">
        <v>15</v>
      </c>
      <c r="F68" s="36"/>
      <c r="G68" s="37">
        <f t="shared" si="8"/>
        <v>0</v>
      </c>
      <c r="H68" s="38"/>
      <c r="I68" s="37">
        <f t="shared" si="9"/>
        <v>0</v>
      </c>
      <c r="J68" s="39">
        <v>1.1918E-3</v>
      </c>
      <c r="K68" s="40">
        <f t="shared" si="10"/>
        <v>1.7877000000000001E-2</v>
      </c>
    </row>
    <row r="69" spans="1:11" s="1" customFormat="1" ht="9.75" x14ac:dyDescent="0.2">
      <c r="A69" s="31">
        <f t="shared" si="11"/>
        <v>46</v>
      </c>
      <c r="B69" s="32" t="s">
        <v>123</v>
      </c>
      <c r="C69" s="33" t="s">
        <v>124</v>
      </c>
      <c r="D69" s="34" t="s">
        <v>34</v>
      </c>
      <c r="E69" s="35">
        <v>16</v>
      </c>
      <c r="F69" s="36"/>
      <c r="G69" s="37">
        <f t="shared" si="8"/>
        <v>0</v>
      </c>
      <c r="H69" s="38"/>
      <c r="I69" s="37">
        <f t="shared" si="9"/>
        <v>0</v>
      </c>
      <c r="J69" s="39">
        <v>0</v>
      </c>
      <c r="K69" s="40">
        <f t="shared" si="10"/>
        <v>0</v>
      </c>
    </row>
    <row r="70" spans="1:11" s="1" customFormat="1" ht="9.75" x14ac:dyDescent="0.2">
      <c r="A70" s="31">
        <f t="shared" si="11"/>
        <v>47</v>
      </c>
      <c r="B70" s="32" t="s">
        <v>125</v>
      </c>
      <c r="C70" s="33" t="s">
        <v>126</v>
      </c>
      <c r="D70" s="34" t="s">
        <v>34</v>
      </c>
      <c r="E70" s="35">
        <v>32</v>
      </c>
      <c r="F70" s="36"/>
      <c r="G70" s="37">
        <f t="shared" si="8"/>
        <v>0</v>
      </c>
      <c r="H70" s="38"/>
      <c r="I70" s="37">
        <f t="shared" si="9"/>
        <v>0</v>
      </c>
      <c r="J70" s="39">
        <v>0</v>
      </c>
      <c r="K70" s="40">
        <f t="shared" si="10"/>
        <v>0</v>
      </c>
    </row>
    <row r="71" spans="1:11" s="1" customFormat="1" ht="9.75" x14ac:dyDescent="0.2">
      <c r="A71" s="31">
        <f t="shared" si="11"/>
        <v>48</v>
      </c>
      <c r="B71" s="32" t="s">
        <v>127</v>
      </c>
      <c r="C71" s="33" t="s">
        <v>128</v>
      </c>
      <c r="D71" s="34" t="s">
        <v>71</v>
      </c>
      <c r="E71" s="35">
        <v>2</v>
      </c>
      <c r="F71" s="36"/>
      <c r="G71" s="37">
        <f t="shared" si="8"/>
        <v>0</v>
      </c>
      <c r="H71" s="38"/>
      <c r="I71" s="37">
        <f t="shared" si="9"/>
        <v>0</v>
      </c>
      <c r="J71" s="39">
        <v>1.1819000000000001E-3</v>
      </c>
      <c r="K71" s="40">
        <f t="shared" si="10"/>
        <v>2.3638000000000001E-3</v>
      </c>
    </row>
    <row r="72" spans="1:11" s="1" customFormat="1" ht="9.75" x14ac:dyDescent="0.2">
      <c r="A72" s="31">
        <f t="shared" si="11"/>
        <v>49</v>
      </c>
      <c r="B72" s="32" t="s">
        <v>129</v>
      </c>
      <c r="C72" s="33" t="s">
        <v>130</v>
      </c>
      <c r="D72" s="34" t="s">
        <v>131</v>
      </c>
      <c r="E72" s="35">
        <v>24</v>
      </c>
      <c r="F72" s="36"/>
      <c r="G72" s="37">
        <f t="shared" si="8"/>
        <v>0</v>
      </c>
      <c r="H72" s="38"/>
      <c r="I72" s="37">
        <f t="shared" si="9"/>
        <v>0</v>
      </c>
      <c r="J72" s="39">
        <v>0</v>
      </c>
      <c r="K72" s="40">
        <f t="shared" si="10"/>
        <v>0</v>
      </c>
    </row>
    <row r="73" spans="1:11" s="1" customFormat="1" ht="9.75" x14ac:dyDescent="0.2">
      <c r="A73" s="31">
        <f t="shared" si="11"/>
        <v>50</v>
      </c>
      <c r="B73" s="32" t="s">
        <v>132</v>
      </c>
      <c r="C73" s="33" t="s">
        <v>133</v>
      </c>
      <c r="D73" s="34" t="s">
        <v>89</v>
      </c>
      <c r="E73" s="39">
        <v>0.17799999999999999</v>
      </c>
      <c r="F73" s="36"/>
      <c r="G73" s="37">
        <f t="shared" si="8"/>
        <v>0</v>
      </c>
      <c r="H73" s="38"/>
      <c r="I73" s="37">
        <f t="shared" si="9"/>
        <v>0</v>
      </c>
      <c r="J73" s="39">
        <v>0</v>
      </c>
      <c r="K73" s="40">
        <f t="shared" si="10"/>
        <v>0</v>
      </c>
    </row>
    <row r="74" spans="1:11" s="16" customFormat="1" ht="11.25" x14ac:dyDescent="0.2">
      <c r="A74" s="49"/>
      <c r="B74" s="50">
        <v>733</v>
      </c>
      <c r="C74" s="51" t="s">
        <v>134</v>
      </c>
      <c r="D74" s="52"/>
      <c r="E74" s="52"/>
      <c r="F74" s="53"/>
      <c r="G74" s="54">
        <f>SUM(G54:G73)</f>
        <v>0</v>
      </c>
      <c r="H74" s="55"/>
      <c r="I74" s="56">
        <f>SUM(I54:I73)</f>
        <v>0</v>
      </c>
      <c r="J74" s="55"/>
      <c r="K74" s="57">
        <f>SUM(K54:K73)</f>
        <v>0.17773714500000001</v>
      </c>
    </row>
    <row r="75" spans="1:11" s="16" customFormat="1" ht="11.25" x14ac:dyDescent="0.2">
      <c r="A75" s="25"/>
      <c r="B75" s="26" t="s">
        <v>135</v>
      </c>
      <c r="C75" s="27" t="s">
        <v>136</v>
      </c>
      <c r="D75" s="24"/>
      <c r="E75" s="24"/>
      <c r="F75" s="28"/>
      <c r="G75" s="29"/>
      <c r="H75" s="30"/>
      <c r="I75" s="23"/>
      <c r="J75" s="30"/>
      <c r="K75" s="29"/>
    </row>
    <row r="76" spans="1:11" s="1" customFormat="1" ht="9.75" x14ac:dyDescent="0.2">
      <c r="A76" s="31">
        <f>A73+1</f>
        <v>51</v>
      </c>
      <c r="B76" s="32" t="s">
        <v>137</v>
      </c>
      <c r="C76" s="33" t="s">
        <v>138</v>
      </c>
      <c r="D76" s="34" t="s">
        <v>71</v>
      </c>
      <c r="E76" s="35">
        <v>58</v>
      </c>
      <c r="F76" s="36"/>
      <c r="G76" s="37">
        <f t="shared" ref="G76:G115" si="12">E76*F76</f>
        <v>0</v>
      </c>
      <c r="H76" s="38"/>
      <c r="I76" s="37">
        <f t="shared" ref="I76:I115" si="13">E76*H76</f>
        <v>0</v>
      </c>
      <c r="J76" s="39">
        <v>1.0000000000000001E-5</v>
      </c>
      <c r="K76" s="40">
        <f t="shared" ref="K76:K115" si="14">E76*J76</f>
        <v>5.8E-4</v>
      </c>
    </row>
    <row r="77" spans="1:11" s="1" customFormat="1" ht="9.75" x14ac:dyDescent="0.2">
      <c r="A77" s="31">
        <f t="shared" ref="A77:A115" si="15">A76+1</f>
        <v>52</v>
      </c>
      <c r="B77" s="32" t="s">
        <v>139</v>
      </c>
      <c r="C77" s="33" t="s">
        <v>140</v>
      </c>
      <c r="D77" s="34" t="s">
        <v>71</v>
      </c>
      <c r="E77" s="35">
        <v>7</v>
      </c>
      <c r="F77" s="36"/>
      <c r="G77" s="37">
        <f t="shared" si="12"/>
        <v>0</v>
      </c>
      <c r="H77" s="38"/>
      <c r="I77" s="37">
        <f t="shared" si="13"/>
        <v>0</v>
      </c>
      <c r="J77" s="39">
        <v>3.0000000000000001E-5</v>
      </c>
      <c r="K77" s="40">
        <f t="shared" si="14"/>
        <v>2.1000000000000001E-4</v>
      </c>
    </row>
    <row r="78" spans="1:11" s="1" customFormat="1" ht="9.75" x14ac:dyDescent="0.2">
      <c r="A78" s="31">
        <f t="shared" si="15"/>
        <v>53</v>
      </c>
      <c r="B78" s="32">
        <v>73411</v>
      </c>
      <c r="C78" s="33" t="s">
        <v>141</v>
      </c>
      <c r="D78" s="34" t="s">
        <v>76</v>
      </c>
      <c r="E78" s="35">
        <v>7</v>
      </c>
      <c r="F78" s="36"/>
      <c r="G78" s="37">
        <f t="shared" si="12"/>
        <v>0</v>
      </c>
      <c r="H78" s="38"/>
      <c r="I78" s="37">
        <f t="shared" si="13"/>
        <v>0</v>
      </c>
      <c r="J78" s="39">
        <v>0</v>
      </c>
      <c r="K78" s="40">
        <f t="shared" si="14"/>
        <v>0</v>
      </c>
    </row>
    <row r="79" spans="1:11" s="1" customFormat="1" ht="9.75" x14ac:dyDescent="0.2">
      <c r="A79" s="31">
        <f t="shared" si="15"/>
        <v>54</v>
      </c>
      <c r="B79" s="32" t="s">
        <v>142</v>
      </c>
      <c r="C79" s="33" t="s">
        <v>143</v>
      </c>
      <c r="D79" s="34" t="s">
        <v>71</v>
      </c>
      <c r="E79" s="35">
        <v>1</v>
      </c>
      <c r="F79" s="36"/>
      <c r="G79" s="37">
        <f t="shared" si="12"/>
        <v>0</v>
      </c>
      <c r="H79" s="38"/>
      <c r="I79" s="37">
        <f t="shared" si="13"/>
        <v>0</v>
      </c>
      <c r="J79" s="39">
        <v>3.0000000000000001E-5</v>
      </c>
      <c r="K79" s="40">
        <f t="shared" si="14"/>
        <v>3.0000000000000001E-5</v>
      </c>
    </row>
    <row r="80" spans="1:11" s="1" customFormat="1" ht="9.75" x14ac:dyDescent="0.2">
      <c r="A80" s="31">
        <f t="shared" si="15"/>
        <v>55</v>
      </c>
      <c r="B80" s="32">
        <v>73412</v>
      </c>
      <c r="C80" s="33" t="s">
        <v>144</v>
      </c>
      <c r="D80" s="34" t="s">
        <v>76</v>
      </c>
      <c r="E80" s="35">
        <v>1</v>
      </c>
      <c r="F80" s="36"/>
      <c r="G80" s="37">
        <f t="shared" si="12"/>
        <v>0</v>
      </c>
      <c r="H80" s="38"/>
      <c r="I80" s="37">
        <f t="shared" si="13"/>
        <v>0</v>
      </c>
      <c r="J80" s="39">
        <v>0</v>
      </c>
      <c r="K80" s="40">
        <f t="shared" si="14"/>
        <v>0</v>
      </c>
    </row>
    <row r="81" spans="1:11" s="1" customFormat="1" ht="9.75" x14ac:dyDescent="0.2">
      <c r="A81" s="31">
        <f t="shared" si="15"/>
        <v>56</v>
      </c>
      <c r="B81" s="32" t="s">
        <v>145</v>
      </c>
      <c r="C81" s="33" t="s">
        <v>146</v>
      </c>
      <c r="D81" s="34" t="s">
        <v>71</v>
      </c>
      <c r="E81" s="35">
        <v>1</v>
      </c>
      <c r="F81" s="36"/>
      <c r="G81" s="37">
        <f t="shared" si="12"/>
        <v>0</v>
      </c>
      <c r="H81" s="38"/>
      <c r="I81" s="37">
        <f t="shared" si="13"/>
        <v>0</v>
      </c>
      <c r="J81" s="39">
        <v>3.0000000000000001E-5</v>
      </c>
      <c r="K81" s="40">
        <f t="shared" si="14"/>
        <v>3.0000000000000001E-5</v>
      </c>
    </row>
    <row r="82" spans="1:11" s="1" customFormat="1" ht="9.75" x14ac:dyDescent="0.2">
      <c r="A82" s="31">
        <f t="shared" si="15"/>
        <v>57</v>
      </c>
      <c r="B82" s="32">
        <v>73413</v>
      </c>
      <c r="C82" s="33" t="s">
        <v>147</v>
      </c>
      <c r="D82" s="34" t="s">
        <v>76</v>
      </c>
      <c r="E82" s="35">
        <v>1</v>
      </c>
      <c r="F82" s="36"/>
      <c r="G82" s="37">
        <f t="shared" si="12"/>
        <v>0</v>
      </c>
      <c r="H82" s="38"/>
      <c r="I82" s="37">
        <f t="shared" si="13"/>
        <v>0</v>
      </c>
      <c r="J82" s="39">
        <v>0</v>
      </c>
      <c r="K82" s="40">
        <f t="shared" si="14"/>
        <v>0</v>
      </c>
    </row>
    <row r="83" spans="1:11" s="1" customFormat="1" ht="9.75" x14ac:dyDescent="0.2">
      <c r="A83" s="31">
        <f t="shared" si="15"/>
        <v>58</v>
      </c>
      <c r="B83" s="32" t="s">
        <v>148</v>
      </c>
      <c r="C83" s="33" t="s">
        <v>149</v>
      </c>
      <c r="D83" s="34" t="s">
        <v>71</v>
      </c>
      <c r="E83" s="35">
        <v>6</v>
      </c>
      <c r="F83" s="36"/>
      <c r="G83" s="37">
        <f t="shared" si="12"/>
        <v>0</v>
      </c>
      <c r="H83" s="38"/>
      <c r="I83" s="37">
        <f t="shared" si="13"/>
        <v>0</v>
      </c>
      <c r="J83" s="39">
        <v>3.0000000000000001E-5</v>
      </c>
      <c r="K83" s="40">
        <f t="shared" si="14"/>
        <v>1.8000000000000001E-4</v>
      </c>
    </row>
    <row r="84" spans="1:11" s="1" customFormat="1" ht="9.75" x14ac:dyDescent="0.2">
      <c r="A84" s="31">
        <f t="shared" si="15"/>
        <v>59</v>
      </c>
      <c r="B84" s="32">
        <v>73414</v>
      </c>
      <c r="C84" s="33" t="s">
        <v>150</v>
      </c>
      <c r="D84" s="34" t="s">
        <v>76</v>
      </c>
      <c r="E84" s="35">
        <v>1</v>
      </c>
      <c r="F84" s="36"/>
      <c r="G84" s="37">
        <f t="shared" si="12"/>
        <v>0</v>
      </c>
      <c r="H84" s="38"/>
      <c r="I84" s="37">
        <f t="shared" si="13"/>
        <v>0</v>
      </c>
      <c r="J84" s="39">
        <v>0</v>
      </c>
      <c r="K84" s="40">
        <f t="shared" si="14"/>
        <v>0</v>
      </c>
    </row>
    <row r="85" spans="1:11" s="1" customFormat="1" ht="9.75" x14ac:dyDescent="0.2">
      <c r="A85" s="31">
        <f t="shared" si="15"/>
        <v>60</v>
      </c>
      <c r="B85" s="32">
        <v>73415</v>
      </c>
      <c r="C85" s="33" t="s">
        <v>151</v>
      </c>
      <c r="D85" s="34" t="s">
        <v>76</v>
      </c>
      <c r="E85" s="35">
        <v>3</v>
      </c>
      <c r="F85" s="36"/>
      <c r="G85" s="37">
        <f t="shared" si="12"/>
        <v>0</v>
      </c>
      <c r="H85" s="38"/>
      <c r="I85" s="37">
        <f t="shared" si="13"/>
        <v>0</v>
      </c>
      <c r="J85" s="39">
        <v>0</v>
      </c>
      <c r="K85" s="40">
        <f t="shared" si="14"/>
        <v>0</v>
      </c>
    </row>
    <row r="86" spans="1:11" s="1" customFormat="1" ht="19.5" x14ac:dyDescent="0.2">
      <c r="A86" s="31">
        <f t="shared" si="15"/>
        <v>61</v>
      </c>
      <c r="B86" s="32">
        <v>73416</v>
      </c>
      <c r="C86" s="33" t="s">
        <v>152</v>
      </c>
      <c r="D86" s="34" t="s">
        <v>76</v>
      </c>
      <c r="E86" s="35">
        <v>2</v>
      </c>
      <c r="F86" s="36"/>
      <c r="G86" s="37">
        <f t="shared" si="12"/>
        <v>0</v>
      </c>
      <c r="H86" s="38"/>
      <c r="I86" s="37">
        <f t="shared" si="13"/>
        <v>0</v>
      </c>
      <c r="J86" s="39">
        <v>0</v>
      </c>
      <c r="K86" s="40">
        <f t="shared" si="14"/>
        <v>0</v>
      </c>
    </row>
    <row r="87" spans="1:11" s="1" customFormat="1" ht="9.75" x14ac:dyDescent="0.2">
      <c r="A87" s="31">
        <f t="shared" si="15"/>
        <v>62</v>
      </c>
      <c r="B87" s="32" t="s">
        <v>153</v>
      </c>
      <c r="C87" s="33" t="s">
        <v>154</v>
      </c>
      <c r="D87" s="34" t="s">
        <v>71</v>
      </c>
      <c r="E87" s="35">
        <v>26</v>
      </c>
      <c r="F87" s="36"/>
      <c r="G87" s="37">
        <f t="shared" si="12"/>
        <v>0</v>
      </c>
      <c r="H87" s="38"/>
      <c r="I87" s="37">
        <f t="shared" si="13"/>
        <v>0</v>
      </c>
      <c r="J87" s="39">
        <v>3.0000000000000001E-5</v>
      </c>
      <c r="K87" s="40">
        <f t="shared" si="14"/>
        <v>7.7999999999999999E-4</v>
      </c>
    </row>
    <row r="88" spans="1:11" s="1" customFormat="1" ht="9.75" x14ac:dyDescent="0.2">
      <c r="A88" s="31">
        <f t="shared" si="15"/>
        <v>63</v>
      </c>
      <c r="B88" s="32">
        <v>73417</v>
      </c>
      <c r="C88" s="33" t="s">
        <v>155</v>
      </c>
      <c r="D88" s="34" t="s">
        <v>76</v>
      </c>
      <c r="E88" s="35">
        <v>1</v>
      </c>
      <c r="F88" s="36"/>
      <c r="G88" s="37">
        <f t="shared" si="12"/>
        <v>0</v>
      </c>
      <c r="H88" s="38"/>
      <c r="I88" s="37">
        <f t="shared" si="13"/>
        <v>0</v>
      </c>
      <c r="J88" s="39">
        <v>0</v>
      </c>
      <c r="K88" s="40">
        <f t="shared" si="14"/>
        <v>0</v>
      </c>
    </row>
    <row r="89" spans="1:11" s="1" customFormat="1" ht="19.5" x14ac:dyDescent="0.2">
      <c r="A89" s="31">
        <f t="shared" si="15"/>
        <v>64</v>
      </c>
      <c r="B89" s="32">
        <v>73418</v>
      </c>
      <c r="C89" s="33" t="s">
        <v>156</v>
      </c>
      <c r="D89" s="34" t="s">
        <v>76</v>
      </c>
      <c r="E89" s="35">
        <v>10</v>
      </c>
      <c r="F89" s="36"/>
      <c r="G89" s="37">
        <f t="shared" si="12"/>
        <v>0</v>
      </c>
      <c r="H89" s="38"/>
      <c r="I89" s="37">
        <f t="shared" si="13"/>
        <v>0</v>
      </c>
      <c r="J89" s="39">
        <v>0</v>
      </c>
      <c r="K89" s="40">
        <f t="shared" si="14"/>
        <v>0</v>
      </c>
    </row>
    <row r="90" spans="1:11" s="1" customFormat="1" ht="19.5" x14ac:dyDescent="0.2">
      <c r="A90" s="31">
        <f t="shared" si="15"/>
        <v>65</v>
      </c>
      <c r="B90" s="32">
        <v>73419</v>
      </c>
      <c r="C90" s="33" t="s">
        <v>157</v>
      </c>
      <c r="D90" s="34" t="s">
        <v>76</v>
      </c>
      <c r="E90" s="35">
        <v>1</v>
      </c>
      <c r="F90" s="36"/>
      <c r="G90" s="37">
        <f t="shared" si="12"/>
        <v>0</v>
      </c>
      <c r="H90" s="38"/>
      <c r="I90" s="37">
        <f t="shared" si="13"/>
        <v>0</v>
      </c>
      <c r="J90" s="39">
        <v>0</v>
      </c>
      <c r="K90" s="40">
        <f t="shared" si="14"/>
        <v>0</v>
      </c>
    </row>
    <row r="91" spans="1:11" s="1" customFormat="1" ht="9.75" x14ac:dyDescent="0.2">
      <c r="A91" s="31">
        <f t="shared" si="15"/>
        <v>66</v>
      </c>
      <c r="B91" s="32">
        <v>73420</v>
      </c>
      <c r="C91" s="33" t="s">
        <v>158</v>
      </c>
      <c r="D91" s="34" t="s">
        <v>76</v>
      </c>
      <c r="E91" s="35">
        <v>1</v>
      </c>
      <c r="F91" s="36"/>
      <c r="G91" s="37">
        <f t="shared" si="12"/>
        <v>0</v>
      </c>
      <c r="H91" s="38"/>
      <c r="I91" s="37">
        <f t="shared" si="13"/>
        <v>0</v>
      </c>
      <c r="J91" s="39">
        <v>0</v>
      </c>
      <c r="K91" s="40">
        <f t="shared" si="14"/>
        <v>0</v>
      </c>
    </row>
    <row r="92" spans="1:11" s="1" customFormat="1" ht="9.75" x14ac:dyDescent="0.2">
      <c r="A92" s="31">
        <f t="shared" si="15"/>
        <v>67</v>
      </c>
      <c r="B92" s="32">
        <v>73421</v>
      </c>
      <c r="C92" s="33" t="s">
        <v>159</v>
      </c>
      <c r="D92" s="34" t="s">
        <v>76</v>
      </c>
      <c r="E92" s="35">
        <v>12</v>
      </c>
      <c r="F92" s="36"/>
      <c r="G92" s="37">
        <f t="shared" si="12"/>
        <v>0</v>
      </c>
      <c r="H92" s="38"/>
      <c r="I92" s="37">
        <f t="shared" si="13"/>
        <v>0</v>
      </c>
      <c r="J92" s="39">
        <v>0</v>
      </c>
      <c r="K92" s="40">
        <f t="shared" si="14"/>
        <v>0</v>
      </c>
    </row>
    <row r="93" spans="1:11" s="1" customFormat="1" ht="9.75" x14ac:dyDescent="0.2">
      <c r="A93" s="31">
        <f t="shared" si="15"/>
        <v>68</v>
      </c>
      <c r="B93" s="32" t="s">
        <v>160</v>
      </c>
      <c r="C93" s="33" t="s">
        <v>161</v>
      </c>
      <c r="D93" s="34" t="s">
        <v>71</v>
      </c>
      <c r="E93" s="35">
        <v>7</v>
      </c>
      <c r="F93" s="36"/>
      <c r="G93" s="37">
        <f t="shared" si="12"/>
        <v>0</v>
      </c>
      <c r="H93" s="38"/>
      <c r="I93" s="37">
        <f t="shared" si="13"/>
        <v>0</v>
      </c>
      <c r="J93" s="39">
        <v>3.0000000000000001E-5</v>
      </c>
      <c r="K93" s="40">
        <f t="shared" si="14"/>
        <v>2.1000000000000001E-4</v>
      </c>
    </row>
    <row r="94" spans="1:11" s="1" customFormat="1" ht="9.75" x14ac:dyDescent="0.2">
      <c r="A94" s="31">
        <f t="shared" si="15"/>
        <v>69</v>
      </c>
      <c r="B94" s="32">
        <v>73422</v>
      </c>
      <c r="C94" s="33" t="s">
        <v>162</v>
      </c>
      <c r="D94" s="34" t="s">
        <v>76</v>
      </c>
      <c r="E94" s="35">
        <v>1</v>
      </c>
      <c r="F94" s="36"/>
      <c r="G94" s="37">
        <f t="shared" si="12"/>
        <v>0</v>
      </c>
      <c r="H94" s="38"/>
      <c r="I94" s="37">
        <f t="shared" si="13"/>
        <v>0</v>
      </c>
      <c r="J94" s="39">
        <v>0</v>
      </c>
      <c r="K94" s="40">
        <f t="shared" si="14"/>
        <v>0</v>
      </c>
    </row>
    <row r="95" spans="1:11" s="1" customFormat="1" ht="19.5" x14ac:dyDescent="0.2">
      <c r="A95" s="31">
        <f t="shared" si="15"/>
        <v>70</v>
      </c>
      <c r="B95" s="32">
        <v>73423</v>
      </c>
      <c r="C95" s="33" t="s">
        <v>163</v>
      </c>
      <c r="D95" s="34" t="s">
        <v>76</v>
      </c>
      <c r="E95" s="35">
        <v>3</v>
      </c>
      <c r="F95" s="36"/>
      <c r="G95" s="37">
        <f t="shared" si="12"/>
        <v>0</v>
      </c>
      <c r="H95" s="38"/>
      <c r="I95" s="37">
        <f t="shared" si="13"/>
        <v>0</v>
      </c>
      <c r="J95" s="39">
        <v>0</v>
      </c>
      <c r="K95" s="40">
        <f t="shared" si="14"/>
        <v>0</v>
      </c>
    </row>
    <row r="96" spans="1:11" s="1" customFormat="1" ht="9.75" x14ac:dyDescent="0.2">
      <c r="A96" s="31">
        <f t="shared" si="15"/>
        <v>71</v>
      </c>
      <c r="B96" s="32" t="s">
        <v>164</v>
      </c>
      <c r="C96" s="33" t="s">
        <v>165</v>
      </c>
      <c r="D96" s="34" t="s">
        <v>71</v>
      </c>
      <c r="E96" s="35">
        <v>6</v>
      </c>
      <c r="F96" s="36"/>
      <c r="G96" s="37">
        <f t="shared" si="12"/>
        <v>0</v>
      </c>
      <c r="H96" s="38"/>
      <c r="I96" s="37">
        <f t="shared" si="13"/>
        <v>0</v>
      </c>
      <c r="J96" s="39">
        <v>4.0000000000000003E-5</v>
      </c>
      <c r="K96" s="40">
        <f t="shared" si="14"/>
        <v>2.4000000000000003E-4</v>
      </c>
    </row>
    <row r="97" spans="1:11" s="1" customFormat="1" ht="19.5" x14ac:dyDescent="0.2">
      <c r="A97" s="31">
        <f t="shared" si="15"/>
        <v>72</v>
      </c>
      <c r="B97" s="32">
        <v>73424</v>
      </c>
      <c r="C97" s="33" t="s">
        <v>166</v>
      </c>
      <c r="D97" s="34" t="s">
        <v>76</v>
      </c>
      <c r="E97" s="35">
        <v>2</v>
      </c>
      <c r="F97" s="36"/>
      <c r="G97" s="37">
        <f t="shared" si="12"/>
        <v>0</v>
      </c>
      <c r="H97" s="38"/>
      <c r="I97" s="37">
        <f t="shared" si="13"/>
        <v>0</v>
      </c>
      <c r="J97" s="39">
        <v>0</v>
      </c>
      <c r="K97" s="40">
        <f t="shared" si="14"/>
        <v>0</v>
      </c>
    </row>
    <row r="98" spans="1:11" s="1" customFormat="1" ht="9.75" x14ac:dyDescent="0.2">
      <c r="A98" s="31">
        <f t="shared" si="15"/>
        <v>73</v>
      </c>
      <c r="B98" s="32">
        <v>73425</v>
      </c>
      <c r="C98" s="33" t="s">
        <v>167</v>
      </c>
      <c r="D98" s="34" t="s">
        <v>76</v>
      </c>
      <c r="E98" s="35">
        <v>4</v>
      </c>
      <c r="F98" s="36"/>
      <c r="G98" s="37">
        <f t="shared" si="12"/>
        <v>0</v>
      </c>
      <c r="H98" s="38"/>
      <c r="I98" s="37">
        <f t="shared" si="13"/>
        <v>0</v>
      </c>
      <c r="J98" s="39">
        <v>0</v>
      </c>
      <c r="K98" s="40">
        <f t="shared" si="14"/>
        <v>0</v>
      </c>
    </row>
    <row r="99" spans="1:11" s="1" customFormat="1" ht="9.75" x14ac:dyDescent="0.2">
      <c r="A99" s="31">
        <f t="shared" si="15"/>
        <v>74</v>
      </c>
      <c r="B99" s="32" t="s">
        <v>168</v>
      </c>
      <c r="C99" s="33" t="s">
        <v>169</v>
      </c>
      <c r="D99" s="34" t="s">
        <v>71</v>
      </c>
      <c r="E99" s="35">
        <v>9</v>
      </c>
      <c r="F99" s="36"/>
      <c r="G99" s="37">
        <f t="shared" si="12"/>
        <v>0</v>
      </c>
      <c r="H99" s="38"/>
      <c r="I99" s="37">
        <f t="shared" si="13"/>
        <v>0</v>
      </c>
      <c r="J99" s="39">
        <v>4.0000000000000003E-5</v>
      </c>
      <c r="K99" s="40">
        <f t="shared" si="14"/>
        <v>3.6000000000000002E-4</v>
      </c>
    </row>
    <row r="100" spans="1:11" s="1" customFormat="1" ht="9.75" x14ac:dyDescent="0.2">
      <c r="A100" s="31">
        <f t="shared" si="15"/>
        <v>75</v>
      </c>
      <c r="B100" s="32">
        <v>73426</v>
      </c>
      <c r="C100" s="33" t="s">
        <v>170</v>
      </c>
      <c r="D100" s="34" t="s">
        <v>76</v>
      </c>
      <c r="E100" s="35">
        <v>1</v>
      </c>
      <c r="F100" s="36"/>
      <c r="G100" s="37">
        <f t="shared" si="12"/>
        <v>0</v>
      </c>
      <c r="H100" s="38"/>
      <c r="I100" s="37">
        <f t="shared" si="13"/>
        <v>0</v>
      </c>
      <c r="J100" s="39">
        <v>0</v>
      </c>
      <c r="K100" s="40">
        <f t="shared" si="14"/>
        <v>0</v>
      </c>
    </row>
    <row r="101" spans="1:11" s="1" customFormat="1" ht="9.75" x14ac:dyDescent="0.2">
      <c r="A101" s="31">
        <f t="shared" si="15"/>
        <v>76</v>
      </c>
      <c r="B101" s="32">
        <v>73427</v>
      </c>
      <c r="C101" s="33" t="s">
        <v>171</v>
      </c>
      <c r="D101" s="34" t="s">
        <v>76</v>
      </c>
      <c r="E101" s="35">
        <v>2</v>
      </c>
      <c r="F101" s="36"/>
      <c r="G101" s="37">
        <f t="shared" si="12"/>
        <v>0</v>
      </c>
      <c r="H101" s="38"/>
      <c r="I101" s="37">
        <f t="shared" si="13"/>
        <v>0</v>
      </c>
      <c r="J101" s="39">
        <v>0</v>
      </c>
      <c r="K101" s="40">
        <f t="shared" si="14"/>
        <v>0</v>
      </c>
    </row>
    <row r="102" spans="1:11" s="1" customFormat="1" ht="9.75" x14ac:dyDescent="0.2">
      <c r="A102" s="31">
        <f t="shared" si="15"/>
        <v>77</v>
      </c>
      <c r="B102" s="32">
        <v>73428</v>
      </c>
      <c r="C102" s="33" t="s">
        <v>172</v>
      </c>
      <c r="D102" s="34" t="s">
        <v>76</v>
      </c>
      <c r="E102" s="35">
        <v>3</v>
      </c>
      <c r="F102" s="36"/>
      <c r="G102" s="37">
        <f t="shared" si="12"/>
        <v>0</v>
      </c>
      <c r="H102" s="38"/>
      <c r="I102" s="37">
        <f t="shared" si="13"/>
        <v>0</v>
      </c>
      <c r="J102" s="39">
        <v>0</v>
      </c>
      <c r="K102" s="40">
        <f t="shared" si="14"/>
        <v>0</v>
      </c>
    </row>
    <row r="103" spans="1:11" s="1" customFormat="1" ht="9.75" x14ac:dyDescent="0.2">
      <c r="A103" s="31">
        <f t="shared" si="15"/>
        <v>78</v>
      </c>
      <c r="B103" s="32">
        <v>73429</v>
      </c>
      <c r="C103" s="33" t="s">
        <v>173</v>
      </c>
      <c r="D103" s="34" t="s">
        <v>76</v>
      </c>
      <c r="E103" s="35">
        <v>2</v>
      </c>
      <c r="F103" s="36"/>
      <c r="G103" s="37">
        <f t="shared" si="12"/>
        <v>0</v>
      </c>
      <c r="H103" s="38"/>
      <c r="I103" s="37">
        <f t="shared" si="13"/>
        <v>0</v>
      </c>
      <c r="J103" s="39">
        <v>0</v>
      </c>
      <c r="K103" s="40">
        <f t="shared" si="14"/>
        <v>0</v>
      </c>
    </row>
    <row r="104" spans="1:11" s="1" customFormat="1" ht="9.75" x14ac:dyDescent="0.2">
      <c r="A104" s="31">
        <f t="shared" si="15"/>
        <v>79</v>
      </c>
      <c r="B104" s="32">
        <v>73430</v>
      </c>
      <c r="C104" s="33" t="s">
        <v>174</v>
      </c>
      <c r="D104" s="34" t="s">
        <v>76</v>
      </c>
      <c r="E104" s="35">
        <v>1</v>
      </c>
      <c r="F104" s="36"/>
      <c r="G104" s="37">
        <f t="shared" si="12"/>
        <v>0</v>
      </c>
      <c r="H104" s="38"/>
      <c r="I104" s="37">
        <f t="shared" si="13"/>
        <v>0</v>
      </c>
      <c r="J104" s="39">
        <v>0</v>
      </c>
      <c r="K104" s="40">
        <f t="shared" si="14"/>
        <v>0</v>
      </c>
    </row>
    <row r="105" spans="1:11" s="1" customFormat="1" ht="9.75" x14ac:dyDescent="0.2">
      <c r="A105" s="31">
        <f t="shared" si="15"/>
        <v>80</v>
      </c>
      <c r="B105" s="32" t="s">
        <v>175</v>
      </c>
      <c r="C105" s="33" t="s">
        <v>176</v>
      </c>
      <c r="D105" s="34" t="s">
        <v>71</v>
      </c>
      <c r="E105" s="35">
        <v>8</v>
      </c>
      <c r="F105" s="36"/>
      <c r="G105" s="37">
        <f t="shared" si="12"/>
        <v>0</v>
      </c>
      <c r="H105" s="38"/>
      <c r="I105" s="37">
        <f t="shared" si="13"/>
        <v>0</v>
      </c>
      <c r="J105" s="39">
        <v>4.0000000000000003E-5</v>
      </c>
      <c r="K105" s="40">
        <f t="shared" si="14"/>
        <v>3.2000000000000003E-4</v>
      </c>
    </row>
    <row r="106" spans="1:11" s="1" customFormat="1" ht="9.75" x14ac:dyDescent="0.2">
      <c r="A106" s="31">
        <f t="shared" si="15"/>
        <v>81</v>
      </c>
      <c r="B106" s="32">
        <v>73431</v>
      </c>
      <c r="C106" s="33" t="s">
        <v>177</v>
      </c>
      <c r="D106" s="34" t="s">
        <v>76</v>
      </c>
      <c r="E106" s="35">
        <v>1</v>
      </c>
      <c r="F106" s="36"/>
      <c r="G106" s="37">
        <f t="shared" si="12"/>
        <v>0</v>
      </c>
      <c r="H106" s="38"/>
      <c r="I106" s="37">
        <f t="shared" si="13"/>
        <v>0</v>
      </c>
      <c r="J106" s="39">
        <v>0</v>
      </c>
      <c r="K106" s="40">
        <f t="shared" si="14"/>
        <v>0</v>
      </c>
    </row>
    <row r="107" spans="1:11" s="1" customFormat="1" ht="9.75" x14ac:dyDescent="0.2">
      <c r="A107" s="31">
        <f t="shared" si="15"/>
        <v>82</v>
      </c>
      <c r="B107" s="32">
        <v>73432</v>
      </c>
      <c r="C107" s="33" t="s">
        <v>178</v>
      </c>
      <c r="D107" s="34" t="s">
        <v>76</v>
      </c>
      <c r="E107" s="35">
        <v>2</v>
      </c>
      <c r="F107" s="36"/>
      <c r="G107" s="37">
        <f t="shared" si="12"/>
        <v>0</v>
      </c>
      <c r="H107" s="38"/>
      <c r="I107" s="37">
        <f t="shared" si="13"/>
        <v>0</v>
      </c>
      <c r="J107" s="39">
        <v>0</v>
      </c>
      <c r="K107" s="40">
        <f t="shared" si="14"/>
        <v>0</v>
      </c>
    </row>
    <row r="108" spans="1:11" s="1" customFormat="1" ht="9.75" x14ac:dyDescent="0.2">
      <c r="A108" s="31">
        <f t="shared" si="15"/>
        <v>83</v>
      </c>
      <c r="B108" s="32">
        <v>73433</v>
      </c>
      <c r="C108" s="33" t="s">
        <v>179</v>
      </c>
      <c r="D108" s="34" t="s">
        <v>76</v>
      </c>
      <c r="E108" s="35">
        <v>3</v>
      </c>
      <c r="F108" s="36"/>
      <c r="G108" s="37">
        <f t="shared" si="12"/>
        <v>0</v>
      </c>
      <c r="H108" s="38"/>
      <c r="I108" s="37">
        <f t="shared" si="13"/>
        <v>0</v>
      </c>
      <c r="J108" s="39">
        <v>0</v>
      </c>
      <c r="K108" s="40">
        <f t="shared" si="14"/>
        <v>0</v>
      </c>
    </row>
    <row r="109" spans="1:11" s="1" customFormat="1" ht="9.75" x14ac:dyDescent="0.2">
      <c r="A109" s="31">
        <f t="shared" si="15"/>
        <v>84</v>
      </c>
      <c r="B109" s="32">
        <v>73434</v>
      </c>
      <c r="C109" s="33" t="s">
        <v>180</v>
      </c>
      <c r="D109" s="34" t="s">
        <v>76</v>
      </c>
      <c r="E109" s="35">
        <v>1</v>
      </c>
      <c r="F109" s="36"/>
      <c r="G109" s="37">
        <f t="shared" si="12"/>
        <v>0</v>
      </c>
      <c r="H109" s="38"/>
      <c r="I109" s="37">
        <f t="shared" si="13"/>
        <v>0</v>
      </c>
      <c r="J109" s="39">
        <v>0</v>
      </c>
      <c r="K109" s="40">
        <f t="shared" si="14"/>
        <v>0</v>
      </c>
    </row>
    <row r="110" spans="1:11" s="1" customFormat="1" ht="9.75" x14ac:dyDescent="0.2">
      <c r="A110" s="31">
        <f t="shared" si="15"/>
        <v>85</v>
      </c>
      <c r="B110" s="32">
        <v>73435</v>
      </c>
      <c r="C110" s="33" t="s">
        <v>181</v>
      </c>
      <c r="D110" s="34" t="s">
        <v>76</v>
      </c>
      <c r="E110" s="35">
        <v>1</v>
      </c>
      <c r="F110" s="36"/>
      <c r="G110" s="37">
        <f t="shared" si="12"/>
        <v>0</v>
      </c>
      <c r="H110" s="38"/>
      <c r="I110" s="37">
        <f t="shared" si="13"/>
        <v>0</v>
      </c>
      <c r="J110" s="39">
        <v>0</v>
      </c>
      <c r="K110" s="40">
        <f t="shared" si="14"/>
        <v>0</v>
      </c>
    </row>
    <row r="111" spans="1:11" s="1" customFormat="1" ht="9.75" x14ac:dyDescent="0.2">
      <c r="A111" s="31">
        <f t="shared" si="15"/>
        <v>86</v>
      </c>
      <c r="B111" s="32" t="s">
        <v>182</v>
      </c>
      <c r="C111" s="33" t="s">
        <v>183</v>
      </c>
      <c r="D111" s="34" t="s">
        <v>71</v>
      </c>
      <c r="E111" s="35">
        <v>6</v>
      </c>
      <c r="F111" s="36"/>
      <c r="G111" s="37">
        <f t="shared" si="12"/>
        <v>0</v>
      </c>
      <c r="H111" s="38"/>
      <c r="I111" s="37">
        <f t="shared" si="13"/>
        <v>0</v>
      </c>
      <c r="J111" s="39">
        <v>5.9940000000000004E-4</v>
      </c>
      <c r="K111" s="40">
        <f t="shared" si="14"/>
        <v>3.5964000000000005E-3</v>
      </c>
    </row>
    <row r="112" spans="1:11" s="1" customFormat="1" ht="9.75" x14ac:dyDescent="0.2">
      <c r="A112" s="31">
        <f t="shared" si="15"/>
        <v>87</v>
      </c>
      <c r="B112" s="32" t="s">
        <v>184</v>
      </c>
      <c r="C112" s="33" t="s">
        <v>185</v>
      </c>
      <c r="D112" s="34" t="s">
        <v>71</v>
      </c>
      <c r="E112" s="35">
        <v>1</v>
      </c>
      <c r="F112" s="36"/>
      <c r="G112" s="37">
        <f t="shared" si="12"/>
        <v>0</v>
      </c>
      <c r="H112" s="38"/>
      <c r="I112" s="37">
        <f t="shared" si="13"/>
        <v>0</v>
      </c>
      <c r="J112" s="39">
        <v>2.0893999999999999E-3</v>
      </c>
      <c r="K112" s="40">
        <f t="shared" si="14"/>
        <v>2.0893999999999999E-3</v>
      </c>
    </row>
    <row r="113" spans="1:11" s="1" customFormat="1" ht="9.75" x14ac:dyDescent="0.2">
      <c r="A113" s="31">
        <f t="shared" si="15"/>
        <v>88</v>
      </c>
      <c r="B113" s="32" t="s">
        <v>186</v>
      </c>
      <c r="C113" s="33" t="s">
        <v>187</v>
      </c>
      <c r="D113" s="34" t="s">
        <v>79</v>
      </c>
      <c r="E113" s="35">
        <v>1</v>
      </c>
      <c r="F113" s="36"/>
      <c r="G113" s="37">
        <f t="shared" si="12"/>
        <v>0</v>
      </c>
      <c r="H113" s="38"/>
      <c r="I113" s="37">
        <f t="shared" si="13"/>
        <v>0</v>
      </c>
      <c r="J113" s="39">
        <v>7.9150000000000002E-3</v>
      </c>
      <c r="K113" s="40">
        <f t="shared" si="14"/>
        <v>7.9150000000000002E-3</v>
      </c>
    </row>
    <row r="114" spans="1:11" s="1" customFormat="1" ht="9.75" x14ac:dyDescent="0.2">
      <c r="A114" s="31">
        <f t="shared" si="15"/>
        <v>89</v>
      </c>
      <c r="B114" s="32">
        <v>73436</v>
      </c>
      <c r="C114" s="33" t="s">
        <v>188</v>
      </c>
      <c r="D114" s="34" t="s">
        <v>76</v>
      </c>
      <c r="E114" s="35">
        <v>1</v>
      </c>
      <c r="F114" s="36"/>
      <c r="G114" s="37">
        <f t="shared" si="12"/>
        <v>0</v>
      </c>
      <c r="H114" s="38"/>
      <c r="I114" s="37">
        <f t="shared" si="13"/>
        <v>0</v>
      </c>
      <c r="J114" s="39">
        <v>0</v>
      </c>
      <c r="K114" s="40">
        <f t="shared" si="14"/>
        <v>0</v>
      </c>
    </row>
    <row r="115" spans="1:11" s="1" customFormat="1" ht="9.75" x14ac:dyDescent="0.2">
      <c r="A115" s="31">
        <f t="shared" si="15"/>
        <v>90</v>
      </c>
      <c r="B115" s="32" t="s">
        <v>189</v>
      </c>
      <c r="C115" s="33" t="s">
        <v>190</v>
      </c>
      <c r="D115" s="34" t="s">
        <v>131</v>
      </c>
      <c r="E115" s="35">
        <v>12</v>
      </c>
      <c r="F115" s="36"/>
      <c r="G115" s="37">
        <f t="shared" si="12"/>
        <v>0</v>
      </c>
      <c r="H115" s="38"/>
      <c r="I115" s="37">
        <f t="shared" si="13"/>
        <v>0</v>
      </c>
      <c r="J115" s="39">
        <v>0</v>
      </c>
      <c r="K115" s="40">
        <f t="shared" si="14"/>
        <v>0</v>
      </c>
    </row>
    <row r="116" spans="1:11" s="16" customFormat="1" ht="11.25" x14ac:dyDescent="0.2">
      <c r="A116" s="49"/>
      <c r="B116" s="50">
        <v>734</v>
      </c>
      <c r="C116" s="51" t="s">
        <v>191</v>
      </c>
      <c r="D116" s="52"/>
      <c r="E116" s="52"/>
      <c r="F116" s="53"/>
      <c r="G116" s="54">
        <f>SUM(G76:G115)</f>
        <v>0</v>
      </c>
      <c r="H116" s="55"/>
      <c r="I116" s="56">
        <f>SUM(I76:I115)</f>
        <v>0</v>
      </c>
      <c r="J116" s="55"/>
      <c r="K116" s="57">
        <f>SUM(K76:K115)</f>
        <v>1.6540800000000001E-2</v>
      </c>
    </row>
    <row r="117" spans="1:11" s="16" customFormat="1" ht="11.25" x14ac:dyDescent="0.2">
      <c r="A117" s="25"/>
      <c r="B117" s="26" t="s">
        <v>192</v>
      </c>
      <c r="C117" s="27" t="s">
        <v>193</v>
      </c>
      <c r="D117" s="24"/>
      <c r="E117" s="24"/>
      <c r="F117" s="28"/>
      <c r="G117" s="29"/>
      <c r="H117" s="30"/>
      <c r="I117" s="23"/>
      <c r="J117" s="30"/>
      <c r="K117" s="29"/>
    </row>
    <row r="118" spans="1:11" s="1" customFormat="1" ht="9.75" x14ac:dyDescent="0.2">
      <c r="A118" s="31">
        <f>A115+1</f>
        <v>91</v>
      </c>
      <c r="B118" s="32" t="s">
        <v>194</v>
      </c>
      <c r="C118" s="33" t="s">
        <v>195</v>
      </c>
      <c r="D118" s="34" t="s">
        <v>71</v>
      </c>
      <c r="E118" s="35">
        <v>18</v>
      </c>
      <c r="F118" s="36"/>
      <c r="G118" s="37">
        <f>E118*F118</f>
        <v>0</v>
      </c>
      <c r="H118" s="38"/>
      <c r="I118" s="37">
        <f>E118*H118</f>
        <v>0</v>
      </c>
      <c r="J118" s="39">
        <v>0</v>
      </c>
      <c r="K118" s="40">
        <f>E118*J118</f>
        <v>0</v>
      </c>
    </row>
    <row r="119" spans="1:11" s="1" customFormat="1" ht="9.75" x14ac:dyDescent="0.2">
      <c r="A119" s="31">
        <f>A118+1</f>
        <v>92</v>
      </c>
      <c r="B119" s="32">
        <v>73511</v>
      </c>
      <c r="C119" s="33" t="s">
        <v>196</v>
      </c>
      <c r="D119" s="34" t="s">
        <v>76</v>
      </c>
      <c r="E119" s="35">
        <v>10</v>
      </c>
      <c r="F119" s="36"/>
      <c r="G119" s="37">
        <f>E119*F119</f>
        <v>0</v>
      </c>
      <c r="H119" s="38"/>
      <c r="I119" s="37">
        <f>E119*H119</f>
        <v>0</v>
      </c>
      <c r="J119" s="39">
        <v>0</v>
      </c>
      <c r="K119" s="40">
        <f>E119*J119</f>
        <v>0</v>
      </c>
    </row>
    <row r="120" spans="1:11" s="1" customFormat="1" ht="19.5" x14ac:dyDescent="0.2">
      <c r="A120" s="31">
        <f>A119+1</f>
        <v>93</v>
      </c>
      <c r="B120" s="32">
        <v>73512</v>
      </c>
      <c r="C120" s="33" t="s">
        <v>197</v>
      </c>
      <c r="D120" s="34" t="s">
        <v>76</v>
      </c>
      <c r="E120" s="35">
        <v>8</v>
      </c>
      <c r="F120" s="36"/>
      <c r="G120" s="37">
        <f>E120*F120</f>
        <v>0</v>
      </c>
      <c r="H120" s="38"/>
      <c r="I120" s="37">
        <f>E120*H120</f>
        <v>0</v>
      </c>
      <c r="J120" s="39">
        <v>0</v>
      </c>
      <c r="K120" s="40">
        <f>E120*J120</f>
        <v>0</v>
      </c>
    </row>
    <row r="121" spans="1:11" s="16" customFormat="1" ht="12" thickBot="1" x14ac:dyDescent="0.25">
      <c r="A121" s="41"/>
      <c r="B121" s="43">
        <v>735</v>
      </c>
      <c r="C121" s="44" t="s">
        <v>198</v>
      </c>
      <c r="D121" s="42"/>
      <c r="E121" s="42"/>
      <c r="F121" s="45"/>
      <c r="G121" s="47">
        <f>SUM(G118:G120)</f>
        <v>0</v>
      </c>
      <c r="H121" s="46"/>
      <c r="I121" s="58">
        <f>SUM(I118:I120)</f>
        <v>0</v>
      </c>
      <c r="J121" s="46"/>
      <c r="K121" s="48">
        <f>SUM(K118:K120)</f>
        <v>0</v>
      </c>
    </row>
    <row r="122" spans="1:11" ht="13.5" thickBot="1" x14ac:dyDescent="0.25">
      <c r="A122" s="59"/>
      <c r="B122" s="59"/>
      <c r="C122" s="59"/>
      <c r="D122" s="59"/>
      <c r="E122" s="59"/>
      <c r="F122" s="59"/>
      <c r="G122" s="59"/>
      <c r="H122" s="59"/>
      <c r="I122" s="59"/>
      <c r="J122" s="59"/>
      <c r="K122" s="59"/>
    </row>
    <row r="123" spans="1:11" s="16" customFormat="1" ht="12" thickBot="1" x14ac:dyDescent="0.25">
      <c r="A123" s="61"/>
      <c r="B123" s="62"/>
      <c r="C123" s="64" t="s">
        <v>199</v>
      </c>
      <c r="D123" s="63"/>
      <c r="E123" s="63"/>
      <c r="F123" s="63"/>
      <c r="G123" s="63"/>
      <c r="H123" s="63"/>
      <c r="I123" s="63"/>
      <c r="J123" s="63"/>
      <c r="K123" s="63"/>
    </row>
  </sheetData>
  <mergeCells count="21">
    <mergeCell ref="F7:G7"/>
    <mergeCell ref="H7:I7"/>
    <mergeCell ref="J6:K6"/>
    <mergeCell ref="J7:K7"/>
    <mergeCell ref="F30:G30"/>
    <mergeCell ref="H30:I30"/>
    <mergeCell ref="J29:K29"/>
    <mergeCell ref="J30:K30"/>
    <mergeCell ref="B29:B31"/>
    <mergeCell ref="C29:C31"/>
    <mergeCell ref="D29:D31"/>
    <mergeCell ref="E29:E31"/>
    <mergeCell ref="F29:I29"/>
    <mergeCell ref="A1:K1"/>
    <mergeCell ref="A2:K2"/>
    <mergeCell ref="A4:K4"/>
    <mergeCell ref="B6:B8"/>
    <mergeCell ref="C6:C8"/>
    <mergeCell ref="D6:D8"/>
    <mergeCell ref="E6:E8"/>
    <mergeCell ref="F6:I6"/>
  </mergeCells>
  <printOptions horizontalCentered="1"/>
  <pageMargins left="0.39375000000000004" right="0.39375000000000004" top="0.59027777777777779" bottom="0.59027777777777779" header="0.3" footer="0.3"/>
  <pageSetup paperSize="9" orientation="landscape" r:id="rId1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SOUHRNNÝ LIST STAVBY</vt:lpstr>
      <vt:lpstr>REKAPITULACE OBJEKTŮ STAVBY</vt:lpstr>
      <vt:lpstr>KRYCÍ LIST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Radim</cp:lastModifiedBy>
  <cp:lastPrinted>2021-11-04T14:02:47Z</cp:lastPrinted>
  <dcterms:created xsi:type="dcterms:W3CDTF">2021-11-04T13:39:39Z</dcterms:created>
  <dcterms:modified xsi:type="dcterms:W3CDTF">2021-11-04T14:03:53Z</dcterms:modified>
</cp:coreProperties>
</file>