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04_ZAKAZKY\PS_17_108_OVA_JIH_DSP+DPS\05_DPS\SO 13 Kanalizace\"/>
    </mc:Choice>
  </mc:AlternateContent>
  <bookViews>
    <workbookView xWindow="0" yWindow="0" windowWidth="11130" windowHeight="4905"/>
  </bookViews>
  <sheets>
    <sheet name="SO 13 Oprava kana..." sheetId="4" r:id="rId1"/>
  </sheets>
  <definedNames>
    <definedName name="_xlnm.Print_Titles" localSheetId="0">'SO 13 Oprava kana...'!$115:$115</definedName>
    <definedName name="_xlnm.Print_Area" localSheetId="0">'SO 13 Oprava kana...'!$C$4:$Q$69,'SO 13 Oprava kana...'!$C$75:$Q$99,'SO 13 Oprava kana...'!$C$105:$Q$274</definedName>
  </definedNames>
  <calcPr calcId="152511"/>
</workbook>
</file>

<file path=xl/calcChain.xml><?xml version="1.0" encoding="utf-8"?>
<calcChain xmlns="http://schemas.openxmlformats.org/spreadsheetml/2006/main">
  <c r="BI274" i="4" l="1"/>
  <c r="BH274" i="4"/>
  <c r="BG274" i="4"/>
  <c r="BF274" i="4"/>
  <c r="X274" i="4"/>
  <c r="W274" i="4"/>
  <c r="AD274" i="4"/>
  <c r="AB274" i="4"/>
  <c r="Z274" i="4"/>
  <c r="V274" i="4"/>
  <c r="BK274" i="4" s="1"/>
  <c r="BI273" i="4"/>
  <c r="BH273" i="4"/>
  <c r="BG273" i="4"/>
  <c r="BF273" i="4"/>
  <c r="X273" i="4"/>
  <c r="W273" i="4"/>
  <c r="AD273" i="4"/>
  <c r="AB273" i="4"/>
  <c r="Z273" i="4"/>
  <c r="V273" i="4"/>
  <c r="BK273" i="4" s="1"/>
  <c r="BI271" i="4"/>
  <c r="BH271" i="4"/>
  <c r="BG271" i="4"/>
  <c r="BF271" i="4"/>
  <c r="X271" i="4"/>
  <c r="W271" i="4"/>
  <c r="AD271" i="4"/>
  <c r="AB271" i="4"/>
  <c r="Z271" i="4"/>
  <c r="V271" i="4"/>
  <c r="BK271" i="4" s="1"/>
  <c r="BI269" i="4"/>
  <c r="BH269" i="4"/>
  <c r="BG269" i="4"/>
  <c r="BF269" i="4"/>
  <c r="X269" i="4"/>
  <c r="W269" i="4"/>
  <c r="AD269" i="4"/>
  <c r="AB269" i="4"/>
  <c r="Z269" i="4"/>
  <c r="V269" i="4"/>
  <c r="BK269" i="4" s="1"/>
  <c r="BI268" i="4"/>
  <c r="BH268" i="4"/>
  <c r="BG268" i="4"/>
  <c r="BF268" i="4"/>
  <c r="X268" i="4"/>
  <c r="W268" i="4"/>
  <c r="AD268" i="4"/>
  <c r="AB268" i="4"/>
  <c r="Z268" i="4"/>
  <c r="V268" i="4"/>
  <c r="BK268" i="4" s="1"/>
  <c r="BI265" i="4"/>
  <c r="BH265" i="4"/>
  <c r="BG265" i="4"/>
  <c r="BF265" i="4"/>
  <c r="X265" i="4"/>
  <c r="W265" i="4"/>
  <c r="AD265" i="4"/>
  <c r="AB265" i="4"/>
  <c r="Z265" i="4"/>
  <c r="V265" i="4"/>
  <c r="BK265" i="4" s="1"/>
  <c r="BI263" i="4"/>
  <c r="BH263" i="4"/>
  <c r="BG263" i="4"/>
  <c r="BF263" i="4"/>
  <c r="X263" i="4"/>
  <c r="W263" i="4"/>
  <c r="AD263" i="4"/>
  <c r="AB263" i="4"/>
  <c r="Z263" i="4"/>
  <c r="V263" i="4"/>
  <c r="BK263" i="4" s="1"/>
  <c r="BI262" i="4"/>
  <c r="BH262" i="4"/>
  <c r="BG262" i="4"/>
  <c r="BF262" i="4"/>
  <c r="X262" i="4"/>
  <c r="W262" i="4"/>
  <c r="AD262" i="4"/>
  <c r="AB262" i="4"/>
  <c r="Z262" i="4"/>
  <c r="V262" i="4"/>
  <c r="BK262" i="4" s="1"/>
  <c r="BI261" i="4"/>
  <c r="BH261" i="4"/>
  <c r="BG261" i="4"/>
  <c r="BF261" i="4"/>
  <c r="X261" i="4"/>
  <c r="W261" i="4"/>
  <c r="AD261" i="4"/>
  <c r="AB261" i="4"/>
  <c r="Z261" i="4"/>
  <c r="V261" i="4"/>
  <c r="BK261" i="4" s="1"/>
  <c r="BI259" i="4"/>
  <c r="BH259" i="4"/>
  <c r="BG259" i="4"/>
  <c r="BF259" i="4"/>
  <c r="X259" i="4"/>
  <c r="W259" i="4"/>
  <c r="AD259" i="4"/>
  <c r="AB259" i="4"/>
  <c r="Z259" i="4"/>
  <c r="V259" i="4"/>
  <c r="BK259" i="4" s="1"/>
  <c r="BI257" i="4"/>
  <c r="BH257" i="4"/>
  <c r="BG257" i="4"/>
  <c r="BF257" i="4"/>
  <c r="X257" i="4"/>
  <c r="W257" i="4"/>
  <c r="AD257" i="4"/>
  <c r="AB257" i="4"/>
  <c r="Z257" i="4"/>
  <c r="V257" i="4"/>
  <c r="BK257" i="4" s="1"/>
  <c r="BI256" i="4"/>
  <c r="BH256" i="4"/>
  <c r="BG256" i="4"/>
  <c r="BF256" i="4"/>
  <c r="X256" i="4"/>
  <c r="W256" i="4"/>
  <c r="AD256" i="4"/>
  <c r="AB256" i="4"/>
  <c r="Z256" i="4"/>
  <c r="V256" i="4"/>
  <c r="P256" i="4" s="1"/>
  <c r="BE256" i="4" s="1"/>
  <c r="BI255" i="4"/>
  <c r="BH255" i="4"/>
  <c r="BG255" i="4"/>
  <c r="BF255" i="4"/>
  <c r="X255" i="4"/>
  <c r="W255" i="4"/>
  <c r="AD255" i="4"/>
  <c r="AB255" i="4"/>
  <c r="Z255" i="4"/>
  <c r="V255" i="4"/>
  <c r="BK255" i="4" s="1"/>
  <c r="BI254" i="4"/>
  <c r="BH254" i="4"/>
  <c r="BG254" i="4"/>
  <c r="BF254" i="4"/>
  <c r="X254" i="4"/>
  <c r="W254" i="4"/>
  <c r="AD254" i="4"/>
  <c r="AB254" i="4"/>
  <c r="Z254" i="4"/>
  <c r="V254" i="4"/>
  <c r="P254" i="4" s="1"/>
  <c r="BE254" i="4" s="1"/>
  <c r="BI253" i="4"/>
  <c r="BH253" i="4"/>
  <c r="BG253" i="4"/>
  <c r="BF253" i="4"/>
  <c r="X253" i="4"/>
  <c r="W253" i="4"/>
  <c r="AD253" i="4"/>
  <c r="AB253" i="4"/>
  <c r="Z253" i="4"/>
  <c r="V253" i="4"/>
  <c r="BK253" i="4" s="1"/>
  <c r="BI252" i="4"/>
  <c r="BH252" i="4"/>
  <c r="BG252" i="4"/>
  <c r="BF252" i="4"/>
  <c r="X252" i="4"/>
  <c r="W252" i="4"/>
  <c r="AD252" i="4"/>
  <c r="AB252" i="4"/>
  <c r="Z252" i="4"/>
  <c r="V252" i="4"/>
  <c r="P252" i="4" s="1"/>
  <c r="BE252" i="4" s="1"/>
  <c r="BI251" i="4"/>
  <c r="BH251" i="4"/>
  <c r="BG251" i="4"/>
  <c r="BF251" i="4"/>
  <c r="X251" i="4"/>
  <c r="W251" i="4"/>
  <c r="AD251" i="4"/>
  <c r="AB251" i="4"/>
  <c r="Z251" i="4"/>
  <c r="V251" i="4"/>
  <c r="BK251" i="4" s="1"/>
  <c r="BI250" i="4"/>
  <c r="BH250" i="4"/>
  <c r="BG250" i="4"/>
  <c r="BF250" i="4"/>
  <c r="X250" i="4"/>
  <c r="W250" i="4"/>
  <c r="AD250" i="4"/>
  <c r="AB250" i="4"/>
  <c r="Z250" i="4"/>
  <c r="V250" i="4"/>
  <c r="P250" i="4" s="1"/>
  <c r="BE250" i="4" s="1"/>
  <c r="BI249" i="4"/>
  <c r="BH249" i="4"/>
  <c r="BG249" i="4"/>
  <c r="BF249" i="4"/>
  <c r="X249" i="4"/>
  <c r="W249" i="4"/>
  <c r="AD249" i="4"/>
  <c r="AB249" i="4"/>
  <c r="Z249" i="4"/>
  <c r="V249" i="4"/>
  <c r="BK249" i="4" s="1"/>
  <c r="BI247" i="4"/>
  <c r="BH247" i="4"/>
  <c r="BG247" i="4"/>
  <c r="BF247" i="4"/>
  <c r="X247" i="4"/>
  <c r="W247" i="4"/>
  <c r="AD247" i="4"/>
  <c r="AB247" i="4"/>
  <c r="Z247" i="4"/>
  <c r="V247" i="4"/>
  <c r="P247" i="4" s="1"/>
  <c r="BE247" i="4" s="1"/>
  <c r="BI245" i="4"/>
  <c r="BH245" i="4"/>
  <c r="BG245" i="4"/>
  <c r="BF245" i="4"/>
  <c r="X245" i="4"/>
  <c r="W245" i="4"/>
  <c r="AD245" i="4"/>
  <c r="AB245" i="4"/>
  <c r="Z245" i="4"/>
  <c r="V245" i="4"/>
  <c r="P245" i="4" s="1"/>
  <c r="BE245" i="4" s="1"/>
  <c r="BI244" i="4"/>
  <c r="BH244" i="4"/>
  <c r="BG244" i="4"/>
  <c r="BF244" i="4"/>
  <c r="X244" i="4"/>
  <c r="W244" i="4"/>
  <c r="AD244" i="4"/>
  <c r="AB244" i="4"/>
  <c r="Z244" i="4"/>
  <c r="P244" i="4"/>
  <c r="BE244" i="4" s="1"/>
  <c r="V244" i="4"/>
  <c r="BK244" i="4" s="1"/>
  <c r="BI243" i="4"/>
  <c r="BH243" i="4"/>
  <c r="BG243" i="4"/>
  <c r="BF243" i="4"/>
  <c r="X243" i="4"/>
  <c r="W243" i="4"/>
  <c r="AD243" i="4"/>
  <c r="AB243" i="4"/>
  <c r="Z243" i="4"/>
  <c r="V243" i="4"/>
  <c r="P243" i="4" s="1"/>
  <c r="BE243" i="4" s="1"/>
  <c r="BI242" i="4"/>
  <c r="BH242" i="4"/>
  <c r="BG242" i="4"/>
  <c r="BF242" i="4"/>
  <c r="X242" i="4"/>
  <c r="W242" i="4"/>
  <c r="AD242" i="4"/>
  <c r="AB242" i="4"/>
  <c r="Z242" i="4"/>
  <c r="V242" i="4"/>
  <c r="BK242" i="4" s="1"/>
  <c r="BI241" i="4"/>
  <c r="BH241" i="4"/>
  <c r="BG241" i="4"/>
  <c r="BF241" i="4"/>
  <c r="X241" i="4"/>
  <c r="W241" i="4"/>
  <c r="AD241" i="4"/>
  <c r="AB241" i="4"/>
  <c r="Z241" i="4"/>
  <c r="V241" i="4"/>
  <c r="BK241" i="4" s="1"/>
  <c r="BI240" i="4"/>
  <c r="BH240" i="4"/>
  <c r="BG240" i="4"/>
  <c r="BF240" i="4"/>
  <c r="X240" i="4"/>
  <c r="W240" i="4"/>
  <c r="AD240" i="4"/>
  <c r="AB240" i="4"/>
  <c r="Z240" i="4"/>
  <c r="V240" i="4"/>
  <c r="BK240" i="4" s="1"/>
  <c r="BI239" i="4"/>
  <c r="BH239" i="4"/>
  <c r="BG239" i="4"/>
  <c r="BF239" i="4"/>
  <c r="X239" i="4"/>
  <c r="W239" i="4"/>
  <c r="AD239" i="4"/>
  <c r="AB239" i="4"/>
  <c r="Z239" i="4"/>
  <c r="V239" i="4"/>
  <c r="BK239" i="4" s="1"/>
  <c r="BI238" i="4"/>
  <c r="BH238" i="4"/>
  <c r="BG238" i="4"/>
  <c r="BF238" i="4"/>
  <c r="X238" i="4"/>
  <c r="W238" i="4"/>
  <c r="AD238" i="4"/>
  <c r="AB238" i="4"/>
  <c r="Z238" i="4"/>
  <c r="V238" i="4"/>
  <c r="BK238" i="4" s="1"/>
  <c r="BI236" i="4"/>
  <c r="BH236" i="4"/>
  <c r="BG236" i="4"/>
  <c r="BF236" i="4"/>
  <c r="X236" i="4"/>
  <c r="W236" i="4"/>
  <c r="AD236" i="4"/>
  <c r="AB236" i="4"/>
  <c r="Z236" i="4"/>
  <c r="V236" i="4"/>
  <c r="BK236" i="4" s="1"/>
  <c r="BI234" i="4"/>
  <c r="BH234" i="4"/>
  <c r="BG234" i="4"/>
  <c r="BF234" i="4"/>
  <c r="X234" i="4"/>
  <c r="W234" i="4"/>
  <c r="AD234" i="4"/>
  <c r="AB234" i="4"/>
  <c r="Z234" i="4"/>
  <c r="V234" i="4"/>
  <c r="BK234" i="4" s="1"/>
  <c r="BI231" i="4"/>
  <c r="BH231" i="4"/>
  <c r="BG231" i="4"/>
  <c r="BF231" i="4"/>
  <c r="X231" i="4"/>
  <c r="W231" i="4"/>
  <c r="AD231" i="4"/>
  <c r="AB231" i="4"/>
  <c r="Z231" i="4"/>
  <c r="V231" i="4"/>
  <c r="BK231" i="4" s="1"/>
  <c r="BI230" i="4"/>
  <c r="BH230" i="4"/>
  <c r="BG230" i="4"/>
  <c r="BF230" i="4"/>
  <c r="X230" i="4"/>
  <c r="W230" i="4"/>
  <c r="AD230" i="4"/>
  <c r="AB230" i="4"/>
  <c r="Z230" i="4"/>
  <c r="V230" i="4"/>
  <c r="BK230" i="4" s="1"/>
  <c r="BI229" i="4"/>
  <c r="BH229" i="4"/>
  <c r="BG229" i="4"/>
  <c r="BF229" i="4"/>
  <c r="X229" i="4"/>
  <c r="W229" i="4"/>
  <c r="AD229" i="4"/>
  <c r="AB229" i="4"/>
  <c r="Z229" i="4"/>
  <c r="V229" i="4"/>
  <c r="BK229" i="4" s="1"/>
  <c r="BI228" i="4"/>
  <c r="BH228" i="4"/>
  <c r="BG228" i="4"/>
  <c r="BF228" i="4"/>
  <c r="X228" i="4"/>
  <c r="W228" i="4"/>
  <c r="AD228" i="4"/>
  <c r="AB228" i="4"/>
  <c r="Z228" i="4"/>
  <c r="V228" i="4"/>
  <c r="BK228" i="4" s="1"/>
  <c r="BI226" i="4"/>
  <c r="BH226" i="4"/>
  <c r="BG226" i="4"/>
  <c r="BF226" i="4"/>
  <c r="X226" i="4"/>
  <c r="W226" i="4"/>
  <c r="AD226" i="4"/>
  <c r="AB226" i="4"/>
  <c r="Z226" i="4"/>
  <c r="V226" i="4"/>
  <c r="BK226" i="4" s="1"/>
  <c r="BI219" i="4"/>
  <c r="BH219" i="4"/>
  <c r="BG219" i="4"/>
  <c r="BF219" i="4"/>
  <c r="X219" i="4"/>
  <c r="W219" i="4"/>
  <c r="AD219" i="4"/>
  <c r="AB219" i="4"/>
  <c r="Z219" i="4"/>
  <c r="V219" i="4"/>
  <c r="BK219" i="4" s="1"/>
  <c r="BI210" i="4"/>
  <c r="BH210" i="4"/>
  <c r="BG210" i="4"/>
  <c r="BF210" i="4"/>
  <c r="X210" i="4"/>
  <c r="W210" i="4"/>
  <c r="AD210" i="4"/>
  <c r="AB210" i="4"/>
  <c r="Z210" i="4"/>
  <c r="V210" i="4"/>
  <c r="BK210" i="4" s="1"/>
  <c r="BI200" i="4"/>
  <c r="BH200" i="4"/>
  <c r="BG200" i="4"/>
  <c r="BF200" i="4"/>
  <c r="X200" i="4"/>
  <c r="W200" i="4"/>
  <c r="AD200" i="4"/>
  <c r="AB200" i="4"/>
  <c r="Z200" i="4"/>
  <c r="V200" i="4"/>
  <c r="BK200" i="4" s="1"/>
  <c r="BI189" i="4"/>
  <c r="BH189" i="4"/>
  <c r="BG189" i="4"/>
  <c r="BF189" i="4"/>
  <c r="X189" i="4"/>
  <c r="W189" i="4"/>
  <c r="AD189" i="4"/>
  <c r="AB189" i="4"/>
  <c r="Z189" i="4"/>
  <c r="V189" i="4"/>
  <c r="BK189" i="4" s="1"/>
  <c r="BI187" i="4"/>
  <c r="BH187" i="4"/>
  <c r="BG187" i="4"/>
  <c r="BF187" i="4"/>
  <c r="X187" i="4"/>
  <c r="W187" i="4"/>
  <c r="AD187" i="4"/>
  <c r="AB187" i="4"/>
  <c r="Z187" i="4"/>
  <c r="V187" i="4"/>
  <c r="BK187" i="4" s="1"/>
  <c r="BI182" i="4"/>
  <c r="BH182" i="4"/>
  <c r="BG182" i="4"/>
  <c r="BF182" i="4"/>
  <c r="X182" i="4"/>
  <c r="W182" i="4"/>
  <c r="AD182" i="4"/>
  <c r="AB182" i="4"/>
  <c r="Z182" i="4"/>
  <c r="V182" i="4"/>
  <c r="BK182" i="4" s="1"/>
  <c r="BI180" i="4"/>
  <c r="BH180" i="4"/>
  <c r="BG180" i="4"/>
  <c r="BF180" i="4"/>
  <c r="X180" i="4"/>
  <c r="W180" i="4"/>
  <c r="AD180" i="4"/>
  <c r="AB180" i="4"/>
  <c r="Z180" i="4"/>
  <c r="V180" i="4"/>
  <c r="BK180" i="4" s="1"/>
  <c r="BI178" i="4"/>
  <c r="BH178" i="4"/>
  <c r="BG178" i="4"/>
  <c r="BF178" i="4"/>
  <c r="X178" i="4"/>
  <c r="W178" i="4"/>
  <c r="AD178" i="4"/>
  <c r="AB178" i="4"/>
  <c r="Z178" i="4"/>
  <c r="V178" i="4"/>
  <c r="BK178" i="4" s="1"/>
  <c r="BI176" i="4"/>
  <c r="BH176" i="4"/>
  <c r="BG176" i="4"/>
  <c r="BF176" i="4"/>
  <c r="X176" i="4"/>
  <c r="W176" i="4"/>
  <c r="AD176" i="4"/>
  <c r="AB176" i="4"/>
  <c r="Z176" i="4"/>
  <c r="V176" i="4"/>
  <c r="BK176" i="4" s="1"/>
  <c r="BI169" i="4"/>
  <c r="BH169" i="4"/>
  <c r="BG169" i="4"/>
  <c r="BF169" i="4"/>
  <c r="X169" i="4"/>
  <c r="W169" i="4"/>
  <c r="AD169" i="4"/>
  <c r="AB169" i="4"/>
  <c r="Z169" i="4"/>
  <c r="V169" i="4"/>
  <c r="BK169" i="4" s="1"/>
  <c r="BI160" i="4"/>
  <c r="BH160" i="4"/>
  <c r="BG160" i="4"/>
  <c r="BF160" i="4"/>
  <c r="X160" i="4"/>
  <c r="W160" i="4"/>
  <c r="AD160" i="4"/>
  <c r="AB160" i="4"/>
  <c r="Z160" i="4"/>
  <c r="V160" i="4"/>
  <c r="BK160" i="4" s="1"/>
  <c r="BI151" i="4"/>
  <c r="BH151" i="4"/>
  <c r="BG151" i="4"/>
  <c r="BF151" i="4"/>
  <c r="X151" i="4"/>
  <c r="W151" i="4"/>
  <c r="AD151" i="4"/>
  <c r="AB151" i="4"/>
  <c r="Z151" i="4"/>
  <c r="V151" i="4"/>
  <c r="BK151" i="4" s="1"/>
  <c r="BI149" i="4"/>
  <c r="BH149" i="4"/>
  <c r="BG149" i="4"/>
  <c r="BF149" i="4"/>
  <c r="X149" i="4"/>
  <c r="W149" i="4"/>
  <c r="AD149" i="4"/>
  <c r="AB149" i="4"/>
  <c r="Z149" i="4"/>
  <c r="V149" i="4"/>
  <c r="BK149" i="4" s="1"/>
  <c r="BI144" i="4"/>
  <c r="BH144" i="4"/>
  <c r="BG144" i="4"/>
  <c r="BF144" i="4"/>
  <c r="X144" i="4"/>
  <c r="W144" i="4"/>
  <c r="AD144" i="4"/>
  <c r="AB144" i="4"/>
  <c r="Z144" i="4"/>
  <c r="V144" i="4"/>
  <c r="BK144" i="4" s="1"/>
  <c r="BI142" i="4"/>
  <c r="BH142" i="4"/>
  <c r="BG142" i="4"/>
  <c r="BF142" i="4"/>
  <c r="X142" i="4"/>
  <c r="W142" i="4"/>
  <c r="AD142" i="4"/>
  <c r="AB142" i="4"/>
  <c r="Z142" i="4"/>
  <c r="V142" i="4"/>
  <c r="BK142" i="4" s="1"/>
  <c r="BI134" i="4"/>
  <c r="BH134" i="4"/>
  <c r="BG134" i="4"/>
  <c r="BF134" i="4"/>
  <c r="X134" i="4"/>
  <c r="W134" i="4"/>
  <c r="AD134" i="4"/>
  <c r="AB134" i="4"/>
  <c r="Z134" i="4"/>
  <c r="V134" i="4"/>
  <c r="BK134" i="4" s="1"/>
  <c r="BI132" i="4"/>
  <c r="BH132" i="4"/>
  <c r="BG132" i="4"/>
  <c r="BF132" i="4"/>
  <c r="X132" i="4"/>
  <c r="W132" i="4"/>
  <c r="AD132" i="4"/>
  <c r="AB132" i="4"/>
  <c r="Z132" i="4"/>
  <c r="V132" i="4"/>
  <c r="BK132" i="4" s="1"/>
  <c r="BI124" i="4"/>
  <c r="BH124" i="4"/>
  <c r="BG124" i="4"/>
  <c r="BF124" i="4"/>
  <c r="X124" i="4"/>
  <c r="W124" i="4"/>
  <c r="AD124" i="4"/>
  <c r="AB124" i="4"/>
  <c r="Z124" i="4"/>
  <c r="Z123" i="4" s="1"/>
  <c r="V124" i="4"/>
  <c r="BK124" i="4" s="1"/>
  <c r="BI122" i="4"/>
  <c r="BH122" i="4"/>
  <c r="BG122" i="4"/>
  <c r="BF122" i="4"/>
  <c r="X122" i="4"/>
  <c r="W122" i="4"/>
  <c r="AD122" i="4"/>
  <c r="AB122" i="4"/>
  <c r="Z122" i="4"/>
  <c r="V122" i="4"/>
  <c r="BK122" i="4" s="1"/>
  <c r="BI121" i="4"/>
  <c r="BH121" i="4"/>
  <c r="BG121" i="4"/>
  <c r="BF121" i="4"/>
  <c r="X121" i="4"/>
  <c r="W121" i="4"/>
  <c r="AD121" i="4"/>
  <c r="AB121" i="4"/>
  <c r="Z121" i="4"/>
  <c r="V121" i="4"/>
  <c r="BK121" i="4" s="1"/>
  <c r="BI120" i="4"/>
  <c r="BH120" i="4"/>
  <c r="BG120" i="4"/>
  <c r="BF120" i="4"/>
  <c r="X120" i="4"/>
  <c r="W120" i="4"/>
  <c r="AD120" i="4"/>
  <c r="AB120" i="4"/>
  <c r="Z120" i="4"/>
  <c r="V120" i="4"/>
  <c r="BK120" i="4" s="1"/>
  <c r="BI119" i="4"/>
  <c r="BH119" i="4"/>
  <c r="BG119" i="4"/>
  <c r="BF119" i="4"/>
  <c r="X119" i="4"/>
  <c r="W119" i="4"/>
  <c r="AD119" i="4"/>
  <c r="AB119" i="4"/>
  <c r="Z119" i="4"/>
  <c r="V119" i="4"/>
  <c r="BK119" i="4" s="1"/>
  <c r="M113" i="4"/>
  <c r="M112" i="4"/>
  <c r="F112" i="4"/>
  <c r="F110" i="4"/>
  <c r="F108" i="4"/>
  <c r="M83" i="4"/>
  <c r="M82" i="4"/>
  <c r="F82" i="4"/>
  <c r="F80" i="4"/>
  <c r="F78" i="4"/>
  <c r="F113" i="4"/>
  <c r="M110" i="4"/>
  <c r="F107" i="4"/>
  <c r="P178" i="4" l="1"/>
  <c r="BE178" i="4" s="1"/>
  <c r="X123" i="4"/>
  <c r="K90" i="4" s="1"/>
  <c r="BK258" i="4"/>
  <c r="M258" i="4" s="1"/>
  <c r="M94" i="4" s="1"/>
  <c r="W258" i="4"/>
  <c r="H94" i="4" s="1"/>
  <c r="W272" i="4"/>
  <c r="H96" i="4" s="1"/>
  <c r="P230" i="4"/>
  <c r="BE230" i="4" s="1"/>
  <c r="AD258" i="4"/>
  <c r="Z267" i="4"/>
  <c r="X267" i="4"/>
  <c r="K95" i="4" s="1"/>
  <c r="AD272" i="4"/>
  <c r="H35" i="4"/>
  <c r="AD123" i="4"/>
  <c r="AD118" i="4" s="1"/>
  <c r="Z258" i="4"/>
  <c r="X258" i="4"/>
  <c r="K94" i="4" s="1"/>
  <c r="AD267" i="4"/>
  <c r="Z272" i="4"/>
  <c r="X272" i="4"/>
  <c r="K96" i="4" s="1"/>
  <c r="H37" i="4"/>
  <c r="BK123" i="4"/>
  <c r="M123" i="4" s="1"/>
  <c r="M90" i="4" s="1"/>
  <c r="P255" i="4"/>
  <c r="BE255" i="4" s="1"/>
  <c r="AB258" i="4"/>
  <c r="AB272" i="4"/>
  <c r="P251" i="4"/>
  <c r="BE251" i="4" s="1"/>
  <c r="P134" i="4"/>
  <c r="BE134" i="4" s="1"/>
  <c r="P219" i="4"/>
  <c r="BE219" i="4" s="1"/>
  <c r="P239" i="4"/>
  <c r="BE239" i="4" s="1"/>
  <c r="BK250" i="4"/>
  <c r="BK254" i="4"/>
  <c r="P259" i="4"/>
  <c r="BE259" i="4" s="1"/>
  <c r="P122" i="4"/>
  <c r="BE122" i="4" s="1"/>
  <c r="P151" i="4"/>
  <c r="BE151" i="4" s="1"/>
  <c r="P189" i="4"/>
  <c r="BE189" i="4" s="1"/>
  <c r="P265" i="4"/>
  <c r="BE265" i="4" s="1"/>
  <c r="P271" i="4"/>
  <c r="BE271" i="4" s="1"/>
  <c r="P120" i="4"/>
  <c r="BE120" i="4" s="1"/>
  <c r="P124" i="4"/>
  <c r="BE124" i="4" s="1"/>
  <c r="P144" i="4"/>
  <c r="BE144" i="4" s="1"/>
  <c r="P169" i="4"/>
  <c r="BE169" i="4" s="1"/>
  <c r="P182" i="4"/>
  <c r="BE182" i="4" s="1"/>
  <c r="P210" i="4"/>
  <c r="BE210" i="4" s="1"/>
  <c r="P228" i="4"/>
  <c r="BE228" i="4" s="1"/>
  <c r="P236" i="4"/>
  <c r="BE236" i="4" s="1"/>
  <c r="P241" i="4"/>
  <c r="BE241" i="4" s="1"/>
  <c r="BK245" i="4"/>
  <c r="Z246" i="4"/>
  <c r="Z233" i="4" s="1"/>
  <c r="Z218" i="4" s="1"/>
  <c r="AD246" i="4"/>
  <c r="AD233" i="4" s="1"/>
  <c r="AD218" i="4" s="1"/>
  <c r="X246" i="4"/>
  <c r="K93" i="4" s="1"/>
  <c r="P249" i="4"/>
  <c r="BE249" i="4" s="1"/>
  <c r="P253" i="4"/>
  <c r="BE253" i="4" s="1"/>
  <c r="P257" i="4"/>
  <c r="BE257" i="4" s="1"/>
  <c r="P262" i="4"/>
  <c r="BE262" i="4" s="1"/>
  <c r="P268" i="4"/>
  <c r="BE268" i="4" s="1"/>
  <c r="AB267" i="4"/>
  <c r="W267" i="4"/>
  <c r="H95" i="4" s="1"/>
  <c r="P273" i="4"/>
  <c r="BE273" i="4" s="1"/>
  <c r="F77" i="4"/>
  <c r="M80" i="4"/>
  <c r="M34" i="4"/>
  <c r="H34" i="4"/>
  <c r="H36" i="4"/>
  <c r="P119" i="4"/>
  <c r="BE119" i="4" s="1"/>
  <c r="Z118" i="4"/>
  <c r="P121" i="4"/>
  <c r="BE121" i="4" s="1"/>
  <c r="AB123" i="4"/>
  <c r="W123" i="4"/>
  <c r="H90" i="4" s="1"/>
  <c r="P132" i="4"/>
  <c r="BE132" i="4" s="1"/>
  <c r="P142" i="4"/>
  <c r="BE142" i="4" s="1"/>
  <c r="P149" i="4"/>
  <c r="BE149" i="4" s="1"/>
  <c r="P160" i="4"/>
  <c r="BE160" i="4" s="1"/>
  <c r="P176" i="4"/>
  <c r="BE176" i="4" s="1"/>
  <c r="P180" i="4"/>
  <c r="BE180" i="4" s="1"/>
  <c r="P187" i="4"/>
  <c r="BE187" i="4" s="1"/>
  <c r="P200" i="4"/>
  <c r="BE200" i="4" s="1"/>
  <c r="P226" i="4"/>
  <c r="BE226" i="4" s="1"/>
  <c r="P229" i="4"/>
  <c r="BE229" i="4" s="1"/>
  <c r="P231" i="4"/>
  <c r="BE231" i="4" s="1"/>
  <c r="P234" i="4"/>
  <c r="BE234" i="4" s="1"/>
  <c r="P238" i="4"/>
  <c r="BE238" i="4" s="1"/>
  <c r="P240" i="4"/>
  <c r="BE240" i="4" s="1"/>
  <c r="P242" i="4"/>
  <c r="BE242" i="4" s="1"/>
  <c r="BK243" i="4"/>
  <c r="BK247" i="4"/>
  <c r="AB246" i="4"/>
  <c r="AB233" i="4" s="1"/>
  <c r="AB218" i="4" s="1"/>
  <c r="W246" i="4"/>
  <c r="H93" i="4" s="1"/>
  <c r="BK252" i="4"/>
  <c r="BK256" i="4"/>
  <c r="BK267" i="4"/>
  <c r="M267" i="4" s="1"/>
  <c r="M95" i="4" s="1"/>
  <c r="BK272" i="4"/>
  <c r="M272" i="4" s="1"/>
  <c r="M96" i="4" s="1"/>
  <c r="F83" i="4"/>
  <c r="AB118" i="4"/>
  <c r="P261" i="4"/>
  <c r="BE261" i="4" s="1"/>
  <c r="P263" i="4"/>
  <c r="BE263" i="4" s="1"/>
  <c r="P269" i="4"/>
  <c r="BE269" i="4" s="1"/>
  <c r="P274" i="4"/>
  <c r="BE274" i="4" s="1"/>
  <c r="X233" i="4" l="1"/>
  <c r="X118" i="4"/>
  <c r="W118" i="4"/>
  <c r="W233" i="4"/>
  <c r="H92" i="4" s="1"/>
  <c r="BK118" i="4"/>
  <c r="M118" i="4" s="1"/>
  <c r="M89" i="4" s="1"/>
  <c r="H33" i="4"/>
  <c r="AB117" i="4"/>
  <c r="AB116" i="4" s="1"/>
  <c r="M33" i="4"/>
  <c r="K89" i="4"/>
  <c r="Z117" i="4"/>
  <c r="Z116" i="4" s="1"/>
  <c r="H89" i="4"/>
  <c r="BK246" i="4"/>
  <c r="M246" i="4" s="1"/>
  <c r="M93" i="4" s="1"/>
  <c r="AD117" i="4"/>
  <c r="AD116" i="4" s="1"/>
  <c r="W218" i="4" l="1"/>
  <c r="H91" i="4" s="1"/>
  <c r="K92" i="4"/>
  <c r="X218" i="4"/>
  <c r="K91" i="4" s="1"/>
  <c r="BK233" i="4"/>
  <c r="BK218" i="4" s="1"/>
  <c r="W117" i="4"/>
  <c r="M233" i="4" l="1"/>
  <c r="M92" i="4" s="1"/>
  <c r="X117" i="4"/>
  <c r="W116" i="4"/>
  <c r="H87" i="4" s="1"/>
  <c r="M28" i="4" s="1"/>
  <c r="H88" i="4"/>
  <c r="M218" i="4"/>
  <c r="M91" i="4" s="1"/>
  <c r="BK117" i="4"/>
  <c r="K88" i="4" l="1"/>
  <c r="X116" i="4"/>
  <c r="K87" i="4" s="1"/>
  <c r="M29" i="4" s="1"/>
  <c r="M117" i="4"/>
  <c r="M88" i="4" s="1"/>
  <c r="BK116" i="4"/>
  <c r="M116" i="4" s="1"/>
  <c r="M87" i="4" s="1"/>
  <c r="L99" i="4" s="1"/>
  <c r="M27" i="4" l="1"/>
  <c r="M31" i="4" s="1"/>
  <c r="L39" i="4" l="1"/>
</calcChain>
</file>

<file path=xl/sharedStrings.xml><?xml version="1.0" encoding="utf-8"?>
<sst xmlns="http://schemas.openxmlformats.org/spreadsheetml/2006/main" count="1714" uniqueCount="381">
  <si>
    <t>List obsahuje:</t>
  </si>
  <si>
    <t/>
  </si>
  <si>
    <t>False</t>
  </si>
  <si>
    <t>True</t>
  </si>
  <si>
    <t>optimalizováno pro tisk sestav ve formátu A4 - na výšku</t>
  </si>
  <si>
    <t>&gt;&gt;  skryté sloupce  &lt;&lt;</t>
  </si>
  <si>
    <t>21</t>
  </si>
  <si>
    <t>15</t>
  </si>
  <si>
    <t>v ---  níže se nacházejí doplnkové a pomocné údaje k sestavám  --- v</t>
  </si>
  <si>
    <t>Stavba:</t>
  </si>
  <si>
    <t>JKSO:</t>
  </si>
  <si>
    <t>CC-CZ:</t>
  </si>
  <si>
    <t>Místo:</t>
  </si>
  <si>
    <t>Ostrava Hrabůvka</t>
  </si>
  <si>
    <t>Datum:</t>
  </si>
  <si>
    <t>Objednatel:</t>
  </si>
  <si>
    <t>IČ:</t>
  </si>
  <si>
    <t>DIČ:</t>
  </si>
  <si>
    <t>Zhotovitel:</t>
  </si>
  <si>
    <t>Projektant:</t>
  </si>
  <si>
    <t>Ing.Petr Bělák</t>
  </si>
  <si>
    <t>Zpracovatel:</t>
  </si>
  <si>
    <t>PRIVAT Projekt Hlučín</t>
  </si>
  <si>
    <t>Poznámka:</t>
  </si>
  <si>
    <t>Materiál</t>
  </si>
  <si>
    <t>Montáž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</si>
  <si>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</si>
  <si>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</si>
  <si>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</si>
  <si>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</si>
  <si>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</si>
  <si>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</si>
  <si>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</si>
  <si>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</si>
  <si>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</si>
  <si>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</si>
  <si>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</si>
  <si>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</si>
  <si>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</si>
  <si>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</si>
  <si>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</si>
  <si>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</si>
  <si>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</si>
  <si>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Kód</t>
  </si>
  <si>
    <t>D</t>
  </si>
  <si>
    <t>0</t>
  </si>
  <si>
    <t>1</t>
  </si>
  <si>
    <t>{03c0a1c9-7dfd-4ec2-9be7-b663b1c03870}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</si>
  <si>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</si>
  <si>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</si>
  <si>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</si>
  <si>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</si>
  <si>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</si>
  <si>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</si>
  <si>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</si>
  <si>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</si>
  <si>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</si>
  <si>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Náklady z rozpočtu</t>
  </si>
  <si>
    <t>REKAPITULACE ROZPOČTU</t>
  </si>
  <si>
    <t>Kód - Popis</t>
  </si>
  <si>
    <t>Materiál [CZK]</t>
  </si>
  <si>
    <t>Montáž [CZK]</t>
  </si>
  <si>
    <t>Cena celkem [CZK]</t>
  </si>
  <si>
    <t>1) Náklady z rozpočtu</t>
  </si>
  <si>
    <t>-1</t>
  </si>
  <si>
    <t>HSV - Práce a dodávky HSV</t>
  </si>
  <si>
    <t xml:space="preserve">    4 - Vodorovné konstrukce</t>
  </si>
  <si>
    <t xml:space="preserve">      87 - Potrubí z trub plastických a skleněných</t>
  </si>
  <si>
    <t xml:space="preserve">    998 - Přesun hmot</t>
  </si>
  <si>
    <t>ROZPOČET</t>
  </si>
  <si>
    <t>PČ</t>
  </si>
  <si>
    <t>Typ</t>
  </si>
  <si>
    <t>Popis</t>
  </si>
  <si>
    <t>MJ</t>
  </si>
  <si>
    <t>Množství</t>
  </si>
  <si>
    <t>J. materiál [CZK]</t>
  </si>
  <si>
    <t>J. montáž [CZK]</t>
  </si>
  <si>
    <t>Poznámka</t>
  </si>
  <si>
    <t>J.cena [CZK]</t>
  </si>
  <si>
    <t>Materiál celkem [CZK]</t>
  </si>
  <si>
    <t>Montáž celkem [CZK]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</si>
  <si>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</si>
  <si>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</si>
  <si>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</si>
  <si>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</si>
  <si>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</si>
  <si>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</si>
  <si>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</si>
  <si>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</si>
  <si>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1111111</t>
  </si>
  <si>
    <t>Vytýčení stavby</t>
  </si>
  <si>
    <t>4</t>
  </si>
  <si>
    <t>1111117</t>
  </si>
  <si>
    <t>Dokumentace skutečného provedení</t>
  </si>
  <si>
    <t>3</t>
  </si>
  <si>
    <t>1111118</t>
  </si>
  <si>
    <t>111112</t>
  </si>
  <si>
    <t>Vytýčení stávajících sítí</t>
  </si>
  <si>
    <t>5</t>
  </si>
  <si>
    <t>m3</t>
  </si>
  <si>
    <t>VV</t>
  </si>
  <si>
    <t>6</t>
  </si>
  <si>
    <t>7</t>
  </si>
  <si>
    <t>132201202</t>
  </si>
  <si>
    <t>Hloubení rýh š do 2000 mm v hornině tř. 3 objemu do 1000 m3</t>
  </si>
  <si>
    <t>Součet</t>
  </si>
  <si>
    <t>8</t>
  </si>
  <si>
    <t>132201209</t>
  </si>
  <si>
    <t>Příplatek za lepivost k hloubení rýh š do 2000 mm v hornině tř. 3</t>
  </si>
  <si>
    <t>9</t>
  </si>
  <si>
    <t>m2</t>
  </si>
  <si>
    <t>10</t>
  </si>
  <si>
    <t>11</t>
  </si>
  <si>
    <t>12</t>
  </si>
  <si>
    <t>13</t>
  </si>
  <si>
    <t>161101101</t>
  </si>
  <si>
    <t>14</t>
  </si>
  <si>
    <t>162701105</t>
  </si>
  <si>
    <t>Vodorovné přemístění do 10000 m výkopku/sypaniny z horniny tř. 1 až 4</t>
  </si>
  <si>
    <t>162701109</t>
  </si>
  <si>
    <t>Příplatek k vodorovnému přemístění výkopku/sypaniny z horniny tř. 1 až 4 ZKD 1000 m přes 10000 m</t>
  </si>
  <si>
    <t>16</t>
  </si>
  <si>
    <t>171201201</t>
  </si>
  <si>
    <t>17</t>
  </si>
  <si>
    <t>171201211</t>
  </si>
  <si>
    <t>Poplatek za uložení odpadu ze sypaniny na skládce (skládkovné)</t>
  </si>
  <si>
    <t>t</t>
  </si>
  <si>
    <t>18</t>
  </si>
  <si>
    <t>174101101</t>
  </si>
  <si>
    <t>Zásyp jam, šachet rýh nebo kolem objektů sypaninou se zhutněním</t>
  </si>
  <si>
    <t>19</t>
  </si>
  <si>
    <t>M</t>
  </si>
  <si>
    <t>583439590</t>
  </si>
  <si>
    <t>20</t>
  </si>
  <si>
    <t>175111101</t>
  </si>
  <si>
    <t>Obsypání potrubí ručně sypaninou bez prohození, uloženou do 3 m</t>
  </si>
  <si>
    <t>175151101</t>
  </si>
  <si>
    <t>Obsypání potrubí strojně sypaninou bez prohození, uloženou do 3 m</t>
  </si>
  <si>
    <t>22</t>
  </si>
  <si>
    <t>583313450</t>
  </si>
  <si>
    <t>23</t>
  </si>
  <si>
    <t>451572111</t>
  </si>
  <si>
    <t>Lože pod potrubí otevřený výkop z kameniva drobného těženého</t>
  </si>
  <si>
    <t>24</t>
  </si>
  <si>
    <t>m</t>
  </si>
  <si>
    <t>25</t>
  </si>
  <si>
    <t>26</t>
  </si>
  <si>
    <t>ks</t>
  </si>
  <si>
    <t>27</t>
  </si>
  <si>
    <t>28</t>
  </si>
  <si>
    <t>29</t>
  </si>
  <si>
    <t>kus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</si>
  <si>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</si>
  <si>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</si>
  <si>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</si>
  <si>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</si>
  <si>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</si>
  <si>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</si>
  <si>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</si>
  <si>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</si>
  <si>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</si>
  <si>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</si>
  <si>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</si>
  <si>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</si>
  <si>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</si>
  <si>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</si>
  <si>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</si>
  <si>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</si>
  <si>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</si>
  <si>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892362121</t>
  </si>
  <si>
    <t>Tlaková zkouška vzduchem potrubí DN 250 těsnícím vakem ucpávkovým</t>
  </si>
  <si>
    <t>úsek</t>
  </si>
  <si>
    <t>47</t>
  </si>
  <si>
    <t>892372121</t>
  </si>
  <si>
    <t>Tlaková zkouška vzduchem potrubí DN 300 těsnícím vakem ucpávkovým</t>
  </si>
  <si>
    <t>48</t>
  </si>
  <si>
    <t>998276101</t>
  </si>
  <si>
    <t>Přesun hmot pro trubní vedení z trub z plastických hmot otevřený výkop</t>
  </si>
  <si>
    <t>kpl</t>
  </si>
  <si>
    <t>49</t>
  </si>
  <si>
    <t>50</t>
  </si>
  <si>
    <t>51</t>
  </si>
  <si>
    <t>52</t>
  </si>
  <si>
    <t>53</t>
  </si>
  <si>
    <t>54</t>
  </si>
  <si>
    <t xml:space="preserve">    13 - Zemní práce - hloubené vykopávky</t>
  </si>
  <si>
    <t xml:space="preserve">      1 - Zemní práce</t>
  </si>
  <si>
    <t xml:space="preserve">        89 - Ostatní konstrukce</t>
  </si>
  <si>
    <t xml:space="preserve">    997 - Přesun sutě</t>
  </si>
  <si>
    <t>727283227</t>
  </si>
  <si>
    <t>964266330</t>
  </si>
  <si>
    <t>1657143158</t>
  </si>
  <si>
    <t>-908599188</t>
  </si>
  <si>
    <t>678713997</t>
  </si>
  <si>
    <t>14,40*1,20*3,65     "     0,00-14,4            d t t o</t>
  </si>
  <si>
    <t>15,20*1,20*2,10      "     14,40-29,60 stan. dtto</t>
  </si>
  <si>
    <t>8,00*1,00*1,00      "        29,60-27,60           dtto příložné</t>
  </si>
  <si>
    <t>31,10*1,00*1,65    "        24,80-55,90           dtto</t>
  </si>
  <si>
    <t>244,019*0,50     "    v hor.tř.3-50%, v hor.tř.4-50%</t>
  </si>
  <si>
    <t>925308105</t>
  </si>
  <si>
    <t>122,01*0,20     "   lepivost z 20% množství</t>
  </si>
  <si>
    <t>132301202</t>
  </si>
  <si>
    <t>Hloubení rýh š do 2000 mm v hornině tř. 4 objemu do 1000 m3</t>
  </si>
  <si>
    <t>-851164004</t>
  </si>
  <si>
    <t>132301209</t>
  </si>
  <si>
    <t>Příplatek za lepivost k hloubení rýh š do 2000 mm v hornině tř. 4</t>
  </si>
  <si>
    <t>-2115258996</t>
  </si>
  <si>
    <t>151811113</t>
  </si>
  <si>
    <t>-1639668667</t>
  </si>
  <si>
    <t>14,40*(3,65-0,70)*2   "     0,00-14,4            d t t o</t>
  </si>
  <si>
    <t>15,20*(2,10-0,65)*2      "     14,40-29,60 stan. dtto</t>
  </si>
  <si>
    <t>151811213</t>
  </si>
  <si>
    <t>936677508</t>
  </si>
  <si>
    <t>233,00*15       "      doba trvání 15 dnů</t>
  </si>
  <si>
    <t>-404160346</t>
  </si>
  <si>
    <t>161101102</t>
  </si>
  <si>
    <t>-1326396908</t>
  </si>
  <si>
    <t>-806077828</t>
  </si>
  <si>
    <t>-1057175138</t>
  </si>
  <si>
    <t>244,01*5     "   trvalá skládka do 15 km vzdálená</t>
  </si>
  <si>
    <t>-1015439194</t>
  </si>
  <si>
    <t>244,01</t>
  </si>
  <si>
    <t>-580770544</t>
  </si>
  <si>
    <t>244,01*1,800</t>
  </si>
  <si>
    <t>-782985460</t>
  </si>
  <si>
    <t>244,01     "     výkop celkem</t>
  </si>
  <si>
    <t>-58,273    "    odpočet obsypu potrubí celý obsah</t>
  </si>
  <si>
    <t>-10,438    "     odpočet lože pod potrubí</t>
  </si>
  <si>
    <t>-2142140237</t>
  </si>
  <si>
    <t>175,29*1,800      "     hmotnost zásypu ŠD</t>
  </si>
  <si>
    <t>711505949</t>
  </si>
  <si>
    <t>24,80*1,20*0,55     "    0,00-24,80 staničení , obsyp potrubí pískem</t>
  </si>
  <si>
    <t>14,40*1,20*0,60    "     0,00-14,4            d t t o</t>
  </si>
  <si>
    <t>15,20*1,20*0,55    "     14,40-29,60 stan. dtto</t>
  </si>
  <si>
    <t>8,00*1,00*0,55      "        29,60-27,60           dtto příložné</t>
  </si>
  <si>
    <t>31,10*1,00*0,55   "        24,80-55,90           dtto</t>
  </si>
  <si>
    <t>-14,40 *7,81*0,01</t>
  </si>
  <si>
    <t>-79,10*3,38*0,01</t>
  </si>
  <si>
    <t>54,474*0,50        "     ruční   a strojní obsyp z 50% množství</t>
  </si>
  <si>
    <t>56617337</t>
  </si>
  <si>
    <t>54,474   *0,50    "     strojně</t>
  </si>
  <si>
    <t>-792565161</t>
  </si>
  <si>
    <t>54,46*1,800</t>
  </si>
  <si>
    <t>765473902</t>
  </si>
  <si>
    <t>24,80*1,20*0,10     "    0,00-24,80 staničení , pískové lože pod potrubí</t>
  </si>
  <si>
    <t>14,40*1,20*0,10    "     0,00-14,4            d t t o</t>
  </si>
  <si>
    <t>15,20*1,20*0,10   "     14,40-29,60 stan. dtto</t>
  </si>
  <si>
    <t xml:space="preserve">8,00*1,00*0,10   "        29,60-27,60           dtto </t>
  </si>
  <si>
    <t>31,10*1,00*0,10  "        24,80-55,90           dtto</t>
  </si>
  <si>
    <t>452112111</t>
  </si>
  <si>
    <t>Osazení betonových prstenců nebo rámů v do 100 mm</t>
  </si>
  <si>
    <t>503081953</t>
  </si>
  <si>
    <t>2+1+2</t>
  </si>
  <si>
    <t>11201040Z</t>
  </si>
  <si>
    <t>Vyrovnávací prstenec TBW-Q1 63/10</t>
  </si>
  <si>
    <t>390203885</t>
  </si>
  <si>
    <t>11201030Z</t>
  </si>
  <si>
    <t>Vyrovnávací prstenec TBW-Q1 63/8</t>
  </si>
  <si>
    <t>-418297408</t>
  </si>
  <si>
    <t>11201010Z</t>
  </si>
  <si>
    <t>Vyrovnávací prstenec TBW-Q1 63/6</t>
  </si>
  <si>
    <t>1085586443</t>
  </si>
  <si>
    <t>452311161</t>
  </si>
  <si>
    <t>Podkladní desky z betonu prostého tř. C 25/30 otevřený výkop</t>
  </si>
  <si>
    <t>461110072</t>
  </si>
  <si>
    <t>871365251</t>
  </si>
  <si>
    <t>Kanalizační potrubí z tvrdého PVC vícevrstvé tuhost třídy SN16 DN 250</t>
  </si>
  <si>
    <t>1792114393</t>
  </si>
  <si>
    <t>871375251</t>
  </si>
  <si>
    <t>Kanalizační potrubí z tvrdého PVC vícevrstvé tuhost třídy SN16 DN 300</t>
  </si>
  <si>
    <t>-1616488942</t>
  </si>
  <si>
    <t>877360420</t>
  </si>
  <si>
    <t>Montáž odboček na potrubí z PP trub korugovaných DN 250</t>
  </si>
  <si>
    <t>-1264247006</t>
  </si>
  <si>
    <t>PKO250160</t>
  </si>
  <si>
    <t>Kanalizační tvarovka  AWADUKT-Odbočka T , DN250/150 -45st.</t>
  </si>
  <si>
    <t>-801128891</t>
  </si>
  <si>
    <t>877370420</t>
  </si>
  <si>
    <t>Montáž odboček na potrubí z PP trub korugovaných DN 300</t>
  </si>
  <si>
    <t>484043644</t>
  </si>
  <si>
    <t>PKO 300160</t>
  </si>
  <si>
    <t>Kanalizační tvarovka  AWADUKT-Odbočka T , DN300/15-45st.</t>
  </si>
  <si>
    <t>-1487534333</t>
  </si>
  <si>
    <t>877370440</t>
  </si>
  <si>
    <t>Montáž šachtových vložek na potrubí z PP trub korugovaných DN 300</t>
  </si>
  <si>
    <t>-2019827162</t>
  </si>
  <si>
    <t>KPR300</t>
  </si>
  <si>
    <t>-53580139</t>
  </si>
  <si>
    <t>-176566808</t>
  </si>
  <si>
    <t>-1484933593</t>
  </si>
  <si>
    <t>894411311</t>
  </si>
  <si>
    <t>Osazení železobetonových dílců pro šachty skruží rovných</t>
  </si>
  <si>
    <t>1214453121</t>
  </si>
  <si>
    <t>1+3+2</t>
  </si>
  <si>
    <t>TBSQ110025PS</t>
  </si>
  <si>
    <t>Šachtová skruž TBS-Q1 100/25/12</t>
  </si>
  <si>
    <t>163517866</t>
  </si>
  <si>
    <t>TBSQ 110050PS</t>
  </si>
  <si>
    <t>Šachtová skruž TBS-Q1 100/50/12</t>
  </si>
  <si>
    <t>-303097682</t>
  </si>
  <si>
    <t>TBSQ110100PS</t>
  </si>
  <si>
    <t>Šachtová skruž TBS-Q1 100/100/12</t>
  </si>
  <si>
    <t>-1095892719</t>
  </si>
  <si>
    <t>894412411</t>
  </si>
  <si>
    <t>Osazení železobetonových dílců pro šachty skruží přechodových</t>
  </si>
  <si>
    <t>-589143215</t>
  </si>
  <si>
    <t>TBRQ1KPS</t>
  </si>
  <si>
    <t>1570798480</t>
  </si>
  <si>
    <t>894414111</t>
  </si>
  <si>
    <t>Osazení železobetonových dílců pro šachty skruží základových (dno)</t>
  </si>
  <si>
    <t>742518577</t>
  </si>
  <si>
    <t>11300016</t>
  </si>
  <si>
    <t>Šachtové dno, nástupnice a kyneta čedič TBZ-Q1 100/60 DN300-250</t>
  </si>
  <si>
    <t>-1182719558</t>
  </si>
  <si>
    <t>899103111</t>
  </si>
  <si>
    <t>Osazení poklopů litinových nebo ocelových včetně rámů hmotnosti nad 100 do 150 kg</t>
  </si>
  <si>
    <t>-163759750</t>
  </si>
  <si>
    <t>KD06</t>
  </si>
  <si>
    <t>-1830217336</t>
  </si>
  <si>
    <t>89810030</t>
  </si>
  <si>
    <t>555458085</t>
  </si>
  <si>
    <t>31,00*3,14*0,15*0,15</t>
  </si>
  <si>
    <t>89000002</t>
  </si>
  <si>
    <t>1219277196</t>
  </si>
  <si>
    <t>9600001</t>
  </si>
  <si>
    <t>díly</t>
  </si>
  <si>
    <t>1589521951</t>
  </si>
  <si>
    <t>899103211</t>
  </si>
  <si>
    <t>Demontáž poklopů litinových nebo ocelových včetně rámů hmotnosti přes 100 do 150 kg</t>
  </si>
  <si>
    <t>-697126723</t>
  </si>
  <si>
    <t>2      "     zrušených šachet</t>
  </si>
  <si>
    <t>969021131</t>
  </si>
  <si>
    <t>Vybourání kanalizačního potrubí DN do 300</t>
  </si>
  <si>
    <t>1735416511</t>
  </si>
  <si>
    <t>39,30      "      DN 300 stávající betonové potrubí</t>
  </si>
  <si>
    <t>997013501</t>
  </si>
  <si>
    <t>Odvoz suti a vybouraných hmot na skládku nebo meziskládku do 1 km se složením</t>
  </si>
  <si>
    <t>257016151</t>
  </si>
  <si>
    <t>997013509</t>
  </si>
  <si>
    <t>Příplatek k odvozu suti a vybouraných hmot na skládku ZKD 1 km přes 1 km</t>
  </si>
  <si>
    <t>639455082</t>
  </si>
  <si>
    <t>9,00*14       "      do 15 km na trvalou skládku</t>
  </si>
  <si>
    <t>55</t>
  </si>
  <si>
    <t>997013802</t>
  </si>
  <si>
    <t>Poplatek za uložení stavebního železobetonového odpadu na skládce (skládkovné)</t>
  </si>
  <si>
    <t>-2061030138</t>
  </si>
  <si>
    <t>56</t>
  </si>
  <si>
    <t>998274101</t>
  </si>
  <si>
    <t>Přesun hmot pro trubní vedení z trub betonových otevřený výkop</t>
  </si>
  <si>
    <t>360113032</t>
  </si>
  <si>
    <t>57</t>
  </si>
  <si>
    <t>1781390226</t>
  </si>
  <si>
    <t>verze 4</t>
  </si>
  <si>
    <t>kamenivo drcené hrubé přírodní, frakce 32-63</t>
  </si>
  <si>
    <t>kamenivo těžené drobné tříděné (žlutý písek) frakce 0-4</t>
  </si>
  <si>
    <t>Zaměření skutečného provedení stavby</t>
  </si>
  <si>
    <t>Uložení sypaniny na skládku</t>
  </si>
  <si>
    <t>SO 13 - Oprava kanalizace</t>
  </si>
  <si>
    <t>SMO MO Ostrava-Jih, Ostrava Hrabůvka</t>
  </si>
  <si>
    <t>Šachtový poklop BEGU s rámem , s odvětráním  D 40 tun</t>
  </si>
  <si>
    <t xml:space="preserve">    9 - Bourací práce</t>
  </si>
  <si>
    <t>20.5.2018</t>
  </si>
  <si>
    <t>24,80*1,20*2,80     "    0,00-24,80 staničení , paž.boxy  (3,80+2,00)/2=2,80 hl výk</t>
  </si>
  <si>
    <t>24,80*1,20*2,80     "    0,00-24,80 staničení , paž.boxy</t>
  </si>
  <si>
    <t>Osazení a odstranění pažícího boxu těžkého hl. výkopu do 4 m š do 5 m</t>
  </si>
  <si>
    <t>24,80*(2,80-0,70)*2     "    0,00-24,80 staničení , paž.boxy  (3,80+2,00)/2=2,80 hl výk</t>
  </si>
  <si>
    <t>Příplatek k pažícímu boxu těžkému hl. výkopu do 4 m š do 5 m za první a ZKD den zapažení</t>
  </si>
  <si>
    <t>Svislé přemístění výkopku z horniny tř. 1 až 4 hl. výkopu do 2,5 m</t>
  </si>
  <si>
    <t>244,019*0,50     "    do 2,50m hl 50%, do 4m hl.-50%</t>
  </si>
  <si>
    <t>122,01 *0,50     "     pro svislý přesun nad 100m3-50%</t>
  </si>
  <si>
    <t>Svislé přemístění výkopku z horniny tř. 1 až 4 hl. výkopu do 4 m</t>
  </si>
  <si>
    <t>odpočet vytlačené m3 potrubím</t>
  </si>
  <si>
    <t>-14,40 *7,81*0,01  "      odpočty vytlačené m3 potrubím</t>
  </si>
  <si>
    <t>1,20*1,20*0,15*4     "    podkladní deska pod základ skruží šachet</t>
  </si>
  <si>
    <t>23,20+55,9    "      potrubí DN 250 + ostatní materiál je součásti ceny D+M</t>
  </si>
  <si>
    <t>14,00     "      D + M je součást ceny, materiál zahrnut v ceně položky. dle TOV</t>
  </si>
  <si>
    <t>Kanalizační tvarovka  AWADUKT-šachtová vložka PP DN300</t>
  </si>
  <si>
    <t>Šachtový kónus TBR-Q1 100-63/120/12</t>
  </si>
  <si>
    <t>Zafoukání potrubí betonového DN 300 popílko cementovou emulsí</t>
  </si>
  <si>
    <t>Demontáž  stávajících šachet Š1 a Š3</t>
  </si>
  <si>
    <t>Stavební úpravy ve stávající šachtě Š0: rozšíření otvoru, osazení šachtové vložky, zabetonování prostupu, zahlazení povrchů v šachtě, úprava žlábku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</si>
</sst>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3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8"/>
      <color rgb="FFFF0000"/>
      <name val="Trebuchet MS"/>
      <family val="2"/>
      <charset val="238"/>
    </font>
    <font>
      <i/>
      <sz val="8"/>
      <color rgb="FF003366"/>
      <name val="Trebuchet MS"/>
      <family val="2"/>
      <charset val="238"/>
    </font>
    <font>
      <sz val="8"/>
      <color rgb="FF800080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10"/>
      <color rgb="FF464646"/>
      <name val="Trebuchet MS"/>
      <family val="2"/>
      <charset val="238"/>
    </font>
    <font>
      <sz val="10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sz val="8"/>
      <color rgb="FFFF0000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sz val="8"/>
      <color rgb="FF800080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9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8"/>
      <color rgb="FF800080"/>
      <name val="Trebuchet MS"/>
      <family val="2"/>
      <charset val="238"/>
    </font>
    <font>
      <i/>
      <sz val="8"/>
      <color rgb="FF0000FF"/>
      <name val="Trebuchet MS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8" fillId="0" borderId="0" applyNumberFormat="0" applyFill="0" applyBorder="0" applyAlignment="0" applyProtection="0"/>
  </cellStyleXfs>
  <cellXfs count="212">
    <xf numFmtId="0" fontId="0" fillId="0" borderId="0" xfId="0"/>
    <xf numFmtId="0" fontId="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/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0" fillId="2" borderId="0" xfId="0" applyFill="1"/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4" fillId="0" borderId="0" xfId="0" applyFont="1" applyAlignment="1">
      <alignment horizontal="left" vertical="center"/>
    </xf>
    <xf numFmtId="0" fontId="0" fillId="0" borderId="0" xfId="0" applyBorder="1"/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6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8" fillId="0" borderId="9" xfId="0" applyFont="1" applyBorder="1" applyAlignment="1">
      <alignment horizontal="left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19" fillId="0" borderId="14" xfId="0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6" fillId="0" borderId="20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0" fontId="0" fillId="0" borderId="9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0" fontId="20" fillId="4" borderId="0" xfId="0" applyFont="1" applyFill="1" applyBorder="1" applyAlignment="1">
      <alignment horizontal="left" vertical="center"/>
    </xf>
    <xf numFmtId="0" fontId="0" fillId="4" borderId="0" xfId="0" applyFont="1" applyFill="1" applyBorder="1" applyAlignment="1">
      <alignment vertical="center"/>
    </xf>
    <xf numFmtId="0" fontId="0" fillId="2" borderId="0" xfId="0" applyFill="1" applyProtection="1"/>
    <xf numFmtId="0" fontId="11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4" fontId="1" fillId="0" borderId="0" xfId="0" applyNumberFormat="1" applyFont="1" applyBorder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10" xfId="0" applyNumberFormat="1" applyFont="1" applyBorder="1" applyAlignment="1"/>
    <xf numFmtId="166" fontId="23" fillId="0" borderId="10" xfId="0" applyNumberFormat="1" applyFont="1" applyBorder="1" applyAlignment="1"/>
    <xf numFmtId="166" fontId="23" fillId="0" borderId="11" xfId="0" applyNumberFormat="1" applyFont="1" applyBorder="1" applyAlignment="1"/>
    <xf numFmtId="4" fontId="24" fillId="0" borderId="0" xfId="0" applyNumberFormat="1" applyFont="1" applyAlignment="1">
      <alignment vertical="center"/>
    </xf>
    <xf numFmtId="0" fontId="6" fillId="0" borderId="4" xfId="0" applyFont="1" applyBorder="1" applyAlignment="1"/>
    <xf numFmtId="0" fontId="6" fillId="0" borderId="0" xfId="0" applyFont="1" applyBorder="1" applyAlignment="1"/>
    <xf numFmtId="0" fontId="4" fillId="0" borderId="0" xfId="0" applyFont="1" applyBorder="1" applyAlignment="1">
      <alignment horizontal="left"/>
    </xf>
    <xf numFmtId="0" fontId="6" fillId="0" borderId="5" xfId="0" applyFont="1" applyBorder="1" applyAlignment="1"/>
    <xf numFmtId="0" fontId="6" fillId="0" borderId="12" xfId="0" applyFont="1" applyBorder="1" applyAlignment="1"/>
    <xf numFmtId="4" fontId="6" fillId="0" borderId="0" xfId="0" applyNumberFormat="1" applyFont="1" applyBorder="1" applyAlignment="1"/>
    <xf numFmtId="166" fontId="6" fillId="0" borderId="0" xfId="0" applyNumberFormat="1" applyFont="1" applyBorder="1" applyAlignment="1"/>
    <xf numFmtId="166" fontId="6" fillId="0" borderId="13" xfId="0" applyNumberFormat="1" applyFont="1" applyBorder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5" fillId="0" borderId="0" xfId="0" applyFont="1" applyBorder="1" applyAlignment="1">
      <alignment horizontal="left"/>
    </xf>
    <xf numFmtId="0" fontId="0" fillId="0" borderId="23" xfId="0" applyFont="1" applyBorder="1" applyAlignment="1" applyProtection="1">
      <alignment horizontal="center" vertical="center"/>
      <protection locked="0"/>
    </xf>
    <xf numFmtId="49" fontId="0" fillId="0" borderId="23" xfId="0" applyNumberFormat="1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center" vertical="center" wrapText="1"/>
      <protection locked="0"/>
    </xf>
    <xf numFmtId="167" fontId="0" fillId="0" borderId="23" xfId="0" applyNumberFormat="1" applyFont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  <protection locked="0"/>
    </xf>
    <xf numFmtId="0" fontId="1" fillId="0" borderId="23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167" fontId="7" fillId="0" borderId="0" xfId="0" applyNumberFormat="1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25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/>
    <xf numFmtId="0" fontId="9" fillId="0" borderId="0" xfId="0" applyFont="1" applyBorder="1" applyAlignment="1"/>
    <xf numFmtId="0" fontId="9" fillId="0" borderId="0" xfId="0" applyFont="1" applyBorder="1" applyAlignment="1">
      <alignment horizontal="left"/>
    </xf>
    <xf numFmtId="0" fontId="9" fillId="0" borderId="5" xfId="0" applyFont="1" applyBorder="1" applyAlignment="1"/>
    <xf numFmtId="0" fontId="9" fillId="0" borderId="12" xfId="0" applyFont="1" applyBorder="1" applyAlignment="1"/>
    <xf numFmtId="4" fontId="9" fillId="0" borderId="0" xfId="0" applyNumberFormat="1" applyFont="1" applyBorder="1" applyAlignment="1"/>
    <xf numFmtId="166" fontId="9" fillId="0" borderId="0" xfId="0" applyNumberFormat="1" applyFont="1" applyBorder="1" applyAlignment="1"/>
    <xf numFmtId="166" fontId="9" fillId="0" borderId="13" xfId="0" applyNumberFormat="1" applyFont="1" applyBorder="1" applyAlignme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26" fillId="0" borderId="23" xfId="0" applyFont="1" applyBorder="1" applyAlignment="1" applyProtection="1">
      <alignment horizontal="center" vertical="center"/>
      <protection locked="0"/>
    </xf>
    <xf numFmtId="49" fontId="26" fillId="0" borderId="23" xfId="0" applyNumberFormat="1" applyFont="1" applyBorder="1" applyAlignment="1" applyProtection="1">
      <alignment horizontal="left" vertical="center" wrapText="1"/>
      <protection locked="0"/>
    </xf>
    <xf numFmtId="0" fontId="26" fillId="0" borderId="23" xfId="0" applyFont="1" applyBorder="1" applyAlignment="1" applyProtection="1">
      <alignment horizontal="center" vertical="center" wrapText="1"/>
      <protection locked="0"/>
    </xf>
    <xf numFmtId="167" fontId="26" fillId="0" borderId="23" xfId="0" applyNumberFormat="1" applyFont="1" applyBorder="1" applyAlignment="1" applyProtection="1">
      <alignment vertical="center"/>
      <protection locked="0"/>
    </xf>
    <xf numFmtId="4" fontId="26" fillId="0" borderId="23" xfId="0" applyNumberFormat="1" applyFont="1" applyBorder="1" applyAlignment="1" applyProtection="1">
      <alignment vertical="center"/>
      <protection locked="0"/>
    </xf>
    <xf numFmtId="0" fontId="1" fillId="0" borderId="15" xfId="0" applyFont="1" applyBorder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166" fontId="1" fillId="0" borderId="16" xfId="0" applyNumberFormat="1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27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0" fillId="0" borderId="5" xfId="0" applyFont="1" applyBorder="1" applyAlignment="1">
      <alignment vertical="center"/>
    </xf>
    <xf numFmtId="0" fontId="10" fillId="0" borderId="12" xfId="0" applyFont="1" applyBorder="1" applyAlignment="1">
      <alignment vertical="center"/>
    </xf>
    <xf numFmtId="0" fontId="10" fillId="0" borderId="1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23" xfId="0" applyBorder="1" applyAlignment="1" applyProtection="1">
      <alignment horizontal="center" vertical="center" wrapText="1"/>
      <protection locked="0"/>
    </xf>
    <xf numFmtId="4" fontId="20" fillId="0" borderId="0" xfId="0" applyNumberFormat="1" applyFont="1" applyBorder="1" applyAlignment="1">
      <alignment vertical="center"/>
    </xf>
    <xf numFmtId="4" fontId="20" fillId="4" borderId="0" xfId="0" applyNumberFormat="1" applyFont="1" applyFill="1" applyBorder="1" applyAlignment="1">
      <alignment vertical="center"/>
    </xf>
    <xf numFmtId="0" fontId="14" fillId="3" borderId="0" xfId="0" applyFont="1" applyFill="1" applyAlignment="1">
      <alignment horizontal="center" vertical="center"/>
    </xf>
    <xf numFmtId="0" fontId="0" fillId="0" borderId="0" xfId="0"/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4" fontId="11" fillId="0" borderId="0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4" fontId="6" fillId="0" borderId="15" xfId="0" applyNumberFormat="1" applyFont="1" applyBorder="1" applyAlignment="1"/>
    <xf numFmtId="4" fontId="6" fillId="0" borderId="15" xfId="0" applyNumberFormat="1" applyFont="1" applyBorder="1" applyAlignment="1">
      <alignment vertical="center"/>
    </xf>
    <xf numFmtId="4" fontId="6" fillId="0" borderId="21" xfId="0" applyNumberFormat="1" applyFont="1" applyBorder="1" applyAlignment="1"/>
    <xf numFmtId="4" fontId="6" fillId="0" borderId="21" xfId="0" applyNumberFormat="1" applyFont="1" applyBorder="1" applyAlignment="1">
      <alignment vertical="center"/>
    </xf>
    <xf numFmtId="0" fontId="13" fillId="2" borderId="0" xfId="1" applyFont="1" applyFill="1" applyAlignment="1" applyProtection="1">
      <alignment horizontal="center" vertical="center"/>
    </xf>
    <xf numFmtId="0" fontId="0" fillId="0" borderId="23" xfId="0" applyFont="1" applyBorder="1" applyAlignment="1" applyProtection="1">
      <alignment horizontal="left" vertical="center" wrapText="1"/>
      <protection locked="0"/>
    </xf>
    <xf numFmtId="4" fontId="0" fillId="0" borderId="23" xfId="0" applyNumberFormat="1" applyFont="1" applyBorder="1" applyAlignment="1" applyProtection="1">
      <alignment vertical="center"/>
      <protection locked="0"/>
    </xf>
    <xf numFmtId="0" fontId="26" fillId="0" borderId="23" xfId="0" applyFont="1" applyBorder="1" applyAlignment="1" applyProtection="1">
      <alignment horizontal="left" vertical="center" wrapText="1"/>
      <protection locked="0"/>
    </xf>
    <xf numFmtId="0" fontId="26" fillId="0" borderId="23" xfId="0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vertical="center"/>
    </xf>
    <xf numFmtId="0" fontId="7" fillId="0" borderId="10" xfId="0" applyFont="1" applyBorder="1" applyAlignment="1">
      <alignment horizontal="left" vertical="center" wrapText="1"/>
    </xf>
    <xf numFmtId="0" fontId="7" fillId="0" borderId="10" xfId="0" applyFont="1" applyBorder="1" applyAlignment="1">
      <alignment vertical="center"/>
    </xf>
    <xf numFmtId="0" fontId="0" fillId="0" borderId="23" xfId="0" applyBorder="1" applyAlignment="1" applyProtection="1">
      <alignment horizontal="left" vertical="center" wrapText="1"/>
      <protection locked="0"/>
    </xf>
    <xf numFmtId="0" fontId="25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2" fillId="4" borderId="21" xfId="0" applyFont="1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 wrapText="1"/>
    </xf>
    <xf numFmtId="4" fontId="20" fillId="0" borderId="10" xfId="0" applyNumberFormat="1" applyFont="1" applyBorder="1" applyAlignment="1"/>
    <xf numFmtId="4" fontId="3" fillId="0" borderId="10" xfId="0" applyNumberFormat="1" applyFont="1" applyBorder="1" applyAlignment="1">
      <alignment vertical="center"/>
    </xf>
    <xf numFmtId="4" fontId="4" fillId="0" borderId="0" xfId="0" applyNumberFormat="1" applyFont="1" applyBorder="1" applyAlignment="1"/>
    <xf numFmtId="4" fontId="4" fillId="0" borderId="0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6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/>
    </xf>
    <xf numFmtId="165" fontId="2" fillId="0" borderId="0" xfId="0" applyNumberFormat="1" applyFont="1" applyBorder="1" applyAlignment="1">
      <alignment horizontal="left"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2" fillId="4" borderId="0" xfId="0" applyFont="1" applyFill="1" applyBorder="1" applyAlignment="1">
      <alignment horizontal="center" vertical="center"/>
    </xf>
    <xf numFmtId="0" fontId="0" fillId="4" borderId="0" xfId="0" applyFont="1" applyFill="1" applyBorder="1" applyAlignment="1">
      <alignment vertical="center"/>
    </xf>
    <xf numFmtId="0" fontId="2" fillId="4" borderId="0" xfId="0" applyFont="1" applyFill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4" borderId="7" xfId="0" applyNumberFormat="1" applyFont="1" applyFill="1" applyBorder="1" applyAlignment="1">
      <alignment vertical="center"/>
    </xf>
    <xf numFmtId="4" fontId="3" fillId="4" borderId="8" xfId="0" applyNumberFormat="1" applyFont="1" applyFill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49" fontId="2" fillId="0" borderId="0" xfId="0" applyNumberFormat="1" applyFont="1" applyBorder="1" applyAlignment="1">
      <alignment horizontal="left" vertical="center"/>
    </xf>
    <xf numFmtId="4" fontId="9" fillId="0" borderId="21" xfId="0" applyNumberFormat="1" applyFont="1" applyBorder="1" applyAlignment="1"/>
    <xf numFmtId="4" fontId="9" fillId="0" borderId="21" xfId="0" applyNumberFormat="1" applyFont="1" applyBorder="1" applyAlignment="1">
      <alignment vertical="center"/>
    </xf>
    <xf numFmtId="0" fontId="32" fillId="0" borderId="23" xfId="0" applyFont="1" applyBorder="1" applyAlignment="1" applyProtection="1">
      <alignment horizontal="left" vertical="center" wrapText="1"/>
      <protection locked="0"/>
    </xf>
    <xf numFmtId="0" fontId="30" fillId="0" borderId="10" xfId="0" applyFont="1" applyBorder="1" applyAlignment="1">
      <alignment horizontal="left" vertical="center" wrapText="1"/>
    </xf>
    <xf numFmtId="0" fontId="30" fillId="0" borderId="0" xfId="0" applyFont="1" applyBorder="1" applyAlignment="1">
      <alignment horizontal="left" vertical="center" wrapText="1"/>
    </xf>
    <xf numFmtId="0" fontId="31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49" fontId="29" fillId="0" borderId="0" xfId="0" applyNumberFormat="1" applyFont="1" applyBorder="1" applyAlignment="1">
      <alignment horizontal="left" vertical="center"/>
    </xf>
    <xf numFmtId="0" fontId="0" fillId="0" borderId="0" xfId="0" applyFill="1" applyBorder="1"/>
    <xf numFmtId="0" fontId="0" fillId="0" borderId="0" xfId="0" applyFont="1" applyFill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N275"/>
  <sheetViews>
    <sheetView showGridLines="0" tabSelected="1" workbookViewId="0">
      <pane ySplit="1" topLeftCell="A2" activePane="bottomLeft" state="frozen"/>
      <selection pane="bottomLeft" activeCell="M274" sqref="M274:O274"/>
    </sheetView>
  </sheetViews>
  <sheetFormatPr defaultRowHeight="13.5" x14ac:dyDescent="0.3"/>
  <cols>
    <col min="1" max="1" width="8.33203125" customWidth="1"/>
    <col min="2" max="2" width="1.6640625" customWidth="1"/>
    <col min="3" max="4" width="3.83203125" customWidth="1"/>
    <col min="5" max="5" width="14.83203125" customWidth="1"/>
    <col min="6" max="7" width="22.83203125" customWidth="1"/>
    <col min="8" max="10" width="6.83203125" customWidth="1"/>
    <col min="11" max="12" width="10.83203125" customWidth="1"/>
    <col min="13" max="15" width="3.83203125" customWidth="1"/>
    <col min="16" max="17" width="5.832031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4" width="20" hidden="1" customWidth="1"/>
    <col min="25" max="25" width="12.33203125" hidden="1" customWidth="1"/>
    <col min="26" max="26" width="16.33203125" hidden="1" customWidth="1"/>
    <col min="27" max="27" width="12.33203125" hidden="1" customWidth="1"/>
    <col min="28" max="28" width="15" hidden="1" customWidth="1"/>
    <col min="29" max="29" width="11" hidden="1" customWidth="1"/>
    <col min="30" max="30" width="15" hidden="1" customWidth="1"/>
    <col min="31" max="31" width="16.33203125" hidden="1" customWidth="1"/>
    <col min="44" max="65" width="9.33203125" hidden="1"/>
  </cols>
  <sheetData>
    <row r="1" spans="1:66" ht="21.75" customHeight="1" x14ac:dyDescent="0.3">
      <c r="A1" s="55"/>
      <c r="B1" s="10"/>
      <c r="C1" s="10"/>
      <c r="D1" s="11" t="s">
        <v>0</v>
      </c>
      <c r="E1" s="10"/>
      <c r="F1" s="12" t="s">
        <v>49</v>
      </c>
      <c r="G1" s="12"/>
      <c r="H1" s="167" t="s">
        <v>50</v>
      </c>
      <c r="I1" s="167"/>
      <c r="J1" s="167"/>
      <c r="K1" s="167"/>
      <c r="L1" s="12" t="s">
        <v>51</v>
      </c>
      <c r="M1" s="10"/>
      <c r="N1" s="10"/>
      <c r="O1" s="11" t="s">
        <v>52</v>
      </c>
      <c r="P1" s="10"/>
      <c r="Q1" s="10"/>
      <c r="R1" s="10"/>
      <c r="S1" s="12" t="s">
        <v>53</v>
      </c>
      <c r="T1" s="12"/>
      <c r="U1" s="55"/>
      <c r="V1" s="55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</row>
    <row r="2" spans="1:66" ht="36.950000000000003" customHeight="1" x14ac:dyDescent="0.3">
      <c r="C2" s="158" t="s">
        <v>4</v>
      </c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S2" s="151" t="s">
        <v>5</v>
      </c>
      <c r="T2" s="152"/>
      <c r="U2" s="152"/>
      <c r="V2" s="152"/>
      <c r="W2" s="152"/>
      <c r="X2" s="152"/>
      <c r="Y2" s="152"/>
      <c r="Z2" s="152"/>
      <c r="AA2" s="152"/>
      <c r="AB2" s="152"/>
      <c r="AC2" s="152"/>
      <c r="AD2" s="152"/>
      <c r="AE2" s="152"/>
      <c r="AF2" s="152"/>
      <c r="AT2" s="14" t="s">
        <v>47</v>
      </c>
    </row>
    <row r="3" spans="1:66" ht="6.95" customHeight="1" x14ac:dyDescent="0.3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7"/>
      <c r="AT3" s="14" t="s">
        <v>54</v>
      </c>
    </row>
    <row r="4" spans="1:66" ht="36.950000000000003" customHeight="1" x14ac:dyDescent="0.3">
      <c r="B4" s="18"/>
      <c r="C4" s="153" t="s">
        <v>55</v>
      </c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9"/>
      <c r="T4" s="20" t="s">
        <v>8</v>
      </c>
      <c r="AT4" s="14" t="s">
        <v>2</v>
      </c>
    </row>
    <row r="5" spans="1:66" ht="6.95" customHeight="1" x14ac:dyDescent="0.3">
      <c r="B5" s="18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19"/>
    </row>
    <row r="6" spans="1:66" ht="25.35" customHeight="1" x14ac:dyDescent="0.3">
      <c r="B6" s="18"/>
      <c r="C6" s="21"/>
      <c r="D6" s="24" t="s">
        <v>9</v>
      </c>
      <c r="E6" s="21"/>
      <c r="F6" s="188"/>
      <c r="G6" s="189"/>
      <c r="H6" s="189"/>
      <c r="I6" s="189"/>
      <c r="J6" s="189"/>
      <c r="K6" s="189"/>
      <c r="L6" s="189"/>
      <c r="M6" s="189"/>
      <c r="N6" s="189"/>
      <c r="O6" s="189"/>
      <c r="P6" s="189"/>
      <c r="Q6" s="210"/>
      <c r="R6" s="19"/>
    </row>
    <row r="7" spans="1:66" s="1" customFormat="1" ht="32.85" customHeight="1" x14ac:dyDescent="0.3">
      <c r="B7" s="25"/>
      <c r="C7" s="26"/>
      <c r="D7" s="23" t="s">
        <v>56</v>
      </c>
      <c r="E7" s="26"/>
      <c r="F7" s="161" t="s">
        <v>357</v>
      </c>
      <c r="G7" s="187"/>
      <c r="H7" s="187"/>
      <c r="I7" s="187"/>
      <c r="J7" s="187"/>
      <c r="K7" s="187"/>
      <c r="L7" s="187"/>
      <c r="M7" s="187"/>
      <c r="N7" s="187"/>
      <c r="O7" s="187"/>
      <c r="P7" s="187"/>
      <c r="Q7" s="26"/>
      <c r="R7" s="27"/>
    </row>
    <row r="8" spans="1:66" s="1" customFormat="1" ht="14.45" customHeight="1" x14ac:dyDescent="0.3">
      <c r="B8" s="25"/>
      <c r="C8" s="26"/>
      <c r="D8" s="24" t="s">
        <v>10</v>
      </c>
      <c r="E8" s="26"/>
      <c r="F8" s="22" t="s">
        <v>1</v>
      </c>
      <c r="G8" s="26"/>
      <c r="H8" s="26"/>
      <c r="I8" s="26"/>
      <c r="J8" s="26"/>
      <c r="K8" s="26"/>
      <c r="L8" s="26"/>
      <c r="M8" s="24" t="s">
        <v>11</v>
      </c>
      <c r="N8" s="26"/>
      <c r="O8" s="22" t="s">
        <v>1</v>
      </c>
      <c r="P8" s="26"/>
      <c r="Q8" s="26"/>
      <c r="R8" s="27"/>
    </row>
    <row r="9" spans="1:66" s="1" customFormat="1" ht="14.45" customHeight="1" x14ac:dyDescent="0.3">
      <c r="B9" s="25"/>
      <c r="C9" s="26"/>
      <c r="D9" s="24" t="s">
        <v>12</v>
      </c>
      <c r="E9" s="26"/>
      <c r="F9" s="22" t="s">
        <v>13</v>
      </c>
      <c r="G9" s="26"/>
      <c r="H9" s="26"/>
      <c r="I9" s="26"/>
      <c r="J9" s="26"/>
      <c r="K9" s="26"/>
      <c r="L9" s="26"/>
      <c r="M9" s="24" t="s">
        <v>14</v>
      </c>
      <c r="N9" s="26"/>
      <c r="O9" s="209" t="s">
        <v>361</v>
      </c>
      <c r="P9" s="201"/>
      <c r="Q9" s="26"/>
      <c r="R9" s="27"/>
    </row>
    <row r="10" spans="1:66" s="1" customFormat="1" ht="10.9" customHeight="1" x14ac:dyDescent="0.3">
      <c r="B10" s="25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7"/>
    </row>
    <row r="11" spans="1:66" s="1" customFormat="1" ht="14.45" customHeight="1" x14ac:dyDescent="0.3">
      <c r="B11" s="25"/>
      <c r="C11" s="26"/>
      <c r="D11" s="24" t="s">
        <v>15</v>
      </c>
      <c r="E11" s="26"/>
      <c r="F11" s="26"/>
      <c r="G11" s="26"/>
      <c r="H11" s="26"/>
      <c r="I11" s="26"/>
      <c r="J11" s="26"/>
      <c r="K11" s="26"/>
      <c r="L11" s="26"/>
      <c r="M11" s="24" t="s">
        <v>16</v>
      </c>
      <c r="N11" s="26"/>
      <c r="O11" s="160" t="s">
        <v>1</v>
      </c>
      <c r="P11" s="160"/>
      <c r="Q11" s="26"/>
      <c r="R11" s="27"/>
    </row>
    <row r="12" spans="1:66" s="1" customFormat="1" ht="18" customHeight="1" x14ac:dyDescent="0.3">
      <c r="B12" s="25"/>
      <c r="C12" s="26"/>
      <c r="D12" s="26"/>
      <c r="E12" s="147" t="s">
        <v>358</v>
      </c>
      <c r="F12" s="26"/>
      <c r="G12" s="26"/>
      <c r="H12" s="26"/>
      <c r="I12" s="26"/>
      <c r="J12" s="26"/>
      <c r="K12" s="26"/>
      <c r="L12" s="26"/>
      <c r="M12" s="24" t="s">
        <v>17</v>
      </c>
      <c r="N12" s="26"/>
      <c r="O12" s="160" t="s">
        <v>1</v>
      </c>
      <c r="P12" s="160"/>
      <c r="Q12" s="26"/>
      <c r="R12" s="27"/>
    </row>
    <row r="13" spans="1:66" s="1" customFormat="1" ht="6.95" customHeight="1" x14ac:dyDescent="0.3">
      <c r="B13" s="25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7"/>
    </row>
    <row r="14" spans="1:66" s="1" customFormat="1" ht="14.45" customHeight="1" x14ac:dyDescent="0.3">
      <c r="B14" s="25"/>
      <c r="C14" s="26"/>
      <c r="D14" s="24" t="s">
        <v>18</v>
      </c>
      <c r="E14" s="26"/>
      <c r="F14" s="26"/>
      <c r="G14" s="26"/>
      <c r="H14" s="26"/>
      <c r="I14" s="26"/>
      <c r="J14" s="26"/>
      <c r="K14" s="26"/>
      <c r="L14" s="26"/>
      <c r="M14" s="24" t="s">
        <v>16</v>
      </c>
      <c r="N14" s="26"/>
      <c r="O14" s="160"/>
      <c r="P14" s="160"/>
      <c r="Q14" s="26"/>
      <c r="R14" s="27"/>
    </row>
    <row r="15" spans="1:66" s="1" customFormat="1" ht="18" customHeight="1" x14ac:dyDescent="0.3">
      <c r="B15" s="25"/>
      <c r="C15" s="26"/>
      <c r="D15" s="26"/>
      <c r="E15" s="22"/>
      <c r="F15" s="26"/>
      <c r="G15" s="26"/>
      <c r="H15" s="26"/>
      <c r="I15" s="26"/>
      <c r="J15" s="26"/>
      <c r="K15" s="26"/>
      <c r="L15" s="26"/>
      <c r="M15" s="24" t="s">
        <v>17</v>
      </c>
      <c r="N15" s="26"/>
      <c r="O15" s="160"/>
      <c r="P15" s="160"/>
      <c r="Q15" s="26"/>
      <c r="R15" s="27"/>
    </row>
    <row r="16" spans="1:66" s="1" customFormat="1" ht="6.95" customHeight="1" x14ac:dyDescent="0.3">
      <c r="B16" s="25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7"/>
    </row>
    <row r="17" spans="2:18" s="1" customFormat="1" ht="14.45" customHeight="1" x14ac:dyDescent="0.3">
      <c r="B17" s="25"/>
      <c r="C17" s="26"/>
      <c r="D17" s="24" t="s">
        <v>19</v>
      </c>
      <c r="E17" s="26"/>
      <c r="F17" s="26"/>
      <c r="G17" s="26"/>
      <c r="H17" s="26"/>
      <c r="I17" s="26"/>
      <c r="J17" s="26"/>
      <c r="K17" s="26"/>
      <c r="L17" s="26"/>
      <c r="M17" s="24" t="s">
        <v>16</v>
      </c>
      <c r="N17" s="26"/>
      <c r="O17" s="160" t="s">
        <v>1</v>
      </c>
      <c r="P17" s="160"/>
      <c r="Q17" s="26"/>
      <c r="R17" s="27"/>
    </row>
    <row r="18" spans="2:18" s="1" customFormat="1" ht="18" customHeight="1" x14ac:dyDescent="0.3">
      <c r="B18" s="25"/>
      <c r="C18" s="26"/>
      <c r="D18" s="26"/>
      <c r="E18" s="22" t="s">
        <v>20</v>
      </c>
      <c r="F18" s="26"/>
      <c r="G18" s="26"/>
      <c r="H18" s="26"/>
      <c r="I18" s="26"/>
      <c r="J18" s="26"/>
      <c r="K18" s="26"/>
      <c r="L18" s="26"/>
      <c r="M18" s="24" t="s">
        <v>17</v>
      </c>
      <c r="N18" s="26"/>
      <c r="O18" s="160" t="s">
        <v>1</v>
      </c>
      <c r="P18" s="160"/>
      <c r="Q18" s="26"/>
      <c r="R18" s="27"/>
    </row>
    <row r="19" spans="2:18" s="1" customFormat="1" ht="6.95" customHeight="1" x14ac:dyDescent="0.3">
      <c r="B19" s="25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7"/>
    </row>
    <row r="20" spans="2:18" s="1" customFormat="1" ht="14.45" customHeight="1" x14ac:dyDescent="0.3">
      <c r="B20" s="25"/>
      <c r="C20" s="26"/>
      <c r="D20" s="24" t="s">
        <v>21</v>
      </c>
      <c r="E20" s="26"/>
      <c r="F20" s="26"/>
      <c r="G20" s="26"/>
      <c r="H20" s="26"/>
      <c r="I20" s="26"/>
      <c r="J20" s="26"/>
      <c r="K20" s="26"/>
      <c r="L20" s="26"/>
      <c r="M20" s="24" t="s">
        <v>16</v>
      </c>
      <c r="N20" s="26"/>
      <c r="O20" s="160" t="s">
        <v>1</v>
      </c>
      <c r="P20" s="160"/>
      <c r="Q20" s="26"/>
      <c r="R20" s="27"/>
    </row>
    <row r="21" spans="2:18" s="1" customFormat="1" ht="18" customHeight="1" x14ac:dyDescent="0.3">
      <c r="B21" s="25"/>
      <c r="C21" s="26"/>
      <c r="D21" s="26"/>
      <c r="E21" s="22" t="s">
        <v>22</v>
      </c>
      <c r="F21" s="26"/>
      <c r="G21" s="26"/>
      <c r="H21" s="26"/>
      <c r="I21" s="26"/>
      <c r="J21" s="26"/>
      <c r="K21" s="26"/>
      <c r="L21" s="26"/>
      <c r="M21" s="24" t="s">
        <v>17</v>
      </c>
      <c r="N21" s="26"/>
      <c r="O21" s="160" t="s">
        <v>1</v>
      </c>
      <c r="P21" s="160"/>
      <c r="Q21" s="26"/>
      <c r="R21" s="27"/>
    </row>
    <row r="22" spans="2:18" s="1" customFormat="1" ht="6.95" customHeight="1" x14ac:dyDescent="0.3">
      <c r="B22" s="25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7"/>
    </row>
    <row r="23" spans="2:18" s="1" customFormat="1" ht="14.45" customHeight="1" x14ac:dyDescent="0.3">
      <c r="B23" s="25"/>
      <c r="C23" s="26"/>
      <c r="D23" s="24" t="s">
        <v>23</v>
      </c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7"/>
    </row>
    <row r="24" spans="2:18" s="1" customFormat="1" ht="22.5" customHeight="1" x14ac:dyDescent="0.3">
      <c r="B24" s="25"/>
      <c r="C24" s="26"/>
      <c r="D24" s="26"/>
      <c r="E24" s="162" t="s">
        <v>352</v>
      </c>
      <c r="F24" s="162"/>
      <c r="G24" s="162"/>
      <c r="H24" s="162"/>
      <c r="I24" s="162"/>
      <c r="J24" s="162"/>
      <c r="K24" s="162"/>
      <c r="L24" s="162"/>
      <c r="M24" s="26"/>
      <c r="N24" s="26"/>
      <c r="O24" s="26"/>
      <c r="P24" s="26"/>
      <c r="Q24" s="26"/>
      <c r="R24" s="27"/>
    </row>
    <row r="25" spans="2:18" s="1" customFormat="1" ht="6.95" customHeight="1" x14ac:dyDescent="0.3">
      <c r="B25" s="25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7"/>
    </row>
    <row r="26" spans="2:18" s="1" customFormat="1" ht="6.95" customHeight="1" x14ac:dyDescent="0.3">
      <c r="B26" s="25"/>
      <c r="C26" s="26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26"/>
      <c r="R26" s="27"/>
    </row>
    <row r="27" spans="2:18" s="1" customFormat="1" ht="14.45" customHeight="1" x14ac:dyDescent="0.3">
      <c r="B27" s="25"/>
      <c r="C27" s="26"/>
      <c r="D27" s="56" t="s">
        <v>57</v>
      </c>
      <c r="E27" s="26"/>
      <c r="F27" s="26"/>
      <c r="G27" s="26"/>
      <c r="H27" s="26"/>
      <c r="I27" s="26"/>
      <c r="J27" s="26"/>
      <c r="K27" s="26"/>
      <c r="L27" s="26"/>
      <c r="M27" s="156">
        <f>M87</f>
        <v>0</v>
      </c>
      <c r="N27" s="156"/>
      <c r="O27" s="156"/>
      <c r="P27" s="156"/>
      <c r="Q27" s="26"/>
      <c r="R27" s="27"/>
    </row>
    <row r="28" spans="2:18" s="1" customFormat="1" ht="15" x14ac:dyDescent="0.3">
      <c r="B28" s="25"/>
      <c r="C28" s="26"/>
      <c r="D28" s="26"/>
      <c r="E28" s="24" t="s">
        <v>24</v>
      </c>
      <c r="F28" s="26"/>
      <c r="G28" s="26"/>
      <c r="H28" s="26"/>
      <c r="I28" s="26"/>
      <c r="J28" s="26"/>
      <c r="K28" s="26"/>
      <c r="L28" s="26"/>
      <c r="M28" s="157">
        <f>H87</f>
        <v>0</v>
      </c>
      <c r="N28" s="157"/>
      <c r="O28" s="157"/>
      <c r="P28" s="157"/>
      <c r="Q28" s="26"/>
      <c r="R28" s="27"/>
    </row>
    <row r="29" spans="2:18" s="1" customFormat="1" ht="15" x14ac:dyDescent="0.3">
      <c r="B29" s="25"/>
      <c r="C29" s="26"/>
      <c r="D29" s="26"/>
      <c r="E29" s="24" t="s">
        <v>25</v>
      </c>
      <c r="F29" s="26"/>
      <c r="G29" s="26"/>
      <c r="H29" s="26"/>
      <c r="I29" s="26"/>
      <c r="J29" s="26"/>
      <c r="K29" s="26"/>
      <c r="L29" s="26"/>
      <c r="M29" s="157">
        <f>K87</f>
        <v>0</v>
      </c>
      <c r="N29" s="157"/>
      <c r="O29" s="157"/>
      <c r="P29" s="157"/>
      <c r="Q29" s="26"/>
      <c r="R29" s="27"/>
    </row>
    <row r="30" spans="2:18" s="1" customFormat="1" ht="6.95" customHeight="1" x14ac:dyDescent="0.3">
      <c r="B30" s="25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7"/>
    </row>
    <row r="31" spans="2:18" s="1" customFormat="1" ht="25.35" customHeight="1" x14ac:dyDescent="0.3">
      <c r="B31" s="25"/>
      <c r="C31" s="26"/>
      <c r="D31" s="57" t="s">
        <v>26</v>
      </c>
      <c r="E31" s="26"/>
      <c r="F31" s="26"/>
      <c r="G31" s="26"/>
      <c r="H31" s="26"/>
      <c r="I31" s="26"/>
      <c r="J31" s="26"/>
      <c r="K31" s="26"/>
      <c r="L31" s="26"/>
      <c r="M31" s="200">
        <f>M27</f>
        <v>0</v>
      </c>
      <c r="N31" s="187"/>
      <c r="O31" s="187"/>
      <c r="P31" s="187"/>
      <c r="Q31" s="26"/>
      <c r="R31" s="27"/>
    </row>
    <row r="32" spans="2:18" s="1" customFormat="1" ht="6.95" customHeight="1" x14ac:dyDescent="0.3">
      <c r="B32" s="25"/>
      <c r="C32" s="26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26"/>
      <c r="R32" s="27"/>
    </row>
    <row r="33" spans="2:18" s="1" customFormat="1" ht="14.45" customHeight="1" x14ac:dyDescent="0.3">
      <c r="B33" s="25"/>
      <c r="C33" s="26"/>
      <c r="D33" s="28" t="s">
        <v>27</v>
      </c>
      <c r="E33" s="28" t="s">
        <v>28</v>
      </c>
      <c r="F33" s="29">
        <v>0.21</v>
      </c>
      <c r="G33" s="58" t="s">
        <v>29</v>
      </c>
      <c r="H33" s="197">
        <f>ROUND((SUM(BE98:BE98)+SUM(BE116:BE274)), 2)</f>
        <v>0</v>
      </c>
      <c r="I33" s="187"/>
      <c r="J33" s="187"/>
      <c r="K33" s="26"/>
      <c r="L33" s="26"/>
      <c r="M33" s="197">
        <f>ROUND(ROUND((SUM(BE98:BE98)+SUM(BE116:BE274)), 2)*F33, 2)</f>
        <v>0</v>
      </c>
      <c r="N33" s="187"/>
      <c r="O33" s="187"/>
      <c r="P33" s="187"/>
      <c r="Q33" s="26"/>
      <c r="R33" s="27"/>
    </row>
    <row r="34" spans="2:18" s="1" customFormat="1" ht="14.45" customHeight="1" x14ac:dyDescent="0.3">
      <c r="B34" s="25"/>
      <c r="C34" s="26"/>
      <c r="D34" s="26"/>
      <c r="E34" s="28" t="s">
        <v>30</v>
      </c>
      <c r="F34" s="29">
        <v>0.15</v>
      </c>
      <c r="G34" s="58" t="s">
        <v>29</v>
      </c>
      <c r="H34" s="197">
        <f>ROUND((SUM(BF98:BF98)+SUM(BF116:BF274)), 2)</f>
        <v>0</v>
      </c>
      <c r="I34" s="187"/>
      <c r="J34" s="187"/>
      <c r="K34" s="26"/>
      <c r="L34" s="26"/>
      <c r="M34" s="197">
        <f>ROUND(ROUND((SUM(BF98:BF98)+SUM(BF116:BF274)), 2)*F34, 2)</f>
        <v>0</v>
      </c>
      <c r="N34" s="187"/>
      <c r="O34" s="187"/>
      <c r="P34" s="187"/>
      <c r="Q34" s="26"/>
      <c r="R34" s="27"/>
    </row>
    <row r="35" spans="2:18" s="1" customFormat="1" ht="14.45" hidden="1" customHeight="1" x14ac:dyDescent="0.3">
      <c r="B35" s="25"/>
      <c r="C35" s="26"/>
      <c r="D35" s="26"/>
      <c r="E35" s="28" t="s">
        <v>31</v>
      </c>
      <c r="F35" s="29">
        <v>0.21</v>
      </c>
      <c r="G35" s="58" t="s">
        <v>29</v>
      </c>
      <c r="H35" s="197">
        <f>ROUND((SUM(BG98:BG98)+SUM(BG116:BG274)), 2)</f>
        <v>0</v>
      </c>
      <c r="I35" s="187"/>
      <c r="J35" s="187"/>
      <c r="K35" s="26"/>
      <c r="L35" s="26"/>
      <c r="M35" s="197">
        <v>0</v>
      </c>
      <c r="N35" s="187"/>
      <c r="O35" s="187"/>
      <c r="P35" s="187"/>
      <c r="Q35" s="26"/>
      <c r="R35" s="27"/>
    </row>
    <row r="36" spans="2:18" s="1" customFormat="1" ht="14.45" hidden="1" customHeight="1" x14ac:dyDescent="0.3">
      <c r="B36" s="25"/>
      <c r="C36" s="26"/>
      <c r="D36" s="26"/>
      <c r="E36" s="28" t="s">
        <v>32</v>
      </c>
      <c r="F36" s="29">
        <v>0.15</v>
      </c>
      <c r="G36" s="58" t="s">
        <v>29</v>
      </c>
      <c r="H36" s="197">
        <f>ROUND((SUM(BH98:BH98)+SUM(BH116:BH274)), 2)</f>
        <v>0</v>
      </c>
      <c r="I36" s="187"/>
      <c r="J36" s="187"/>
      <c r="K36" s="26"/>
      <c r="L36" s="26"/>
      <c r="M36" s="197">
        <v>0</v>
      </c>
      <c r="N36" s="187"/>
      <c r="O36" s="187"/>
      <c r="P36" s="187"/>
      <c r="Q36" s="26"/>
      <c r="R36" s="27"/>
    </row>
    <row r="37" spans="2:18" s="1" customFormat="1" ht="14.45" hidden="1" customHeight="1" x14ac:dyDescent="0.3">
      <c r="B37" s="25"/>
      <c r="C37" s="26"/>
      <c r="D37" s="26"/>
      <c r="E37" s="28" t="s">
        <v>33</v>
      </c>
      <c r="F37" s="29">
        <v>0</v>
      </c>
      <c r="G37" s="58" t="s">
        <v>29</v>
      </c>
      <c r="H37" s="197">
        <f>ROUND((SUM(BI98:BI98)+SUM(BI116:BI274)), 2)</f>
        <v>0</v>
      </c>
      <c r="I37" s="187"/>
      <c r="J37" s="187"/>
      <c r="K37" s="26"/>
      <c r="L37" s="26"/>
      <c r="M37" s="197">
        <v>0</v>
      </c>
      <c r="N37" s="187"/>
      <c r="O37" s="187"/>
      <c r="P37" s="187"/>
      <c r="Q37" s="26"/>
      <c r="R37" s="27"/>
    </row>
    <row r="38" spans="2:18" s="1" customFormat="1" ht="6.95" customHeight="1" x14ac:dyDescent="0.3">
      <c r="B38" s="25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7"/>
    </row>
    <row r="39" spans="2:18" s="1" customFormat="1" ht="25.35" customHeight="1" x14ac:dyDescent="0.3">
      <c r="B39" s="25"/>
      <c r="C39" s="54"/>
      <c r="D39" s="60" t="s">
        <v>34</v>
      </c>
      <c r="E39" s="47"/>
      <c r="F39" s="47"/>
      <c r="G39" s="61" t="s">
        <v>35</v>
      </c>
      <c r="H39" s="62" t="s">
        <v>36</v>
      </c>
      <c r="I39" s="47"/>
      <c r="J39" s="47"/>
      <c r="K39" s="47"/>
      <c r="L39" s="198">
        <f>SUM(M31:M37)</f>
        <v>0</v>
      </c>
      <c r="M39" s="198"/>
      <c r="N39" s="198"/>
      <c r="O39" s="198"/>
      <c r="P39" s="199"/>
      <c r="Q39" s="54"/>
      <c r="R39" s="27"/>
    </row>
    <row r="40" spans="2:18" s="1" customFormat="1" ht="14.45" customHeight="1" x14ac:dyDescent="0.3">
      <c r="B40" s="25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7"/>
    </row>
    <row r="41" spans="2:18" s="1" customFormat="1" ht="14.45" customHeight="1" x14ac:dyDescent="0.3">
      <c r="B41" s="25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7"/>
    </row>
    <row r="42" spans="2:18" x14ac:dyDescent="0.3">
      <c r="B42" s="18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19"/>
    </row>
    <row r="43" spans="2:18" x14ac:dyDescent="0.3">
      <c r="B43" s="18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19"/>
    </row>
    <row r="44" spans="2:18" x14ac:dyDescent="0.3">
      <c r="B44" s="18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19"/>
    </row>
    <row r="45" spans="2:18" x14ac:dyDescent="0.3">
      <c r="B45" s="18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19"/>
    </row>
    <row r="46" spans="2:18" x14ac:dyDescent="0.3">
      <c r="B46" s="18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19"/>
    </row>
    <row r="47" spans="2:18" x14ac:dyDescent="0.3">
      <c r="B47" s="18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19"/>
    </row>
    <row r="48" spans="2:18" x14ac:dyDescent="0.3">
      <c r="B48" s="18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19"/>
    </row>
    <row r="49" spans="2:18" s="1" customFormat="1" ht="15" x14ac:dyDescent="0.3">
      <c r="B49" s="25"/>
      <c r="C49" s="26"/>
      <c r="D49" s="31" t="s">
        <v>37</v>
      </c>
      <c r="E49" s="32"/>
      <c r="F49" s="32"/>
      <c r="G49" s="32"/>
      <c r="H49" s="33"/>
      <c r="I49" s="26"/>
      <c r="J49" s="31" t="s">
        <v>38</v>
      </c>
      <c r="K49" s="32"/>
      <c r="L49" s="32"/>
      <c r="M49" s="32"/>
      <c r="N49" s="32"/>
      <c r="O49" s="32"/>
      <c r="P49" s="33"/>
      <c r="Q49" s="26"/>
      <c r="R49" s="27"/>
    </row>
    <row r="50" spans="2:18" x14ac:dyDescent="0.3">
      <c r="B50" s="18"/>
      <c r="C50" s="21"/>
      <c r="D50" s="34"/>
      <c r="E50" s="21"/>
      <c r="F50" s="21"/>
      <c r="G50" s="21"/>
      <c r="H50" s="35"/>
      <c r="I50" s="21"/>
      <c r="J50" s="34"/>
      <c r="K50" s="21"/>
      <c r="L50" s="21"/>
      <c r="M50" s="21"/>
      <c r="N50" s="21"/>
      <c r="O50" s="21"/>
      <c r="P50" s="35"/>
      <c r="Q50" s="21"/>
      <c r="R50" s="19"/>
    </row>
    <row r="51" spans="2:18" x14ac:dyDescent="0.3">
      <c r="B51" s="18"/>
      <c r="C51" s="21"/>
      <c r="D51" s="34"/>
      <c r="E51" s="21"/>
      <c r="F51" s="21"/>
      <c r="G51" s="21"/>
      <c r="H51" s="35"/>
      <c r="I51" s="21"/>
      <c r="J51" s="34"/>
      <c r="K51" s="21"/>
      <c r="L51" s="21"/>
      <c r="M51" s="21"/>
      <c r="N51" s="21"/>
      <c r="O51" s="21"/>
      <c r="P51" s="35"/>
      <c r="Q51" s="21"/>
      <c r="R51" s="19"/>
    </row>
    <row r="52" spans="2:18" x14ac:dyDescent="0.3">
      <c r="B52" s="18"/>
      <c r="C52" s="21"/>
      <c r="D52" s="34"/>
      <c r="E52" s="21"/>
      <c r="F52" s="21"/>
      <c r="G52" s="21"/>
      <c r="H52" s="35"/>
      <c r="I52" s="21"/>
      <c r="J52" s="34"/>
      <c r="K52" s="21"/>
      <c r="L52" s="21"/>
      <c r="M52" s="21"/>
      <c r="N52" s="21"/>
      <c r="O52" s="21"/>
      <c r="P52" s="35"/>
      <c r="Q52" s="21"/>
      <c r="R52" s="19"/>
    </row>
    <row r="53" spans="2:18" x14ac:dyDescent="0.3">
      <c r="B53" s="18"/>
      <c r="C53" s="21"/>
      <c r="D53" s="34"/>
      <c r="E53" s="21"/>
      <c r="F53" s="21"/>
      <c r="G53" s="21"/>
      <c r="H53" s="35"/>
      <c r="I53" s="21"/>
      <c r="J53" s="34"/>
      <c r="K53" s="21"/>
      <c r="L53" s="21"/>
      <c r="M53" s="21"/>
      <c r="N53" s="21"/>
      <c r="O53" s="21"/>
      <c r="P53" s="35"/>
      <c r="Q53" s="21"/>
      <c r="R53" s="19"/>
    </row>
    <row r="54" spans="2:18" x14ac:dyDescent="0.3">
      <c r="B54" s="18"/>
      <c r="C54" s="21"/>
      <c r="D54" s="34"/>
      <c r="E54" s="21"/>
      <c r="F54" s="21"/>
      <c r="G54" s="21"/>
      <c r="H54" s="35"/>
      <c r="I54" s="21"/>
      <c r="J54" s="34"/>
      <c r="K54" s="21"/>
      <c r="L54" s="21"/>
      <c r="M54" s="21"/>
      <c r="N54" s="21"/>
      <c r="O54" s="21"/>
      <c r="P54" s="35"/>
      <c r="Q54" s="21"/>
      <c r="R54" s="19"/>
    </row>
    <row r="55" spans="2:18" x14ac:dyDescent="0.3">
      <c r="B55" s="18"/>
      <c r="C55" s="21"/>
      <c r="D55" s="34"/>
      <c r="E55" s="21"/>
      <c r="F55" s="21"/>
      <c r="G55" s="21"/>
      <c r="H55" s="35"/>
      <c r="I55" s="21"/>
      <c r="J55" s="34"/>
      <c r="K55" s="21"/>
      <c r="L55" s="21"/>
      <c r="M55" s="21"/>
      <c r="N55" s="21"/>
      <c r="O55" s="21"/>
      <c r="P55" s="35"/>
      <c r="Q55" s="21"/>
      <c r="R55" s="19"/>
    </row>
    <row r="56" spans="2:18" x14ac:dyDescent="0.3">
      <c r="B56" s="18"/>
      <c r="C56" s="21"/>
      <c r="D56" s="34"/>
      <c r="E56" s="21"/>
      <c r="F56" s="21"/>
      <c r="G56" s="21"/>
      <c r="H56" s="35"/>
      <c r="I56" s="21"/>
      <c r="J56" s="34"/>
      <c r="K56" s="21"/>
      <c r="L56" s="21"/>
      <c r="M56" s="21"/>
      <c r="N56" s="21"/>
      <c r="O56" s="21"/>
      <c r="P56" s="35"/>
      <c r="Q56" s="21"/>
      <c r="R56" s="19"/>
    </row>
    <row r="57" spans="2:18" x14ac:dyDescent="0.3">
      <c r="B57" s="18"/>
      <c r="C57" s="21"/>
      <c r="D57" s="34"/>
      <c r="E57" s="21"/>
      <c r="F57" s="21"/>
      <c r="G57" s="21"/>
      <c r="H57" s="35"/>
      <c r="I57" s="21"/>
      <c r="J57" s="34"/>
      <c r="K57" s="21"/>
      <c r="L57" s="21"/>
      <c r="M57" s="21"/>
      <c r="N57" s="21"/>
      <c r="O57" s="21"/>
      <c r="P57" s="35"/>
      <c r="Q57" s="21"/>
      <c r="R57" s="19"/>
    </row>
    <row r="58" spans="2:18" s="1" customFormat="1" ht="15" x14ac:dyDescent="0.3">
      <c r="B58" s="25"/>
      <c r="C58" s="26"/>
      <c r="D58" s="36" t="s">
        <v>39</v>
      </c>
      <c r="E58" s="37"/>
      <c r="F58" s="37"/>
      <c r="G58" s="38" t="s">
        <v>40</v>
      </c>
      <c r="H58" s="39"/>
      <c r="I58" s="26"/>
      <c r="J58" s="36" t="s">
        <v>39</v>
      </c>
      <c r="K58" s="37"/>
      <c r="L58" s="37"/>
      <c r="M58" s="37"/>
      <c r="N58" s="38" t="s">
        <v>40</v>
      </c>
      <c r="O58" s="37"/>
      <c r="P58" s="39"/>
      <c r="Q58" s="26"/>
      <c r="R58" s="27"/>
    </row>
    <row r="59" spans="2:18" x14ac:dyDescent="0.3">
      <c r="B59" s="18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19"/>
    </row>
    <row r="60" spans="2:18" s="1" customFormat="1" ht="15" x14ac:dyDescent="0.3">
      <c r="B60" s="25"/>
      <c r="C60" s="26"/>
      <c r="D60" s="31" t="s">
        <v>41</v>
      </c>
      <c r="E60" s="32"/>
      <c r="F60" s="32"/>
      <c r="G60" s="32"/>
      <c r="H60" s="33"/>
      <c r="I60" s="26"/>
      <c r="J60" s="31" t="s">
        <v>42</v>
      </c>
      <c r="K60" s="32"/>
      <c r="L60" s="32"/>
      <c r="M60" s="32"/>
      <c r="N60" s="32"/>
      <c r="O60" s="32"/>
      <c r="P60" s="33"/>
      <c r="Q60" s="26"/>
      <c r="R60" s="27"/>
    </row>
    <row r="61" spans="2:18" x14ac:dyDescent="0.3">
      <c r="B61" s="18"/>
      <c r="C61" s="21"/>
      <c r="D61" s="34"/>
      <c r="E61" s="21"/>
      <c r="F61" s="21"/>
      <c r="G61" s="21"/>
      <c r="H61" s="35"/>
      <c r="I61" s="21"/>
      <c r="J61" s="34"/>
      <c r="K61" s="21"/>
      <c r="L61" s="21"/>
      <c r="M61" s="21"/>
      <c r="N61" s="21"/>
      <c r="O61" s="21"/>
      <c r="P61" s="35"/>
      <c r="Q61" s="21"/>
      <c r="R61" s="19"/>
    </row>
    <row r="62" spans="2:18" x14ac:dyDescent="0.3">
      <c r="B62" s="18"/>
      <c r="C62" s="21"/>
      <c r="D62" s="34"/>
      <c r="E62" s="21"/>
      <c r="F62" s="21"/>
      <c r="G62" s="21"/>
      <c r="H62" s="35"/>
      <c r="I62" s="21"/>
      <c r="J62" s="34"/>
      <c r="K62" s="21"/>
      <c r="L62" s="21"/>
      <c r="M62" s="21"/>
      <c r="N62" s="21"/>
      <c r="O62" s="21"/>
      <c r="P62" s="35"/>
      <c r="Q62" s="21"/>
      <c r="R62" s="19"/>
    </row>
    <row r="63" spans="2:18" x14ac:dyDescent="0.3">
      <c r="B63" s="18"/>
      <c r="C63" s="21"/>
      <c r="D63" s="34"/>
      <c r="E63" s="21"/>
      <c r="F63" s="21"/>
      <c r="G63" s="21"/>
      <c r="H63" s="35"/>
      <c r="I63" s="21"/>
      <c r="J63" s="34"/>
      <c r="K63" s="21"/>
      <c r="L63" s="21"/>
      <c r="M63" s="21"/>
      <c r="N63" s="21"/>
      <c r="O63" s="21"/>
      <c r="P63" s="35"/>
      <c r="Q63" s="21"/>
      <c r="R63" s="19"/>
    </row>
    <row r="64" spans="2:18" x14ac:dyDescent="0.3">
      <c r="B64" s="18"/>
      <c r="C64" s="21"/>
      <c r="D64" s="34"/>
      <c r="E64" s="21"/>
      <c r="F64" s="21"/>
      <c r="G64" s="21"/>
      <c r="H64" s="35"/>
      <c r="I64" s="21"/>
      <c r="J64" s="34"/>
      <c r="K64" s="21"/>
      <c r="L64" s="21"/>
      <c r="M64" s="21"/>
      <c r="N64" s="21"/>
      <c r="O64" s="21"/>
      <c r="P64" s="35"/>
      <c r="Q64" s="21"/>
      <c r="R64" s="19"/>
    </row>
    <row r="65" spans="2:18" x14ac:dyDescent="0.3">
      <c r="B65" s="18"/>
      <c r="C65" s="21"/>
      <c r="D65" s="34"/>
      <c r="E65" s="21"/>
      <c r="F65" s="21"/>
      <c r="G65" s="21"/>
      <c r="H65" s="35"/>
      <c r="I65" s="21"/>
      <c r="J65" s="34"/>
      <c r="K65" s="21"/>
      <c r="L65" s="21"/>
      <c r="M65" s="21"/>
      <c r="N65" s="21"/>
      <c r="O65" s="21"/>
      <c r="P65" s="35"/>
      <c r="Q65" s="21"/>
      <c r="R65" s="19"/>
    </row>
    <row r="66" spans="2:18" x14ac:dyDescent="0.3">
      <c r="B66" s="18"/>
      <c r="C66" s="21"/>
      <c r="D66" s="34"/>
      <c r="E66" s="21"/>
      <c r="F66" s="21"/>
      <c r="G66" s="21"/>
      <c r="H66" s="35"/>
      <c r="I66" s="21"/>
      <c r="J66" s="34"/>
      <c r="K66" s="21"/>
      <c r="L66" s="21"/>
      <c r="M66" s="21"/>
      <c r="N66" s="21"/>
      <c r="O66" s="21"/>
      <c r="P66" s="35"/>
      <c r="Q66" s="21"/>
      <c r="R66" s="19"/>
    </row>
    <row r="67" spans="2:18" x14ac:dyDescent="0.3">
      <c r="B67" s="18"/>
      <c r="C67" s="21"/>
      <c r="D67" s="34"/>
      <c r="E67" s="21"/>
      <c r="F67" s="21"/>
      <c r="G67" s="21"/>
      <c r="H67" s="35"/>
      <c r="I67" s="21"/>
      <c r="J67" s="34"/>
      <c r="K67" s="21"/>
      <c r="L67" s="21"/>
      <c r="M67" s="21"/>
      <c r="N67" s="21"/>
      <c r="O67" s="21"/>
      <c r="P67" s="35"/>
      <c r="Q67" s="21"/>
      <c r="R67" s="19"/>
    </row>
    <row r="68" spans="2:18" x14ac:dyDescent="0.3">
      <c r="B68" s="18"/>
      <c r="C68" s="21"/>
      <c r="D68" s="34"/>
      <c r="E68" s="21"/>
      <c r="F68" s="21"/>
      <c r="G68" s="21"/>
      <c r="H68" s="35"/>
      <c r="I68" s="21"/>
      <c r="J68" s="34"/>
      <c r="K68" s="21"/>
      <c r="L68" s="21"/>
      <c r="M68" s="21"/>
      <c r="N68" s="21"/>
      <c r="O68" s="21"/>
      <c r="P68" s="35"/>
      <c r="Q68" s="21"/>
      <c r="R68" s="19"/>
    </row>
    <row r="69" spans="2:18" s="1" customFormat="1" ht="15" x14ac:dyDescent="0.3">
      <c r="B69" s="25"/>
      <c r="C69" s="26"/>
      <c r="D69" s="36" t="s">
        <v>39</v>
      </c>
      <c r="E69" s="37"/>
      <c r="F69" s="37"/>
      <c r="G69" s="38" t="s">
        <v>40</v>
      </c>
      <c r="H69" s="39"/>
      <c r="I69" s="26"/>
      <c r="J69" s="36" t="s">
        <v>39</v>
      </c>
      <c r="K69" s="37"/>
      <c r="L69" s="37"/>
      <c r="M69" s="37"/>
      <c r="N69" s="38" t="s">
        <v>40</v>
      </c>
      <c r="O69" s="37"/>
      <c r="P69" s="39"/>
      <c r="Q69" s="26"/>
      <c r="R69" s="27"/>
    </row>
    <row r="70" spans="2:18" s="1" customFormat="1" ht="14.45" customHeight="1" x14ac:dyDescent="0.3"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2"/>
    </row>
    <row r="74" spans="2:18" s="1" customFormat="1" ht="6.95" customHeight="1" x14ac:dyDescent="0.3">
      <c r="B74" s="43"/>
      <c r="C74" s="44"/>
      <c r="D74" s="44"/>
      <c r="E74" s="44"/>
      <c r="F74" s="44"/>
      <c r="G74" s="44"/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5"/>
    </row>
    <row r="75" spans="2:18" s="1" customFormat="1" ht="36.950000000000003" customHeight="1" x14ac:dyDescent="0.3">
      <c r="B75" s="25"/>
      <c r="C75" s="153" t="s">
        <v>58</v>
      </c>
      <c r="D75" s="154"/>
      <c r="E75" s="154"/>
      <c r="F75" s="154"/>
      <c r="G75" s="154"/>
      <c r="H75" s="154"/>
      <c r="I75" s="154"/>
      <c r="J75" s="154"/>
      <c r="K75" s="154"/>
      <c r="L75" s="154"/>
      <c r="M75" s="154"/>
      <c r="N75" s="154"/>
      <c r="O75" s="154"/>
      <c r="P75" s="154"/>
      <c r="Q75" s="154"/>
      <c r="R75" s="27"/>
    </row>
    <row r="76" spans="2:18" s="1" customFormat="1" ht="6.95" customHeight="1" x14ac:dyDescent="0.3">
      <c r="B76" s="25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7"/>
    </row>
    <row r="77" spans="2:18" s="1" customFormat="1" ht="30" customHeight="1" x14ac:dyDescent="0.3">
      <c r="B77" s="25"/>
      <c r="C77" s="24" t="s">
        <v>9</v>
      </c>
      <c r="D77" s="26"/>
      <c r="E77" s="26"/>
      <c r="F77" s="188">
        <f>F6</f>
        <v>0</v>
      </c>
      <c r="G77" s="189"/>
      <c r="H77" s="189"/>
      <c r="I77" s="189"/>
      <c r="J77" s="189"/>
      <c r="K77" s="189"/>
      <c r="L77" s="189"/>
      <c r="M77" s="189"/>
      <c r="N77" s="189"/>
      <c r="O77" s="189"/>
      <c r="P77" s="189"/>
      <c r="Q77" s="211"/>
      <c r="R77" s="27"/>
    </row>
    <row r="78" spans="2:18" s="1" customFormat="1" ht="36.950000000000003" customHeight="1" x14ac:dyDescent="0.3">
      <c r="B78" s="25"/>
      <c r="C78" s="46" t="s">
        <v>56</v>
      </c>
      <c r="D78" s="26"/>
      <c r="E78" s="26"/>
      <c r="F78" s="155" t="str">
        <f>F7</f>
        <v>SO 13 - Oprava kanalizace</v>
      </c>
      <c r="G78" s="187"/>
      <c r="H78" s="187"/>
      <c r="I78" s="187"/>
      <c r="J78" s="187"/>
      <c r="K78" s="187"/>
      <c r="L78" s="187"/>
      <c r="M78" s="187"/>
      <c r="N78" s="187"/>
      <c r="O78" s="187"/>
      <c r="P78" s="187"/>
      <c r="Q78" s="26"/>
      <c r="R78" s="27"/>
    </row>
    <row r="79" spans="2:18" s="1" customFormat="1" ht="6.95" customHeight="1" x14ac:dyDescent="0.3">
      <c r="B79" s="25"/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7"/>
    </row>
    <row r="80" spans="2:18" s="1" customFormat="1" ht="18" customHeight="1" x14ac:dyDescent="0.3">
      <c r="B80" s="25"/>
      <c r="C80" s="24" t="s">
        <v>12</v>
      </c>
      <c r="D80" s="26"/>
      <c r="E80" s="26"/>
      <c r="F80" s="22" t="str">
        <f>F9</f>
        <v>Ostrava Hrabůvka</v>
      </c>
      <c r="G80" s="26"/>
      <c r="H80" s="26"/>
      <c r="I80" s="26"/>
      <c r="J80" s="26"/>
      <c r="K80" s="24" t="s">
        <v>14</v>
      </c>
      <c r="L80" s="26"/>
      <c r="M80" s="190" t="str">
        <f>IF(O9="","",O9)</f>
        <v>20.5.2018</v>
      </c>
      <c r="N80" s="190"/>
      <c r="O80" s="190"/>
      <c r="P80" s="190"/>
      <c r="Q80" s="26"/>
      <c r="R80" s="27"/>
    </row>
    <row r="81" spans="2:47" s="1" customFormat="1" ht="6.95" customHeight="1" x14ac:dyDescent="0.3">
      <c r="B81" s="25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7"/>
    </row>
    <row r="82" spans="2:47" s="1" customFormat="1" ht="15" x14ac:dyDescent="0.3">
      <c r="B82" s="25"/>
      <c r="C82" s="24" t="s">
        <v>15</v>
      </c>
      <c r="D82" s="26"/>
      <c r="E82" s="26"/>
      <c r="F82" s="22" t="str">
        <f>E12</f>
        <v>SMO MO Ostrava-Jih, Ostrava Hrabůvka</v>
      </c>
      <c r="G82" s="26"/>
      <c r="H82" s="26"/>
      <c r="I82" s="26"/>
      <c r="J82" s="26"/>
      <c r="K82" s="24" t="s">
        <v>19</v>
      </c>
      <c r="L82" s="26"/>
      <c r="M82" s="160" t="str">
        <f>E18</f>
        <v>Ing.Petr Bělák</v>
      </c>
      <c r="N82" s="160"/>
      <c r="O82" s="160"/>
      <c r="P82" s="160"/>
      <c r="Q82" s="160"/>
      <c r="R82" s="27"/>
    </row>
    <row r="83" spans="2:47" s="1" customFormat="1" ht="14.45" customHeight="1" x14ac:dyDescent="0.3">
      <c r="B83" s="25"/>
      <c r="C83" s="24" t="s">
        <v>18</v>
      </c>
      <c r="D83" s="26"/>
      <c r="E83" s="26"/>
      <c r="F83" s="22" t="str">
        <f>IF(E15="","",E15)</f>
        <v/>
      </c>
      <c r="G83" s="26"/>
      <c r="H83" s="26"/>
      <c r="I83" s="26"/>
      <c r="J83" s="26"/>
      <c r="K83" s="24" t="s">
        <v>21</v>
      </c>
      <c r="L83" s="26"/>
      <c r="M83" s="160" t="str">
        <f>E21</f>
        <v>PRIVAT Projekt Hlučín</v>
      </c>
      <c r="N83" s="160"/>
      <c r="O83" s="160"/>
      <c r="P83" s="160"/>
      <c r="Q83" s="160"/>
      <c r="R83" s="27"/>
    </row>
    <row r="84" spans="2:47" s="1" customFormat="1" ht="10.35" customHeight="1" x14ac:dyDescent="0.3">
      <c r="B84" s="25"/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7"/>
    </row>
    <row r="85" spans="2:47" s="1" customFormat="1" ht="29.25" customHeight="1" x14ac:dyDescent="0.3">
      <c r="B85" s="25"/>
      <c r="C85" s="193" t="s">
        <v>59</v>
      </c>
      <c r="D85" s="194"/>
      <c r="E85" s="194"/>
      <c r="F85" s="194"/>
      <c r="G85" s="194"/>
      <c r="H85" s="193" t="s">
        <v>60</v>
      </c>
      <c r="I85" s="195"/>
      <c r="J85" s="195"/>
      <c r="K85" s="193" t="s">
        <v>61</v>
      </c>
      <c r="L85" s="194"/>
      <c r="M85" s="193" t="s">
        <v>62</v>
      </c>
      <c r="N85" s="194"/>
      <c r="O85" s="194"/>
      <c r="P85" s="194"/>
      <c r="Q85" s="194"/>
      <c r="R85" s="27"/>
    </row>
    <row r="86" spans="2:47" s="1" customFormat="1" ht="10.35" customHeight="1" x14ac:dyDescent="0.3">
      <c r="B86" s="25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7"/>
    </row>
    <row r="87" spans="2:47" s="1" customFormat="1" ht="29.25" customHeight="1" x14ac:dyDescent="0.3">
      <c r="B87" s="25"/>
      <c r="C87" s="63" t="s">
        <v>63</v>
      </c>
      <c r="D87" s="26"/>
      <c r="E87" s="26"/>
      <c r="F87" s="26"/>
      <c r="G87" s="26"/>
      <c r="H87" s="149">
        <f>W116</f>
        <v>0</v>
      </c>
      <c r="I87" s="187"/>
      <c r="J87" s="187"/>
      <c r="K87" s="149">
        <f>X116</f>
        <v>0</v>
      </c>
      <c r="L87" s="187"/>
      <c r="M87" s="149">
        <f>M116</f>
        <v>0</v>
      </c>
      <c r="N87" s="186"/>
      <c r="O87" s="186"/>
      <c r="P87" s="186"/>
      <c r="Q87" s="186"/>
      <c r="R87" s="27"/>
      <c r="AU87" s="14" t="s">
        <v>64</v>
      </c>
    </row>
    <row r="88" spans="2:47" s="2" customFormat="1" ht="24.95" customHeight="1" x14ac:dyDescent="0.3">
      <c r="B88" s="64"/>
      <c r="C88" s="65"/>
      <c r="D88" s="66" t="s">
        <v>65</v>
      </c>
      <c r="E88" s="65"/>
      <c r="F88" s="65"/>
      <c r="G88" s="65"/>
      <c r="H88" s="185">
        <f>W117</f>
        <v>0</v>
      </c>
      <c r="I88" s="196"/>
      <c r="J88" s="196"/>
      <c r="K88" s="185">
        <f>X117</f>
        <v>0</v>
      </c>
      <c r="L88" s="196"/>
      <c r="M88" s="185">
        <f>M117</f>
        <v>0</v>
      </c>
      <c r="N88" s="196"/>
      <c r="O88" s="196"/>
      <c r="P88" s="196"/>
      <c r="Q88" s="196"/>
      <c r="R88" s="67"/>
    </row>
    <row r="89" spans="2:47" s="3" customFormat="1" ht="19.899999999999999" customHeight="1" x14ac:dyDescent="0.3">
      <c r="B89" s="68"/>
      <c r="C89" s="69"/>
      <c r="D89" s="70" t="s">
        <v>185</v>
      </c>
      <c r="E89" s="69"/>
      <c r="F89" s="69"/>
      <c r="G89" s="69"/>
      <c r="H89" s="191">
        <f>W118</f>
        <v>0</v>
      </c>
      <c r="I89" s="192"/>
      <c r="J89" s="192"/>
      <c r="K89" s="191">
        <f>X118</f>
        <v>0</v>
      </c>
      <c r="L89" s="192"/>
      <c r="M89" s="191">
        <f>M118</f>
        <v>0</v>
      </c>
      <c r="N89" s="192"/>
      <c r="O89" s="192"/>
      <c r="P89" s="192"/>
      <c r="Q89" s="192"/>
      <c r="R89" s="71"/>
    </row>
    <row r="90" spans="2:47" s="3" customFormat="1" ht="14.85" customHeight="1" x14ac:dyDescent="0.3">
      <c r="B90" s="68"/>
      <c r="C90" s="69"/>
      <c r="D90" s="70" t="s">
        <v>186</v>
      </c>
      <c r="E90" s="69"/>
      <c r="F90" s="69"/>
      <c r="G90" s="69"/>
      <c r="H90" s="191">
        <f>W123</f>
        <v>0</v>
      </c>
      <c r="I90" s="192"/>
      <c r="J90" s="192"/>
      <c r="K90" s="191">
        <f>X123</f>
        <v>0</v>
      </c>
      <c r="L90" s="192"/>
      <c r="M90" s="191">
        <f>M123</f>
        <v>0</v>
      </c>
      <c r="N90" s="192"/>
      <c r="O90" s="192"/>
      <c r="P90" s="192"/>
      <c r="Q90" s="192"/>
      <c r="R90" s="71"/>
    </row>
    <row r="91" spans="2:47" s="3" customFormat="1" ht="19.899999999999999" customHeight="1" x14ac:dyDescent="0.3">
      <c r="B91" s="68"/>
      <c r="C91" s="69"/>
      <c r="D91" s="70" t="s">
        <v>66</v>
      </c>
      <c r="E91" s="69"/>
      <c r="F91" s="69"/>
      <c r="G91" s="69"/>
      <c r="H91" s="191">
        <f>W218</f>
        <v>0</v>
      </c>
      <c r="I91" s="192"/>
      <c r="J91" s="192"/>
      <c r="K91" s="191">
        <f>X218</f>
        <v>0</v>
      </c>
      <c r="L91" s="192"/>
      <c r="M91" s="191">
        <f>M218</f>
        <v>0</v>
      </c>
      <c r="N91" s="192"/>
      <c r="O91" s="192"/>
      <c r="P91" s="192"/>
      <c r="Q91" s="192"/>
      <c r="R91" s="71"/>
    </row>
    <row r="92" spans="2:47" s="3" customFormat="1" ht="14.85" customHeight="1" x14ac:dyDescent="0.3">
      <c r="B92" s="68"/>
      <c r="C92" s="69"/>
      <c r="D92" s="70" t="s">
        <v>67</v>
      </c>
      <c r="E92" s="69"/>
      <c r="F92" s="69"/>
      <c r="G92" s="69"/>
      <c r="H92" s="191">
        <f>W233</f>
        <v>0</v>
      </c>
      <c r="I92" s="192"/>
      <c r="J92" s="192"/>
      <c r="K92" s="191">
        <f>X233</f>
        <v>0</v>
      </c>
      <c r="L92" s="192"/>
      <c r="M92" s="191">
        <f>M233</f>
        <v>0</v>
      </c>
      <c r="N92" s="192"/>
      <c r="O92" s="192"/>
      <c r="P92" s="192"/>
      <c r="Q92" s="192"/>
      <c r="R92" s="71"/>
    </row>
    <row r="93" spans="2:47" s="3" customFormat="1" ht="21.75" customHeight="1" x14ac:dyDescent="0.3">
      <c r="B93" s="68"/>
      <c r="C93" s="69"/>
      <c r="D93" s="70" t="s">
        <v>187</v>
      </c>
      <c r="E93" s="69"/>
      <c r="F93" s="69"/>
      <c r="G93" s="69"/>
      <c r="H93" s="191">
        <f>W246</f>
        <v>0</v>
      </c>
      <c r="I93" s="192"/>
      <c r="J93" s="192"/>
      <c r="K93" s="191">
        <f>X246</f>
        <v>0</v>
      </c>
      <c r="L93" s="192"/>
      <c r="M93" s="191">
        <f>M246</f>
        <v>0</v>
      </c>
      <c r="N93" s="192"/>
      <c r="O93" s="192"/>
      <c r="P93" s="192"/>
      <c r="Q93" s="192"/>
      <c r="R93" s="71"/>
    </row>
    <row r="94" spans="2:47" s="3" customFormat="1" ht="19.899999999999999" customHeight="1" x14ac:dyDescent="0.3">
      <c r="B94" s="68"/>
      <c r="C94" s="69"/>
      <c r="D94" s="70" t="s">
        <v>360</v>
      </c>
      <c r="E94" s="69"/>
      <c r="F94" s="69"/>
      <c r="G94" s="69"/>
      <c r="H94" s="191">
        <f>W258</f>
        <v>0</v>
      </c>
      <c r="I94" s="192"/>
      <c r="J94" s="192"/>
      <c r="K94" s="191">
        <f>X258</f>
        <v>0</v>
      </c>
      <c r="L94" s="192"/>
      <c r="M94" s="191">
        <f>M258</f>
        <v>0</v>
      </c>
      <c r="N94" s="192"/>
      <c r="O94" s="192"/>
      <c r="P94" s="192"/>
      <c r="Q94" s="192"/>
      <c r="R94" s="71"/>
    </row>
    <row r="95" spans="2:47" s="3" customFormat="1" ht="19.899999999999999" customHeight="1" x14ac:dyDescent="0.3">
      <c r="B95" s="68"/>
      <c r="C95" s="69"/>
      <c r="D95" s="70" t="s">
        <v>188</v>
      </c>
      <c r="E95" s="69"/>
      <c r="F95" s="69"/>
      <c r="G95" s="69"/>
      <c r="H95" s="191">
        <f>W267</f>
        <v>0</v>
      </c>
      <c r="I95" s="192"/>
      <c r="J95" s="192"/>
      <c r="K95" s="191">
        <f>X267</f>
        <v>0</v>
      </c>
      <c r="L95" s="192"/>
      <c r="M95" s="191">
        <f>M267</f>
        <v>0</v>
      </c>
      <c r="N95" s="192"/>
      <c r="O95" s="192"/>
      <c r="P95" s="192"/>
      <c r="Q95" s="192"/>
      <c r="R95" s="71"/>
    </row>
    <row r="96" spans="2:47" s="3" customFormat="1" ht="19.899999999999999" customHeight="1" x14ac:dyDescent="0.3">
      <c r="B96" s="68"/>
      <c r="C96" s="69"/>
      <c r="D96" s="70" t="s">
        <v>68</v>
      </c>
      <c r="E96" s="69"/>
      <c r="F96" s="69"/>
      <c r="G96" s="69"/>
      <c r="H96" s="191">
        <f>W272</f>
        <v>0</v>
      </c>
      <c r="I96" s="192"/>
      <c r="J96" s="192"/>
      <c r="K96" s="191">
        <f>X272</f>
        <v>0</v>
      </c>
      <c r="L96" s="192"/>
      <c r="M96" s="191">
        <f>M272</f>
        <v>0</v>
      </c>
      <c r="N96" s="192"/>
      <c r="O96" s="192"/>
      <c r="P96" s="192"/>
      <c r="Q96" s="192"/>
      <c r="R96" s="71"/>
    </row>
    <row r="97" spans="2:18" s="1" customFormat="1" ht="21.75" customHeight="1" x14ac:dyDescent="0.3">
      <c r="B97" s="25"/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7"/>
    </row>
    <row r="98" spans="2:18" s="1" customFormat="1" x14ac:dyDescent="0.3">
      <c r="B98" s="25"/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7"/>
    </row>
    <row r="99" spans="2:18" s="1" customFormat="1" ht="29.25" customHeight="1" x14ac:dyDescent="0.3">
      <c r="B99" s="25"/>
      <c r="C99" s="53" t="s">
        <v>48</v>
      </c>
      <c r="D99" s="54"/>
      <c r="E99" s="54"/>
      <c r="F99" s="54"/>
      <c r="G99" s="54"/>
      <c r="H99" s="54"/>
      <c r="I99" s="54"/>
      <c r="J99" s="54"/>
      <c r="K99" s="54"/>
      <c r="L99" s="150">
        <f>M87</f>
        <v>0</v>
      </c>
      <c r="M99" s="150"/>
      <c r="N99" s="150"/>
      <c r="O99" s="150"/>
      <c r="P99" s="150"/>
      <c r="Q99" s="150"/>
      <c r="R99" s="27"/>
    </row>
    <row r="100" spans="2:18" s="1" customFormat="1" ht="6.95" customHeight="1" x14ac:dyDescent="0.3"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2"/>
    </row>
    <row r="104" spans="2:18" s="1" customFormat="1" ht="6.95" customHeight="1" x14ac:dyDescent="0.3"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44"/>
      <c r="R104" s="45"/>
    </row>
    <row r="105" spans="2:18" s="1" customFormat="1" ht="36.950000000000003" customHeight="1" x14ac:dyDescent="0.3">
      <c r="B105" s="25"/>
      <c r="C105" s="153" t="s">
        <v>69</v>
      </c>
      <c r="D105" s="187"/>
      <c r="E105" s="187"/>
      <c r="F105" s="187"/>
      <c r="G105" s="187"/>
      <c r="H105" s="187"/>
      <c r="I105" s="187"/>
      <c r="J105" s="187"/>
      <c r="K105" s="187"/>
      <c r="L105" s="187"/>
      <c r="M105" s="187"/>
      <c r="N105" s="187"/>
      <c r="O105" s="187"/>
      <c r="P105" s="187"/>
      <c r="Q105" s="187"/>
      <c r="R105" s="27"/>
    </row>
    <row r="106" spans="2:18" s="1" customFormat="1" ht="6.95" customHeight="1" x14ac:dyDescent="0.3">
      <c r="B106" s="25"/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7"/>
    </row>
    <row r="107" spans="2:18" s="1" customFormat="1" ht="30" customHeight="1" x14ac:dyDescent="0.3">
      <c r="B107" s="25"/>
      <c r="C107" s="24" t="s">
        <v>9</v>
      </c>
      <c r="D107" s="26"/>
      <c r="E107" s="26"/>
      <c r="F107" s="188">
        <f>F6</f>
        <v>0</v>
      </c>
      <c r="G107" s="189"/>
      <c r="H107" s="189"/>
      <c r="I107" s="189"/>
      <c r="J107" s="189"/>
      <c r="K107" s="189"/>
      <c r="L107" s="189"/>
      <c r="M107" s="189"/>
      <c r="N107" s="189"/>
      <c r="O107" s="189"/>
      <c r="P107" s="189"/>
      <c r="Q107" s="26"/>
      <c r="R107" s="27"/>
    </row>
    <row r="108" spans="2:18" s="1" customFormat="1" ht="36.950000000000003" customHeight="1" x14ac:dyDescent="0.3">
      <c r="B108" s="25"/>
      <c r="C108" s="46" t="s">
        <v>56</v>
      </c>
      <c r="D108" s="26"/>
      <c r="E108" s="26"/>
      <c r="F108" s="155" t="str">
        <f>F7</f>
        <v>SO 13 - Oprava kanalizace</v>
      </c>
      <c r="G108" s="187"/>
      <c r="H108" s="187"/>
      <c r="I108" s="187"/>
      <c r="J108" s="187"/>
      <c r="K108" s="187"/>
      <c r="L108" s="187"/>
      <c r="M108" s="187"/>
      <c r="N108" s="187"/>
      <c r="O108" s="187"/>
      <c r="P108" s="187"/>
      <c r="Q108" s="211"/>
      <c r="R108" s="27"/>
    </row>
    <row r="109" spans="2:18" s="1" customFormat="1" ht="6.95" customHeight="1" x14ac:dyDescent="0.3">
      <c r="B109" s="25"/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7"/>
    </row>
    <row r="110" spans="2:18" s="1" customFormat="1" ht="18" customHeight="1" x14ac:dyDescent="0.3">
      <c r="B110" s="25"/>
      <c r="C110" s="24" t="s">
        <v>12</v>
      </c>
      <c r="D110" s="26"/>
      <c r="E110" s="26"/>
      <c r="F110" s="22" t="str">
        <f>F9</f>
        <v>Ostrava Hrabůvka</v>
      </c>
      <c r="G110" s="26"/>
      <c r="H110" s="26"/>
      <c r="I110" s="26"/>
      <c r="J110" s="26"/>
      <c r="K110" s="24" t="s">
        <v>14</v>
      </c>
      <c r="L110" s="26"/>
      <c r="M110" s="190" t="str">
        <f>IF(O9="","",O9)</f>
        <v>20.5.2018</v>
      </c>
      <c r="N110" s="190"/>
      <c r="O110" s="190"/>
      <c r="P110" s="190"/>
      <c r="Q110" s="26"/>
      <c r="R110" s="27"/>
    </row>
    <row r="111" spans="2:18" s="1" customFormat="1" ht="6.95" customHeight="1" x14ac:dyDescent="0.3">
      <c r="B111" s="25"/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P111" s="26"/>
      <c r="Q111" s="26"/>
      <c r="R111" s="27"/>
    </row>
    <row r="112" spans="2:18" s="1" customFormat="1" ht="15" x14ac:dyDescent="0.3">
      <c r="B112" s="25"/>
      <c r="C112" s="24" t="s">
        <v>15</v>
      </c>
      <c r="D112" s="26"/>
      <c r="E112" s="26"/>
      <c r="F112" s="22" t="str">
        <f>E12</f>
        <v>SMO MO Ostrava-Jih, Ostrava Hrabůvka</v>
      </c>
      <c r="G112" s="26"/>
      <c r="H112" s="26"/>
      <c r="I112" s="26"/>
      <c r="J112" s="26"/>
      <c r="K112" s="24" t="s">
        <v>19</v>
      </c>
      <c r="L112" s="26"/>
      <c r="M112" s="160" t="str">
        <f>E18</f>
        <v>Ing.Petr Bělák</v>
      </c>
      <c r="N112" s="160"/>
      <c r="O112" s="160"/>
      <c r="P112" s="160"/>
      <c r="Q112" s="160"/>
      <c r="R112" s="27"/>
    </row>
    <row r="113" spans="2:65" s="1" customFormat="1" ht="14.45" customHeight="1" x14ac:dyDescent="0.3">
      <c r="B113" s="25"/>
      <c r="C113" s="24" t="s">
        <v>18</v>
      </c>
      <c r="D113" s="26"/>
      <c r="E113" s="26"/>
      <c r="F113" s="22" t="str">
        <f>IF(E15="","",E15)</f>
        <v/>
      </c>
      <c r="G113" s="26"/>
      <c r="H113" s="26"/>
      <c r="I113" s="26"/>
      <c r="J113" s="26"/>
      <c r="K113" s="24" t="s">
        <v>21</v>
      </c>
      <c r="L113" s="26"/>
      <c r="M113" s="160" t="str">
        <f>E21</f>
        <v>PRIVAT Projekt Hlučín</v>
      </c>
      <c r="N113" s="160"/>
      <c r="O113" s="160"/>
      <c r="P113" s="160"/>
      <c r="Q113" s="160"/>
      <c r="R113" s="27"/>
    </row>
    <row r="114" spans="2:65" s="1" customFormat="1" ht="10.35" customHeight="1" x14ac:dyDescent="0.3">
      <c r="B114" s="25"/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  <c r="R114" s="27"/>
    </row>
    <row r="115" spans="2:65" s="4" customFormat="1" ht="29.25" customHeight="1" x14ac:dyDescent="0.3">
      <c r="B115" s="74"/>
      <c r="C115" s="75" t="s">
        <v>70</v>
      </c>
      <c r="D115" s="76" t="s">
        <v>71</v>
      </c>
      <c r="E115" s="76" t="s">
        <v>43</v>
      </c>
      <c r="F115" s="180" t="s">
        <v>72</v>
      </c>
      <c r="G115" s="180"/>
      <c r="H115" s="180"/>
      <c r="I115" s="180"/>
      <c r="J115" s="76" t="s">
        <v>73</v>
      </c>
      <c r="K115" s="76" t="s">
        <v>74</v>
      </c>
      <c r="L115" s="76" t="s">
        <v>75</v>
      </c>
      <c r="M115" s="180" t="s">
        <v>76</v>
      </c>
      <c r="N115" s="180"/>
      <c r="O115" s="180"/>
      <c r="P115" s="180" t="s">
        <v>62</v>
      </c>
      <c r="Q115" s="181"/>
      <c r="R115" s="77"/>
      <c r="T115" s="48" t="s">
        <v>77</v>
      </c>
      <c r="U115" s="49" t="s">
        <v>27</v>
      </c>
      <c r="V115" s="49" t="s">
        <v>78</v>
      </c>
      <c r="W115" s="49" t="s">
        <v>79</v>
      </c>
      <c r="X115" s="49" t="s">
        <v>80</v>
      </c>
      <c r="Y115" s="49" t="s">
        <v>81</v>
      </c>
      <c r="Z115" s="49" t="s">
        <v>82</v>
      </c>
      <c r="AA115" s="49" t="s">
        <v>83</v>
      </c>
      <c r="AB115" s="49" t="s">
        <v>84</v>
      </c>
      <c r="AC115" s="49" t="s">
        <v>85</v>
      </c>
      <c r="AD115" s="50" t="s">
        <v>86</v>
      </c>
    </row>
    <row r="116" spans="2:65" s="1" customFormat="1" ht="29.25" customHeight="1" x14ac:dyDescent="0.35">
      <c r="B116" s="25"/>
      <c r="C116" s="52" t="s">
        <v>57</v>
      </c>
      <c r="D116" s="26"/>
      <c r="E116" s="26"/>
      <c r="F116" s="26"/>
      <c r="G116" s="26"/>
      <c r="H116" s="26"/>
      <c r="I116" s="26"/>
      <c r="J116" s="26"/>
      <c r="K116" s="26"/>
      <c r="L116" s="26"/>
      <c r="M116" s="182">
        <f>BK116</f>
        <v>0</v>
      </c>
      <c r="N116" s="183"/>
      <c r="O116" s="183"/>
      <c r="P116" s="183"/>
      <c r="Q116" s="183"/>
      <c r="R116" s="27"/>
      <c r="T116" s="51"/>
      <c r="U116" s="32"/>
      <c r="V116" s="32"/>
      <c r="W116" s="78">
        <f>W117</f>
        <v>0</v>
      </c>
      <c r="X116" s="78">
        <f>X117</f>
        <v>0</v>
      </c>
      <c r="Y116" s="32"/>
      <c r="Z116" s="79">
        <f>Z117</f>
        <v>621.94760499999995</v>
      </c>
      <c r="AA116" s="32"/>
      <c r="AB116" s="79">
        <f>AB117</f>
        <v>414.17103030000004</v>
      </c>
      <c r="AC116" s="32"/>
      <c r="AD116" s="80">
        <f>AD117</f>
        <v>3.9548999999999994</v>
      </c>
      <c r="AT116" s="14" t="s">
        <v>44</v>
      </c>
      <c r="AU116" s="14" t="s">
        <v>64</v>
      </c>
      <c r="BK116" s="81">
        <f>BK117</f>
        <v>0</v>
      </c>
    </row>
    <row r="117" spans="2:65" s="5" customFormat="1" ht="37.35" customHeight="1" x14ac:dyDescent="0.35">
      <c r="B117" s="82"/>
      <c r="C117" s="83"/>
      <c r="D117" s="84" t="s">
        <v>65</v>
      </c>
      <c r="E117" s="84"/>
      <c r="F117" s="84"/>
      <c r="G117" s="84"/>
      <c r="H117" s="84"/>
      <c r="I117" s="84"/>
      <c r="J117" s="84"/>
      <c r="K117" s="84"/>
      <c r="L117" s="84"/>
      <c r="M117" s="184">
        <f>BK117</f>
        <v>0</v>
      </c>
      <c r="N117" s="185"/>
      <c r="O117" s="185"/>
      <c r="P117" s="185"/>
      <c r="Q117" s="185"/>
      <c r="R117" s="85"/>
      <c r="T117" s="86"/>
      <c r="U117" s="83"/>
      <c r="V117" s="83"/>
      <c r="W117" s="87">
        <f>W118+W218+W258+W267+W272</f>
        <v>0</v>
      </c>
      <c r="X117" s="87">
        <f>X118+X218+X258+X267+X272</f>
        <v>0</v>
      </c>
      <c r="Y117" s="83"/>
      <c r="Z117" s="88">
        <f>Z118+Z218+Z258+Z267+Z272</f>
        <v>621.94760499999995</v>
      </c>
      <c r="AA117" s="83"/>
      <c r="AB117" s="88">
        <f>AB118+AB218+AB258+AB267+AB272</f>
        <v>414.17103030000004</v>
      </c>
      <c r="AC117" s="83"/>
      <c r="AD117" s="89">
        <f>AD118+AD218+AD258+AD267+AD272</f>
        <v>3.9548999999999994</v>
      </c>
      <c r="AR117" s="90" t="s">
        <v>46</v>
      </c>
      <c r="AT117" s="91" t="s">
        <v>44</v>
      </c>
      <c r="AU117" s="91" t="s">
        <v>45</v>
      </c>
      <c r="AY117" s="90" t="s">
        <v>87</v>
      </c>
      <c r="BK117" s="92">
        <f>BK118+BK218+BK258+BK267+BK272</f>
        <v>0</v>
      </c>
    </row>
    <row r="118" spans="2:65" s="5" customFormat="1" ht="19.899999999999999" customHeight="1" x14ac:dyDescent="0.3">
      <c r="B118" s="82"/>
      <c r="C118" s="83"/>
      <c r="D118" s="93" t="s">
        <v>185</v>
      </c>
      <c r="E118" s="93"/>
      <c r="F118" s="93"/>
      <c r="G118" s="93"/>
      <c r="H118" s="93"/>
      <c r="I118" s="93"/>
      <c r="J118" s="93"/>
      <c r="K118" s="93"/>
      <c r="L118" s="93"/>
      <c r="M118" s="163">
        <f>BK118</f>
        <v>0</v>
      </c>
      <c r="N118" s="164"/>
      <c r="O118" s="164"/>
      <c r="P118" s="164"/>
      <c r="Q118" s="164"/>
      <c r="R118" s="85"/>
      <c r="T118" s="86"/>
      <c r="U118" s="83"/>
      <c r="V118" s="83"/>
      <c r="W118" s="87">
        <f>W119+SUM(W120:W123)</f>
        <v>0</v>
      </c>
      <c r="X118" s="87">
        <f>X119+SUM(X120:X123)</f>
        <v>0</v>
      </c>
      <c r="Y118" s="83"/>
      <c r="Z118" s="88">
        <f>Z119+SUM(Z120:Z123)</f>
        <v>448.577065</v>
      </c>
      <c r="AA118" s="83"/>
      <c r="AB118" s="88">
        <f>AB119+SUM(AB120:AB123)</f>
        <v>413.55</v>
      </c>
      <c r="AC118" s="83"/>
      <c r="AD118" s="89">
        <f>AD119+SUM(AD120:AD123)</f>
        <v>0</v>
      </c>
      <c r="AR118" s="90" t="s">
        <v>46</v>
      </c>
      <c r="AT118" s="91" t="s">
        <v>44</v>
      </c>
      <c r="AU118" s="91" t="s">
        <v>46</v>
      </c>
      <c r="AY118" s="90" t="s">
        <v>87</v>
      </c>
      <c r="BK118" s="92">
        <f>BK119+SUM(BK120:BK123)</f>
        <v>0</v>
      </c>
    </row>
    <row r="119" spans="2:65" s="1" customFormat="1" ht="20.100000000000001" customHeight="1" x14ac:dyDescent="0.3">
      <c r="B119" s="72"/>
      <c r="C119" s="94" t="s">
        <v>46</v>
      </c>
      <c r="D119" s="94" t="s">
        <v>88</v>
      </c>
      <c r="E119" s="95" t="s">
        <v>89</v>
      </c>
      <c r="F119" s="168" t="s">
        <v>90</v>
      </c>
      <c r="G119" s="168"/>
      <c r="H119" s="168"/>
      <c r="I119" s="168"/>
      <c r="J119" s="148" t="s">
        <v>178</v>
      </c>
      <c r="K119" s="97">
        <v>1</v>
      </c>
      <c r="L119" s="98">
        <v>0</v>
      </c>
      <c r="M119" s="169"/>
      <c r="N119" s="169"/>
      <c r="O119" s="169"/>
      <c r="P119" s="169">
        <f>ROUND(V119*K119,2)</f>
        <v>0</v>
      </c>
      <c r="Q119" s="169"/>
      <c r="R119" s="73"/>
      <c r="T119" s="99" t="s">
        <v>1</v>
      </c>
      <c r="U119" s="30" t="s">
        <v>28</v>
      </c>
      <c r="V119" s="59">
        <f>L119+M119</f>
        <v>0</v>
      </c>
      <c r="W119" s="59">
        <f>ROUND(L119*K119,2)</f>
        <v>0</v>
      </c>
      <c r="X119" s="59">
        <f>ROUND(M119*K119,2)</f>
        <v>0</v>
      </c>
      <c r="Y119" s="100">
        <v>0</v>
      </c>
      <c r="Z119" s="100">
        <f>Y119*K119</f>
        <v>0</v>
      </c>
      <c r="AA119" s="100">
        <v>0</v>
      </c>
      <c r="AB119" s="100">
        <f>AA119*K119</f>
        <v>0</v>
      </c>
      <c r="AC119" s="100">
        <v>0</v>
      </c>
      <c r="AD119" s="101">
        <f>AC119*K119</f>
        <v>0</v>
      </c>
      <c r="AR119" s="14" t="s">
        <v>91</v>
      </c>
      <c r="AT119" s="14" t="s">
        <v>88</v>
      </c>
      <c r="AU119" s="14" t="s">
        <v>54</v>
      </c>
      <c r="AY119" s="14" t="s">
        <v>87</v>
      </c>
      <c r="BE119" s="102">
        <f>IF(U119="základní",P119,0)</f>
        <v>0</v>
      </c>
      <c r="BF119" s="102">
        <f>IF(U119="snížená",P119,0)</f>
        <v>0</v>
      </c>
      <c r="BG119" s="102">
        <f>IF(U119="zákl. přenesená",P119,0)</f>
        <v>0</v>
      </c>
      <c r="BH119" s="102">
        <f>IF(U119="sníž. přenesená",P119,0)</f>
        <v>0</v>
      </c>
      <c r="BI119" s="102">
        <f>IF(U119="nulová",P119,0)</f>
        <v>0</v>
      </c>
      <c r="BJ119" s="14" t="s">
        <v>46</v>
      </c>
      <c r="BK119" s="102">
        <f>ROUND(V119*K119,2)</f>
        <v>0</v>
      </c>
      <c r="BL119" s="14" t="s">
        <v>91</v>
      </c>
      <c r="BM119" s="14" t="s">
        <v>189</v>
      </c>
    </row>
    <row r="120" spans="2:65" s="1" customFormat="1" ht="20.100000000000001" customHeight="1" x14ac:dyDescent="0.3">
      <c r="B120" s="72"/>
      <c r="C120" s="94" t="s">
        <v>54</v>
      </c>
      <c r="D120" s="94" t="s">
        <v>88</v>
      </c>
      <c r="E120" s="95" t="s">
        <v>92</v>
      </c>
      <c r="F120" s="168" t="s">
        <v>93</v>
      </c>
      <c r="G120" s="168"/>
      <c r="H120" s="168"/>
      <c r="I120" s="168"/>
      <c r="J120" s="148" t="s">
        <v>178</v>
      </c>
      <c r="K120" s="97">
        <v>1</v>
      </c>
      <c r="L120" s="98">
        <v>0</v>
      </c>
      <c r="M120" s="169"/>
      <c r="N120" s="169"/>
      <c r="O120" s="169"/>
      <c r="P120" s="169">
        <f>ROUND(V120*K120,2)</f>
        <v>0</v>
      </c>
      <c r="Q120" s="169"/>
      <c r="R120" s="73"/>
      <c r="T120" s="99" t="s">
        <v>1</v>
      </c>
      <c r="U120" s="30" t="s">
        <v>28</v>
      </c>
      <c r="V120" s="59">
        <f>L120+M120</f>
        <v>0</v>
      </c>
      <c r="W120" s="59">
        <f>ROUND(L120*K120,2)</f>
        <v>0</v>
      </c>
      <c r="X120" s="59">
        <f>ROUND(M120*K120,2)</f>
        <v>0</v>
      </c>
      <c r="Y120" s="100">
        <v>0</v>
      </c>
      <c r="Z120" s="100">
        <f>Y120*K120</f>
        <v>0</v>
      </c>
      <c r="AA120" s="100">
        <v>0</v>
      </c>
      <c r="AB120" s="100">
        <f>AA120*K120</f>
        <v>0</v>
      </c>
      <c r="AC120" s="100">
        <v>0</v>
      </c>
      <c r="AD120" s="101">
        <f>AC120*K120</f>
        <v>0</v>
      </c>
      <c r="AR120" s="14" t="s">
        <v>91</v>
      </c>
      <c r="AT120" s="14" t="s">
        <v>88</v>
      </c>
      <c r="AU120" s="14" t="s">
        <v>54</v>
      </c>
      <c r="AY120" s="14" t="s">
        <v>87</v>
      </c>
      <c r="BE120" s="102">
        <f>IF(U120="základní",P120,0)</f>
        <v>0</v>
      </c>
      <c r="BF120" s="102">
        <f>IF(U120="snížená",P120,0)</f>
        <v>0</v>
      </c>
      <c r="BG120" s="102">
        <f>IF(U120="zákl. přenesená",P120,0)</f>
        <v>0</v>
      </c>
      <c r="BH120" s="102">
        <f>IF(U120="sníž. přenesená",P120,0)</f>
        <v>0</v>
      </c>
      <c r="BI120" s="102">
        <f>IF(U120="nulová",P120,0)</f>
        <v>0</v>
      </c>
      <c r="BJ120" s="14" t="s">
        <v>46</v>
      </c>
      <c r="BK120" s="102">
        <f>ROUND(V120*K120,2)</f>
        <v>0</v>
      </c>
      <c r="BL120" s="14" t="s">
        <v>91</v>
      </c>
      <c r="BM120" s="14" t="s">
        <v>190</v>
      </c>
    </row>
    <row r="121" spans="2:65" s="1" customFormat="1" ht="20.100000000000001" customHeight="1" x14ac:dyDescent="0.3">
      <c r="B121" s="72"/>
      <c r="C121" s="94" t="s">
        <v>94</v>
      </c>
      <c r="D121" s="94" t="s">
        <v>88</v>
      </c>
      <c r="E121" s="95" t="s">
        <v>95</v>
      </c>
      <c r="F121" s="177" t="s">
        <v>355</v>
      </c>
      <c r="G121" s="168"/>
      <c r="H121" s="168"/>
      <c r="I121" s="168"/>
      <c r="J121" s="148" t="s">
        <v>178</v>
      </c>
      <c r="K121" s="97">
        <v>1</v>
      </c>
      <c r="L121" s="98">
        <v>0</v>
      </c>
      <c r="M121" s="169"/>
      <c r="N121" s="169"/>
      <c r="O121" s="169"/>
      <c r="P121" s="169">
        <f>ROUND(V121*K121,2)</f>
        <v>0</v>
      </c>
      <c r="Q121" s="169"/>
      <c r="R121" s="73"/>
      <c r="T121" s="99" t="s">
        <v>1</v>
      </c>
      <c r="U121" s="30" t="s">
        <v>28</v>
      </c>
      <c r="V121" s="59">
        <f>L121+M121</f>
        <v>0</v>
      </c>
      <c r="W121" s="59">
        <f>ROUND(L121*K121,2)</f>
        <v>0</v>
      </c>
      <c r="X121" s="59">
        <f>ROUND(M121*K121,2)</f>
        <v>0</v>
      </c>
      <c r="Y121" s="100">
        <v>0</v>
      </c>
      <c r="Z121" s="100">
        <f>Y121*K121</f>
        <v>0</v>
      </c>
      <c r="AA121" s="100">
        <v>0</v>
      </c>
      <c r="AB121" s="100">
        <f>AA121*K121</f>
        <v>0</v>
      </c>
      <c r="AC121" s="100">
        <v>0</v>
      </c>
      <c r="AD121" s="101">
        <f>AC121*K121</f>
        <v>0</v>
      </c>
      <c r="AR121" s="14" t="s">
        <v>91</v>
      </c>
      <c r="AT121" s="14" t="s">
        <v>88</v>
      </c>
      <c r="AU121" s="14" t="s">
        <v>54</v>
      </c>
      <c r="AY121" s="14" t="s">
        <v>87</v>
      </c>
      <c r="BE121" s="102">
        <f>IF(U121="základní",P121,0)</f>
        <v>0</v>
      </c>
      <c r="BF121" s="102">
        <f>IF(U121="snížená",P121,0)</f>
        <v>0</v>
      </c>
      <c r="BG121" s="102">
        <f>IF(U121="zákl. přenesená",P121,0)</f>
        <v>0</v>
      </c>
      <c r="BH121" s="102">
        <f>IF(U121="sníž. přenesená",P121,0)</f>
        <v>0</v>
      </c>
      <c r="BI121" s="102">
        <f>IF(U121="nulová",P121,0)</f>
        <v>0</v>
      </c>
      <c r="BJ121" s="14" t="s">
        <v>46</v>
      </c>
      <c r="BK121" s="102">
        <f>ROUND(V121*K121,2)</f>
        <v>0</v>
      </c>
      <c r="BL121" s="14" t="s">
        <v>91</v>
      </c>
      <c r="BM121" s="14" t="s">
        <v>191</v>
      </c>
    </row>
    <row r="122" spans="2:65" s="1" customFormat="1" ht="20.100000000000001" customHeight="1" x14ac:dyDescent="0.3">
      <c r="B122" s="72"/>
      <c r="C122" s="94" t="s">
        <v>91</v>
      </c>
      <c r="D122" s="94" t="s">
        <v>88</v>
      </c>
      <c r="E122" s="95" t="s">
        <v>96</v>
      </c>
      <c r="F122" s="168" t="s">
        <v>97</v>
      </c>
      <c r="G122" s="168"/>
      <c r="H122" s="168"/>
      <c r="I122" s="168"/>
      <c r="J122" s="148" t="s">
        <v>178</v>
      </c>
      <c r="K122" s="97">
        <v>1</v>
      </c>
      <c r="L122" s="98">
        <v>0</v>
      </c>
      <c r="M122" s="169"/>
      <c r="N122" s="169"/>
      <c r="O122" s="169"/>
      <c r="P122" s="169">
        <f>ROUND(V122*K122,2)</f>
        <v>0</v>
      </c>
      <c r="Q122" s="169"/>
      <c r="R122" s="73"/>
      <c r="T122" s="99" t="s">
        <v>1</v>
      </c>
      <c r="U122" s="30" t="s">
        <v>28</v>
      </c>
      <c r="V122" s="59">
        <f>L122+M122</f>
        <v>0</v>
      </c>
      <c r="W122" s="59">
        <f>ROUND(L122*K122,2)</f>
        <v>0</v>
      </c>
      <c r="X122" s="59">
        <f>ROUND(M122*K122,2)</f>
        <v>0</v>
      </c>
      <c r="Y122" s="100">
        <v>0</v>
      </c>
      <c r="Z122" s="100">
        <f>Y122*K122</f>
        <v>0</v>
      </c>
      <c r="AA122" s="100">
        <v>0</v>
      </c>
      <c r="AB122" s="100">
        <f>AA122*K122</f>
        <v>0</v>
      </c>
      <c r="AC122" s="100">
        <v>0</v>
      </c>
      <c r="AD122" s="101">
        <f>AC122*K122</f>
        <v>0</v>
      </c>
      <c r="AR122" s="14" t="s">
        <v>91</v>
      </c>
      <c r="AT122" s="14" t="s">
        <v>88</v>
      </c>
      <c r="AU122" s="14" t="s">
        <v>54</v>
      </c>
      <c r="AY122" s="14" t="s">
        <v>87</v>
      </c>
      <c r="BE122" s="102">
        <f>IF(U122="základní",P122,0)</f>
        <v>0</v>
      </c>
      <c r="BF122" s="102">
        <f>IF(U122="snížená",P122,0)</f>
        <v>0</v>
      </c>
      <c r="BG122" s="102">
        <f>IF(U122="zákl. přenesená",P122,0)</f>
        <v>0</v>
      </c>
      <c r="BH122" s="102">
        <f>IF(U122="sníž. přenesená",P122,0)</f>
        <v>0</v>
      </c>
      <c r="BI122" s="102">
        <f>IF(U122="nulová",P122,0)</f>
        <v>0</v>
      </c>
      <c r="BJ122" s="14" t="s">
        <v>46</v>
      </c>
      <c r="BK122" s="102">
        <f>ROUND(V122*K122,2)</f>
        <v>0</v>
      </c>
      <c r="BL122" s="14" t="s">
        <v>91</v>
      </c>
      <c r="BM122" s="14" t="s">
        <v>192</v>
      </c>
    </row>
    <row r="123" spans="2:65" s="5" customFormat="1" ht="22.35" customHeight="1" x14ac:dyDescent="0.3">
      <c r="B123" s="82"/>
      <c r="C123" s="83"/>
      <c r="D123" s="93" t="s">
        <v>186</v>
      </c>
      <c r="E123" s="93"/>
      <c r="F123" s="93"/>
      <c r="G123" s="93"/>
      <c r="H123" s="93"/>
      <c r="I123" s="93"/>
      <c r="J123" s="93"/>
      <c r="K123" s="93"/>
      <c r="L123" s="93"/>
      <c r="M123" s="165">
        <f>BK123</f>
        <v>0</v>
      </c>
      <c r="N123" s="166"/>
      <c r="O123" s="166"/>
      <c r="P123" s="166"/>
      <c r="Q123" s="166"/>
      <c r="R123" s="85"/>
      <c r="T123" s="86"/>
      <c r="U123" s="83"/>
      <c r="V123" s="83"/>
      <c r="W123" s="87">
        <f>SUM(W124:W217)</f>
        <v>0</v>
      </c>
      <c r="X123" s="87">
        <f>SUM(X124:X217)</f>
        <v>0</v>
      </c>
      <c r="Y123" s="83"/>
      <c r="Z123" s="88">
        <f>SUM(Z124:Z217)</f>
        <v>448.577065</v>
      </c>
      <c r="AA123" s="83"/>
      <c r="AB123" s="88">
        <f>SUM(AB124:AB217)</f>
        <v>413.55</v>
      </c>
      <c r="AC123" s="83"/>
      <c r="AD123" s="89">
        <f>SUM(AD124:AD217)</f>
        <v>0</v>
      </c>
      <c r="AR123" s="90" t="s">
        <v>46</v>
      </c>
      <c r="AT123" s="91" t="s">
        <v>44</v>
      </c>
      <c r="AU123" s="91" t="s">
        <v>54</v>
      </c>
      <c r="AY123" s="90" t="s">
        <v>87</v>
      </c>
      <c r="BK123" s="92">
        <f>SUM(BK124:BK217)</f>
        <v>0</v>
      </c>
    </row>
    <row r="124" spans="2:65" s="1" customFormat="1" ht="20.100000000000001" customHeight="1" x14ac:dyDescent="0.3">
      <c r="B124" s="72"/>
      <c r="C124" s="94" t="s">
        <v>98</v>
      </c>
      <c r="D124" s="94" t="s">
        <v>88</v>
      </c>
      <c r="E124" s="95" t="s">
        <v>103</v>
      </c>
      <c r="F124" s="168" t="s">
        <v>104</v>
      </c>
      <c r="G124" s="168"/>
      <c r="H124" s="168"/>
      <c r="I124" s="168"/>
      <c r="J124" s="96" t="s">
        <v>99</v>
      </c>
      <c r="K124" s="97">
        <v>122.01</v>
      </c>
      <c r="L124" s="98">
        <v>0</v>
      </c>
      <c r="M124" s="169"/>
      <c r="N124" s="169"/>
      <c r="O124" s="169"/>
      <c r="P124" s="169">
        <f>ROUND(V124*K124,2)</f>
        <v>0</v>
      </c>
      <c r="Q124" s="169"/>
      <c r="R124" s="73"/>
      <c r="T124" s="99" t="s">
        <v>1</v>
      </c>
      <c r="U124" s="30" t="s">
        <v>28</v>
      </c>
      <c r="V124" s="59">
        <f>L124+M124</f>
        <v>0</v>
      </c>
      <c r="W124" s="59">
        <f>ROUND(L124*K124,2)</f>
        <v>0</v>
      </c>
      <c r="X124" s="59">
        <f>ROUND(M124*K124,2)</f>
        <v>0</v>
      </c>
      <c r="Y124" s="100">
        <v>0.82499999999999996</v>
      </c>
      <c r="Z124" s="100">
        <f>Y124*K124</f>
        <v>100.65825</v>
      </c>
      <c r="AA124" s="100">
        <v>0</v>
      </c>
      <c r="AB124" s="100">
        <f>AA124*K124</f>
        <v>0</v>
      </c>
      <c r="AC124" s="100">
        <v>0</v>
      </c>
      <c r="AD124" s="101">
        <f>AC124*K124</f>
        <v>0</v>
      </c>
      <c r="AR124" s="14" t="s">
        <v>91</v>
      </c>
      <c r="AT124" s="14" t="s">
        <v>88</v>
      </c>
      <c r="AU124" s="14" t="s">
        <v>94</v>
      </c>
      <c r="AY124" s="14" t="s">
        <v>87</v>
      </c>
      <c r="BE124" s="102">
        <f>IF(U124="základní",P124,0)</f>
        <v>0</v>
      </c>
      <c r="BF124" s="102">
        <f>IF(U124="snížená",P124,0)</f>
        <v>0</v>
      </c>
      <c r="BG124" s="102">
        <f>IF(U124="zákl. přenesená",P124,0)</f>
        <v>0</v>
      </c>
      <c r="BH124" s="102">
        <f>IF(U124="sníž. přenesená",P124,0)</f>
        <v>0</v>
      </c>
      <c r="BI124" s="102">
        <f>IF(U124="nulová",P124,0)</f>
        <v>0</v>
      </c>
      <c r="BJ124" s="14" t="s">
        <v>46</v>
      </c>
      <c r="BK124" s="102">
        <f>ROUND(V124*K124,2)</f>
        <v>0</v>
      </c>
      <c r="BL124" s="14" t="s">
        <v>91</v>
      </c>
      <c r="BM124" s="14" t="s">
        <v>193</v>
      </c>
    </row>
    <row r="125" spans="2:65" s="6" customFormat="1" ht="30" customHeight="1" x14ac:dyDescent="0.3">
      <c r="B125" s="103"/>
      <c r="C125" s="104"/>
      <c r="D125" s="104"/>
      <c r="E125" s="105" t="s">
        <v>1</v>
      </c>
      <c r="F125" s="205" t="s">
        <v>362</v>
      </c>
      <c r="G125" s="176"/>
      <c r="H125" s="176"/>
      <c r="I125" s="176"/>
      <c r="J125" s="104"/>
      <c r="K125" s="106">
        <v>83.328000000000003</v>
      </c>
      <c r="L125" s="104"/>
      <c r="M125" s="104"/>
      <c r="N125" s="104"/>
      <c r="O125" s="104"/>
      <c r="P125" s="104"/>
      <c r="Q125" s="104"/>
      <c r="R125" s="107"/>
      <c r="T125" s="108"/>
      <c r="U125" s="104"/>
      <c r="V125" s="104"/>
      <c r="W125" s="104"/>
      <c r="X125" s="104"/>
      <c r="Y125" s="104"/>
      <c r="Z125" s="104"/>
      <c r="AA125" s="104"/>
      <c r="AB125" s="104"/>
      <c r="AC125" s="104"/>
      <c r="AD125" s="109"/>
      <c r="AT125" s="110" t="s">
        <v>100</v>
      </c>
      <c r="AU125" s="110" t="s">
        <v>94</v>
      </c>
      <c r="AV125" s="6" t="s">
        <v>54</v>
      </c>
      <c r="AW125" s="6" t="s">
        <v>3</v>
      </c>
      <c r="AX125" s="6" t="s">
        <v>45</v>
      </c>
      <c r="AY125" s="110" t="s">
        <v>87</v>
      </c>
    </row>
    <row r="126" spans="2:65" s="6" customFormat="1" ht="20.100000000000001" customHeight="1" x14ac:dyDescent="0.3">
      <c r="B126" s="103"/>
      <c r="C126" s="104"/>
      <c r="D126" s="104"/>
      <c r="E126" s="105" t="s">
        <v>1</v>
      </c>
      <c r="F126" s="173" t="s">
        <v>194</v>
      </c>
      <c r="G126" s="174"/>
      <c r="H126" s="174"/>
      <c r="I126" s="174"/>
      <c r="J126" s="104"/>
      <c r="K126" s="106">
        <v>63.072000000000003</v>
      </c>
      <c r="L126" s="104"/>
      <c r="M126" s="104"/>
      <c r="N126" s="104"/>
      <c r="O126" s="104"/>
      <c r="P126" s="104"/>
      <c r="Q126" s="104"/>
      <c r="R126" s="107"/>
      <c r="T126" s="108"/>
      <c r="U126" s="104"/>
      <c r="V126" s="104"/>
      <c r="W126" s="104"/>
      <c r="X126" s="104"/>
      <c r="Y126" s="104"/>
      <c r="Z126" s="104"/>
      <c r="AA126" s="104"/>
      <c r="AB126" s="104"/>
      <c r="AC126" s="104"/>
      <c r="AD126" s="109"/>
      <c r="AT126" s="110" t="s">
        <v>100</v>
      </c>
      <c r="AU126" s="110" t="s">
        <v>94</v>
      </c>
      <c r="AV126" s="6" t="s">
        <v>54</v>
      </c>
      <c r="AW126" s="6" t="s">
        <v>3</v>
      </c>
      <c r="AX126" s="6" t="s">
        <v>45</v>
      </c>
      <c r="AY126" s="110" t="s">
        <v>87</v>
      </c>
    </row>
    <row r="127" spans="2:65" s="6" customFormat="1" ht="20.100000000000001" customHeight="1" x14ac:dyDescent="0.3">
      <c r="B127" s="103"/>
      <c r="C127" s="104"/>
      <c r="D127" s="104"/>
      <c r="E127" s="105" t="s">
        <v>1</v>
      </c>
      <c r="F127" s="173" t="s">
        <v>195</v>
      </c>
      <c r="G127" s="174"/>
      <c r="H127" s="174"/>
      <c r="I127" s="174"/>
      <c r="J127" s="104"/>
      <c r="K127" s="106">
        <v>38.304000000000002</v>
      </c>
      <c r="L127" s="104"/>
      <c r="M127" s="104"/>
      <c r="N127" s="104"/>
      <c r="O127" s="104"/>
      <c r="P127" s="104"/>
      <c r="Q127" s="104"/>
      <c r="R127" s="107"/>
      <c r="T127" s="108"/>
      <c r="U127" s="104"/>
      <c r="V127" s="104"/>
      <c r="W127" s="104"/>
      <c r="X127" s="104"/>
      <c r="Y127" s="104"/>
      <c r="Z127" s="104"/>
      <c r="AA127" s="104"/>
      <c r="AB127" s="104"/>
      <c r="AC127" s="104"/>
      <c r="AD127" s="109"/>
      <c r="AT127" s="110" t="s">
        <v>100</v>
      </c>
      <c r="AU127" s="110" t="s">
        <v>94</v>
      </c>
      <c r="AV127" s="6" t="s">
        <v>54</v>
      </c>
      <c r="AW127" s="6" t="s">
        <v>3</v>
      </c>
      <c r="AX127" s="6" t="s">
        <v>45</v>
      </c>
      <c r="AY127" s="110" t="s">
        <v>87</v>
      </c>
    </row>
    <row r="128" spans="2:65" s="6" customFormat="1" ht="20.100000000000001" customHeight="1" x14ac:dyDescent="0.3">
      <c r="B128" s="103"/>
      <c r="C128" s="104"/>
      <c r="D128" s="104"/>
      <c r="E128" s="105" t="s">
        <v>1</v>
      </c>
      <c r="F128" s="173" t="s">
        <v>196</v>
      </c>
      <c r="G128" s="174"/>
      <c r="H128" s="174"/>
      <c r="I128" s="174"/>
      <c r="J128" s="104"/>
      <c r="K128" s="106">
        <v>8</v>
      </c>
      <c r="L128" s="104"/>
      <c r="M128" s="104"/>
      <c r="N128" s="104"/>
      <c r="O128" s="104"/>
      <c r="P128" s="104"/>
      <c r="Q128" s="104"/>
      <c r="R128" s="107"/>
      <c r="T128" s="108"/>
      <c r="U128" s="104"/>
      <c r="V128" s="104"/>
      <c r="W128" s="104"/>
      <c r="X128" s="104"/>
      <c r="Y128" s="104"/>
      <c r="Z128" s="104"/>
      <c r="AA128" s="104"/>
      <c r="AB128" s="104"/>
      <c r="AC128" s="104"/>
      <c r="AD128" s="109"/>
      <c r="AT128" s="110" t="s">
        <v>100</v>
      </c>
      <c r="AU128" s="110" t="s">
        <v>94</v>
      </c>
      <c r="AV128" s="6" t="s">
        <v>54</v>
      </c>
      <c r="AW128" s="6" t="s">
        <v>3</v>
      </c>
      <c r="AX128" s="6" t="s">
        <v>45</v>
      </c>
      <c r="AY128" s="110" t="s">
        <v>87</v>
      </c>
    </row>
    <row r="129" spans="2:65" s="6" customFormat="1" ht="20.100000000000001" customHeight="1" x14ac:dyDescent="0.3">
      <c r="B129" s="103"/>
      <c r="C129" s="104"/>
      <c r="D129" s="104"/>
      <c r="E129" s="105" t="s">
        <v>1</v>
      </c>
      <c r="F129" s="173" t="s">
        <v>197</v>
      </c>
      <c r="G129" s="174"/>
      <c r="H129" s="174"/>
      <c r="I129" s="174"/>
      <c r="J129" s="104"/>
      <c r="K129" s="106">
        <v>51.314999999999998</v>
      </c>
      <c r="L129" s="104"/>
      <c r="M129" s="104"/>
      <c r="N129" s="104"/>
      <c r="O129" s="104"/>
      <c r="P129" s="104"/>
      <c r="Q129" s="104"/>
      <c r="R129" s="107"/>
      <c r="T129" s="108"/>
      <c r="U129" s="104"/>
      <c r="V129" s="104"/>
      <c r="W129" s="104"/>
      <c r="X129" s="104"/>
      <c r="Y129" s="104"/>
      <c r="Z129" s="104"/>
      <c r="AA129" s="104"/>
      <c r="AB129" s="104"/>
      <c r="AC129" s="104"/>
      <c r="AD129" s="109"/>
      <c r="AT129" s="110" t="s">
        <v>100</v>
      </c>
      <c r="AU129" s="110" t="s">
        <v>94</v>
      </c>
      <c r="AV129" s="6" t="s">
        <v>54</v>
      </c>
      <c r="AW129" s="6" t="s">
        <v>3</v>
      </c>
      <c r="AX129" s="6" t="s">
        <v>45</v>
      </c>
      <c r="AY129" s="110" t="s">
        <v>87</v>
      </c>
    </row>
    <row r="130" spans="2:65" s="7" customFormat="1" ht="20.100000000000001" customHeight="1" x14ac:dyDescent="0.3">
      <c r="B130" s="111"/>
      <c r="C130" s="112"/>
      <c r="D130" s="112"/>
      <c r="E130" s="113" t="s">
        <v>1</v>
      </c>
      <c r="F130" s="178" t="s">
        <v>105</v>
      </c>
      <c r="G130" s="179"/>
      <c r="H130" s="179"/>
      <c r="I130" s="179"/>
      <c r="J130" s="112"/>
      <c r="K130" s="114">
        <v>244.01900000000001</v>
      </c>
      <c r="L130" s="112"/>
      <c r="M130" s="112"/>
      <c r="N130" s="112"/>
      <c r="O130" s="112"/>
      <c r="P130" s="112"/>
      <c r="Q130" s="112"/>
      <c r="R130" s="115"/>
      <c r="T130" s="116"/>
      <c r="U130" s="112"/>
      <c r="V130" s="112"/>
      <c r="W130" s="112"/>
      <c r="X130" s="112"/>
      <c r="Y130" s="112"/>
      <c r="Z130" s="112"/>
      <c r="AA130" s="112"/>
      <c r="AB130" s="112"/>
      <c r="AC130" s="112"/>
      <c r="AD130" s="117"/>
      <c r="AT130" s="118" t="s">
        <v>100</v>
      </c>
      <c r="AU130" s="118" t="s">
        <v>94</v>
      </c>
      <c r="AV130" s="7" t="s">
        <v>91</v>
      </c>
      <c r="AW130" s="7" t="s">
        <v>3</v>
      </c>
      <c r="AX130" s="7" t="s">
        <v>45</v>
      </c>
      <c r="AY130" s="118" t="s">
        <v>87</v>
      </c>
    </row>
    <row r="131" spans="2:65" s="6" customFormat="1" ht="20.100000000000001" customHeight="1" x14ac:dyDescent="0.3">
      <c r="B131" s="103"/>
      <c r="C131" s="104"/>
      <c r="D131" s="104"/>
      <c r="E131" s="105" t="s">
        <v>1</v>
      </c>
      <c r="F131" s="173" t="s">
        <v>198</v>
      </c>
      <c r="G131" s="174"/>
      <c r="H131" s="174"/>
      <c r="I131" s="174"/>
      <c r="J131" s="104"/>
      <c r="K131" s="106">
        <v>122.01</v>
      </c>
      <c r="L131" s="104"/>
      <c r="M131" s="104"/>
      <c r="N131" s="104"/>
      <c r="O131" s="104"/>
      <c r="P131" s="104"/>
      <c r="Q131" s="104"/>
      <c r="R131" s="107"/>
      <c r="T131" s="108"/>
      <c r="U131" s="104"/>
      <c r="V131" s="104"/>
      <c r="W131" s="104"/>
      <c r="X131" s="104"/>
      <c r="Y131" s="104"/>
      <c r="Z131" s="104"/>
      <c r="AA131" s="104"/>
      <c r="AB131" s="104"/>
      <c r="AC131" s="104"/>
      <c r="AD131" s="109"/>
      <c r="AT131" s="110" t="s">
        <v>100</v>
      </c>
      <c r="AU131" s="110" t="s">
        <v>94</v>
      </c>
      <c r="AV131" s="6" t="s">
        <v>54</v>
      </c>
      <c r="AW131" s="6" t="s">
        <v>3</v>
      </c>
      <c r="AX131" s="6" t="s">
        <v>46</v>
      </c>
      <c r="AY131" s="110" t="s">
        <v>87</v>
      </c>
    </row>
    <row r="132" spans="2:65" s="1" customFormat="1" ht="20.100000000000001" customHeight="1" x14ac:dyDescent="0.3">
      <c r="B132" s="72"/>
      <c r="C132" s="94" t="s">
        <v>101</v>
      </c>
      <c r="D132" s="94" t="s">
        <v>88</v>
      </c>
      <c r="E132" s="95" t="s">
        <v>107</v>
      </c>
      <c r="F132" s="168" t="s">
        <v>108</v>
      </c>
      <c r="G132" s="168"/>
      <c r="H132" s="168"/>
      <c r="I132" s="168"/>
      <c r="J132" s="96" t="s">
        <v>99</v>
      </c>
      <c r="K132" s="97">
        <v>24.402000000000001</v>
      </c>
      <c r="L132" s="98">
        <v>0</v>
      </c>
      <c r="M132" s="169"/>
      <c r="N132" s="169"/>
      <c r="O132" s="169"/>
      <c r="P132" s="169">
        <f>ROUND(V132*K132,2)</f>
        <v>0</v>
      </c>
      <c r="Q132" s="169"/>
      <c r="R132" s="73"/>
      <c r="T132" s="99" t="s">
        <v>1</v>
      </c>
      <c r="U132" s="30" t="s">
        <v>28</v>
      </c>
      <c r="V132" s="59">
        <f>L132+M132</f>
        <v>0</v>
      </c>
      <c r="W132" s="59">
        <f>ROUND(L132*K132,2)</f>
        <v>0</v>
      </c>
      <c r="X132" s="59">
        <f>ROUND(M132*K132,2)</f>
        <v>0</v>
      </c>
      <c r="Y132" s="100">
        <v>0.1</v>
      </c>
      <c r="Z132" s="100">
        <f>Y132*K132</f>
        <v>2.4402000000000004</v>
      </c>
      <c r="AA132" s="100">
        <v>0</v>
      </c>
      <c r="AB132" s="100">
        <f>AA132*K132</f>
        <v>0</v>
      </c>
      <c r="AC132" s="100">
        <v>0</v>
      </c>
      <c r="AD132" s="101">
        <f>AC132*K132</f>
        <v>0</v>
      </c>
      <c r="AR132" s="14" t="s">
        <v>91</v>
      </c>
      <c r="AT132" s="14" t="s">
        <v>88</v>
      </c>
      <c r="AU132" s="14" t="s">
        <v>94</v>
      </c>
      <c r="AY132" s="14" t="s">
        <v>87</v>
      </c>
      <c r="BE132" s="102">
        <f>IF(U132="základní",P132,0)</f>
        <v>0</v>
      </c>
      <c r="BF132" s="102">
        <f>IF(U132="snížená",P132,0)</f>
        <v>0</v>
      </c>
      <c r="BG132" s="102">
        <f>IF(U132="zákl. přenesená",P132,0)</f>
        <v>0</v>
      </c>
      <c r="BH132" s="102">
        <f>IF(U132="sníž. přenesená",P132,0)</f>
        <v>0</v>
      </c>
      <c r="BI132" s="102">
        <f>IF(U132="nulová",P132,0)</f>
        <v>0</v>
      </c>
      <c r="BJ132" s="14" t="s">
        <v>46</v>
      </c>
      <c r="BK132" s="102">
        <f>ROUND(V132*K132,2)</f>
        <v>0</v>
      </c>
      <c r="BL132" s="14" t="s">
        <v>91</v>
      </c>
      <c r="BM132" s="14" t="s">
        <v>199</v>
      </c>
    </row>
    <row r="133" spans="2:65" s="6" customFormat="1" ht="20.100000000000001" customHeight="1" x14ac:dyDescent="0.3">
      <c r="B133" s="103"/>
      <c r="C133" s="104"/>
      <c r="D133" s="104"/>
      <c r="E133" s="105" t="s">
        <v>1</v>
      </c>
      <c r="F133" s="175" t="s">
        <v>200</v>
      </c>
      <c r="G133" s="176"/>
      <c r="H133" s="176"/>
      <c r="I133" s="176"/>
      <c r="J133" s="104"/>
      <c r="K133" s="106">
        <v>24.402000000000001</v>
      </c>
      <c r="L133" s="104"/>
      <c r="M133" s="104"/>
      <c r="N133" s="104"/>
      <c r="O133" s="104"/>
      <c r="P133" s="104"/>
      <c r="Q133" s="104"/>
      <c r="R133" s="107"/>
      <c r="T133" s="108"/>
      <c r="U133" s="104"/>
      <c r="V133" s="104"/>
      <c r="W133" s="104"/>
      <c r="X133" s="104"/>
      <c r="Y133" s="104"/>
      <c r="Z133" s="104"/>
      <c r="AA133" s="104"/>
      <c r="AB133" s="104"/>
      <c r="AC133" s="104"/>
      <c r="AD133" s="109"/>
      <c r="AT133" s="110" t="s">
        <v>100</v>
      </c>
      <c r="AU133" s="110" t="s">
        <v>94</v>
      </c>
      <c r="AV133" s="6" t="s">
        <v>54</v>
      </c>
      <c r="AW133" s="6" t="s">
        <v>3</v>
      </c>
      <c r="AX133" s="6" t="s">
        <v>46</v>
      </c>
      <c r="AY133" s="110" t="s">
        <v>87</v>
      </c>
    </row>
    <row r="134" spans="2:65" s="1" customFormat="1" ht="20.100000000000001" customHeight="1" x14ac:dyDescent="0.3">
      <c r="B134" s="72"/>
      <c r="C134" s="94" t="s">
        <v>102</v>
      </c>
      <c r="D134" s="94" t="s">
        <v>88</v>
      </c>
      <c r="E134" s="95" t="s">
        <v>201</v>
      </c>
      <c r="F134" s="168" t="s">
        <v>202</v>
      </c>
      <c r="G134" s="168"/>
      <c r="H134" s="168"/>
      <c r="I134" s="168"/>
      <c r="J134" s="96" t="s">
        <v>99</v>
      </c>
      <c r="K134" s="97">
        <v>122.01</v>
      </c>
      <c r="L134" s="98">
        <v>0</v>
      </c>
      <c r="M134" s="169"/>
      <c r="N134" s="169"/>
      <c r="O134" s="169"/>
      <c r="P134" s="169">
        <f>ROUND(V134*K134,2)</f>
        <v>0</v>
      </c>
      <c r="Q134" s="169"/>
      <c r="R134" s="73"/>
      <c r="T134" s="99" t="s">
        <v>1</v>
      </c>
      <c r="U134" s="30" t="s">
        <v>28</v>
      </c>
      <c r="V134" s="59">
        <f>L134+M134</f>
        <v>0</v>
      </c>
      <c r="W134" s="59">
        <f>ROUND(L134*K134,2)</f>
        <v>0</v>
      </c>
      <c r="X134" s="59">
        <f>ROUND(M134*K134,2)</f>
        <v>0</v>
      </c>
      <c r="Y134" s="100">
        <v>1.355</v>
      </c>
      <c r="Z134" s="100">
        <f>Y134*K134</f>
        <v>165.32355000000001</v>
      </c>
      <c r="AA134" s="100">
        <v>0</v>
      </c>
      <c r="AB134" s="100">
        <f>AA134*K134</f>
        <v>0</v>
      </c>
      <c r="AC134" s="100">
        <v>0</v>
      </c>
      <c r="AD134" s="101">
        <f>AC134*K134</f>
        <v>0</v>
      </c>
      <c r="AR134" s="14" t="s">
        <v>91</v>
      </c>
      <c r="AT134" s="14" t="s">
        <v>88</v>
      </c>
      <c r="AU134" s="14" t="s">
        <v>94</v>
      </c>
      <c r="AY134" s="14" t="s">
        <v>87</v>
      </c>
      <c r="BE134" s="102">
        <f>IF(U134="základní",P134,0)</f>
        <v>0</v>
      </c>
      <c r="BF134" s="102">
        <f>IF(U134="snížená",P134,0)</f>
        <v>0</v>
      </c>
      <c r="BG134" s="102">
        <f>IF(U134="zákl. přenesená",P134,0)</f>
        <v>0</v>
      </c>
      <c r="BH134" s="102">
        <f>IF(U134="sníž. přenesená",P134,0)</f>
        <v>0</v>
      </c>
      <c r="BI134" s="102">
        <f>IF(U134="nulová",P134,0)</f>
        <v>0</v>
      </c>
      <c r="BJ134" s="14" t="s">
        <v>46</v>
      </c>
      <c r="BK134" s="102">
        <f>ROUND(V134*K134,2)</f>
        <v>0</v>
      </c>
      <c r="BL134" s="14" t="s">
        <v>91</v>
      </c>
      <c r="BM134" s="14" t="s">
        <v>203</v>
      </c>
    </row>
    <row r="135" spans="2:65" s="6" customFormat="1" ht="20.100000000000001" customHeight="1" x14ac:dyDescent="0.3">
      <c r="B135" s="103"/>
      <c r="C135" s="104"/>
      <c r="D135" s="104"/>
      <c r="E135" s="105" t="s">
        <v>1</v>
      </c>
      <c r="F135" s="205" t="s">
        <v>363</v>
      </c>
      <c r="G135" s="176"/>
      <c r="H135" s="176"/>
      <c r="I135" s="176"/>
      <c r="J135" s="104"/>
      <c r="K135" s="106">
        <v>83.328000000000003</v>
      </c>
      <c r="L135" s="104"/>
      <c r="M135" s="104"/>
      <c r="N135" s="104"/>
      <c r="O135" s="104"/>
      <c r="P135" s="104"/>
      <c r="Q135" s="104"/>
      <c r="R135" s="107"/>
      <c r="T135" s="108"/>
      <c r="U135" s="104"/>
      <c r="V135" s="104"/>
      <c r="W135" s="104"/>
      <c r="X135" s="104"/>
      <c r="Y135" s="104"/>
      <c r="Z135" s="104"/>
      <c r="AA135" s="104"/>
      <c r="AB135" s="104"/>
      <c r="AC135" s="104"/>
      <c r="AD135" s="109"/>
      <c r="AT135" s="110" t="s">
        <v>100</v>
      </c>
      <c r="AU135" s="110" t="s">
        <v>94</v>
      </c>
      <c r="AV135" s="6" t="s">
        <v>54</v>
      </c>
      <c r="AW135" s="6" t="s">
        <v>3</v>
      </c>
      <c r="AX135" s="6" t="s">
        <v>45</v>
      </c>
      <c r="AY135" s="110" t="s">
        <v>87</v>
      </c>
    </row>
    <row r="136" spans="2:65" s="6" customFormat="1" ht="20.100000000000001" customHeight="1" x14ac:dyDescent="0.3">
      <c r="B136" s="103"/>
      <c r="C136" s="104"/>
      <c r="D136" s="104"/>
      <c r="E136" s="105" t="s">
        <v>1</v>
      </c>
      <c r="F136" s="173" t="s">
        <v>194</v>
      </c>
      <c r="G136" s="174"/>
      <c r="H136" s="174"/>
      <c r="I136" s="174"/>
      <c r="J136" s="104"/>
      <c r="K136" s="106">
        <v>63.072000000000003</v>
      </c>
      <c r="L136" s="104"/>
      <c r="M136" s="104"/>
      <c r="N136" s="104"/>
      <c r="O136" s="104"/>
      <c r="P136" s="104"/>
      <c r="Q136" s="104"/>
      <c r="R136" s="107"/>
      <c r="T136" s="108"/>
      <c r="U136" s="104"/>
      <c r="V136" s="104"/>
      <c r="W136" s="104"/>
      <c r="X136" s="104"/>
      <c r="Y136" s="104"/>
      <c r="Z136" s="104"/>
      <c r="AA136" s="104"/>
      <c r="AB136" s="104"/>
      <c r="AC136" s="104"/>
      <c r="AD136" s="109"/>
      <c r="AT136" s="110" t="s">
        <v>100</v>
      </c>
      <c r="AU136" s="110" t="s">
        <v>94</v>
      </c>
      <c r="AV136" s="6" t="s">
        <v>54</v>
      </c>
      <c r="AW136" s="6" t="s">
        <v>3</v>
      </c>
      <c r="AX136" s="6" t="s">
        <v>45</v>
      </c>
      <c r="AY136" s="110" t="s">
        <v>87</v>
      </c>
    </row>
    <row r="137" spans="2:65" s="6" customFormat="1" ht="20.100000000000001" customHeight="1" x14ac:dyDescent="0.3">
      <c r="B137" s="103"/>
      <c r="C137" s="104"/>
      <c r="D137" s="104"/>
      <c r="E137" s="105" t="s">
        <v>1</v>
      </c>
      <c r="F137" s="173" t="s">
        <v>195</v>
      </c>
      <c r="G137" s="174"/>
      <c r="H137" s="174"/>
      <c r="I137" s="174"/>
      <c r="J137" s="104"/>
      <c r="K137" s="106">
        <v>38.304000000000002</v>
      </c>
      <c r="L137" s="104"/>
      <c r="M137" s="104"/>
      <c r="N137" s="104"/>
      <c r="O137" s="104"/>
      <c r="P137" s="104"/>
      <c r="Q137" s="104"/>
      <c r="R137" s="107"/>
      <c r="T137" s="108"/>
      <c r="U137" s="104"/>
      <c r="V137" s="104"/>
      <c r="W137" s="104"/>
      <c r="X137" s="104"/>
      <c r="Y137" s="104"/>
      <c r="Z137" s="104"/>
      <c r="AA137" s="104"/>
      <c r="AB137" s="104"/>
      <c r="AC137" s="104"/>
      <c r="AD137" s="109"/>
      <c r="AT137" s="110" t="s">
        <v>100</v>
      </c>
      <c r="AU137" s="110" t="s">
        <v>94</v>
      </c>
      <c r="AV137" s="6" t="s">
        <v>54</v>
      </c>
      <c r="AW137" s="6" t="s">
        <v>3</v>
      </c>
      <c r="AX137" s="6" t="s">
        <v>45</v>
      </c>
      <c r="AY137" s="110" t="s">
        <v>87</v>
      </c>
    </row>
    <row r="138" spans="2:65" s="6" customFormat="1" ht="20.100000000000001" customHeight="1" x14ac:dyDescent="0.3">
      <c r="B138" s="103"/>
      <c r="C138" s="104"/>
      <c r="D138" s="104"/>
      <c r="E138" s="105" t="s">
        <v>1</v>
      </c>
      <c r="F138" s="173" t="s">
        <v>196</v>
      </c>
      <c r="G138" s="174"/>
      <c r="H138" s="174"/>
      <c r="I138" s="174"/>
      <c r="J138" s="104"/>
      <c r="K138" s="106">
        <v>8</v>
      </c>
      <c r="L138" s="104"/>
      <c r="M138" s="104"/>
      <c r="N138" s="104"/>
      <c r="O138" s="104"/>
      <c r="P138" s="104"/>
      <c r="Q138" s="104"/>
      <c r="R138" s="107"/>
      <c r="T138" s="108"/>
      <c r="U138" s="104"/>
      <c r="V138" s="104"/>
      <c r="W138" s="104"/>
      <c r="X138" s="104"/>
      <c r="Y138" s="104"/>
      <c r="Z138" s="104"/>
      <c r="AA138" s="104"/>
      <c r="AB138" s="104"/>
      <c r="AC138" s="104"/>
      <c r="AD138" s="109"/>
      <c r="AT138" s="110" t="s">
        <v>100</v>
      </c>
      <c r="AU138" s="110" t="s">
        <v>94</v>
      </c>
      <c r="AV138" s="6" t="s">
        <v>54</v>
      </c>
      <c r="AW138" s="6" t="s">
        <v>3</v>
      </c>
      <c r="AX138" s="6" t="s">
        <v>45</v>
      </c>
      <c r="AY138" s="110" t="s">
        <v>87</v>
      </c>
    </row>
    <row r="139" spans="2:65" s="6" customFormat="1" ht="20.100000000000001" customHeight="1" x14ac:dyDescent="0.3">
      <c r="B139" s="103"/>
      <c r="C139" s="104"/>
      <c r="D139" s="104"/>
      <c r="E139" s="105" t="s">
        <v>1</v>
      </c>
      <c r="F139" s="173" t="s">
        <v>197</v>
      </c>
      <c r="G139" s="174"/>
      <c r="H139" s="174"/>
      <c r="I139" s="174"/>
      <c r="J139" s="104"/>
      <c r="K139" s="106">
        <v>51.314999999999998</v>
      </c>
      <c r="L139" s="104"/>
      <c r="M139" s="104"/>
      <c r="N139" s="104"/>
      <c r="O139" s="104"/>
      <c r="P139" s="104"/>
      <c r="Q139" s="104"/>
      <c r="R139" s="107"/>
      <c r="T139" s="108"/>
      <c r="U139" s="104"/>
      <c r="V139" s="104"/>
      <c r="W139" s="104"/>
      <c r="X139" s="104"/>
      <c r="Y139" s="104"/>
      <c r="Z139" s="104"/>
      <c r="AA139" s="104"/>
      <c r="AB139" s="104"/>
      <c r="AC139" s="104"/>
      <c r="AD139" s="109"/>
      <c r="AT139" s="110" t="s">
        <v>100</v>
      </c>
      <c r="AU139" s="110" t="s">
        <v>94</v>
      </c>
      <c r="AV139" s="6" t="s">
        <v>54</v>
      </c>
      <c r="AW139" s="6" t="s">
        <v>3</v>
      </c>
      <c r="AX139" s="6" t="s">
        <v>45</v>
      </c>
      <c r="AY139" s="110" t="s">
        <v>87</v>
      </c>
    </row>
    <row r="140" spans="2:65" s="7" customFormat="1" ht="20.100000000000001" customHeight="1" x14ac:dyDescent="0.3">
      <c r="B140" s="111"/>
      <c r="C140" s="112"/>
      <c r="D140" s="112"/>
      <c r="E140" s="113" t="s">
        <v>1</v>
      </c>
      <c r="F140" s="178" t="s">
        <v>105</v>
      </c>
      <c r="G140" s="179"/>
      <c r="H140" s="179"/>
      <c r="I140" s="179"/>
      <c r="J140" s="112"/>
      <c r="K140" s="114">
        <v>244.01900000000001</v>
      </c>
      <c r="L140" s="112"/>
      <c r="M140" s="112"/>
      <c r="N140" s="112"/>
      <c r="O140" s="112"/>
      <c r="P140" s="112"/>
      <c r="Q140" s="112"/>
      <c r="R140" s="115"/>
      <c r="T140" s="116"/>
      <c r="U140" s="112"/>
      <c r="V140" s="112"/>
      <c r="W140" s="112"/>
      <c r="X140" s="112"/>
      <c r="Y140" s="112"/>
      <c r="Z140" s="112"/>
      <c r="AA140" s="112"/>
      <c r="AB140" s="112"/>
      <c r="AC140" s="112"/>
      <c r="AD140" s="117"/>
      <c r="AT140" s="118" t="s">
        <v>100</v>
      </c>
      <c r="AU140" s="118" t="s">
        <v>94</v>
      </c>
      <c r="AV140" s="7" t="s">
        <v>91</v>
      </c>
      <c r="AW140" s="7" t="s">
        <v>3</v>
      </c>
      <c r="AX140" s="7" t="s">
        <v>45</v>
      </c>
      <c r="AY140" s="118" t="s">
        <v>87</v>
      </c>
    </row>
    <row r="141" spans="2:65" s="6" customFormat="1" ht="20.100000000000001" customHeight="1" x14ac:dyDescent="0.3">
      <c r="B141" s="103"/>
      <c r="C141" s="104"/>
      <c r="D141" s="104"/>
      <c r="E141" s="105" t="s">
        <v>1</v>
      </c>
      <c r="F141" s="173" t="s">
        <v>198</v>
      </c>
      <c r="G141" s="174"/>
      <c r="H141" s="174"/>
      <c r="I141" s="174"/>
      <c r="J141" s="104"/>
      <c r="K141" s="106">
        <v>122.01</v>
      </c>
      <c r="L141" s="104"/>
      <c r="M141" s="104"/>
      <c r="N141" s="104"/>
      <c r="O141" s="104"/>
      <c r="P141" s="104"/>
      <c r="Q141" s="104"/>
      <c r="R141" s="107"/>
      <c r="T141" s="108"/>
      <c r="U141" s="104"/>
      <c r="V141" s="104"/>
      <c r="W141" s="104"/>
      <c r="X141" s="104"/>
      <c r="Y141" s="104"/>
      <c r="Z141" s="104"/>
      <c r="AA141" s="104"/>
      <c r="AB141" s="104"/>
      <c r="AC141" s="104"/>
      <c r="AD141" s="109"/>
      <c r="AT141" s="110" t="s">
        <v>100</v>
      </c>
      <c r="AU141" s="110" t="s">
        <v>94</v>
      </c>
      <c r="AV141" s="6" t="s">
        <v>54</v>
      </c>
      <c r="AW141" s="6" t="s">
        <v>3</v>
      </c>
      <c r="AX141" s="6" t="s">
        <v>46</v>
      </c>
      <c r="AY141" s="110" t="s">
        <v>87</v>
      </c>
    </row>
    <row r="142" spans="2:65" s="1" customFormat="1" ht="20.100000000000001" customHeight="1" x14ac:dyDescent="0.3">
      <c r="B142" s="72"/>
      <c r="C142" s="94" t="s">
        <v>106</v>
      </c>
      <c r="D142" s="94" t="s">
        <v>88</v>
      </c>
      <c r="E142" s="95" t="s">
        <v>204</v>
      </c>
      <c r="F142" s="168" t="s">
        <v>205</v>
      </c>
      <c r="G142" s="168"/>
      <c r="H142" s="168"/>
      <c r="I142" s="168"/>
      <c r="J142" s="96" t="s">
        <v>99</v>
      </c>
      <c r="K142" s="97">
        <v>24.402000000000001</v>
      </c>
      <c r="L142" s="98">
        <v>0</v>
      </c>
      <c r="M142" s="169"/>
      <c r="N142" s="169"/>
      <c r="O142" s="169"/>
      <c r="P142" s="169">
        <f>ROUND(V142*K142,2)</f>
        <v>0</v>
      </c>
      <c r="Q142" s="169"/>
      <c r="R142" s="73"/>
      <c r="T142" s="99" t="s">
        <v>1</v>
      </c>
      <c r="U142" s="30" t="s">
        <v>28</v>
      </c>
      <c r="V142" s="59">
        <f>L142+M142</f>
        <v>0</v>
      </c>
      <c r="W142" s="59">
        <f>ROUND(L142*K142,2)</f>
        <v>0</v>
      </c>
      <c r="X142" s="59">
        <f>ROUND(M142*K142,2)</f>
        <v>0</v>
      </c>
      <c r="Y142" s="100">
        <v>0.19800000000000001</v>
      </c>
      <c r="Z142" s="100">
        <f>Y142*K142</f>
        <v>4.8315960000000002</v>
      </c>
      <c r="AA142" s="100">
        <v>0</v>
      </c>
      <c r="AB142" s="100">
        <f>AA142*K142</f>
        <v>0</v>
      </c>
      <c r="AC142" s="100">
        <v>0</v>
      </c>
      <c r="AD142" s="101">
        <f>AC142*K142</f>
        <v>0</v>
      </c>
      <c r="AR142" s="14" t="s">
        <v>91</v>
      </c>
      <c r="AT142" s="14" t="s">
        <v>88</v>
      </c>
      <c r="AU142" s="14" t="s">
        <v>94</v>
      </c>
      <c r="AY142" s="14" t="s">
        <v>87</v>
      </c>
      <c r="BE142" s="102">
        <f>IF(U142="základní",P142,0)</f>
        <v>0</v>
      </c>
      <c r="BF142" s="102">
        <f>IF(U142="snížená",P142,0)</f>
        <v>0</v>
      </c>
      <c r="BG142" s="102">
        <f>IF(U142="zákl. přenesená",P142,0)</f>
        <v>0</v>
      </c>
      <c r="BH142" s="102">
        <f>IF(U142="sníž. přenesená",P142,0)</f>
        <v>0</v>
      </c>
      <c r="BI142" s="102">
        <f>IF(U142="nulová",P142,0)</f>
        <v>0</v>
      </c>
      <c r="BJ142" s="14" t="s">
        <v>46</v>
      </c>
      <c r="BK142" s="102">
        <f>ROUND(V142*K142,2)</f>
        <v>0</v>
      </c>
      <c r="BL142" s="14" t="s">
        <v>91</v>
      </c>
      <c r="BM142" s="14" t="s">
        <v>206</v>
      </c>
    </row>
    <row r="143" spans="2:65" s="6" customFormat="1" ht="20.100000000000001" customHeight="1" x14ac:dyDescent="0.3">
      <c r="B143" s="103"/>
      <c r="C143" s="104"/>
      <c r="D143" s="104"/>
      <c r="E143" s="105" t="s">
        <v>1</v>
      </c>
      <c r="F143" s="175" t="s">
        <v>200</v>
      </c>
      <c r="G143" s="176"/>
      <c r="H143" s="176"/>
      <c r="I143" s="176"/>
      <c r="J143" s="104"/>
      <c r="K143" s="106">
        <v>24.402000000000001</v>
      </c>
      <c r="L143" s="104"/>
      <c r="M143" s="104"/>
      <c r="N143" s="104"/>
      <c r="O143" s="104"/>
      <c r="P143" s="104"/>
      <c r="Q143" s="104"/>
      <c r="R143" s="107"/>
      <c r="T143" s="108"/>
      <c r="U143" s="104"/>
      <c r="V143" s="104"/>
      <c r="W143" s="104"/>
      <c r="X143" s="104"/>
      <c r="Y143" s="104"/>
      <c r="Z143" s="104"/>
      <c r="AA143" s="104"/>
      <c r="AB143" s="104"/>
      <c r="AC143" s="104"/>
      <c r="AD143" s="109"/>
      <c r="AT143" s="110" t="s">
        <v>100</v>
      </c>
      <c r="AU143" s="110" t="s">
        <v>94</v>
      </c>
      <c r="AV143" s="6" t="s">
        <v>54</v>
      </c>
      <c r="AW143" s="6" t="s">
        <v>3</v>
      </c>
      <c r="AX143" s="6" t="s">
        <v>46</v>
      </c>
      <c r="AY143" s="110" t="s">
        <v>87</v>
      </c>
    </row>
    <row r="144" spans="2:65" s="1" customFormat="1" ht="30" customHeight="1" x14ac:dyDescent="0.3">
      <c r="B144" s="72"/>
      <c r="C144" s="94" t="s">
        <v>109</v>
      </c>
      <c r="D144" s="94" t="s">
        <v>88</v>
      </c>
      <c r="E144" s="95" t="s">
        <v>207</v>
      </c>
      <c r="F144" s="177" t="s">
        <v>364</v>
      </c>
      <c r="G144" s="168"/>
      <c r="H144" s="168"/>
      <c r="I144" s="168"/>
      <c r="J144" s="96" t="s">
        <v>110</v>
      </c>
      <c r="K144" s="97">
        <v>233.2</v>
      </c>
      <c r="L144" s="98">
        <v>0</v>
      </c>
      <c r="M144" s="169"/>
      <c r="N144" s="169"/>
      <c r="O144" s="169"/>
      <c r="P144" s="169">
        <f>ROUND(V144*K144,2)</f>
        <v>0</v>
      </c>
      <c r="Q144" s="169"/>
      <c r="R144" s="73"/>
      <c r="T144" s="99" t="s">
        <v>1</v>
      </c>
      <c r="U144" s="30" t="s">
        <v>28</v>
      </c>
      <c r="V144" s="59">
        <f>L144+M144</f>
        <v>0</v>
      </c>
      <c r="W144" s="59">
        <f>ROUND(L144*K144,2)</f>
        <v>0</v>
      </c>
      <c r="X144" s="59">
        <f>ROUND(M144*K144,2)</f>
        <v>0</v>
      </c>
      <c r="Y144" s="100">
        <v>0.2</v>
      </c>
      <c r="Z144" s="100">
        <f>Y144*K144</f>
        <v>46.64</v>
      </c>
      <c r="AA144" s="100">
        <v>0</v>
      </c>
      <c r="AB144" s="100">
        <f>AA144*K144</f>
        <v>0</v>
      </c>
      <c r="AC144" s="100">
        <v>0</v>
      </c>
      <c r="AD144" s="101">
        <f>AC144*K144</f>
        <v>0</v>
      </c>
      <c r="AR144" s="14" t="s">
        <v>91</v>
      </c>
      <c r="AT144" s="14" t="s">
        <v>88</v>
      </c>
      <c r="AU144" s="14" t="s">
        <v>94</v>
      </c>
      <c r="AY144" s="14" t="s">
        <v>87</v>
      </c>
      <c r="BE144" s="102">
        <f>IF(U144="základní",P144,0)</f>
        <v>0</v>
      </c>
      <c r="BF144" s="102">
        <f>IF(U144="snížená",P144,0)</f>
        <v>0</v>
      </c>
      <c r="BG144" s="102">
        <f>IF(U144="zákl. přenesená",P144,0)</f>
        <v>0</v>
      </c>
      <c r="BH144" s="102">
        <f>IF(U144="sníž. přenesená",P144,0)</f>
        <v>0</v>
      </c>
      <c r="BI144" s="102">
        <f>IF(U144="nulová",P144,0)</f>
        <v>0</v>
      </c>
      <c r="BJ144" s="14" t="s">
        <v>46</v>
      </c>
      <c r="BK144" s="102">
        <f>ROUND(V144*K144,2)</f>
        <v>0</v>
      </c>
      <c r="BL144" s="14" t="s">
        <v>91</v>
      </c>
      <c r="BM144" s="14" t="s">
        <v>208</v>
      </c>
    </row>
    <row r="145" spans="2:65" s="6" customFormat="1" ht="30" customHeight="1" x14ac:dyDescent="0.3">
      <c r="B145" s="103"/>
      <c r="C145" s="104"/>
      <c r="D145" s="104"/>
      <c r="E145" s="105" t="s">
        <v>1</v>
      </c>
      <c r="F145" s="205" t="s">
        <v>365</v>
      </c>
      <c r="G145" s="176"/>
      <c r="H145" s="176"/>
      <c r="I145" s="176"/>
      <c r="J145" s="104"/>
      <c r="K145" s="106">
        <v>104.16</v>
      </c>
      <c r="L145" s="104"/>
      <c r="M145" s="104"/>
      <c r="N145" s="104"/>
      <c r="O145" s="104"/>
      <c r="P145" s="104"/>
      <c r="Q145" s="104"/>
      <c r="R145" s="107"/>
      <c r="T145" s="108"/>
      <c r="U145" s="104"/>
      <c r="V145" s="104"/>
      <c r="W145" s="104"/>
      <c r="X145" s="104"/>
      <c r="Y145" s="104"/>
      <c r="Z145" s="104"/>
      <c r="AA145" s="104"/>
      <c r="AB145" s="104"/>
      <c r="AC145" s="104"/>
      <c r="AD145" s="109"/>
      <c r="AT145" s="110" t="s">
        <v>100</v>
      </c>
      <c r="AU145" s="110" t="s">
        <v>94</v>
      </c>
      <c r="AV145" s="6" t="s">
        <v>54</v>
      </c>
      <c r="AW145" s="6" t="s">
        <v>3</v>
      </c>
      <c r="AX145" s="6" t="s">
        <v>45</v>
      </c>
      <c r="AY145" s="110" t="s">
        <v>87</v>
      </c>
    </row>
    <row r="146" spans="2:65" s="6" customFormat="1" ht="20.100000000000001" customHeight="1" x14ac:dyDescent="0.3">
      <c r="B146" s="103"/>
      <c r="C146" s="104"/>
      <c r="D146" s="104"/>
      <c r="E146" s="105" t="s">
        <v>1</v>
      </c>
      <c r="F146" s="173" t="s">
        <v>209</v>
      </c>
      <c r="G146" s="174"/>
      <c r="H146" s="174"/>
      <c r="I146" s="174"/>
      <c r="J146" s="104"/>
      <c r="K146" s="106">
        <v>84.96</v>
      </c>
      <c r="L146" s="104"/>
      <c r="M146" s="104"/>
      <c r="N146" s="104"/>
      <c r="O146" s="104"/>
      <c r="P146" s="104"/>
      <c r="Q146" s="104"/>
      <c r="R146" s="107"/>
      <c r="T146" s="108"/>
      <c r="U146" s="104"/>
      <c r="V146" s="104"/>
      <c r="W146" s="104"/>
      <c r="X146" s="104"/>
      <c r="Y146" s="104"/>
      <c r="Z146" s="104"/>
      <c r="AA146" s="104"/>
      <c r="AB146" s="104"/>
      <c r="AC146" s="104"/>
      <c r="AD146" s="109"/>
      <c r="AT146" s="110" t="s">
        <v>100</v>
      </c>
      <c r="AU146" s="110" t="s">
        <v>94</v>
      </c>
      <c r="AV146" s="6" t="s">
        <v>54</v>
      </c>
      <c r="AW146" s="6" t="s">
        <v>3</v>
      </c>
      <c r="AX146" s="6" t="s">
        <v>45</v>
      </c>
      <c r="AY146" s="110" t="s">
        <v>87</v>
      </c>
    </row>
    <row r="147" spans="2:65" s="6" customFormat="1" ht="20.100000000000001" customHeight="1" x14ac:dyDescent="0.3">
      <c r="B147" s="103"/>
      <c r="C147" s="104"/>
      <c r="D147" s="104"/>
      <c r="E147" s="105" t="s">
        <v>1</v>
      </c>
      <c r="F147" s="173" t="s">
        <v>210</v>
      </c>
      <c r="G147" s="174"/>
      <c r="H147" s="174"/>
      <c r="I147" s="174"/>
      <c r="J147" s="104"/>
      <c r="K147" s="106">
        <v>44.08</v>
      </c>
      <c r="L147" s="104"/>
      <c r="M147" s="104"/>
      <c r="N147" s="104"/>
      <c r="O147" s="104"/>
      <c r="P147" s="104"/>
      <c r="Q147" s="104"/>
      <c r="R147" s="107"/>
      <c r="T147" s="108"/>
      <c r="U147" s="104"/>
      <c r="V147" s="104"/>
      <c r="W147" s="104"/>
      <c r="X147" s="104"/>
      <c r="Y147" s="104"/>
      <c r="Z147" s="104"/>
      <c r="AA147" s="104"/>
      <c r="AB147" s="104"/>
      <c r="AC147" s="104"/>
      <c r="AD147" s="109"/>
      <c r="AT147" s="110" t="s">
        <v>100</v>
      </c>
      <c r="AU147" s="110" t="s">
        <v>94</v>
      </c>
      <c r="AV147" s="6" t="s">
        <v>54</v>
      </c>
      <c r="AW147" s="6" t="s">
        <v>3</v>
      </c>
      <c r="AX147" s="6" t="s">
        <v>45</v>
      </c>
      <c r="AY147" s="110" t="s">
        <v>87</v>
      </c>
    </row>
    <row r="148" spans="2:65" s="7" customFormat="1" ht="20.100000000000001" customHeight="1" x14ac:dyDescent="0.3">
      <c r="B148" s="111"/>
      <c r="C148" s="112"/>
      <c r="D148" s="112"/>
      <c r="E148" s="113" t="s">
        <v>1</v>
      </c>
      <c r="F148" s="178" t="s">
        <v>105</v>
      </c>
      <c r="G148" s="179"/>
      <c r="H148" s="179"/>
      <c r="I148" s="179"/>
      <c r="J148" s="112"/>
      <c r="K148" s="114">
        <v>233.2</v>
      </c>
      <c r="L148" s="112"/>
      <c r="M148" s="112"/>
      <c r="N148" s="112"/>
      <c r="O148" s="112"/>
      <c r="P148" s="112"/>
      <c r="Q148" s="112"/>
      <c r="R148" s="115"/>
      <c r="T148" s="116"/>
      <c r="U148" s="112"/>
      <c r="V148" s="112"/>
      <c r="W148" s="112"/>
      <c r="X148" s="112"/>
      <c r="Y148" s="112"/>
      <c r="Z148" s="112"/>
      <c r="AA148" s="112"/>
      <c r="AB148" s="112"/>
      <c r="AC148" s="112"/>
      <c r="AD148" s="117"/>
      <c r="AT148" s="118" t="s">
        <v>100</v>
      </c>
      <c r="AU148" s="118" t="s">
        <v>94</v>
      </c>
      <c r="AV148" s="7" t="s">
        <v>91</v>
      </c>
      <c r="AW148" s="7" t="s">
        <v>3</v>
      </c>
      <c r="AX148" s="7" t="s">
        <v>46</v>
      </c>
      <c r="AY148" s="118" t="s">
        <v>87</v>
      </c>
    </row>
    <row r="149" spans="2:65" s="1" customFormat="1" ht="30" customHeight="1" x14ac:dyDescent="0.3">
      <c r="B149" s="72"/>
      <c r="C149" s="94" t="s">
        <v>111</v>
      </c>
      <c r="D149" s="94" t="s">
        <v>88</v>
      </c>
      <c r="E149" s="95" t="s">
        <v>211</v>
      </c>
      <c r="F149" s="177" t="s">
        <v>366</v>
      </c>
      <c r="G149" s="168"/>
      <c r="H149" s="168"/>
      <c r="I149" s="168"/>
      <c r="J149" s="96" t="s">
        <v>110</v>
      </c>
      <c r="K149" s="97">
        <v>3495</v>
      </c>
      <c r="L149" s="98"/>
      <c r="M149" s="169"/>
      <c r="N149" s="169"/>
      <c r="O149" s="169"/>
      <c r="P149" s="169">
        <f>ROUND(V149*K149,2)</f>
        <v>0</v>
      </c>
      <c r="Q149" s="169"/>
      <c r="R149" s="73"/>
      <c r="T149" s="99" t="s">
        <v>1</v>
      </c>
      <c r="U149" s="30" t="s">
        <v>28</v>
      </c>
      <c r="V149" s="59">
        <f>L149+M149</f>
        <v>0</v>
      </c>
      <c r="W149" s="59">
        <f>ROUND(L149*K149,2)</f>
        <v>0</v>
      </c>
      <c r="X149" s="59">
        <f>ROUND(M149*K149,2)</f>
        <v>0</v>
      </c>
      <c r="Y149" s="100">
        <v>0</v>
      </c>
      <c r="Z149" s="100">
        <f>Y149*K149</f>
        <v>0</v>
      </c>
      <c r="AA149" s="100">
        <v>0</v>
      </c>
      <c r="AB149" s="100">
        <f>AA149*K149</f>
        <v>0</v>
      </c>
      <c r="AC149" s="100">
        <v>0</v>
      </c>
      <c r="AD149" s="101">
        <f>AC149*K149</f>
        <v>0</v>
      </c>
      <c r="AR149" s="14" t="s">
        <v>91</v>
      </c>
      <c r="AT149" s="14" t="s">
        <v>88</v>
      </c>
      <c r="AU149" s="14" t="s">
        <v>94</v>
      </c>
      <c r="AY149" s="14" t="s">
        <v>87</v>
      </c>
      <c r="BE149" s="102">
        <f>IF(U149="základní",P149,0)</f>
        <v>0</v>
      </c>
      <c r="BF149" s="102">
        <f>IF(U149="snížená",P149,0)</f>
        <v>0</v>
      </c>
      <c r="BG149" s="102">
        <f>IF(U149="zákl. přenesená",P149,0)</f>
        <v>0</v>
      </c>
      <c r="BH149" s="102">
        <f>IF(U149="sníž. přenesená",P149,0)</f>
        <v>0</v>
      </c>
      <c r="BI149" s="102">
        <f>IF(U149="nulová",P149,0)</f>
        <v>0</v>
      </c>
      <c r="BJ149" s="14" t="s">
        <v>46</v>
      </c>
      <c r="BK149" s="102">
        <f>ROUND(V149*K149,2)</f>
        <v>0</v>
      </c>
      <c r="BL149" s="14" t="s">
        <v>91</v>
      </c>
      <c r="BM149" s="14" t="s">
        <v>212</v>
      </c>
    </row>
    <row r="150" spans="2:65" s="6" customFormat="1" ht="20.100000000000001" customHeight="1" x14ac:dyDescent="0.3">
      <c r="B150" s="103"/>
      <c r="C150" s="104"/>
      <c r="D150" s="104"/>
      <c r="E150" s="105" t="s">
        <v>1</v>
      </c>
      <c r="F150" s="175" t="s">
        <v>213</v>
      </c>
      <c r="G150" s="176"/>
      <c r="H150" s="176"/>
      <c r="I150" s="176"/>
      <c r="J150" s="104"/>
      <c r="K150" s="106">
        <v>3495</v>
      </c>
      <c r="L150" s="104"/>
      <c r="M150" s="104"/>
      <c r="N150" s="104"/>
      <c r="O150" s="104"/>
      <c r="P150" s="104"/>
      <c r="Q150" s="104"/>
      <c r="R150" s="107"/>
      <c r="T150" s="108"/>
      <c r="U150" s="104"/>
      <c r="V150" s="104"/>
      <c r="W150" s="104"/>
      <c r="X150" s="104"/>
      <c r="Y150" s="104"/>
      <c r="Z150" s="104"/>
      <c r="AA150" s="104"/>
      <c r="AB150" s="104"/>
      <c r="AC150" s="104"/>
      <c r="AD150" s="109"/>
      <c r="AT150" s="110" t="s">
        <v>100</v>
      </c>
      <c r="AU150" s="110" t="s">
        <v>94</v>
      </c>
      <c r="AV150" s="6" t="s">
        <v>54</v>
      </c>
      <c r="AW150" s="6" t="s">
        <v>3</v>
      </c>
      <c r="AX150" s="6" t="s">
        <v>46</v>
      </c>
      <c r="AY150" s="110" t="s">
        <v>87</v>
      </c>
    </row>
    <row r="151" spans="2:65" s="1" customFormat="1" ht="20.100000000000001" customHeight="1" x14ac:dyDescent="0.3">
      <c r="B151" s="72"/>
      <c r="C151" s="94" t="s">
        <v>112</v>
      </c>
      <c r="D151" s="94" t="s">
        <v>88</v>
      </c>
      <c r="E151" s="95" t="s">
        <v>115</v>
      </c>
      <c r="F151" s="177" t="s">
        <v>367</v>
      </c>
      <c r="G151" s="168"/>
      <c r="H151" s="168"/>
      <c r="I151" s="168"/>
      <c r="J151" s="96" t="s">
        <v>99</v>
      </c>
      <c r="K151" s="97">
        <v>61.005000000000003</v>
      </c>
      <c r="L151" s="98">
        <v>0</v>
      </c>
      <c r="M151" s="169"/>
      <c r="N151" s="169"/>
      <c r="O151" s="169"/>
      <c r="P151" s="169">
        <f>ROUND(V151*K151,2)</f>
        <v>0</v>
      </c>
      <c r="Q151" s="169"/>
      <c r="R151" s="73"/>
      <c r="T151" s="99" t="s">
        <v>1</v>
      </c>
      <c r="U151" s="30" t="s">
        <v>28</v>
      </c>
      <c r="V151" s="59">
        <f>L151+M151</f>
        <v>0</v>
      </c>
      <c r="W151" s="59">
        <f>ROUND(L151*K151,2)</f>
        <v>0</v>
      </c>
      <c r="X151" s="59">
        <f>ROUND(M151*K151,2)</f>
        <v>0</v>
      </c>
      <c r="Y151" s="100">
        <v>0.34499999999999997</v>
      </c>
      <c r="Z151" s="100">
        <f>Y151*K151</f>
        <v>21.046724999999999</v>
      </c>
      <c r="AA151" s="100">
        <v>0</v>
      </c>
      <c r="AB151" s="100">
        <f>AA151*K151</f>
        <v>0</v>
      </c>
      <c r="AC151" s="100">
        <v>0</v>
      </c>
      <c r="AD151" s="101">
        <f>AC151*K151</f>
        <v>0</v>
      </c>
      <c r="AR151" s="14" t="s">
        <v>91</v>
      </c>
      <c r="AT151" s="14" t="s">
        <v>88</v>
      </c>
      <c r="AU151" s="14" t="s">
        <v>94</v>
      </c>
      <c r="AY151" s="14" t="s">
        <v>87</v>
      </c>
      <c r="BE151" s="102">
        <f>IF(U151="základní",P151,0)</f>
        <v>0</v>
      </c>
      <c r="BF151" s="102">
        <f>IF(U151="snížená",P151,0)</f>
        <v>0</v>
      </c>
      <c r="BG151" s="102">
        <f>IF(U151="zákl. přenesená",P151,0)</f>
        <v>0</v>
      </c>
      <c r="BH151" s="102">
        <f>IF(U151="sníž. přenesená",P151,0)</f>
        <v>0</v>
      </c>
      <c r="BI151" s="102">
        <f>IF(U151="nulová",P151,0)</f>
        <v>0</v>
      </c>
      <c r="BJ151" s="14" t="s">
        <v>46</v>
      </c>
      <c r="BK151" s="102">
        <f>ROUND(V151*K151,2)</f>
        <v>0</v>
      </c>
      <c r="BL151" s="14" t="s">
        <v>91</v>
      </c>
      <c r="BM151" s="14" t="s">
        <v>214</v>
      </c>
    </row>
    <row r="152" spans="2:65" s="6" customFormat="1" ht="20.100000000000001" customHeight="1" x14ac:dyDescent="0.3">
      <c r="B152" s="103"/>
      <c r="C152" s="104"/>
      <c r="D152" s="104"/>
      <c r="E152" s="105" t="s">
        <v>1</v>
      </c>
      <c r="F152" s="205" t="s">
        <v>363</v>
      </c>
      <c r="G152" s="176"/>
      <c r="H152" s="176"/>
      <c r="I152" s="176"/>
      <c r="J152" s="104"/>
      <c r="K152" s="106">
        <v>83.328000000000003</v>
      </c>
      <c r="L152" s="104"/>
      <c r="M152" s="104"/>
      <c r="N152" s="104"/>
      <c r="O152" s="104"/>
      <c r="P152" s="104"/>
      <c r="Q152" s="104"/>
      <c r="R152" s="107"/>
      <c r="T152" s="108"/>
      <c r="U152" s="104"/>
      <c r="V152" s="104"/>
      <c r="W152" s="104"/>
      <c r="X152" s="104"/>
      <c r="Y152" s="104"/>
      <c r="Z152" s="104"/>
      <c r="AA152" s="104"/>
      <c r="AB152" s="104"/>
      <c r="AC152" s="104"/>
      <c r="AD152" s="109"/>
      <c r="AT152" s="110" t="s">
        <v>100</v>
      </c>
      <c r="AU152" s="110" t="s">
        <v>94</v>
      </c>
      <c r="AV152" s="6" t="s">
        <v>54</v>
      </c>
      <c r="AW152" s="6" t="s">
        <v>3</v>
      </c>
      <c r="AX152" s="6" t="s">
        <v>45</v>
      </c>
      <c r="AY152" s="110" t="s">
        <v>87</v>
      </c>
    </row>
    <row r="153" spans="2:65" s="6" customFormat="1" ht="20.100000000000001" customHeight="1" x14ac:dyDescent="0.3">
      <c r="B153" s="103"/>
      <c r="C153" s="104"/>
      <c r="D153" s="104"/>
      <c r="E153" s="105" t="s">
        <v>1</v>
      </c>
      <c r="F153" s="173" t="s">
        <v>194</v>
      </c>
      <c r="G153" s="174"/>
      <c r="H153" s="174"/>
      <c r="I153" s="174"/>
      <c r="J153" s="104"/>
      <c r="K153" s="106">
        <v>63.072000000000003</v>
      </c>
      <c r="L153" s="104"/>
      <c r="M153" s="104"/>
      <c r="N153" s="104"/>
      <c r="O153" s="104"/>
      <c r="P153" s="104"/>
      <c r="Q153" s="104"/>
      <c r="R153" s="107"/>
      <c r="T153" s="108"/>
      <c r="U153" s="104"/>
      <c r="V153" s="104"/>
      <c r="W153" s="104"/>
      <c r="X153" s="104"/>
      <c r="Y153" s="104"/>
      <c r="Z153" s="104"/>
      <c r="AA153" s="104"/>
      <c r="AB153" s="104"/>
      <c r="AC153" s="104"/>
      <c r="AD153" s="109"/>
      <c r="AT153" s="110" t="s">
        <v>100</v>
      </c>
      <c r="AU153" s="110" t="s">
        <v>94</v>
      </c>
      <c r="AV153" s="6" t="s">
        <v>54</v>
      </c>
      <c r="AW153" s="6" t="s">
        <v>3</v>
      </c>
      <c r="AX153" s="6" t="s">
        <v>45</v>
      </c>
      <c r="AY153" s="110" t="s">
        <v>87</v>
      </c>
    </row>
    <row r="154" spans="2:65" s="6" customFormat="1" ht="20.100000000000001" customHeight="1" x14ac:dyDescent="0.3">
      <c r="B154" s="103"/>
      <c r="C154" s="104"/>
      <c r="D154" s="104"/>
      <c r="E154" s="105" t="s">
        <v>1</v>
      </c>
      <c r="F154" s="173" t="s">
        <v>195</v>
      </c>
      <c r="G154" s="174"/>
      <c r="H154" s="174"/>
      <c r="I154" s="174"/>
      <c r="J154" s="104"/>
      <c r="K154" s="106">
        <v>38.304000000000002</v>
      </c>
      <c r="L154" s="104"/>
      <c r="M154" s="104"/>
      <c r="N154" s="104"/>
      <c r="O154" s="104"/>
      <c r="P154" s="104"/>
      <c r="Q154" s="104"/>
      <c r="R154" s="107"/>
      <c r="T154" s="108"/>
      <c r="U154" s="104"/>
      <c r="V154" s="104"/>
      <c r="W154" s="104"/>
      <c r="X154" s="104"/>
      <c r="Y154" s="104"/>
      <c r="Z154" s="104"/>
      <c r="AA154" s="104"/>
      <c r="AB154" s="104"/>
      <c r="AC154" s="104"/>
      <c r="AD154" s="109"/>
      <c r="AT154" s="110" t="s">
        <v>100</v>
      </c>
      <c r="AU154" s="110" t="s">
        <v>94</v>
      </c>
      <c r="AV154" s="6" t="s">
        <v>54</v>
      </c>
      <c r="AW154" s="6" t="s">
        <v>3</v>
      </c>
      <c r="AX154" s="6" t="s">
        <v>45</v>
      </c>
      <c r="AY154" s="110" t="s">
        <v>87</v>
      </c>
    </row>
    <row r="155" spans="2:65" s="6" customFormat="1" ht="20.100000000000001" customHeight="1" x14ac:dyDescent="0.3">
      <c r="B155" s="103"/>
      <c r="C155" s="104"/>
      <c r="D155" s="104"/>
      <c r="E155" s="105" t="s">
        <v>1</v>
      </c>
      <c r="F155" s="173" t="s">
        <v>196</v>
      </c>
      <c r="G155" s="174"/>
      <c r="H155" s="174"/>
      <c r="I155" s="174"/>
      <c r="J155" s="104"/>
      <c r="K155" s="106">
        <v>8</v>
      </c>
      <c r="L155" s="104"/>
      <c r="M155" s="104"/>
      <c r="N155" s="104"/>
      <c r="O155" s="104"/>
      <c r="P155" s="104"/>
      <c r="Q155" s="104"/>
      <c r="R155" s="107"/>
      <c r="T155" s="108"/>
      <c r="U155" s="104"/>
      <c r="V155" s="104"/>
      <c r="W155" s="104"/>
      <c r="X155" s="104"/>
      <c r="Y155" s="104"/>
      <c r="Z155" s="104"/>
      <c r="AA155" s="104"/>
      <c r="AB155" s="104"/>
      <c r="AC155" s="104"/>
      <c r="AD155" s="109"/>
      <c r="AT155" s="110" t="s">
        <v>100</v>
      </c>
      <c r="AU155" s="110" t="s">
        <v>94</v>
      </c>
      <c r="AV155" s="6" t="s">
        <v>54</v>
      </c>
      <c r="AW155" s="6" t="s">
        <v>3</v>
      </c>
      <c r="AX155" s="6" t="s">
        <v>45</v>
      </c>
      <c r="AY155" s="110" t="s">
        <v>87</v>
      </c>
    </row>
    <row r="156" spans="2:65" s="6" customFormat="1" ht="20.100000000000001" customHeight="1" x14ac:dyDescent="0.3">
      <c r="B156" s="103"/>
      <c r="C156" s="104"/>
      <c r="D156" s="104"/>
      <c r="E156" s="105" t="s">
        <v>1</v>
      </c>
      <c r="F156" s="173" t="s">
        <v>197</v>
      </c>
      <c r="G156" s="174"/>
      <c r="H156" s="174"/>
      <c r="I156" s="174"/>
      <c r="J156" s="104"/>
      <c r="K156" s="106">
        <v>51.314999999999998</v>
      </c>
      <c r="L156" s="104"/>
      <c r="M156" s="104"/>
      <c r="N156" s="104"/>
      <c r="O156" s="104"/>
      <c r="P156" s="104"/>
      <c r="Q156" s="104"/>
      <c r="R156" s="107"/>
      <c r="T156" s="108"/>
      <c r="U156" s="104"/>
      <c r="V156" s="104"/>
      <c r="W156" s="104"/>
      <c r="X156" s="104"/>
      <c r="Y156" s="104"/>
      <c r="Z156" s="104"/>
      <c r="AA156" s="104"/>
      <c r="AB156" s="104"/>
      <c r="AC156" s="104"/>
      <c r="AD156" s="109"/>
      <c r="AT156" s="110" t="s">
        <v>100</v>
      </c>
      <c r="AU156" s="110" t="s">
        <v>94</v>
      </c>
      <c r="AV156" s="6" t="s">
        <v>54</v>
      </c>
      <c r="AW156" s="6" t="s">
        <v>3</v>
      </c>
      <c r="AX156" s="6" t="s">
        <v>45</v>
      </c>
      <c r="AY156" s="110" t="s">
        <v>87</v>
      </c>
    </row>
    <row r="157" spans="2:65" s="7" customFormat="1" ht="20.100000000000001" customHeight="1" x14ac:dyDescent="0.3">
      <c r="B157" s="111"/>
      <c r="C157" s="112"/>
      <c r="D157" s="112"/>
      <c r="E157" s="113" t="s">
        <v>1</v>
      </c>
      <c r="F157" s="178" t="s">
        <v>105</v>
      </c>
      <c r="G157" s="179"/>
      <c r="H157" s="179"/>
      <c r="I157" s="179"/>
      <c r="J157" s="112"/>
      <c r="K157" s="114">
        <v>244.01900000000001</v>
      </c>
      <c r="L157" s="112"/>
      <c r="M157" s="112"/>
      <c r="N157" s="112"/>
      <c r="O157" s="112"/>
      <c r="P157" s="112"/>
      <c r="Q157" s="112"/>
      <c r="R157" s="115"/>
      <c r="T157" s="116"/>
      <c r="U157" s="112"/>
      <c r="V157" s="112"/>
      <c r="W157" s="112"/>
      <c r="X157" s="112"/>
      <c r="Y157" s="112"/>
      <c r="Z157" s="112"/>
      <c r="AA157" s="112"/>
      <c r="AB157" s="112"/>
      <c r="AC157" s="112"/>
      <c r="AD157" s="117"/>
      <c r="AT157" s="118" t="s">
        <v>100</v>
      </c>
      <c r="AU157" s="118" t="s">
        <v>94</v>
      </c>
      <c r="AV157" s="7" t="s">
        <v>91</v>
      </c>
      <c r="AW157" s="7" t="s">
        <v>3</v>
      </c>
      <c r="AX157" s="7" t="s">
        <v>45</v>
      </c>
      <c r="AY157" s="118" t="s">
        <v>87</v>
      </c>
    </row>
    <row r="158" spans="2:65" s="6" customFormat="1" ht="20.100000000000001" customHeight="1" x14ac:dyDescent="0.3">
      <c r="B158" s="103"/>
      <c r="C158" s="104"/>
      <c r="D158" s="104"/>
      <c r="E158" s="105" t="s">
        <v>1</v>
      </c>
      <c r="F158" s="206" t="s">
        <v>368</v>
      </c>
      <c r="G158" s="174"/>
      <c r="H158" s="174"/>
      <c r="I158" s="174"/>
      <c r="J158" s="104"/>
      <c r="K158" s="106">
        <v>122.01</v>
      </c>
      <c r="L158" s="104"/>
      <c r="M158" s="104"/>
      <c r="N158" s="104"/>
      <c r="O158" s="104"/>
      <c r="P158" s="104"/>
      <c r="Q158" s="104"/>
      <c r="R158" s="107"/>
      <c r="T158" s="108"/>
      <c r="U158" s="104"/>
      <c r="V158" s="104"/>
      <c r="W158" s="104"/>
      <c r="X158" s="104"/>
      <c r="Y158" s="104"/>
      <c r="Z158" s="104"/>
      <c r="AA158" s="104"/>
      <c r="AB158" s="104"/>
      <c r="AC158" s="104"/>
      <c r="AD158" s="109"/>
      <c r="AT158" s="110" t="s">
        <v>100</v>
      </c>
      <c r="AU158" s="110" t="s">
        <v>94</v>
      </c>
      <c r="AV158" s="6" t="s">
        <v>54</v>
      </c>
      <c r="AW158" s="6" t="s">
        <v>3</v>
      </c>
      <c r="AX158" s="6" t="s">
        <v>45</v>
      </c>
      <c r="AY158" s="110" t="s">
        <v>87</v>
      </c>
    </row>
    <row r="159" spans="2:65" s="6" customFormat="1" ht="20.100000000000001" customHeight="1" x14ac:dyDescent="0.3">
      <c r="B159" s="103"/>
      <c r="C159" s="104"/>
      <c r="D159" s="104"/>
      <c r="E159" s="105" t="s">
        <v>1</v>
      </c>
      <c r="F159" s="206" t="s">
        <v>369</v>
      </c>
      <c r="G159" s="174"/>
      <c r="H159" s="174"/>
      <c r="I159" s="174"/>
      <c r="J159" s="104"/>
      <c r="K159" s="106">
        <v>61.005000000000003</v>
      </c>
      <c r="L159" s="104"/>
      <c r="M159" s="104"/>
      <c r="N159" s="104"/>
      <c r="O159" s="104"/>
      <c r="P159" s="104"/>
      <c r="Q159" s="104"/>
      <c r="R159" s="107"/>
      <c r="T159" s="108"/>
      <c r="U159" s="104"/>
      <c r="V159" s="104"/>
      <c r="W159" s="104"/>
      <c r="X159" s="104"/>
      <c r="Y159" s="104"/>
      <c r="Z159" s="104"/>
      <c r="AA159" s="104"/>
      <c r="AB159" s="104"/>
      <c r="AC159" s="104"/>
      <c r="AD159" s="109"/>
      <c r="AT159" s="110" t="s">
        <v>100</v>
      </c>
      <c r="AU159" s="110" t="s">
        <v>94</v>
      </c>
      <c r="AV159" s="6" t="s">
        <v>54</v>
      </c>
      <c r="AW159" s="6" t="s">
        <v>3</v>
      </c>
      <c r="AX159" s="6" t="s">
        <v>46</v>
      </c>
      <c r="AY159" s="110" t="s">
        <v>87</v>
      </c>
    </row>
    <row r="160" spans="2:65" s="1" customFormat="1" ht="20.100000000000001" customHeight="1" x14ac:dyDescent="0.3">
      <c r="B160" s="72"/>
      <c r="C160" s="94" t="s">
        <v>113</v>
      </c>
      <c r="D160" s="94" t="s">
        <v>88</v>
      </c>
      <c r="E160" s="95" t="s">
        <v>215</v>
      </c>
      <c r="F160" s="177" t="s">
        <v>370</v>
      </c>
      <c r="G160" s="168"/>
      <c r="H160" s="168"/>
      <c r="I160" s="168"/>
      <c r="J160" s="96" t="s">
        <v>99</v>
      </c>
      <c r="K160" s="97">
        <v>61.005000000000003</v>
      </c>
      <c r="L160" s="98">
        <v>0</v>
      </c>
      <c r="M160" s="169"/>
      <c r="N160" s="169"/>
      <c r="O160" s="169"/>
      <c r="P160" s="169">
        <f>ROUND(V160*K160,2)</f>
        <v>0</v>
      </c>
      <c r="Q160" s="169"/>
      <c r="R160" s="73"/>
      <c r="T160" s="99" t="s">
        <v>1</v>
      </c>
      <c r="U160" s="30" t="s">
        <v>28</v>
      </c>
      <c r="V160" s="59">
        <f>L160+M160</f>
        <v>0</v>
      </c>
      <c r="W160" s="59">
        <f>ROUND(L160*K160,2)</f>
        <v>0</v>
      </c>
      <c r="X160" s="59">
        <f>ROUND(M160*K160,2)</f>
        <v>0</v>
      </c>
      <c r="Y160" s="100">
        <v>0.51900000000000002</v>
      </c>
      <c r="Z160" s="100">
        <f>Y160*K160</f>
        <v>31.661595000000002</v>
      </c>
      <c r="AA160" s="100">
        <v>0</v>
      </c>
      <c r="AB160" s="100">
        <f>AA160*K160</f>
        <v>0</v>
      </c>
      <c r="AC160" s="100">
        <v>0</v>
      </c>
      <c r="AD160" s="101">
        <f>AC160*K160</f>
        <v>0</v>
      </c>
      <c r="AR160" s="14" t="s">
        <v>91</v>
      </c>
      <c r="AT160" s="14" t="s">
        <v>88</v>
      </c>
      <c r="AU160" s="14" t="s">
        <v>94</v>
      </c>
      <c r="AY160" s="14" t="s">
        <v>87</v>
      </c>
      <c r="BE160" s="102">
        <f>IF(U160="základní",P160,0)</f>
        <v>0</v>
      </c>
      <c r="BF160" s="102">
        <f>IF(U160="snížená",P160,0)</f>
        <v>0</v>
      </c>
      <c r="BG160" s="102">
        <f>IF(U160="zákl. přenesená",P160,0)</f>
        <v>0</v>
      </c>
      <c r="BH160" s="102">
        <f>IF(U160="sníž. přenesená",P160,0)</f>
        <v>0</v>
      </c>
      <c r="BI160" s="102">
        <f>IF(U160="nulová",P160,0)</f>
        <v>0</v>
      </c>
      <c r="BJ160" s="14" t="s">
        <v>46</v>
      </c>
      <c r="BK160" s="102">
        <f>ROUND(V160*K160,2)</f>
        <v>0</v>
      </c>
      <c r="BL160" s="14" t="s">
        <v>91</v>
      </c>
      <c r="BM160" s="14" t="s">
        <v>216</v>
      </c>
    </row>
    <row r="161" spans="2:65" s="6" customFormat="1" ht="20.100000000000001" customHeight="1" x14ac:dyDescent="0.3">
      <c r="B161" s="103"/>
      <c r="C161" s="104"/>
      <c r="D161" s="104"/>
      <c r="E161" s="105" t="s">
        <v>1</v>
      </c>
      <c r="F161" s="205" t="s">
        <v>363</v>
      </c>
      <c r="G161" s="176"/>
      <c r="H161" s="176"/>
      <c r="I161" s="176"/>
      <c r="J161" s="104"/>
      <c r="K161" s="106">
        <v>83.328000000000003</v>
      </c>
      <c r="L161" s="104"/>
      <c r="M161" s="104"/>
      <c r="N161" s="104"/>
      <c r="O161" s="104"/>
      <c r="P161" s="104"/>
      <c r="Q161" s="104"/>
      <c r="R161" s="107"/>
      <c r="T161" s="108"/>
      <c r="U161" s="104"/>
      <c r="V161" s="104"/>
      <c r="W161" s="104"/>
      <c r="X161" s="104"/>
      <c r="Y161" s="104"/>
      <c r="Z161" s="104"/>
      <c r="AA161" s="104"/>
      <c r="AB161" s="104"/>
      <c r="AC161" s="104"/>
      <c r="AD161" s="109"/>
      <c r="AT161" s="110" t="s">
        <v>100</v>
      </c>
      <c r="AU161" s="110" t="s">
        <v>94</v>
      </c>
      <c r="AV161" s="6" t="s">
        <v>54</v>
      </c>
      <c r="AW161" s="6" t="s">
        <v>3</v>
      </c>
      <c r="AX161" s="6" t="s">
        <v>45</v>
      </c>
      <c r="AY161" s="110" t="s">
        <v>87</v>
      </c>
    </row>
    <row r="162" spans="2:65" s="6" customFormat="1" ht="20.100000000000001" customHeight="1" x14ac:dyDescent="0.3">
      <c r="B162" s="103"/>
      <c r="C162" s="104"/>
      <c r="D162" s="104"/>
      <c r="E162" s="105" t="s">
        <v>1</v>
      </c>
      <c r="F162" s="173" t="s">
        <v>194</v>
      </c>
      <c r="G162" s="174"/>
      <c r="H162" s="174"/>
      <c r="I162" s="174"/>
      <c r="J162" s="104"/>
      <c r="K162" s="106">
        <v>63.072000000000003</v>
      </c>
      <c r="L162" s="104"/>
      <c r="M162" s="104"/>
      <c r="N162" s="104"/>
      <c r="O162" s="104"/>
      <c r="P162" s="104"/>
      <c r="Q162" s="104"/>
      <c r="R162" s="107"/>
      <c r="T162" s="108"/>
      <c r="U162" s="104"/>
      <c r="V162" s="104"/>
      <c r="W162" s="104"/>
      <c r="X162" s="104"/>
      <c r="Y162" s="104"/>
      <c r="Z162" s="104"/>
      <c r="AA162" s="104"/>
      <c r="AB162" s="104"/>
      <c r="AC162" s="104"/>
      <c r="AD162" s="109"/>
      <c r="AT162" s="110" t="s">
        <v>100</v>
      </c>
      <c r="AU162" s="110" t="s">
        <v>94</v>
      </c>
      <c r="AV162" s="6" t="s">
        <v>54</v>
      </c>
      <c r="AW162" s="6" t="s">
        <v>3</v>
      </c>
      <c r="AX162" s="6" t="s">
        <v>45</v>
      </c>
      <c r="AY162" s="110" t="s">
        <v>87</v>
      </c>
    </row>
    <row r="163" spans="2:65" s="6" customFormat="1" ht="20.100000000000001" customHeight="1" x14ac:dyDescent="0.3">
      <c r="B163" s="103"/>
      <c r="C163" s="104"/>
      <c r="D163" s="104"/>
      <c r="E163" s="105" t="s">
        <v>1</v>
      </c>
      <c r="F163" s="173" t="s">
        <v>195</v>
      </c>
      <c r="G163" s="174"/>
      <c r="H163" s="174"/>
      <c r="I163" s="174"/>
      <c r="J163" s="104"/>
      <c r="K163" s="106">
        <v>38.304000000000002</v>
      </c>
      <c r="L163" s="104"/>
      <c r="M163" s="104"/>
      <c r="N163" s="104"/>
      <c r="O163" s="104"/>
      <c r="P163" s="104"/>
      <c r="Q163" s="104"/>
      <c r="R163" s="107"/>
      <c r="T163" s="108"/>
      <c r="U163" s="104"/>
      <c r="V163" s="104"/>
      <c r="W163" s="104"/>
      <c r="X163" s="104"/>
      <c r="Y163" s="104"/>
      <c r="Z163" s="104"/>
      <c r="AA163" s="104"/>
      <c r="AB163" s="104"/>
      <c r="AC163" s="104"/>
      <c r="AD163" s="109"/>
      <c r="AT163" s="110" t="s">
        <v>100</v>
      </c>
      <c r="AU163" s="110" t="s">
        <v>94</v>
      </c>
      <c r="AV163" s="6" t="s">
        <v>54</v>
      </c>
      <c r="AW163" s="6" t="s">
        <v>3</v>
      </c>
      <c r="AX163" s="6" t="s">
        <v>45</v>
      </c>
      <c r="AY163" s="110" t="s">
        <v>87</v>
      </c>
    </row>
    <row r="164" spans="2:65" s="6" customFormat="1" ht="20.100000000000001" customHeight="1" x14ac:dyDescent="0.3">
      <c r="B164" s="103"/>
      <c r="C164" s="104"/>
      <c r="D164" s="104"/>
      <c r="E164" s="105" t="s">
        <v>1</v>
      </c>
      <c r="F164" s="173" t="s">
        <v>196</v>
      </c>
      <c r="G164" s="174"/>
      <c r="H164" s="174"/>
      <c r="I164" s="174"/>
      <c r="J164" s="104"/>
      <c r="K164" s="106">
        <v>8</v>
      </c>
      <c r="L164" s="104"/>
      <c r="M164" s="104"/>
      <c r="N164" s="104"/>
      <c r="O164" s="104"/>
      <c r="P164" s="104"/>
      <c r="Q164" s="104"/>
      <c r="R164" s="107"/>
      <c r="T164" s="108"/>
      <c r="U164" s="104"/>
      <c r="V164" s="104"/>
      <c r="W164" s="104"/>
      <c r="X164" s="104"/>
      <c r="Y164" s="104"/>
      <c r="Z164" s="104"/>
      <c r="AA164" s="104"/>
      <c r="AB164" s="104"/>
      <c r="AC164" s="104"/>
      <c r="AD164" s="109"/>
      <c r="AT164" s="110" t="s">
        <v>100</v>
      </c>
      <c r="AU164" s="110" t="s">
        <v>94</v>
      </c>
      <c r="AV164" s="6" t="s">
        <v>54</v>
      </c>
      <c r="AW164" s="6" t="s">
        <v>3</v>
      </c>
      <c r="AX164" s="6" t="s">
        <v>45</v>
      </c>
      <c r="AY164" s="110" t="s">
        <v>87</v>
      </c>
    </row>
    <row r="165" spans="2:65" s="6" customFormat="1" ht="20.100000000000001" customHeight="1" x14ac:dyDescent="0.3">
      <c r="B165" s="103"/>
      <c r="C165" s="104"/>
      <c r="D165" s="104"/>
      <c r="E165" s="105" t="s">
        <v>1</v>
      </c>
      <c r="F165" s="173" t="s">
        <v>197</v>
      </c>
      <c r="G165" s="174"/>
      <c r="H165" s="174"/>
      <c r="I165" s="174"/>
      <c r="J165" s="104"/>
      <c r="K165" s="106">
        <v>51.314999999999998</v>
      </c>
      <c r="L165" s="104"/>
      <c r="M165" s="104"/>
      <c r="N165" s="104"/>
      <c r="O165" s="104"/>
      <c r="P165" s="104"/>
      <c r="Q165" s="104"/>
      <c r="R165" s="107"/>
      <c r="T165" s="108"/>
      <c r="U165" s="104"/>
      <c r="V165" s="104"/>
      <c r="W165" s="104"/>
      <c r="X165" s="104"/>
      <c r="Y165" s="104"/>
      <c r="Z165" s="104"/>
      <c r="AA165" s="104"/>
      <c r="AB165" s="104"/>
      <c r="AC165" s="104"/>
      <c r="AD165" s="109"/>
      <c r="AT165" s="110" t="s">
        <v>100</v>
      </c>
      <c r="AU165" s="110" t="s">
        <v>94</v>
      </c>
      <c r="AV165" s="6" t="s">
        <v>54</v>
      </c>
      <c r="AW165" s="6" t="s">
        <v>3</v>
      </c>
      <c r="AX165" s="6" t="s">
        <v>45</v>
      </c>
      <c r="AY165" s="110" t="s">
        <v>87</v>
      </c>
    </row>
    <row r="166" spans="2:65" s="7" customFormat="1" ht="20.100000000000001" customHeight="1" x14ac:dyDescent="0.3">
      <c r="B166" s="111"/>
      <c r="C166" s="112"/>
      <c r="D166" s="112"/>
      <c r="E166" s="113" t="s">
        <v>1</v>
      </c>
      <c r="F166" s="178" t="s">
        <v>105</v>
      </c>
      <c r="G166" s="179"/>
      <c r="H166" s="179"/>
      <c r="I166" s="179"/>
      <c r="J166" s="112"/>
      <c r="K166" s="114">
        <v>244.01900000000001</v>
      </c>
      <c r="L166" s="112"/>
      <c r="M166" s="112"/>
      <c r="N166" s="112"/>
      <c r="O166" s="112"/>
      <c r="P166" s="112"/>
      <c r="Q166" s="112"/>
      <c r="R166" s="115"/>
      <c r="T166" s="116"/>
      <c r="U166" s="112"/>
      <c r="V166" s="112"/>
      <c r="W166" s="112"/>
      <c r="X166" s="112"/>
      <c r="Y166" s="112"/>
      <c r="Z166" s="112"/>
      <c r="AA166" s="112"/>
      <c r="AB166" s="112"/>
      <c r="AC166" s="112"/>
      <c r="AD166" s="117"/>
      <c r="AT166" s="118" t="s">
        <v>100</v>
      </c>
      <c r="AU166" s="118" t="s">
        <v>94</v>
      </c>
      <c r="AV166" s="7" t="s">
        <v>91</v>
      </c>
      <c r="AW166" s="7" t="s">
        <v>3</v>
      </c>
      <c r="AX166" s="7" t="s">
        <v>45</v>
      </c>
      <c r="AY166" s="118" t="s">
        <v>87</v>
      </c>
    </row>
    <row r="167" spans="2:65" s="6" customFormat="1" ht="20.100000000000001" customHeight="1" x14ac:dyDescent="0.3">
      <c r="B167" s="103"/>
      <c r="C167" s="104"/>
      <c r="D167" s="104"/>
      <c r="E167" s="105" t="s">
        <v>1</v>
      </c>
      <c r="F167" s="206" t="s">
        <v>368</v>
      </c>
      <c r="G167" s="174"/>
      <c r="H167" s="174"/>
      <c r="I167" s="174"/>
      <c r="J167" s="104"/>
      <c r="K167" s="106">
        <v>122.01</v>
      </c>
      <c r="L167" s="104"/>
      <c r="M167" s="104"/>
      <c r="N167" s="104"/>
      <c r="O167" s="104"/>
      <c r="P167" s="104"/>
      <c r="Q167" s="104"/>
      <c r="R167" s="107"/>
      <c r="T167" s="108"/>
      <c r="U167" s="104"/>
      <c r="V167" s="104"/>
      <c r="W167" s="104"/>
      <c r="X167" s="104"/>
      <c r="Y167" s="104"/>
      <c r="Z167" s="104"/>
      <c r="AA167" s="104"/>
      <c r="AB167" s="104"/>
      <c r="AC167" s="104"/>
      <c r="AD167" s="109"/>
      <c r="AT167" s="110" t="s">
        <v>100</v>
      </c>
      <c r="AU167" s="110" t="s">
        <v>94</v>
      </c>
      <c r="AV167" s="6" t="s">
        <v>54</v>
      </c>
      <c r="AW167" s="6" t="s">
        <v>3</v>
      </c>
      <c r="AX167" s="6" t="s">
        <v>45</v>
      </c>
      <c r="AY167" s="110" t="s">
        <v>87</v>
      </c>
    </row>
    <row r="168" spans="2:65" s="6" customFormat="1" ht="20.100000000000001" customHeight="1" x14ac:dyDescent="0.3">
      <c r="B168" s="103"/>
      <c r="C168" s="104"/>
      <c r="D168" s="104"/>
      <c r="E168" s="105" t="s">
        <v>1</v>
      </c>
      <c r="F168" s="206" t="s">
        <v>369</v>
      </c>
      <c r="G168" s="174"/>
      <c r="H168" s="174"/>
      <c r="I168" s="174"/>
      <c r="J168" s="104"/>
      <c r="K168" s="106">
        <v>61.005000000000003</v>
      </c>
      <c r="L168" s="104"/>
      <c r="M168" s="104"/>
      <c r="N168" s="104"/>
      <c r="O168" s="104"/>
      <c r="P168" s="104"/>
      <c r="Q168" s="104"/>
      <c r="R168" s="107"/>
      <c r="T168" s="108"/>
      <c r="U168" s="104"/>
      <c r="V168" s="104"/>
      <c r="W168" s="104"/>
      <c r="X168" s="104"/>
      <c r="Y168" s="104"/>
      <c r="Z168" s="104"/>
      <c r="AA168" s="104"/>
      <c r="AB168" s="104"/>
      <c r="AC168" s="104"/>
      <c r="AD168" s="109"/>
      <c r="AT168" s="110" t="s">
        <v>100</v>
      </c>
      <c r="AU168" s="110" t="s">
        <v>94</v>
      </c>
      <c r="AV168" s="6" t="s">
        <v>54</v>
      </c>
      <c r="AW168" s="6" t="s">
        <v>3</v>
      </c>
      <c r="AX168" s="6" t="s">
        <v>46</v>
      </c>
      <c r="AY168" s="110" t="s">
        <v>87</v>
      </c>
    </row>
    <row r="169" spans="2:65" s="1" customFormat="1" ht="30" customHeight="1" x14ac:dyDescent="0.3">
      <c r="B169" s="72"/>
      <c r="C169" s="94" t="s">
        <v>114</v>
      </c>
      <c r="D169" s="94" t="s">
        <v>88</v>
      </c>
      <c r="E169" s="95" t="s">
        <v>117</v>
      </c>
      <c r="F169" s="168" t="s">
        <v>118</v>
      </c>
      <c r="G169" s="168"/>
      <c r="H169" s="168"/>
      <c r="I169" s="168"/>
      <c r="J169" s="96" t="s">
        <v>99</v>
      </c>
      <c r="K169" s="97">
        <v>244.01900000000001</v>
      </c>
      <c r="L169" s="98">
        <v>0</v>
      </c>
      <c r="M169" s="169"/>
      <c r="N169" s="169"/>
      <c r="O169" s="169"/>
      <c r="P169" s="169">
        <f>ROUND(V169*K169,2)</f>
        <v>0</v>
      </c>
      <c r="Q169" s="169"/>
      <c r="R169" s="73"/>
      <c r="T169" s="99" t="s">
        <v>1</v>
      </c>
      <c r="U169" s="30" t="s">
        <v>28</v>
      </c>
      <c r="V169" s="59">
        <f>L169+M169</f>
        <v>0</v>
      </c>
      <c r="W169" s="59">
        <f>ROUND(L169*K169,2)</f>
        <v>0</v>
      </c>
      <c r="X169" s="59">
        <f>ROUND(M169*K169,2)</f>
        <v>0</v>
      </c>
      <c r="Y169" s="100">
        <v>8.3000000000000004E-2</v>
      </c>
      <c r="Z169" s="100">
        <f>Y169*K169</f>
        <v>20.253577</v>
      </c>
      <c r="AA169" s="100">
        <v>0</v>
      </c>
      <c r="AB169" s="100">
        <f>AA169*K169</f>
        <v>0</v>
      </c>
      <c r="AC169" s="100">
        <v>0</v>
      </c>
      <c r="AD169" s="101">
        <f>AC169*K169</f>
        <v>0</v>
      </c>
      <c r="AR169" s="14" t="s">
        <v>91</v>
      </c>
      <c r="AT169" s="14" t="s">
        <v>88</v>
      </c>
      <c r="AU169" s="14" t="s">
        <v>94</v>
      </c>
      <c r="AY169" s="14" t="s">
        <v>87</v>
      </c>
      <c r="BE169" s="102">
        <f>IF(U169="základní",P169,0)</f>
        <v>0</v>
      </c>
      <c r="BF169" s="102">
        <f>IF(U169="snížená",P169,0)</f>
        <v>0</v>
      </c>
      <c r="BG169" s="102">
        <f>IF(U169="zákl. přenesená",P169,0)</f>
        <v>0</v>
      </c>
      <c r="BH169" s="102">
        <f>IF(U169="sníž. přenesená",P169,0)</f>
        <v>0</v>
      </c>
      <c r="BI169" s="102">
        <f>IF(U169="nulová",P169,0)</f>
        <v>0</v>
      </c>
      <c r="BJ169" s="14" t="s">
        <v>46</v>
      </c>
      <c r="BK169" s="102">
        <f>ROUND(V169*K169,2)</f>
        <v>0</v>
      </c>
      <c r="BL169" s="14" t="s">
        <v>91</v>
      </c>
      <c r="BM169" s="14" t="s">
        <v>217</v>
      </c>
    </row>
    <row r="170" spans="2:65" s="6" customFormat="1" ht="20.100000000000001" customHeight="1" x14ac:dyDescent="0.3">
      <c r="B170" s="103"/>
      <c r="C170" s="104"/>
      <c r="D170" s="104"/>
      <c r="E170" s="105" t="s">
        <v>1</v>
      </c>
      <c r="F170" s="205" t="s">
        <v>363</v>
      </c>
      <c r="G170" s="176"/>
      <c r="H170" s="176"/>
      <c r="I170" s="176"/>
      <c r="J170" s="104"/>
      <c r="K170" s="106">
        <v>83.328000000000003</v>
      </c>
      <c r="L170" s="104"/>
      <c r="M170" s="104"/>
      <c r="N170" s="104"/>
      <c r="O170" s="104"/>
      <c r="P170" s="104"/>
      <c r="Q170" s="104"/>
      <c r="R170" s="107"/>
      <c r="T170" s="108"/>
      <c r="U170" s="104"/>
      <c r="V170" s="104"/>
      <c r="W170" s="104"/>
      <c r="X170" s="104"/>
      <c r="Y170" s="104"/>
      <c r="Z170" s="104"/>
      <c r="AA170" s="104"/>
      <c r="AB170" s="104"/>
      <c r="AC170" s="104"/>
      <c r="AD170" s="109"/>
      <c r="AT170" s="110" t="s">
        <v>100</v>
      </c>
      <c r="AU170" s="110" t="s">
        <v>94</v>
      </c>
      <c r="AV170" s="6" t="s">
        <v>54</v>
      </c>
      <c r="AW170" s="6" t="s">
        <v>3</v>
      </c>
      <c r="AX170" s="6" t="s">
        <v>45</v>
      </c>
      <c r="AY170" s="110" t="s">
        <v>87</v>
      </c>
    </row>
    <row r="171" spans="2:65" s="6" customFormat="1" ht="20.100000000000001" customHeight="1" x14ac:dyDescent="0.3">
      <c r="B171" s="103"/>
      <c r="C171" s="104"/>
      <c r="D171" s="104"/>
      <c r="E171" s="105" t="s">
        <v>1</v>
      </c>
      <c r="F171" s="173" t="s">
        <v>194</v>
      </c>
      <c r="G171" s="174"/>
      <c r="H171" s="174"/>
      <c r="I171" s="174"/>
      <c r="J171" s="104"/>
      <c r="K171" s="106">
        <v>63.072000000000003</v>
      </c>
      <c r="L171" s="104"/>
      <c r="M171" s="104"/>
      <c r="N171" s="104"/>
      <c r="O171" s="104"/>
      <c r="P171" s="104"/>
      <c r="Q171" s="104"/>
      <c r="R171" s="107"/>
      <c r="T171" s="108"/>
      <c r="U171" s="104"/>
      <c r="V171" s="104"/>
      <c r="W171" s="104"/>
      <c r="X171" s="104"/>
      <c r="Y171" s="104"/>
      <c r="Z171" s="104"/>
      <c r="AA171" s="104"/>
      <c r="AB171" s="104"/>
      <c r="AC171" s="104"/>
      <c r="AD171" s="109"/>
      <c r="AT171" s="110" t="s">
        <v>100</v>
      </c>
      <c r="AU171" s="110" t="s">
        <v>94</v>
      </c>
      <c r="AV171" s="6" t="s">
        <v>54</v>
      </c>
      <c r="AW171" s="6" t="s">
        <v>3</v>
      </c>
      <c r="AX171" s="6" t="s">
        <v>45</v>
      </c>
      <c r="AY171" s="110" t="s">
        <v>87</v>
      </c>
    </row>
    <row r="172" spans="2:65" s="6" customFormat="1" ht="20.100000000000001" customHeight="1" x14ac:dyDescent="0.3">
      <c r="B172" s="103"/>
      <c r="C172" s="104"/>
      <c r="D172" s="104"/>
      <c r="E172" s="105" t="s">
        <v>1</v>
      </c>
      <c r="F172" s="173" t="s">
        <v>195</v>
      </c>
      <c r="G172" s="174"/>
      <c r="H172" s="174"/>
      <c r="I172" s="174"/>
      <c r="J172" s="104"/>
      <c r="K172" s="106">
        <v>38.304000000000002</v>
      </c>
      <c r="L172" s="104"/>
      <c r="M172" s="104"/>
      <c r="N172" s="104"/>
      <c r="O172" s="104"/>
      <c r="P172" s="104"/>
      <c r="Q172" s="104"/>
      <c r="R172" s="107"/>
      <c r="T172" s="108"/>
      <c r="U172" s="104"/>
      <c r="V172" s="104"/>
      <c r="W172" s="104"/>
      <c r="X172" s="104"/>
      <c r="Y172" s="104"/>
      <c r="Z172" s="104"/>
      <c r="AA172" s="104"/>
      <c r="AB172" s="104"/>
      <c r="AC172" s="104"/>
      <c r="AD172" s="109"/>
      <c r="AT172" s="110" t="s">
        <v>100</v>
      </c>
      <c r="AU172" s="110" t="s">
        <v>94</v>
      </c>
      <c r="AV172" s="6" t="s">
        <v>54</v>
      </c>
      <c r="AW172" s="6" t="s">
        <v>3</v>
      </c>
      <c r="AX172" s="6" t="s">
        <v>45</v>
      </c>
      <c r="AY172" s="110" t="s">
        <v>87</v>
      </c>
    </row>
    <row r="173" spans="2:65" s="6" customFormat="1" ht="20.100000000000001" customHeight="1" x14ac:dyDescent="0.3">
      <c r="B173" s="103"/>
      <c r="C173" s="104"/>
      <c r="D173" s="104"/>
      <c r="E173" s="105" t="s">
        <v>1</v>
      </c>
      <c r="F173" s="173" t="s">
        <v>196</v>
      </c>
      <c r="G173" s="174"/>
      <c r="H173" s="174"/>
      <c r="I173" s="174"/>
      <c r="J173" s="104"/>
      <c r="K173" s="106">
        <v>8</v>
      </c>
      <c r="L173" s="104"/>
      <c r="M173" s="104"/>
      <c r="N173" s="104"/>
      <c r="O173" s="104"/>
      <c r="P173" s="104"/>
      <c r="Q173" s="104"/>
      <c r="R173" s="107"/>
      <c r="T173" s="108"/>
      <c r="U173" s="104"/>
      <c r="V173" s="104"/>
      <c r="W173" s="104"/>
      <c r="X173" s="104"/>
      <c r="Y173" s="104"/>
      <c r="Z173" s="104"/>
      <c r="AA173" s="104"/>
      <c r="AB173" s="104"/>
      <c r="AC173" s="104"/>
      <c r="AD173" s="109"/>
      <c r="AT173" s="110" t="s">
        <v>100</v>
      </c>
      <c r="AU173" s="110" t="s">
        <v>94</v>
      </c>
      <c r="AV173" s="6" t="s">
        <v>54</v>
      </c>
      <c r="AW173" s="6" t="s">
        <v>3</v>
      </c>
      <c r="AX173" s="6" t="s">
        <v>45</v>
      </c>
      <c r="AY173" s="110" t="s">
        <v>87</v>
      </c>
    </row>
    <row r="174" spans="2:65" s="6" customFormat="1" ht="20.100000000000001" customHeight="1" x14ac:dyDescent="0.3">
      <c r="B174" s="103"/>
      <c r="C174" s="104"/>
      <c r="D174" s="104"/>
      <c r="E174" s="105" t="s">
        <v>1</v>
      </c>
      <c r="F174" s="173" t="s">
        <v>197</v>
      </c>
      <c r="G174" s="174"/>
      <c r="H174" s="174"/>
      <c r="I174" s="174"/>
      <c r="J174" s="104"/>
      <c r="K174" s="106">
        <v>51.314999999999998</v>
      </c>
      <c r="L174" s="104"/>
      <c r="M174" s="104"/>
      <c r="N174" s="104"/>
      <c r="O174" s="104"/>
      <c r="P174" s="104"/>
      <c r="Q174" s="104"/>
      <c r="R174" s="107"/>
      <c r="T174" s="108"/>
      <c r="U174" s="104"/>
      <c r="V174" s="104"/>
      <c r="W174" s="104"/>
      <c r="X174" s="104"/>
      <c r="Y174" s="104"/>
      <c r="Z174" s="104"/>
      <c r="AA174" s="104"/>
      <c r="AB174" s="104"/>
      <c r="AC174" s="104"/>
      <c r="AD174" s="109"/>
      <c r="AT174" s="110" t="s">
        <v>100</v>
      </c>
      <c r="AU174" s="110" t="s">
        <v>94</v>
      </c>
      <c r="AV174" s="6" t="s">
        <v>54</v>
      </c>
      <c r="AW174" s="6" t="s">
        <v>3</v>
      </c>
      <c r="AX174" s="6" t="s">
        <v>45</v>
      </c>
      <c r="AY174" s="110" t="s">
        <v>87</v>
      </c>
    </row>
    <row r="175" spans="2:65" s="7" customFormat="1" ht="20.100000000000001" customHeight="1" x14ac:dyDescent="0.3">
      <c r="B175" s="111"/>
      <c r="C175" s="112"/>
      <c r="D175" s="112"/>
      <c r="E175" s="113" t="s">
        <v>1</v>
      </c>
      <c r="F175" s="178" t="s">
        <v>105</v>
      </c>
      <c r="G175" s="179"/>
      <c r="H175" s="179"/>
      <c r="I175" s="179"/>
      <c r="J175" s="112"/>
      <c r="K175" s="114">
        <v>244.01900000000001</v>
      </c>
      <c r="L175" s="112"/>
      <c r="M175" s="112"/>
      <c r="N175" s="112"/>
      <c r="O175" s="112"/>
      <c r="P175" s="112"/>
      <c r="Q175" s="112"/>
      <c r="R175" s="115"/>
      <c r="T175" s="116"/>
      <c r="U175" s="112"/>
      <c r="V175" s="112"/>
      <c r="W175" s="112"/>
      <c r="X175" s="112"/>
      <c r="Y175" s="112"/>
      <c r="Z175" s="112"/>
      <c r="AA175" s="112"/>
      <c r="AB175" s="112"/>
      <c r="AC175" s="112"/>
      <c r="AD175" s="117"/>
      <c r="AT175" s="118" t="s">
        <v>100</v>
      </c>
      <c r="AU175" s="118" t="s">
        <v>94</v>
      </c>
      <c r="AV175" s="7" t="s">
        <v>91</v>
      </c>
      <c r="AW175" s="7" t="s">
        <v>3</v>
      </c>
      <c r="AX175" s="7" t="s">
        <v>46</v>
      </c>
      <c r="AY175" s="118" t="s">
        <v>87</v>
      </c>
    </row>
    <row r="176" spans="2:65" s="1" customFormat="1" ht="30" customHeight="1" x14ac:dyDescent="0.3">
      <c r="B176" s="72"/>
      <c r="C176" s="94" t="s">
        <v>116</v>
      </c>
      <c r="D176" s="94" t="s">
        <v>88</v>
      </c>
      <c r="E176" s="95" t="s">
        <v>119</v>
      </c>
      <c r="F176" s="168" t="s">
        <v>120</v>
      </c>
      <c r="G176" s="168"/>
      <c r="H176" s="168"/>
      <c r="I176" s="168"/>
      <c r="J176" s="96" t="s">
        <v>99</v>
      </c>
      <c r="K176" s="97">
        <v>1220.05</v>
      </c>
      <c r="L176" s="98">
        <v>0</v>
      </c>
      <c r="M176" s="169"/>
      <c r="N176" s="169"/>
      <c r="O176" s="169"/>
      <c r="P176" s="169">
        <f>ROUND(V176*K176,2)</f>
        <v>0</v>
      </c>
      <c r="Q176" s="169"/>
      <c r="R176" s="73"/>
      <c r="T176" s="99" t="s">
        <v>1</v>
      </c>
      <c r="U176" s="30" t="s">
        <v>28</v>
      </c>
      <c r="V176" s="59">
        <f>L176+M176</f>
        <v>0</v>
      </c>
      <c r="W176" s="59">
        <f>ROUND(L176*K176,2)</f>
        <v>0</v>
      </c>
      <c r="X176" s="59">
        <f>ROUND(M176*K176,2)</f>
        <v>0</v>
      </c>
      <c r="Y176" s="100">
        <v>4.0000000000000001E-3</v>
      </c>
      <c r="Z176" s="100">
        <f>Y176*K176</f>
        <v>4.8802000000000003</v>
      </c>
      <c r="AA176" s="100">
        <v>0</v>
      </c>
      <c r="AB176" s="100">
        <f>AA176*K176</f>
        <v>0</v>
      </c>
      <c r="AC176" s="100">
        <v>0</v>
      </c>
      <c r="AD176" s="101">
        <f>AC176*K176</f>
        <v>0</v>
      </c>
      <c r="AR176" s="14" t="s">
        <v>91</v>
      </c>
      <c r="AT176" s="14" t="s">
        <v>88</v>
      </c>
      <c r="AU176" s="14" t="s">
        <v>94</v>
      </c>
      <c r="AY176" s="14" t="s">
        <v>87</v>
      </c>
      <c r="BE176" s="102">
        <f>IF(U176="základní",P176,0)</f>
        <v>0</v>
      </c>
      <c r="BF176" s="102">
        <f>IF(U176="snížená",P176,0)</f>
        <v>0</v>
      </c>
      <c r="BG176" s="102">
        <f>IF(U176="zákl. přenesená",P176,0)</f>
        <v>0</v>
      </c>
      <c r="BH176" s="102">
        <f>IF(U176="sníž. přenesená",P176,0)</f>
        <v>0</v>
      </c>
      <c r="BI176" s="102">
        <f>IF(U176="nulová",P176,0)</f>
        <v>0</v>
      </c>
      <c r="BJ176" s="14" t="s">
        <v>46</v>
      </c>
      <c r="BK176" s="102">
        <f>ROUND(V176*K176,2)</f>
        <v>0</v>
      </c>
      <c r="BL176" s="14" t="s">
        <v>91</v>
      </c>
      <c r="BM176" s="14" t="s">
        <v>218</v>
      </c>
    </row>
    <row r="177" spans="2:65" s="6" customFormat="1" ht="20.100000000000001" customHeight="1" x14ac:dyDescent="0.3">
      <c r="B177" s="103"/>
      <c r="C177" s="104"/>
      <c r="D177" s="104"/>
      <c r="E177" s="105" t="s">
        <v>1</v>
      </c>
      <c r="F177" s="175" t="s">
        <v>219</v>
      </c>
      <c r="G177" s="176"/>
      <c r="H177" s="176"/>
      <c r="I177" s="176"/>
      <c r="J177" s="104"/>
      <c r="K177" s="106">
        <v>1220.05</v>
      </c>
      <c r="L177" s="104"/>
      <c r="M177" s="104"/>
      <c r="N177" s="104"/>
      <c r="O177" s="104"/>
      <c r="P177" s="104"/>
      <c r="Q177" s="104"/>
      <c r="R177" s="107"/>
      <c r="T177" s="108"/>
      <c r="U177" s="104"/>
      <c r="V177" s="104"/>
      <c r="W177" s="104"/>
      <c r="X177" s="104"/>
      <c r="Y177" s="104"/>
      <c r="Z177" s="104"/>
      <c r="AA177" s="104"/>
      <c r="AB177" s="104"/>
      <c r="AC177" s="104"/>
      <c r="AD177" s="109"/>
      <c r="AT177" s="110" t="s">
        <v>100</v>
      </c>
      <c r="AU177" s="110" t="s">
        <v>94</v>
      </c>
      <c r="AV177" s="6" t="s">
        <v>54</v>
      </c>
      <c r="AW177" s="6" t="s">
        <v>3</v>
      </c>
      <c r="AX177" s="6" t="s">
        <v>46</v>
      </c>
      <c r="AY177" s="110" t="s">
        <v>87</v>
      </c>
    </row>
    <row r="178" spans="2:65" s="1" customFormat="1" ht="20.100000000000001" customHeight="1" x14ac:dyDescent="0.3">
      <c r="B178" s="72"/>
      <c r="C178" s="94" t="s">
        <v>7</v>
      </c>
      <c r="D178" s="94" t="s">
        <v>88</v>
      </c>
      <c r="E178" s="95" t="s">
        <v>122</v>
      </c>
      <c r="F178" s="177" t="s">
        <v>356</v>
      </c>
      <c r="G178" s="168"/>
      <c r="H178" s="168"/>
      <c r="I178" s="168"/>
      <c r="J178" s="96" t="s">
        <v>99</v>
      </c>
      <c r="K178" s="97">
        <v>244.01</v>
      </c>
      <c r="L178" s="98">
        <v>0</v>
      </c>
      <c r="M178" s="169"/>
      <c r="N178" s="169"/>
      <c r="O178" s="169"/>
      <c r="P178" s="169">
        <f>ROUND(V178*K178,2)</f>
        <v>0</v>
      </c>
      <c r="Q178" s="169"/>
      <c r="R178" s="73"/>
      <c r="T178" s="99" t="s">
        <v>1</v>
      </c>
      <c r="U178" s="30" t="s">
        <v>28</v>
      </c>
      <c r="V178" s="59">
        <f>L178+M178</f>
        <v>0</v>
      </c>
      <c r="W178" s="59">
        <f>ROUND(L178*K178,2)</f>
        <v>0</v>
      </c>
      <c r="X178" s="59">
        <f>ROUND(M178*K178,2)</f>
        <v>0</v>
      </c>
      <c r="Y178" s="100">
        <v>8.9999999999999993E-3</v>
      </c>
      <c r="Z178" s="100">
        <f>Y178*K178</f>
        <v>2.1960899999999999</v>
      </c>
      <c r="AA178" s="100">
        <v>0</v>
      </c>
      <c r="AB178" s="100">
        <f>AA178*K178</f>
        <v>0</v>
      </c>
      <c r="AC178" s="100">
        <v>0</v>
      </c>
      <c r="AD178" s="101">
        <f>AC178*K178</f>
        <v>0</v>
      </c>
      <c r="AR178" s="14" t="s">
        <v>91</v>
      </c>
      <c r="AT178" s="14" t="s">
        <v>88</v>
      </c>
      <c r="AU178" s="14" t="s">
        <v>94</v>
      </c>
      <c r="AY178" s="14" t="s">
        <v>87</v>
      </c>
      <c r="BE178" s="102">
        <f>IF(U178="základní",P178,0)</f>
        <v>0</v>
      </c>
      <c r="BF178" s="102">
        <f>IF(U178="snížená",P178,0)</f>
        <v>0</v>
      </c>
      <c r="BG178" s="102">
        <f>IF(U178="zákl. přenesená",P178,0)</f>
        <v>0</v>
      </c>
      <c r="BH178" s="102">
        <f>IF(U178="sníž. přenesená",P178,0)</f>
        <v>0</v>
      </c>
      <c r="BI178" s="102">
        <f>IF(U178="nulová",P178,0)</f>
        <v>0</v>
      </c>
      <c r="BJ178" s="14" t="s">
        <v>46</v>
      </c>
      <c r="BK178" s="102">
        <f>ROUND(V178*K178,2)</f>
        <v>0</v>
      </c>
      <c r="BL178" s="14" t="s">
        <v>91</v>
      </c>
      <c r="BM178" s="14" t="s">
        <v>220</v>
      </c>
    </row>
    <row r="179" spans="2:65" s="6" customFormat="1" ht="20.100000000000001" customHeight="1" x14ac:dyDescent="0.3">
      <c r="B179" s="103"/>
      <c r="C179" s="104"/>
      <c r="D179" s="104"/>
      <c r="E179" s="105" t="s">
        <v>1</v>
      </c>
      <c r="F179" s="175" t="s">
        <v>221</v>
      </c>
      <c r="G179" s="176"/>
      <c r="H179" s="176"/>
      <c r="I179" s="176"/>
      <c r="J179" s="104"/>
      <c r="K179" s="106">
        <v>244.01</v>
      </c>
      <c r="L179" s="104"/>
      <c r="M179" s="104"/>
      <c r="N179" s="104"/>
      <c r="O179" s="104"/>
      <c r="P179" s="104"/>
      <c r="Q179" s="104"/>
      <c r="R179" s="107"/>
      <c r="T179" s="108"/>
      <c r="U179" s="104"/>
      <c r="V179" s="104"/>
      <c r="W179" s="104"/>
      <c r="X179" s="104"/>
      <c r="Y179" s="104"/>
      <c r="Z179" s="104"/>
      <c r="AA179" s="104"/>
      <c r="AB179" s="104"/>
      <c r="AC179" s="104"/>
      <c r="AD179" s="109"/>
      <c r="AT179" s="110" t="s">
        <v>100</v>
      </c>
      <c r="AU179" s="110" t="s">
        <v>94</v>
      </c>
      <c r="AV179" s="6" t="s">
        <v>54</v>
      </c>
      <c r="AW179" s="6" t="s">
        <v>3</v>
      </c>
      <c r="AX179" s="6" t="s">
        <v>46</v>
      </c>
      <c r="AY179" s="110" t="s">
        <v>87</v>
      </c>
    </row>
    <row r="180" spans="2:65" s="1" customFormat="1" ht="20.100000000000001" customHeight="1" x14ac:dyDescent="0.3">
      <c r="B180" s="72"/>
      <c r="C180" s="94" t="s">
        <v>121</v>
      </c>
      <c r="D180" s="94" t="s">
        <v>88</v>
      </c>
      <c r="E180" s="95" t="s">
        <v>124</v>
      </c>
      <c r="F180" s="168" t="s">
        <v>125</v>
      </c>
      <c r="G180" s="168"/>
      <c r="H180" s="168"/>
      <c r="I180" s="168"/>
      <c r="J180" s="96" t="s">
        <v>126</v>
      </c>
      <c r="K180" s="97">
        <v>439.21800000000002</v>
      </c>
      <c r="L180" s="98"/>
      <c r="M180" s="169">
        <v>0</v>
      </c>
      <c r="N180" s="169"/>
      <c r="O180" s="169"/>
      <c r="P180" s="169">
        <f>ROUND(V180*K180,2)</f>
        <v>0</v>
      </c>
      <c r="Q180" s="169"/>
      <c r="R180" s="73"/>
      <c r="T180" s="99" t="s">
        <v>1</v>
      </c>
      <c r="U180" s="30" t="s">
        <v>28</v>
      </c>
      <c r="V180" s="59">
        <f>L180+M180</f>
        <v>0</v>
      </c>
      <c r="W180" s="59">
        <f>ROUND(L180*K180,2)</f>
        <v>0</v>
      </c>
      <c r="X180" s="59">
        <f>ROUND(M180*K180,2)</f>
        <v>0</v>
      </c>
      <c r="Y180" s="100">
        <v>0</v>
      </c>
      <c r="Z180" s="100">
        <f>Y180*K180</f>
        <v>0</v>
      </c>
      <c r="AA180" s="100">
        <v>0</v>
      </c>
      <c r="AB180" s="100">
        <f>AA180*K180</f>
        <v>0</v>
      </c>
      <c r="AC180" s="100">
        <v>0</v>
      </c>
      <c r="AD180" s="101">
        <f>AC180*K180</f>
        <v>0</v>
      </c>
      <c r="AR180" s="14" t="s">
        <v>91</v>
      </c>
      <c r="AT180" s="14" t="s">
        <v>88</v>
      </c>
      <c r="AU180" s="14" t="s">
        <v>94</v>
      </c>
      <c r="AY180" s="14" t="s">
        <v>87</v>
      </c>
      <c r="BE180" s="102">
        <f>IF(U180="základní",P180,0)</f>
        <v>0</v>
      </c>
      <c r="BF180" s="102">
        <f>IF(U180="snížená",P180,0)</f>
        <v>0</v>
      </c>
      <c r="BG180" s="102">
        <f>IF(U180="zákl. přenesená",P180,0)</f>
        <v>0</v>
      </c>
      <c r="BH180" s="102">
        <f>IF(U180="sníž. přenesená",P180,0)</f>
        <v>0</v>
      </c>
      <c r="BI180" s="102">
        <f>IF(U180="nulová",P180,0)</f>
        <v>0</v>
      </c>
      <c r="BJ180" s="14" t="s">
        <v>46</v>
      </c>
      <c r="BK180" s="102">
        <f>ROUND(V180*K180,2)</f>
        <v>0</v>
      </c>
      <c r="BL180" s="14" t="s">
        <v>91</v>
      </c>
      <c r="BM180" s="14" t="s">
        <v>222</v>
      </c>
    </row>
    <row r="181" spans="2:65" s="6" customFormat="1" ht="20.100000000000001" customHeight="1" x14ac:dyDescent="0.3">
      <c r="B181" s="103"/>
      <c r="C181" s="104"/>
      <c r="D181" s="104"/>
      <c r="E181" s="105" t="s">
        <v>1</v>
      </c>
      <c r="F181" s="175" t="s">
        <v>223</v>
      </c>
      <c r="G181" s="176"/>
      <c r="H181" s="176"/>
      <c r="I181" s="176"/>
      <c r="J181" s="104"/>
      <c r="K181" s="106">
        <v>439.21800000000002</v>
      </c>
      <c r="L181" s="104"/>
      <c r="M181" s="104"/>
      <c r="N181" s="104"/>
      <c r="O181" s="104"/>
      <c r="P181" s="104"/>
      <c r="Q181" s="104"/>
      <c r="R181" s="107"/>
      <c r="T181" s="108"/>
      <c r="U181" s="104"/>
      <c r="V181" s="104"/>
      <c r="W181" s="104"/>
      <c r="X181" s="104"/>
      <c r="Y181" s="104"/>
      <c r="Z181" s="104"/>
      <c r="AA181" s="104"/>
      <c r="AB181" s="104"/>
      <c r="AC181" s="104"/>
      <c r="AD181" s="109"/>
      <c r="AT181" s="110" t="s">
        <v>100</v>
      </c>
      <c r="AU181" s="110" t="s">
        <v>94</v>
      </c>
      <c r="AV181" s="6" t="s">
        <v>54</v>
      </c>
      <c r="AW181" s="6" t="s">
        <v>3</v>
      </c>
      <c r="AX181" s="6" t="s">
        <v>46</v>
      </c>
      <c r="AY181" s="110" t="s">
        <v>87</v>
      </c>
    </row>
    <row r="182" spans="2:65" s="1" customFormat="1" ht="20.100000000000001" customHeight="1" x14ac:dyDescent="0.3">
      <c r="B182" s="72"/>
      <c r="C182" s="94" t="s">
        <v>123</v>
      </c>
      <c r="D182" s="94" t="s">
        <v>88</v>
      </c>
      <c r="E182" s="95" t="s">
        <v>128</v>
      </c>
      <c r="F182" s="168" t="s">
        <v>129</v>
      </c>
      <c r="G182" s="168"/>
      <c r="H182" s="168"/>
      <c r="I182" s="168"/>
      <c r="J182" s="96" t="s">
        <v>99</v>
      </c>
      <c r="K182" s="97">
        <v>175.29900000000001</v>
      </c>
      <c r="L182" s="98">
        <v>0</v>
      </c>
      <c r="M182" s="169"/>
      <c r="N182" s="169"/>
      <c r="O182" s="169"/>
      <c r="P182" s="169">
        <f>ROUND(V182*K182,2)</f>
        <v>0</v>
      </c>
      <c r="Q182" s="169"/>
      <c r="R182" s="73"/>
      <c r="T182" s="99" t="s">
        <v>1</v>
      </c>
      <c r="U182" s="30" t="s">
        <v>28</v>
      </c>
      <c r="V182" s="59">
        <f>L182+M182</f>
        <v>0</v>
      </c>
      <c r="W182" s="59">
        <f>ROUND(L182*K182,2)</f>
        <v>0</v>
      </c>
      <c r="X182" s="59">
        <f>ROUND(M182*K182,2)</f>
        <v>0</v>
      </c>
      <c r="Y182" s="100">
        <v>0</v>
      </c>
      <c r="Z182" s="100">
        <f>Y182*K182</f>
        <v>0</v>
      </c>
      <c r="AA182" s="100">
        <v>0</v>
      </c>
      <c r="AB182" s="100">
        <f>AA182*K182</f>
        <v>0</v>
      </c>
      <c r="AC182" s="100">
        <v>0</v>
      </c>
      <c r="AD182" s="101">
        <f>AC182*K182</f>
        <v>0</v>
      </c>
      <c r="AR182" s="14" t="s">
        <v>91</v>
      </c>
      <c r="AT182" s="14" t="s">
        <v>88</v>
      </c>
      <c r="AU182" s="14" t="s">
        <v>94</v>
      </c>
      <c r="AY182" s="14" t="s">
        <v>87</v>
      </c>
      <c r="BE182" s="102">
        <f>IF(U182="základní",P182,0)</f>
        <v>0</v>
      </c>
      <c r="BF182" s="102">
        <f>IF(U182="snížená",P182,0)</f>
        <v>0</v>
      </c>
      <c r="BG182" s="102">
        <f>IF(U182="zákl. přenesená",P182,0)</f>
        <v>0</v>
      </c>
      <c r="BH182" s="102">
        <f>IF(U182="sníž. přenesená",P182,0)</f>
        <v>0</v>
      </c>
      <c r="BI182" s="102">
        <f>IF(U182="nulová",P182,0)</f>
        <v>0</v>
      </c>
      <c r="BJ182" s="14" t="s">
        <v>46</v>
      </c>
      <c r="BK182" s="102">
        <f>ROUND(V182*K182,2)</f>
        <v>0</v>
      </c>
      <c r="BL182" s="14" t="s">
        <v>91</v>
      </c>
      <c r="BM182" s="14" t="s">
        <v>224</v>
      </c>
    </row>
    <row r="183" spans="2:65" s="6" customFormat="1" ht="20.100000000000001" customHeight="1" x14ac:dyDescent="0.3">
      <c r="B183" s="103"/>
      <c r="C183" s="104"/>
      <c r="D183" s="104"/>
      <c r="E183" s="105" t="s">
        <v>1</v>
      </c>
      <c r="F183" s="175" t="s">
        <v>225</v>
      </c>
      <c r="G183" s="176"/>
      <c r="H183" s="176"/>
      <c r="I183" s="176"/>
      <c r="J183" s="104"/>
      <c r="K183" s="106">
        <v>244.01</v>
      </c>
      <c r="L183" s="104"/>
      <c r="M183" s="104"/>
      <c r="N183" s="104"/>
      <c r="O183" s="104"/>
      <c r="P183" s="104"/>
      <c r="Q183" s="104"/>
      <c r="R183" s="107"/>
      <c r="T183" s="108"/>
      <c r="U183" s="104"/>
      <c r="V183" s="104"/>
      <c r="W183" s="104"/>
      <c r="X183" s="104"/>
      <c r="Y183" s="104"/>
      <c r="Z183" s="104"/>
      <c r="AA183" s="104"/>
      <c r="AB183" s="104"/>
      <c r="AC183" s="104"/>
      <c r="AD183" s="109"/>
      <c r="AT183" s="110" t="s">
        <v>100</v>
      </c>
      <c r="AU183" s="110" t="s">
        <v>94</v>
      </c>
      <c r="AV183" s="6" t="s">
        <v>54</v>
      </c>
      <c r="AW183" s="6" t="s">
        <v>3</v>
      </c>
      <c r="AX183" s="6" t="s">
        <v>45</v>
      </c>
      <c r="AY183" s="110" t="s">
        <v>87</v>
      </c>
    </row>
    <row r="184" spans="2:65" s="6" customFormat="1" ht="20.100000000000001" customHeight="1" x14ac:dyDescent="0.3">
      <c r="B184" s="103"/>
      <c r="C184" s="104"/>
      <c r="D184" s="104"/>
      <c r="E184" s="105" t="s">
        <v>1</v>
      </c>
      <c r="F184" s="173" t="s">
        <v>226</v>
      </c>
      <c r="G184" s="174"/>
      <c r="H184" s="174"/>
      <c r="I184" s="174"/>
      <c r="J184" s="104"/>
      <c r="K184" s="106">
        <v>-58.273000000000003</v>
      </c>
      <c r="L184" s="104"/>
      <c r="M184" s="104"/>
      <c r="N184" s="104"/>
      <c r="O184" s="104"/>
      <c r="P184" s="104"/>
      <c r="Q184" s="104"/>
      <c r="R184" s="107"/>
      <c r="T184" s="108"/>
      <c r="U184" s="104"/>
      <c r="V184" s="104"/>
      <c r="W184" s="104"/>
      <c r="X184" s="104"/>
      <c r="Y184" s="104"/>
      <c r="Z184" s="104"/>
      <c r="AA184" s="104"/>
      <c r="AB184" s="104"/>
      <c r="AC184" s="104"/>
      <c r="AD184" s="109"/>
      <c r="AT184" s="110" t="s">
        <v>100</v>
      </c>
      <c r="AU184" s="110" t="s">
        <v>94</v>
      </c>
      <c r="AV184" s="6" t="s">
        <v>54</v>
      </c>
      <c r="AW184" s="6" t="s">
        <v>3</v>
      </c>
      <c r="AX184" s="6" t="s">
        <v>45</v>
      </c>
      <c r="AY184" s="110" t="s">
        <v>87</v>
      </c>
    </row>
    <row r="185" spans="2:65" s="6" customFormat="1" ht="20.100000000000001" customHeight="1" x14ac:dyDescent="0.3">
      <c r="B185" s="103"/>
      <c r="C185" s="104"/>
      <c r="D185" s="104"/>
      <c r="E185" s="105" t="s">
        <v>1</v>
      </c>
      <c r="F185" s="173" t="s">
        <v>227</v>
      </c>
      <c r="G185" s="174"/>
      <c r="H185" s="174"/>
      <c r="I185" s="174"/>
      <c r="J185" s="104"/>
      <c r="K185" s="106">
        <v>-10.438000000000001</v>
      </c>
      <c r="L185" s="104"/>
      <c r="M185" s="104"/>
      <c r="N185" s="104"/>
      <c r="O185" s="104"/>
      <c r="P185" s="104"/>
      <c r="Q185" s="104"/>
      <c r="R185" s="107"/>
      <c r="T185" s="108"/>
      <c r="U185" s="104"/>
      <c r="V185" s="104"/>
      <c r="W185" s="104"/>
      <c r="X185" s="104"/>
      <c r="Y185" s="104"/>
      <c r="Z185" s="104"/>
      <c r="AA185" s="104"/>
      <c r="AB185" s="104"/>
      <c r="AC185" s="104"/>
      <c r="AD185" s="109"/>
      <c r="AT185" s="110" t="s">
        <v>100</v>
      </c>
      <c r="AU185" s="110" t="s">
        <v>94</v>
      </c>
      <c r="AV185" s="6" t="s">
        <v>54</v>
      </c>
      <c r="AW185" s="6" t="s">
        <v>3</v>
      </c>
      <c r="AX185" s="6" t="s">
        <v>45</v>
      </c>
      <c r="AY185" s="110" t="s">
        <v>87</v>
      </c>
    </row>
    <row r="186" spans="2:65" s="7" customFormat="1" ht="20.100000000000001" customHeight="1" x14ac:dyDescent="0.3">
      <c r="B186" s="111"/>
      <c r="C186" s="112"/>
      <c r="D186" s="112"/>
      <c r="E186" s="113" t="s">
        <v>1</v>
      </c>
      <c r="F186" s="178" t="s">
        <v>105</v>
      </c>
      <c r="G186" s="179"/>
      <c r="H186" s="179"/>
      <c r="I186" s="179"/>
      <c r="J186" s="112"/>
      <c r="K186" s="114">
        <v>175.29900000000001</v>
      </c>
      <c r="L186" s="112"/>
      <c r="M186" s="112"/>
      <c r="N186" s="112"/>
      <c r="O186" s="112"/>
      <c r="P186" s="112"/>
      <c r="Q186" s="112"/>
      <c r="R186" s="115"/>
      <c r="T186" s="116"/>
      <c r="U186" s="112"/>
      <c r="V186" s="112"/>
      <c r="W186" s="112"/>
      <c r="X186" s="112"/>
      <c r="Y186" s="112"/>
      <c r="Z186" s="112"/>
      <c r="AA186" s="112"/>
      <c r="AB186" s="112"/>
      <c r="AC186" s="112"/>
      <c r="AD186" s="117"/>
      <c r="AT186" s="118" t="s">
        <v>100</v>
      </c>
      <c r="AU186" s="118" t="s">
        <v>94</v>
      </c>
      <c r="AV186" s="7" t="s">
        <v>91</v>
      </c>
      <c r="AW186" s="7" t="s">
        <v>3</v>
      </c>
      <c r="AX186" s="7" t="s">
        <v>46</v>
      </c>
      <c r="AY186" s="118" t="s">
        <v>87</v>
      </c>
    </row>
    <row r="187" spans="2:65" s="1" customFormat="1" ht="20.100000000000001" customHeight="1" x14ac:dyDescent="0.3">
      <c r="B187" s="72"/>
      <c r="C187" s="130" t="s">
        <v>127</v>
      </c>
      <c r="D187" s="130" t="s">
        <v>131</v>
      </c>
      <c r="E187" s="131" t="s">
        <v>132</v>
      </c>
      <c r="F187" s="170" t="s">
        <v>353</v>
      </c>
      <c r="G187" s="170"/>
      <c r="H187" s="170"/>
      <c r="I187" s="170"/>
      <c r="J187" s="132" t="s">
        <v>126</v>
      </c>
      <c r="K187" s="133">
        <v>315.52199999999999</v>
      </c>
      <c r="L187" s="134"/>
      <c r="M187" s="171"/>
      <c r="N187" s="171"/>
      <c r="O187" s="172"/>
      <c r="P187" s="169">
        <f>ROUND(V187*K187,2)</f>
        <v>0</v>
      </c>
      <c r="Q187" s="169"/>
      <c r="R187" s="73"/>
      <c r="T187" s="99" t="s">
        <v>1</v>
      </c>
      <c r="U187" s="30" t="s">
        <v>28</v>
      </c>
      <c r="V187" s="59">
        <f>L187+M187</f>
        <v>0</v>
      </c>
      <c r="W187" s="59">
        <f>ROUND(L187*K187,2)</f>
        <v>0</v>
      </c>
      <c r="X187" s="59">
        <f>ROUND(M187*K187,2)</f>
        <v>0</v>
      </c>
      <c r="Y187" s="100">
        <v>0</v>
      </c>
      <c r="Z187" s="100">
        <f>Y187*K187</f>
        <v>0</v>
      </c>
      <c r="AA187" s="100">
        <v>1</v>
      </c>
      <c r="AB187" s="100">
        <f>AA187*K187</f>
        <v>315.52199999999999</v>
      </c>
      <c r="AC187" s="100">
        <v>0</v>
      </c>
      <c r="AD187" s="101">
        <f>AC187*K187</f>
        <v>0</v>
      </c>
      <c r="AR187" s="14" t="s">
        <v>106</v>
      </c>
      <c r="AT187" s="14" t="s">
        <v>131</v>
      </c>
      <c r="AU187" s="14" t="s">
        <v>94</v>
      </c>
      <c r="AY187" s="14" t="s">
        <v>87</v>
      </c>
      <c r="BE187" s="102">
        <f>IF(U187="základní",P187,0)</f>
        <v>0</v>
      </c>
      <c r="BF187" s="102">
        <f>IF(U187="snížená",P187,0)</f>
        <v>0</v>
      </c>
      <c r="BG187" s="102">
        <f>IF(U187="zákl. přenesená",P187,0)</f>
        <v>0</v>
      </c>
      <c r="BH187" s="102">
        <f>IF(U187="sníž. přenesená",P187,0)</f>
        <v>0</v>
      </c>
      <c r="BI187" s="102">
        <f>IF(U187="nulová",P187,0)</f>
        <v>0</v>
      </c>
      <c r="BJ187" s="14" t="s">
        <v>46</v>
      </c>
      <c r="BK187" s="102">
        <f>ROUND(V187*K187,2)</f>
        <v>0</v>
      </c>
      <c r="BL187" s="14" t="s">
        <v>91</v>
      </c>
      <c r="BM187" s="14" t="s">
        <v>228</v>
      </c>
    </row>
    <row r="188" spans="2:65" s="6" customFormat="1" ht="20.100000000000001" customHeight="1" x14ac:dyDescent="0.3">
      <c r="B188" s="103"/>
      <c r="C188" s="104"/>
      <c r="D188" s="104"/>
      <c r="E188" s="105" t="s">
        <v>1</v>
      </c>
      <c r="F188" s="175" t="s">
        <v>229</v>
      </c>
      <c r="G188" s="176"/>
      <c r="H188" s="176"/>
      <c r="I188" s="176"/>
      <c r="J188" s="104"/>
      <c r="K188" s="106">
        <v>315.52199999999999</v>
      </c>
      <c r="L188" s="104"/>
      <c r="M188" s="104"/>
      <c r="N188" s="104"/>
      <c r="O188" s="104"/>
      <c r="P188" s="104"/>
      <c r="Q188" s="104"/>
      <c r="R188" s="107"/>
      <c r="T188" s="108"/>
      <c r="U188" s="104"/>
      <c r="V188" s="104"/>
      <c r="W188" s="104"/>
      <c r="X188" s="104"/>
      <c r="Y188" s="104"/>
      <c r="Z188" s="104"/>
      <c r="AA188" s="104"/>
      <c r="AB188" s="104"/>
      <c r="AC188" s="104"/>
      <c r="AD188" s="109"/>
      <c r="AT188" s="110" t="s">
        <v>100</v>
      </c>
      <c r="AU188" s="110" t="s">
        <v>94</v>
      </c>
      <c r="AV188" s="6" t="s">
        <v>54</v>
      </c>
      <c r="AW188" s="6" t="s">
        <v>3</v>
      </c>
      <c r="AX188" s="6" t="s">
        <v>46</v>
      </c>
      <c r="AY188" s="110" t="s">
        <v>87</v>
      </c>
    </row>
    <row r="189" spans="2:65" s="1" customFormat="1" ht="20.100000000000001" customHeight="1" x14ac:dyDescent="0.3">
      <c r="B189" s="72"/>
      <c r="C189" s="94" t="s">
        <v>130</v>
      </c>
      <c r="D189" s="94" t="s">
        <v>88</v>
      </c>
      <c r="E189" s="95" t="s">
        <v>134</v>
      </c>
      <c r="F189" s="168" t="s">
        <v>135</v>
      </c>
      <c r="G189" s="168"/>
      <c r="H189" s="168"/>
      <c r="I189" s="168"/>
      <c r="J189" s="96" t="s">
        <v>99</v>
      </c>
      <c r="K189" s="97">
        <v>27.236999999999998</v>
      </c>
      <c r="L189" s="98">
        <v>0</v>
      </c>
      <c r="M189" s="169"/>
      <c r="N189" s="169"/>
      <c r="O189" s="169"/>
      <c r="P189" s="169">
        <f>ROUND(V189*K189,2)</f>
        <v>0</v>
      </c>
      <c r="Q189" s="169"/>
      <c r="R189" s="73"/>
      <c r="T189" s="99" t="s">
        <v>1</v>
      </c>
      <c r="U189" s="30" t="s">
        <v>28</v>
      </c>
      <c r="V189" s="59">
        <f>L189+M189</f>
        <v>0</v>
      </c>
      <c r="W189" s="59">
        <f>ROUND(L189*K189,2)</f>
        <v>0</v>
      </c>
      <c r="X189" s="59">
        <f>ROUND(M189*K189,2)</f>
        <v>0</v>
      </c>
      <c r="Y189" s="100">
        <v>1.5</v>
      </c>
      <c r="Z189" s="100">
        <f>Y189*K189</f>
        <v>40.855499999999999</v>
      </c>
      <c r="AA189" s="100">
        <v>0</v>
      </c>
      <c r="AB189" s="100">
        <f>AA189*K189</f>
        <v>0</v>
      </c>
      <c r="AC189" s="100">
        <v>0</v>
      </c>
      <c r="AD189" s="101">
        <f>AC189*K189</f>
        <v>0</v>
      </c>
      <c r="AR189" s="14" t="s">
        <v>91</v>
      </c>
      <c r="AT189" s="14" t="s">
        <v>88</v>
      </c>
      <c r="AU189" s="14" t="s">
        <v>94</v>
      </c>
      <c r="AY189" s="14" t="s">
        <v>87</v>
      </c>
      <c r="BE189" s="102">
        <f>IF(U189="základní",P189,0)</f>
        <v>0</v>
      </c>
      <c r="BF189" s="102">
        <f>IF(U189="snížená",P189,0)</f>
        <v>0</v>
      </c>
      <c r="BG189" s="102">
        <f>IF(U189="zákl. přenesená",P189,0)</f>
        <v>0</v>
      </c>
      <c r="BH189" s="102">
        <f>IF(U189="sníž. přenesená",P189,0)</f>
        <v>0</v>
      </c>
      <c r="BI189" s="102">
        <f>IF(U189="nulová",P189,0)</f>
        <v>0</v>
      </c>
      <c r="BJ189" s="14" t="s">
        <v>46</v>
      </c>
      <c r="BK189" s="102">
        <f>ROUND(V189*K189,2)</f>
        <v>0</v>
      </c>
      <c r="BL189" s="14" t="s">
        <v>91</v>
      </c>
      <c r="BM189" s="14" t="s">
        <v>230</v>
      </c>
    </row>
    <row r="190" spans="2:65" s="6" customFormat="1" ht="20.100000000000001" customHeight="1" x14ac:dyDescent="0.3">
      <c r="B190" s="103"/>
      <c r="C190" s="104"/>
      <c r="D190" s="104"/>
      <c r="E190" s="105" t="s">
        <v>1</v>
      </c>
      <c r="F190" s="175" t="s">
        <v>231</v>
      </c>
      <c r="G190" s="176"/>
      <c r="H190" s="176"/>
      <c r="I190" s="176"/>
      <c r="J190" s="104"/>
      <c r="K190" s="106">
        <v>16.367999999999999</v>
      </c>
      <c r="L190" s="104"/>
      <c r="M190" s="104"/>
      <c r="N190" s="104"/>
      <c r="O190" s="104"/>
      <c r="P190" s="104"/>
      <c r="Q190" s="104"/>
      <c r="R190" s="107"/>
      <c r="T190" s="108"/>
      <c r="U190" s="104"/>
      <c r="V190" s="104"/>
      <c r="W190" s="104"/>
      <c r="X190" s="104"/>
      <c r="Y190" s="104"/>
      <c r="Z190" s="104"/>
      <c r="AA190" s="104"/>
      <c r="AB190" s="104"/>
      <c r="AC190" s="104"/>
      <c r="AD190" s="109"/>
      <c r="AT190" s="110" t="s">
        <v>100</v>
      </c>
      <c r="AU190" s="110" t="s">
        <v>94</v>
      </c>
      <c r="AV190" s="6" t="s">
        <v>54</v>
      </c>
      <c r="AW190" s="6" t="s">
        <v>3</v>
      </c>
      <c r="AX190" s="6" t="s">
        <v>45</v>
      </c>
      <c r="AY190" s="110" t="s">
        <v>87</v>
      </c>
    </row>
    <row r="191" spans="2:65" s="6" customFormat="1" ht="20.100000000000001" customHeight="1" x14ac:dyDescent="0.3">
      <c r="B191" s="103"/>
      <c r="C191" s="104"/>
      <c r="D191" s="104"/>
      <c r="E191" s="105" t="s">
        <v>1</v>
      </c>
      <c r="F191" s="173" t="s">
        <v>232</v>
      </c>
      <c r="G191" s="174"/>
      <c r="H191" s="174"/>
      <c r="I191" s="174"/>
      <c r="J191" s="104"/>
      <c r="K191" s="106">
        <v>10.368</v>
      </c>
      <c r="L191" s="104"/>
      <c r="M191" s="104"/>
      <c r="N191" s="104"/>
      <c r="O191" s="104"/>
      <c r="P191" s="104"/>
      <c r="Q191" s="104"/>
      <c r="R191" s="107"/>
      <c r="T191" s="108"/>
      <c r="U191" s="104"/>
      <c r="V191" s="104"/>
      <c r="W191" s="104"/>
      <c r="X191" s="104"/>
      <c r="Y191" s="104"/>
      <c r="Z191" s="104"/>
      <c r="AA191" s="104"/>
      <c r="AB191" s="104"/>
      <c r="AC191" s="104"/>
      <c r="AD191" s="109"/>
      <c r="AT191" s="110" t="s">
        <v>100</v>
      </c>
      <c r="AU191" s="110" t="s">
        <v>94</v>
      </c>
      <c r="AV191" s="6" t="s">
        <v>54</v>
      </c>
      <c r="AW191" s="6" t="s">
        <v>3</v>
      </c>
      <c r="AX191" s="6" t="s">
        <v>45</v>
      </c>
      <c r="AY191" s="110" t="s">
        <v>87</v>
      </c>
    </row>
    <row r="192" spans="2:65" s="6" customFormat="1" ht="20.100000000000001" customHeight="1" x14ac:dyDescent="0.3">
      <c r="B192" s="103"/>
      <c r="C192" s="104"/>
      <c r="D192" s="104"/>
      <c r="E192" s="105" t="s">
        <v>1</v>
      </c>
      <c r="F192" s="173" t="s">
        <v>233</v>
      </c>
      <c r="G192" s="174"/>
      <c r="H192" s="174"/>
      <c r="I192" s="174"/>
      <c r="J192" s="104"/>
      <c r="K192" s="106">
        <v>10.032</v>
      </c>
      <c r="L192" s="104"/>
      <c r="M192" s="104"/>
      <c r="N192" s="104"/>
      <c r="O192" s="104"/>
      <c r="P192" s="104"/>
      <c r="Q192" s="104"/>
      <c r="R192" s="107"/>
      <c r="T192" s="108"/>
      <c r="U192" s="104"/>
      <c r="V192" s="104"/>
      <c r="W192" s="104"/>
      <c r="X192" s="104"/>
      <c r="Y192" s="104"/>
      <c r="Z192" s="104"/>
      <c r="AA192" s="104"/>
      <c r="AB192" s="104"/>
      <c r="AC192" s="104"/>
      <c r="AD192" s="109"/>
      <c r="AT192" s="110" t="s">
        <v>100</v>
      </c>
      <c r="AU192" s="110" t="s">
        <v>94</v>
      </c>
      <c r="AV192" s="6" t="s">
        <v>54</v>
      </c>
      <c r="AW192" s="6" t="s">
        <v>3</v>
      </c>
      <c r="AX192" s="6" t="s">
        <v>45</v>
      </c>
      <c r="AY192" s="110" t="s">
        <v>87</v>
      </c>
    </row>
    <row r="193" spans="2:65" s="6" customFormat="1" ht="20.100000000000001" customHeight="1" x14ac:dyDescent="0.3">
      <c r="B193" s="103"/>
      <c r="C193" s="104"/>
      <c r="D193" s="104"/>
      <c r="E193" s="105" t="s">
        <v>1</v>
      </c>
      <c r="F193" s="173" t="s">
        <v>234</v>
      </c>
      <c r="G193" s="174"/>
      <c r="H193" s="174"/>
      <c r="I193" s="174"/>
      <c r="J193" s="104"/>
      <c r="K193" s="106">
        <v>4.4000000000000004</v>
      </c>
      <c r="L193" s="104"/>
      <c r="M193" s="104"/>
      <c r="N193" s="104"/>
      <c r="O193" s="104"/>
      <c r="P193" s="104"/>
      <c r="Q193" s="104"/>
      <c r="R193" s="107"/>
      <c r="T193" s="108"/>
      <c r="U193" s="104"/>
      <c r="V193" s="104"/>
      <c r="W193" s="104"/>
      <c r="X193" s="104"/>
      <c r="Y193" s="104"/>
      <c r="Z193" s="104"/>
      <c r="AA193" s="104"/>
      <c r="AB193" s="104"/>
      <c r="AC193" s="104"/>
      <c r="AD193" s="109"/>
      <c r="AT193" s="110" t="s">
        <v>100</v>
      </c>
      <c r="AU193" s="110" t="s">
        <v>94</v>
      </c>
      <c r="AV193" s="6" t="s">
        <v>54</v>
      </c>
      <c r="AW193" s="6" t="s">
        <v>3</v>
      </c>
      <c r="AX193" s="6" t="s">
        <v>45</v>
      </c>
      <c r="AY193" s="110" t="s">
        <v>87</v>
      </c>
    </row>
    <row r="194" spans="2:65" s="6" customFormat="1" ht="20.100000000000001" customHeight="1" x14ac:dyDescent="0.3">
      <c r="B194" s="103"/>
      <c r="C194" s="104"/>
      <c r="D194" s="104"/>
      <c r="E194" s="105" t="s">
        <v>1</v>
      </c>
      <c r="F194" s="173" t="s">
        <v>235</v>
      </c>
      <c r="G194" s="174"/>
      <c r="H194" s="174"/>
      <c r="I194" s="174"/>
      <c r="J194" s="104"/>
      <c r="K194" s="106">
        <v>17.105</v>
      </c>
      <c r="L194" s="104"/>
      <c r="M194" s="104"/>
      <c r="N194" s="104"/>
      <c r="O194" s="104"/>
      <c r="P194" s="104"/>
      <c r="Q194" s="104"/>
      <c r="R194" s="107"/>
      <c r="T194" s="108"/>
      <c r="U194" s="104"/>
      <c r="V194" s="104"/>
      <c r="W194" s="104"/>
      <c r="X194" s="104"/>
      <c r="Y194" s="104"/>
      <c r="Z194" s="104"/>
      <c r="AA194" s="104"/>
      <c r="AB194" s="104"/>
      <c r="AC194" s="104"/>
      <c r="AD194" s="109"/>
      <c r="AT194" s="110" t="s">
        <v>100</v>
      </c>
      <c r="AU194" s="110" t="s">
        <v>94</v>
      </c>
      <c r="AV194" s="6" t="s">
        <v>54</v>
      </c>
      <c r="AW194" s="6" t="s">
        <v>3</v>
      </c>
      <c r="AX194" s="6" t="s">
        <v>45</v>
      </c>
      <c r="AY194" s="110" t="s">
        <v>87</v>
      </c>
    </row>
    <row r="195" spans="2:65" s="9" customFormat="1" ht="20.100000000000001" customHeight="1" x14ac:dyDescent="0.3">
      <c r="B195" s="139"/>
      <c r="C195" s="140"/>
      <c r="D195" s="140"/>
      <c r="E195" s="141" t="s">
        <v>1</v>
      </c>
      <c r="F195" s="207" t="s">
        <v>371</v>
      </c>
      <c r="G195" s="208"/>
      <c r="H195" s="208"/>
      <c r="I195" s="208"/>
      <c r="J195" s="140"/>
      <c r="K195" s="142" t="s">
        <v>1</v>
      </c>
      <c r="L195" s="140"/>
      <c r="M195" s="140"/>
      <c r="N195" s="140"/>
      <c r="O195" s="140"/>
      <c r="P195" s="140"/>
      <c r="Q195" s="140"/>
      <c r="R195" s="143"/>
      <c r="T195" s="144"/>
      <c r="U195" s="140"/>
      <c r="V195" s="140"/>
      <c r="W195" s="140"/>
      <c r="X195" s="140"/>
      <c r="Y195" s="140"/>
      <c r="Z195" s="140"/>
      <c r="AA195" s="140"/>
      <c r="AB195" s="140"/>
      <c r="AC195" s="140"/>
      <c r="AD195" s="145"/>
      <c r="AT195" s="146" t="s">
        <v>100</v>
      </c>
      <c r="AU195" s="146" t="s">
        <v>94</v>
      </c>
      <c r="AV195" s="9" t="s">
        <v>46</v>
      </c>
      <c r="AW195" s="9" t="s">
        <v>3</v>
      </c>
      <c r="AX195" s="9" t="s">
        <v>45</v>
      </c>
      <c r="AY195" s="146" t="s">
        <v>87</v>
      </c>
    </row>
    <row r="196" spans="2:65" s="6" customFormat="1" ht="20.100000000000001" customHeight="1" x14ac:dyDescent="0.3">
      <c r="B196" s="103"/>
      <c r="C196" s="104"/>
      <c r="D196" s="104"/>
      <c r="E196" s="105" t="s">
        <v>1</v>
      </c>
      <c r="F196" s="173" t="s">
        <v>236</v>
      </c>
      <c r="G196" s="174"/>
      <c r="H196" s="174"/>
      <c r="I196" s="174"/>
      <c r="J196" s="104"/>
      <c r="K196" s="106">
        <v>-1.125</v>
      </c>
      <c r="L196" s="104"/>
      <c r="M196" s="104"/>
      <c r="N196" s="104"/>
      <c r="O196" s="104"/>
      <c r="P196" s="104"/>
      <c r="Q196" s="104"/>
      <c r="R196" s="107"/>
      <c r="T196" s="108"/>
      <c r="U196" s="104"/>
      <c r="V196" s="104"/>
      <c r="W196" s="104"/>
      <c r="X196" s="104"/>
      <c r="Y196" s="104"/>
      <c r="Z196" s="104"/>
      <c r="AA196" s="104"/>
      <c r="AB196" s="104"/>
      <c r="AC196" s="104"/>
      <c r="AD196" s="109"/>
      <c r="AT196" s="110" t="s">
        <v>100</v>
      </c>
      <c r="AU196" s="110" t="s">
        <v>94</v>
      </c>
      <c r="AV196" s="6" t="s">
        <v>54</v>
      </c>
      <c r="AW196" s="6" t="s">
        <v>3</v>
      </c>
      <c r="AX196" s="6" t="s">
        <v>45</v>
      </c>
      <c r="AY196" s="110" t="s">
        <v>87</v>
      </c>
    </row>
    <row r="197" spans="2:65" s="6" customFormat="1" ht="20.100000000000001" customHeight="1" x14ac:dyDescent="0.3">
      <c r="B197" s="103"/>
      <c r="C197" s="104"/>
      <c r="D197" s="104"/>
      <c r="E197" s="105" t="s">
        <v>1</v>
      </c>
      <c r="F197" s="173" t="s">
        <v>237</v>
      </c>
      <c r="G197" s="174"/>
      <c r="H197" s="174"/>
      <c r="I197" s="174"/>
      <c r="J197" s="104"/>
      <c r="K197" s="106">
        <v>-2.6739999999999999</v>
      </c>
      <c r="L197" s="104"/>
      <c r="M197" s="104"/>
      <c r="N197" s="104"/>
      <c r="O197" s="104"/>
      <c r="P197" s="104"/>
      <c r="Q197" s="104"/>
      <c r="R197" s="107"/>
      <c r="T197" s="108"/>
      <c r="U197" s="104"/>
      <c r="V197" s="104"/>
      <c r="W197" s="104"/>
      <c r="X197" s="104"/>
      <c r="Y197" s="104"/>
      <c r="Z197" s="104"/>
      <c r="AA197" s="104"/>
      <c r="AB197" s="104"/>
      <c r="AC197" s="104"/>
      <c r="AD197" s="109"/>
      <c r="AT197" s="110" t="s">
        <v>100</v>
      </c>
      <c r="AU197" s="110" t="s">
        <v>94</v>
      </c>
      <c r="AV197" s="6" t="s">
        <v>54</v>
      </c>
      <c r="AW197" s="6" t="s">
        <v>3</v>
      </c>
      <c r="AX197" s="6" t="s">
        <v>45</v>
      </c>
      <c r="AY197" s="110" t="s">
        <v>87</v>
      </c>
    </row>
    <row r="198" spans="2:65" s="7" customFormat="1" ht="20.100000000000001" customHeight="1" x14ac:dyDescent="0.3">
      <c r="B198" s="111"/>
      <c r="C198" s="112"/>
      <c r="D198" s="112"/>
      <c r="E198" s="113" t="s">
        <v>1</v>
      </c>
      <c r="F198" s="178" t="s">
        <v>105</v>
      </c>
      <c r="G198" s="179"/>
      <c r="H198" s="179"/>
      <c r="I198" s="179"/>
      <c r="J198" s="112"/>
      <c r="K198" s="114">
        <v>54.473999999999997</v>
      </c>
      <c r="L198" s="112"/>
      <c r="M198" s="112"/>
      <c r="N198" s="112"/>
      <c r="O198" s="112"/>
      <c r="P198" s="112"/>
      <c r="Q198" s="112"/>
      <c r="R198" s="115"/>
      <c r="T198" s="116"/>
      <c r="U198" s="112"/>
      <c r="V198" s="112"/>
      <c r="W198" s="112"/>
      <c r="X198" s="112"/>
      <c r="Y198" s="112"/>
      <c r="Z198" s="112"/>
      <c r="AA198" s="112"/>
      <c r="AB198" s="112"/>
      <c r="AC198" s="112"/>
      <c r="AD198" s="117"/>
      <c r="AT198" s="118" t="s">
        <v>100</v>
      </c>
      <c r="AU198" s="118" t="s">
        <v>94</v>
      </c>
      <c r="AV198" s="7" t="s">
        <v>91</v>
      </c>
      <c r="AW198" s="7" t="s">
        <v>3</v>
      </c>
      <c r="AX198" s="7" t="s">
        <v>45</v>
      </c>
      <c r="AY198" s="118" t="s">
        <v>87</v>
      </c>
    </row>
    <row r="199" spans="2:65" s="6" customFormat="1" ht="20.100000000000001" customHeight="1" x14ac:dyDescent="0.3">
      <c r="B199" s="103"/>
      <c r="C199" s="104"/>
      <c r="D199" s="104"/>
      <c r="E199" s="105" t="s">
        <v>1</v>
      </c>
      <c r="F199" s="173" t="s">
        <v>238</v>
      </c>
      <c r="G199" s="174"/>
      <c r="H199" s="174"/>
      <c r="I199" s="174"/>
      <c r="J199" s="104"/>
      <c r="K199" s="106">
        <v>27.236999999999998</v>
      </c>
      <c r="L199" s="104"/>
      <c r="M199" s="104"/>
      <c r="N199" s="104"/>
      <c r="O199" s="104"/>
      <c r="P199" s="104"/>
      <c r="Q199" s="104"/>
      <c r="R199" s="107"/>
      <c r="T199" s="108"/>
      <c r="U199" s="104"/>
      <c r="V199" s="104"/>
      <c r="W199" s="104"/>
      <c r="X199" s="104"/>
      <c r="Y199" s="104"/>
      <c r="Z199" s="104"/>
      <c r="AA199" s="104"/>
      <c r="AB199" s="104"/>
      <c r="AC199" s="104"/>
      <c r="AD199" s="109"/>
      <c r="AT199" s="110" t="s">
        <v>100</v>
      </c>
      <c r="AU199" s="110" t="s">
        <v>94</v>
      </c>
      <c r="AV199" s="6" t="s">
        <v>54</v>
      </c>
      <c r="AW199" s="6" t="s">
        <v>3</v>
      </c>
      <c r="AX199" s="6" t="s">
        <v>46</v>
      </c>
      <c r="AY199" s="110" t="s">
        <v>87</v>
      </c>
    </row>
    <row r="200" spans="2:65" s="1" customFormat="1" ht="30" customHeight="1" x14ac:dyDescent="0.3">
      <c r="B200" s="72"/>
      <c r="C200" s="94" t="s">
        <v>133</v>
      </c>
      <c r="D200" s="94" t="s">
        <v>88</v>
      </c>
      <c r="E200" s="95" t="s">
        <v>136</v>
      </c>
      <c r="F200" s="168" t="s">
        <v>137</v>
      </c>
      <c r="G200" s="168"/>
      <c r="H200" s="168"/>
      <c r="I200" s="168"/>
      <c r="J200" s="96" t="s">
        <v>99</v>
      </c>
      <c r="K200" s="97">
        <v>27.236999999999998</v>
      </c>
      <c r="L200" s="98">
        <v>0</v>
      </c>
      <c r="M200" s="169"/>
      <c r="N200" s="169"/>
      <c r="O200" s="169"/>
      <c r="P200" s="169">
        <f>ROUND(V200*K200,2)</f>
        <v>0</v>
      </c>
      <c r="Q200" s="169"/>
      <c r="R200" s="73"/>
      <c r="T200" s="99" t="s">
        <v>1</v>
      </c>
      <c r="U200" s="30" t="s">
        <v>28</v>
      </c>
      <c r="V200" s="59">
        <f>L200+M200</f>
        <v>0</v>
      </c>
      <c r="W200" s="59">
        <f>ROUND(L200*K200,2)</f>
        <v>0</v>
      </c>
      <c r="X200" s="59">
        <f>ROUND(M200*K200,2)</f>
        <v>0</v>
      </c>
      <c r="Y200" s="100">
        <v>0.28599999999999998</v>
      </c>
      <c r="Z200" s="100">
        <f>Y200*K200</f>
        <v>7.7897819999999989</v>
      </c>
      <c r="AA200" s="100">
        <v>0</v>
      </c>
      <c r="AB200" s="100">
        <f>AA200*K200</f>
        <v>0</v>
      </c>
      <c r="AC200" s="100">
        <v>0</v>
      </c>
      <c r="AD200" s="101">
        <f>AC200*K200</f>
        <v>0</v>
      </c>
      <c r="AR200" s="14" t="s">
        <v>91</v>
      </c>
      <c r="AT200" s="14" t="s">
        <v>88</v>
      </c>
      <c r="AU200" s="14" t="s">
        <v>94</v>
      </c>
      <c r="AY200" s="14" t="s">
        <v>87</v>
      </c>
      <c r="BE200" s="102">
        <f>IF(U200="základní",P200,0)</f>
        <v>0</v>
      </c>
      <c r="BF200" s="102">
        <f>IF(U200="snížená",P200,0)</f>
        <v>0</v>
      </c>
      <c r="BG200" s="102">
        <f>IF(U200="zákl. přenesená",P200,0)</f>
        <v>0</v>
      </c>
      <c r="BH200" s="102">
        <f>IF(U200="sníž. přenesená",P200,0)</f>
        <v>0</v>
      </c>
      <c r="BI200" s="102">
        <f>IF(U200="nulová",P200,0)</f>
        <v>0</v>
      </c>
      <c r="BJ200" s="14" t="s">
        <v>46</v>
      </c>
      <c r="BK200" s="102">
        <f>ROUND(V200*K200,2)</f>
        <v>0</v>
      </c>
      <c r="BL200" s="14" t="s">
        <v>91</v>
      </c>
      <c r="BM200" s="14" t="s">
        <v>239</v>
      </c>
    </row>
    <row r="201" spans="2:65" s="6" customFormat="1" ht="20.100000000000001" customHeight="1" x14ac:dyDescent="0.3">
      <c r="B201" s="103"/>
      <c r="C201" s="104"/>
      <c r="D201" s="104"/>
      <c r="E201" s="105" t="s">
        <v>1</v>
      </c>
      <c r="F201" s="175" t="s">
        <v>231</v>
      </c>
      <c r="G201" s="176"/>
      <c r="H201" s="176"/>
      <c r="I201" s="176"/>
      <c r="J201" s="104"/>
      <c r="K201" s="106">
        <v>16.367999999999999</v>
      </c>
      <c r="L201" s="104"/>
      <c r="M201" s="104"/>
      <c r="N201" s="104"/>
      <c r="O201" s="104"/>
      <c r="P201" s="104"/>
      <c r="Q201" s="104"/>
      <c r="R201" s="107"/>
      <c r="T201" s="108"/>
      <c r="U201" s="104"/>
      <c r="V201" s="104"/>
      <c r="W201" s="104"/>
      <c r="X201" s="104"/>
      <c r="Y201" s="104"/>
      <c r="Z201" s="104"/>
      <c r="AA201" s="104"/>
      <c r="AB201" s="104"/>
      <c r="AC201" s="104"/>
      <c r="AD201" s="109"/>
      <c r="AT201" s="110" t="s">
        <v>100</v>
      </c>
      <c r="AU201" s="110" t="s">
        <v>94</v>
      </c>
      <c r="AV201" s="6" t="s">
        <v>54</v>
      </c>
      <c r="AW201" s="6" t="s">
        <v>3</v>
      </c>
      <c r="AX201" s="6" t="s">
        <v>45</v>
      </c>
      <c r="AY201" s="110" t="s">
        <v>87</v>
      </c>
    </row>
    <row r="202" spans="2:65" s="6" customFormat="1" ht="20.100000000000001" customHeight="1" x14ac:dyDescent="0.3">
      <c r="B202" s="103"/>
      <c r="C202" s="104"/>
      <c r="D202" s="104"/>
      <c r="E202" s="105" t="s">
        <v>1</v>
      </c>
      <c r="F202" s="173" t="s">
        <v>232</v>
      </c>
      <c r="G202" s="174"/>
      <c r="H202" s="174"/>
      <c r="I202" s="174"/>
      <c r="J202" s="104"/>
      <c r="K202" s="106">
        <v>10.368</v>
      </c>
      <c r="L202" s="104"/>
      <c r="M202" s="104"/>
      <c r="N202" s="104"/>
      <c r="O202" s="104"/>
      <c r="P202" s="104"/>
      <c r="Q202" s="104"/>
      <c r="R202" s="107"/>
      <c r="T202" s="108"/>
      <c r="U202" s="104"/>
      <c r="V202" s="104"/>
      <c r="W202" s="104"/>
      <c r="X202" s="104"/>
      <c r="Y202" s="104"/>
      <c r="Z202" s="104"/>
      <c r="AA202" s="104"/>
      <c r="AB202" s="104"/>
      <c r="AC202" s="104"/>
      <c r="AD202" s="109"/>
      <c r="AT202" s="110" t="s">
        <v>100</v>
      </c>
      <c r="AU202" s="110" t="s">
        <v>94</v>
      </c>
      <c r="AV202" s="6" t="s">
        <v>54</v>
      </c>
      <c r="AW202" s="6" t="s">
        <v>3</v>
      </c>
      <c r="AX202" s="6" t="s">
        <v>45</v>
      </c>
      <c r="AY202" s="110" t="s">
        <v>87</v>
      </c>
    </row>
    <row r="203" spans="2:65" s="6" customFormat="1" ht="20.100000000000001" customHeight="1" x14ac:dyDescent="0.3">
      <c r="B203" s="103"/>
      <c r="C203" s="104"/>
      <c r="D203" s="104"/>
      <c r="E203" s="105" t="s">
        <v>1</v>
      </c>
      <c r="F203" s="173" t="s">
        <v>233</v>
      </c>
      <c r="G203" s="174"/>
      <c r="H203" s="174"/>
      <c r="I203" s="174"/>
      <c r="J203" s="104"/>
      <c r="K203" s="106">
        <v>10.032</v>
      </c>
      <c r="L203" s="104"/>
      <c r="M203" s="104"/>
      <c r="N203" s="104"/>
      <c r="O203" s="104"/>
      <c r="P203" s="104"/>
      <c r="Q203" s="104"/>
      <c r="R203" s="107"/>
      <c r="T203" s="108"/>
      <c r="U203" s="104"/>
      <c r="V203" s="104"/>
      <c r="W203" s="104"/>
      <c r="X203" s="104"/>
      <c r="Y203" s="104"/>
      <c r="Z203" s="104"/>
      <c r="AA203" s="104"/>
      <c r="AB203" s="104"/>
      <c r="AC203" s="104"/>
      <c r="AD203" s="109"/>
      <c r="AT203" s="110" t="s">
        <v>100</v>
      </c>
      <c r="AU203" s="110" t="s">
        <v>94</v>
      </c>
      <c r="AV203" s="6" t="s">
        <v>54</v>
      </c>
      <c r="AW203" s="6" t="s">
        <v>3</v>
      </c>
      <c r="AX203" s="6" t="s">
        <v>45</v>
      </c>
      <c r="AY203" s="110" t="s">
        <v>87</v>
      </c>
    </row>
    <row r="204" spans="2:65" s="6" customFormat="1" ht="20.100000000000001" customHeight="1" x14ac:dyDescent="0.3">
      <c r="B204" s="103"/>
      <c r="C204" s="104"/>
      <c r="D204" s="104"/>
      <c r="E204" s="105" t="s">
        <v>1</v>
      </c>
      <c r="F204" s="173" t="s">
        <v>234</v>
      </c>
      <c r="G204" s="174"/>
      <c r="H204" s="174"/>
      <c r="I204" s="174"/>
      <c r="J204" s="104"/>
      <c r="K204" s="106">
        <v>4.4000000000000004</v>
      </c>
      <c r="L204" s="104"/>
      <c r="M204" s="104"/>
      <c r="N204" s="104"/>
      <c r="O204" s="104"/>
      <c r="P204" s="104"/>
      <c r="Q204" s="104"/>
      <c r="R204" s="107"/>
      <c r="T204" s="108"/>
      <c r="U204" s="104"/>
      <c r="V204" s="104"/>
      <c r="W204" s="104"/>
      <c r="X204" s="104"/>
      <c r="Y204" s="104"/>
      <c r="Z204" s="104"/>
      <c r="AA204" s="104"/>
      <c r="AB204" s="104"/>
      <c r="AC204" s="104"/>
      <c r="AD204" s="109"/>
      <c r="AT204" s="110" t="s">
        <v>100</v>
      </c>
      <c r="AU204" s="110" t="s">
        <v>94</v>
      </c>
      <c r="AV204" s="6" t="s">
        <v>54</v>
      </c>
      <c r="AW204" s="6" t="s">
        <v>3</v>
      </c>
      <c r="AX204" s="6" t="s">
        <v>45</v>
      </c>
      <c r="AY204" s="110" t="s">
        <v>87</v>
      </c>
    </row>
    <row r="205" spans="2:65" s="6" customFormat="1" ht="20.100000000000001" customHeight="1" x14ac:dyDescent="0.3">
      <c r="B205" s="103"/>
      <c r="C205" s="104"/>
      <c r="D205" s="104"/>
      <c r="E205" s="105" t="s">
        <v>1</v>
      </c>
      <c r="F205" s="173" t="s">
        <v>235</v>
      </c>
      <c r="G205" s="174"/>
      <c r="H205" s="174"/>
      <c r="I205" s="174"/>
      <c r="J205" s="104"/>
      <c r="K205" s="106">
        <v>17.105</v>
      </c>
      <c r="L205" s="104"/>
      <c r="M205" s="104"/>
      <c r="N205" s="104"/>
      <c r="O205" s="104"/>
      <c r="P205" s="104"/>
      <c r="Q205" s="104"/>
      <c r="R205" s="107"/>
      <c r="T205" s="108"/>
      <c r="U205" s="104"/>
      <c r="V205" s="104"/>
      <c r="W205" s="104"/>
      <c r="X205" s="104"/>
      <c r="Y205" s="104"/>
      <c r="Z205" s="104"/>
      <c r="AA205" s="104"/>
      <c r="AB205" s="104"/>
      <c r="AC205" s="104"/>
      <c r="AD205" s="109"/>
      <c r="AT205" s="110" t="s">
        <v>100</v>
      </c>
      <c r="AU205" s="110" t="s">
        <v>94</v>
      </c>
      <c r="AV205" s="6" t="s">
        <v>54</v>
      </c>
      <c r="AW205" s="6" t="s">
        <v>3</v>
      </c>
      <c r="AX205" s="6" t="s">
        <v>45</v>
      </c>
      <c r="AY205" s="110" t="s">
        <v>87</v>
      </c>
    </row>
    <row r="206" spans="2:65" s="6" customFormat="1" ht="20.100000000000001" customHeight="1" x14ac:dyDescent="0.3">
      <c r="B206" s="103"/>
      <c r="C206" s="104"/>
      <c r="D206" s="104"/>
      <c r="E206" s="105" t="s">
        <v>1</v>
      </c>
      <c r="F206" s="206" t="s">
        <v>372</v>
      </c>
      <c r="G206" s="174"/>
      <c r="H206" s="174"/>
      <c r="I206" s="174"/>
      <c r="J206" s="104"/>
      <c r="K206" s="106">
        <v>-1.125</v>
      </c>
      <c r="L206" s="104"/>
      <c r="M206" s="104"/>
      <c r="N206" s="104"/>
      <c r="O206" s="104"/>
      <c r="P206" s="104"/>
      <c r="Q206" s="104"/>
      <c r="R206" s="107"/>
      <c r="T206" s="108"/>
      <c r="U206" s="104"/>
      <c r="V206" s="104"/>
      <c r="W206" s="104"/>
      <c r="X206" s="104"/>
      <c r="Y206" s="104"/>
      <c r="Z206" s="104"/>
      <c r="AA206" s="104"/>
      <c r="AB206" s="104"/>
      <c r="AC206" s="104"/>
      <c r="AD206" s="109"/>
      <c r="AT206" s="110" t="s">
        <v>100</v>
      </c>
      <c r="AU206" s="110" t="s">
        <v>94</v>
      </c>
      <c r="AV206" s="6" t="s">
        <v>54</v>
      </c>
      <c r="AW206" s="6" t="s">
        <v>3</v>
      </c>
      <c r="AX206" s="6" t="s">
        <v>45</v>
      </c>
      <c r="AY206" s="110" t="s">
        <v>87</v>
      </c>
    </row>
    <row r="207" spans="2:65" s="6" customFormat="1" ht="20.100000000000001" customHeight="1" x14ac:dyDescent="0.3">
      <c r="B207" s="103"/>
      <c r="C207" s="104"/>
      <c r="D207" s="104"/>
      <c r="E207" s="105" t="s">
        <v>1</v>
      </c>
      <c r="F207" s="173" t="s">
        <v>237</v>
      </c>
      <c r="G207" s="174"/>
      <c r="H207" s="174"/>
      <c r="I207" s="174"/>
      <c r="J207" s="104"/>
      <c r="K207" s="106">
        <v>-2.6739999999999999</v>
      </c>
      <c r="L207" s="104"/>
      <c r="M207" s="104"/>
      <c r="N207" s="104"/>
      <c r="O207" s="104"/>
      <c r="P207" s="104"/>
      <c r="Q207" s="104"/>
      <c r="R207" s="107"/>
      <c r="T207" s="108"/>
      <c r="U207" s="104"/>
      <c r="V207" s="104"/>
      <c r="W207" s="104"/>
      <c r="X207" s="104"/>
      <c r="Y207" s="104"/>
      <c r="Z207" s="104"/>
      <c r="AA207" s="104"/>
      <c r="AB207" s="104"/>
      <c r="AC207" s="104"/>
      <c r="AD207" s="109"/>
      <c r="AT207" s="110" t="s">
        <v>100</v>
      </c>
      <c r="AU207" s="110" t="s">
        <v>94</v>
      </c>
      <c r="AV207" s="6" t="s">
        <v>54</v>
      </c>
      <c r="AW207" s="6" t="s">
        <v>3</v>
      </c>
      <c r="AX207" s="6" t="s">
        <v>45</v>
      </c>
      <c r="AY207" s="110" t="s">
        <v>87</v>
      </c>
    </row>
    <row r="208" spans="2:65" s="7" customFormat="1" ht="20.100000000000001" customHeight="1" x14ac:dyDescent="0.3">
      <c r="B208" s="111"/>
      <c r="C208" s="112"/>
      <c r="D208" s="112"/>
      <c r="E208" s="113" t="s">
        <v>1</v>
      </c>
      <c r="F208" s="178" t="s">
        <v>105</v>
      </c>
      <c r="G208" s="179"/>
      <c r="H208" s="179"/>
      <c r="I208" s="179"/>
      <c r="J208" s="112"/>
      <c r="K208" s="114">
        <v>54.473999999999997</v>
      </c>
      <c r="L208" s="112"/>
      <c r="M208" s="112"/>
      <c r="N208" s="112"/>
      <c r="O208" s="112"/>
      <c r="P208" s="112"/>
      <c r="Q208" s="112"/>
      <c r="R208" s="115"/>
      <c r="T208" s="116"/>
      <c r="U208" s="112"/>
      <c r="V208" s="112"/>
      <c r="W208" s="112"/>
      <c r="X208" s="112"/>
      <c r="Y208" s="112"/>
      <c r="Z208" s="112"/>
      <c r="AA208" s="112"/>
      <c r="AB208" s="112"/>
      <c r="AC208" s="112"/>
      <c r="AD208" s="117"/>
      <c r="AT208" s="118" t="s">
        <v>100</v>
      </c>
      <c r="AU208" s="118" t="s">
        <v>94</v>
      </c>
      <c r="AV208" s="7" t="s">
        <v>91</v>
      </c>
      <c r="AW208" s="7" t="s">
        <v>3</v>
      </c>
      <c r="AX208" s="7" t="s">
        <v>45</v>
      </c>
      <c r="AY208" s="118" t="s">
        <v>87</v>
      </c>
    </row>
    <row r="209" spans="2:65" s="6" customFormat="1" ht="20.100000000000001" customHeight="1" x14ac:dyDescent="0.3">
      <c r="B209" s="103"/>
      <c r="C209" s="104"/>
      <c r="D209" s="104"/>
      <c r="E209" s="105" t="s">
        <v>1</v>
      </c>
      <c r="F209" s="173" t="s">
        <v>240</v>
      </c>
      <c r="G209" s="174"/>
      <c r="H209" s="174"/>
      <c r="I209" s="174"/>
      <c r="J209" s="104"/>
      <c r="K209" s="106">
        <v>27.236999999999998</v>
      </c>
      <c r="L209" s="104"/>
      <c r="M209" s="104"/>
      <c r="N209" s="104"/>
      <c r="O209" s="104"/>
      <c r="P209" s="104"/>
      <c r="Q209" s="104"/>
      <c r="R209" s="107"/>
      <c r="T209" s="108"/>
      <c r="U209" s="104"/>
      <c r="V209" s="104"/>
      <c r="W209" s="104"/>
      <c r="X209" s="104"/>
      <c r="Y209" s="104"/>
      <c r="Z209" s="104"/>
      <c r="AA209" s="104"/>
      <c r="AB209" s="104"/>
      <c r="AC209" s="104"/>
      <c r="AD209" s="109"/>
      <c r="AT209" s="110" t="s">
        <v>100</v>
      </c>
      <c r="AU209" s="110" t="s">
        <v>94</v>
      </c>
      <c r="AV209" s="6" t="s">
        <v>54</v>
      </c>
      <c r="AW209" s="6" t="s">
        <v>3</v>
      </c>
      <c r="AX209" s="6" t="s">
        <v>46</v>
      </c>
      <c r="AY209" s="110" t="s">
        <v>87</v>
      </c>
    </row>
    <row r="210" spans="2:65" s="1" customFormat="1" ht="20.100000000000001" customHeight="1" x14ac:dyDescent="0.3">
      <c r="B210" s="72"/>
      <c r="C210" s="130" t="s">
        <v>6</v>
      </c>
      <c r="D210" s="130" t="s">
        <v>131</v>
      </c>
      <c r="E210" s="131" t="s">
        <v>139</v>
      </c>
      <c r="F210" s="170" t="s">
        <v>354</v>
      </c>
      <c r="G210" s="170"/>
      <c r="H210" s="170"/>
      <c r="I210" s="170"/>
      <c r="J210" s="132" t="s">
        <v>126</v>
      </c>
      <c r="K210" s="133">
        <v>98.028000000000006</v>
      </c>
      <c r="L210" s="134"/>
      <c r="M210" s="171"/>
      <c r="N210" s="171"/>
      <c r="O210" s="172"/>
      <c r="P210" s="169">
        <f>ROUND(V210*K210,2)</f>
        <v>0</v>
      </c>
      <c r="Q210" s="169"/>
      <c r="R210" s="73"/>
      <c r="T210" s="99" t="s">
        <v>1</v>
      </c>
      <c r="U210" s="30" t="s">
        <v>28</v>
      </c>
      <c r="V210" s="59">
        <f>L210+M210</f>
        <v>0</v>
      </c>
      <c r="W210" s="59">
        <f>ROUND(L210*K210,2)</f>
        <v>0</v>
      </c>
      <c r="X210" s="59">
        <f>ROUND(M210*K210,2)</f>
        <v>0</v>
      </c>
      <c r="Y210" s="100">
        <v>0</v>
      </c>
      <c r="Z210" s="100">
        <f>Y210*K210</f>
        <v>0</v>
      </c>
      <c r="AA210" s="100">
        <v>1</v>
      </c>
      <c r="AB210" s="100">
        <f>AA210*K210</f>
        <v>98.028000000000006</v>
      </c>
      <c r="AC210" s="100">
        <v>0</v>
      </c>
      <c r="AD210" s="101">
        <f>AC210*K210</f>
        <v>0</v>
      </c>
      <c r="AR210" s="14" t="s">
        <v>106</v>
      </c>
      <c r="AT210" s="14" t="s">
        <v>131</v>
      </c>
      <c r="AU210" s="14" t="s">
        <v>94</v>
      </c>
      <c r="AY210" s="14" t="s">
        <v>87</v>
      </c>
      <c r="BE210" s="102">
        <f>IF(U210="základní",P210,0)</f>
        <v>0</v>
      </c>
      <c r="BF210" s="102">
        <f>IF(U210="snížená",P210,0)</f>
        <v>0</v>
      </c>
      <c r="BG210" s="102">
        <f>IF(U210="zákl. přenesená",P210,0)</f>
        <v>0</v>
      </c>
      <c r="BH210" s="102">
        <f>IF(U210="sníž. přenesená",P210,0)</f>
        <v>0</v>
      </c>
      <c r="BI210" s="102">
        <f>IF(U210="nulová",P210,0)</f>
        <v>0</v>
      </c>
      <c r="BJ210" s="14" t="s">
        <v>46</v>
      </c>
      <c r="BK210" s="102">
        <f>ROUND(V210*K210,2)</f>
        <v>0</v>
      </c>
      <c r="BL210" s="14" t="s">
        <v>91</v>
      </c>
      <c r="BM210" s="14" t="s">
        <v>241</v>
      </c>
    </row>
    <row r="211" spans="2:65" s="6" customFormat="1" ht="20.100000000000001" customHeight="1" x14ac:dyDescent="0.3">
      <c r="B211" s="103"/>
      <c r="C211" s="104"/>
      <c r="D211" s="104"/>
      <c r="E211" s="105" t="s">
        <v>1</v>
      </c>
      <c r="F211" s="175" t="s">
        <v>231</v>
      </c>
      <c r="G211" s="176"/>
      <c r="H211" s="176"/>
      <c r="I211" s="176"/>
      <c r="J211" s="104"/>
      <c r="K211" s="106">
        <v>16.367999999999999</v>
      </c>
      <c r="L211" s="104"/>
      <c r="M211" s="104"/>
      <c r="N211" s="104"/>
      <c r="O211" s="104"/>
      <c r="P211" s="104"/>
      <c r="Q211" s="104"/>
      <c r="R211" s="107"/>
      <c r="T211" s="108"/>
      <c r="U211" s="104"/>
      <c r="V211" s="104"/>
      <c r="W211" s="104"/>
      <c r="X211" s="104"/>
      <c r="Y211" s="104"/>
      <c r="Z211" s="104"/>
      <c r="AA211" s="104"/>
      <c r="AB211" s="104"/>
      <c r="AC211" s="104"/>
      <c r="AD211" s="109"/>
      <c r="AT211" s="110" t="s">
        <v>100</v>
      </c>
      <c r="AU211" s="110" t="s">
        <v>94</v>
      </c>
      <c r="AV211" s="6" t="s">
        <v>54</v>
      </c>
      <c r="AW211" s="6" t="s">
        <v>3</v>
      </c>
      <c r="AX211" s="6" t="s">
        <v>45</v>
      </c>
      <c r="AY211" s="110" t="s">
        <v>87</v>
      </c>
    </row>
    <row r="212" spans="2:65" s="6" customFormat="1" ht="20.100000000000001" customHeight="1" x14ac:dyDescent="0.3">
      <c r="B212" s="103"/>
      <c r="C212" s="104"/>
      <c r="D212" s="104"/>
      <c r="E212" s="105" t="s">
        <v>1</v>
      </c>
      <c r="F212" s="173" t="s">
        <v>232</v>
      </c>
      <c r="G212" s="174"/>
      <c r="H212" s="174"/>
      <c r="I212" s="174"/>
      <c r="J212" s="104"/>
      <c r="K212" s="106">
        <v>10.368</v>
      </c>
      <c r="L212" s="104"/>
      <c r="M212" s="104"/>
      <c r="N212" s="104"/>
      <c r="O212" s="104"/>
      <c r="P212" s="104"/>
      <c r="Q212" s="104"/>
      <c r="R212" s="107"/>
      <c r="T212" s="108"/>
      <c r="U212" s="104"/>
      <c r="V212" s="104"/>
      <c r="W212" s="104"/>
      <c r="X212" s="104"/>
      <c r="Y212" s="104"/>
      <c r="Z212" s="104"/>
      <c r="AA212" s="104"/>
      <c r="AB212" s="104"/>
      <c r="AC212" s="104"/>
      <c r="AD212" s="109"/>
      <c r="AT212" s="110" t="s">
        <v>100</v>
      </c>
      <c r="AU212" s="110" t="s">
        <v>94</v>
      </c>
      <c r="AV212" s="6" t="s">
        <v>54</v>
      </c>
      <c r="AW212" s="6" t="s">
        <v>3</v>
      </c>
      <c r="AX212" s="6" t="s">
        <v>45</v>
      </c>
      <c r="AY212" s="110" t="s">
        <v>87</v>
      </c>
    </row>
    <row r="213" spans="2:65" s="6" customFormat="1" ht="20.100000000000001" customHeight="1" x14ac:dyDescent="0.3">
      <c r="B213" s="103"/>
      <c r="C213" s="104"/>
      <c r="D213" s="104"/>
      <c r="E213" s="105" t="s">
        <v>1</v>
      </c>
      <c r="F213" s="173" t="s">
        <v>233</v>
      </c>
      <c r="G213" s="174"/>
      <c r="H213" s="174"/>
      <c r="I213" s="174"/>
      <c r="J213" s="104"/>
      <c r="K213" s="106">
        <v>10.032</v>
      </c>
      <c r="L213" s="104"/>
      <c r="M213" s="104"/>
      <c r="N213" s="104"/>
      <c r="O213" s="104"/>
      <c r="P213" s="104"/>
      <c r="Q213" s="104"/>
      <c r="R213" s="107"/>
      <c r="T213" s="108"/>
      <c r="U213" s="104"/>
      <c r="V213" s="104"/>
      <c r="W213" s="104"/>
      <c r="X213" s="104"/>
      <c r="Y213" s="104"/>
      <c r="Z213" s="104"/>
      <c r="AA213" s="104"/>
      <c r="AB213" s="104"/>
      <c r="AC213" s="104"/>
      <c r="AD213" s="109"/>
      <c r="AT213" s="110" t="s">
        <v>100</v>
      </c>
      <c r="AU213" s="110" t="s">
        <v>94</v>
      </c>
      <c r="AV213" s="6" t="s">
        <v>54</v>
      </c>
      <c r="AW213" s="6" t="s">
        <v>3</v>
      </c>
      <c r="AX213" s="6" t="s">
        <v>45</v>
      </c>
      <c r="AY213" s="110" t="s">
        <v>87</v>
      </c>
    </row>
    <row r="214" spans="2:65" s="6" customFormat="1" ht="20.100000000000001" customHeight="1" x14ac:dyDescent="0.3">
      <c r="B214" s="103"/>
      <c r="C214" s="104"/>
      <c r="D214" s="104"/>
      <c r="E214" s="105" t="s">
        <v>1</v>
      </c>
      <c r="F214" s="173" t="s">
        <v>234</v>
      </c>
      <c r="G214" s="174"/>
      <c r="H214" s="174"/>
      <c r="I214" s="174"/>
      <c r="J214" s="104"/>
      <c r="K214" s="106">
        <v>4.4000000000000004</v>
      </c>
      <c r="L214" s="104"/>
      <c r="M214" s="104"/>
      <c r="N214" s="104"/>
      <c r="O214" s="104"/>
      <c r="P214" s="104"/>
      <c r="Q214" s="104"/>
      <c r="R214" s="107"/>
      <c r="T214" s="108"/>
      <c r="U214" s="104"/>
      <c r="V214" s="104"/>
      <c r="W214" s="104"/>
      <c r="X214" s="104"/>
      <c r="Y214" s="104"/>
      <c r="Z214" s="104"/>
      <c r="AA214" s="104"/>
      <c r="AB214" s="104"/>
      <c r="AC214" s="104"/>
      <c r="AD214" s="109"/>
      <c r="AT214" s="110" t="s">
        <v>100</v>
      </c>
      <c r="AU214" s="110" t="s">
        <v>94</v>
      </c>
      <c r="AV214" s="6" t="s">
        <v>54</v>
      </c>
      <c r="AW214" s="6" t="s">
        <v>3</v>
      </c>
      <c r="AX214" s="6" t="s">
        <v>45</v>
      </c>
      <c r="AY214" s="110" t="s">
        <v>87</v>
      </c>
    </row>
    <row r="215" spans="2:65" s="6" customFormat="1" ht="20.100000000000001" customHeight="1" x14ac:dyDescent="0.3">
      <c r="B215" s="103"/>
      <c r="C215" s="104"/>
      <c r="D215" s="104"/>
      <c r="E215" s="105" t="s">
        <v>1</v>
      </c>
      <c r="F215" s="173" t="s">
        <v>235</v>
      </c>
      <c r="G215" s="174"/>
      <c r="H215" s="174"/>
      <c r="I215" s="174"/>
      <c r="J215" s="104"/>
      <c r="K215" s="106">
        <v>17.105</v>
      </c>
      <c r="L215" s="104"/>
      <c r="M215" s="104"/>
      <c r="N215" s="104"/>
      <c r="O215" s="104"/>
      <c r="P215" s="104"/>
      <c r="Q215" s="104"/>
      <c r="R215" s="107"/>
      <c r="T215" s="108"/>
      <c r="U215" s="104"/>
      <c r="V215" s="104"/>
      <c r="W215" s="104"/>
      <c r="X215" s="104"/>
      <c r="Y215" s="104"/>
      <c r="Z215" s="104"/>
      <c r="AA215" s="104"/>
      <c r="AB215" s="104"/>
      <c r="AC215" s="104"/>
      <c r="AD215" s="109"/>
      <c r="AT215" s="110" t="s">
        <v>100</v>
      </c>
      <c r="AU215" s="110" t="s">
        <v>94</v>
      </c>
      <c r="AV215" s="6" t="s">
        <v>54</v>
      </c>
      <c r="AW215" s="6" t="s">
        <v>3</v>
      </c>
      <c r="AX215" s="6" t="s">
        <v>45</v>
      </c>
      <c r="AY215" s="110" t="s">
        <v>87</v>
      </c>
    </row>
    <row r="216" spans="2:65" s="7" customFormat="1" ht="20.100000000000001" customHeight="1" x14ac:dyDescent="0.3">
      <c r="B216" s="111"/>
      <c r="C216" s="112"/>
      <c r="D216" s="112"/>
      <c r="E216" s="113" t="s">
        <v>1</v>
      </c>
      <c r="F216" s="178" t="s">
        <v>105</v>
      </c>
      <c r="G216" s="179"/>
      <c r="H216" s="179"/>
      <c r="I216" s="179"/>
      <c r="J216" s="112"/>
      <c r="K216" s="114">
        <v>58.273000000000003</v>
      </c>
      <c r="L216" s="112"/>
      <c r="M216" s="112"/>
      <c r="N216" s="112"/>
      <c r="O216" s="112"/>
      <c r="P216" s="112"/>
      <c r="Q216" s="112"/>
      <c r="R216" s="115"/>
      <c r="T216" s="116"/>
      <c r="U216" s="112"/>
      <c r="V216" s="112"/>
      <c r="W216" s="112"/>
      <c r="X216" s="112"/>
      <c r="Y216" s="112"/>
      <c r="Z216" s="112"/>
      <c r="AA216" s="112"/>
      <c r="AB216" s="112"/>
      <c r="AC216" s="112"/>
      <c r="AD216" s="117"/>
      <c r="AT216" s="118" t="s">
        <v>100</v>
      </c>
      <c r="AU216" s="118" t="s">
        <v>94</v>
      </c>
      <c r="AV216" s="7" t="s">
        <v>91</v>
      </c>
      <c r="AW216" s="7" t="s">
        <v>3</v>
      </c>
      <c r="AX216" s="7" t="s">
        <v>45</v>
      </c>
      <c r="AY216" s="118" t="s">
        <v>87</v>
      </c>
    </row>
    <row r="217" spans="2:65" s="6" customFormat="1" ht="20.100000000000001" customHeight="1" x14ac:dyDescent="0.3">
      <c r="B217" s="103"/>
      <c r="C217" s="104"/>
      <c r="D217" s="104"/>
      <c r="E217" s="105" t="s">
        <v>1</v>
      </c>
      <c r="F217" s="173" t="s">
        <v>242</v>
      </c>
      <c r="G217" s="174"/>
      <c r="H217" s="174"/>
      <c r="I217" s="174"/>
      <c r="J217" s="104"/>
      <c r="K217" s="106">
        <v>98.028000000000006</v>
      </c>
      <c r="L217" s="104"/>
      <c r="M217" s="104"/>
      <c r="N217" s="104"/>
      <c r="O217" s="104"/>
      <c r="P217" s="104"/>
      <c r="Q217" s="104"/>
      <c r="R217" s="107"/>
      <c r="T217" s="108"/>
      <c r="U217" s="104"/>
      <c r="V217" s="104"/>
      <c r="W217" s="104"/>
      <c r="X217" s="104"/>
      <c r="Y217" s="104"/>
      <c r="Z217" s="104"/>
      <c r="AA217" s="104"/>
      <c r="AB217" s="104"/>
      <c r="AC217" s="104"/>
      <c r="AD217" s="109"/>
      <c r="AT217" s="110" t="s">
        <v>100</v>
      </c>
      <c r="AU217" s="110" t="s">
        <v>94</v>
      </c>
      <c r="AV217" s="6" t="s">
        <v>54</v>
      </c>
      <c r="AW217" s="6" t="s">
        <v>3</v>
      </c>
      <c r="AX217" s="6" t="s">
        <v>46</v>
      </c>
      <c r="AY217" s="110" t="s">
        <v>87</v>
      </c>
    </row>
    <row r="218" spans="2:65" s="5" customFormat="1" ht="29.85" customHeight="1" x14ac:dyDescent="0.3">
      <c r="B218" s="82"/>
      <c r="C218" s="83"/>
      <c r="D218" s="93" t="s">
        <v>66</v>
      </c>
      <c r="E218" s="93"/>
      <c r="F218" s="93"/>
      <c r="G218" s="93"/>
      <c r="H218" s="93"/>
      <c r="I218" s="93"/>
      <c r="J218" s="93"/>
      <c r="K218" s="93"/>
      <c r="L218" s="93"/>
      <c r="M218" s="163">
        <f>BK218</f>
        <v>0</v>
      </c>
      <c r="N218" s="164"/>
      <c r="O218" s="164"/>
      <c r="P218" s="164"/>
      <c r="Q218" s="164"/>
      <c r="R218" s="85"/>
      <c r="T218" s="86"/>
      <c r="U218" s="83"/>
      <c r="V218" s="83"/>
      <c r="W218" s="87">
        <f>W219+SUM(W220:W233)</f>
        <v>0</v>
      </c>
      <c r="X218" s="87">
        <f>X219+SUM(X220:X233)</f>
        <v>0</v>
      </c>
      <c r="Y218" s="83"/>
      <c r="Z218" s="88">
        <f>Z219+SUM(Z220:Z233)</f>
        <v>94.269069999999999</v>
      </c>
      <c r="AA218" s="83"/>
      <c r="AB218" s="88">
        <f>AB219+SUM(AB220:AB233)</f>
        <v>0.473271</v>
      </c>
      <c r="AC218" s="83"/>
      <c r="AD218" s="89">
        <f>AD219+SUM(AD220:AD233)</f>
        <v>0</v>
      </c>
      <c r="AR218" s="90" t="s">
        <v>46</v>
      </c>
      <c r="AT218" s="91" t="s">
        <v>44</v>
      </c>
      <c r="AU218" s="91" t="s">
        <v>46</v>
      </c>
      <c r="AY218" s="90" t="s">
        <v>87</v>
      </c>
      <c r="BK218" s="92">
        <f>BK219+SUM(BK220:BK233)</f>
        <v>0</v>
      </c>
    </row>
    <row r="219" spans="2:65" s="1" customFormat="1" ht="20.100000000000001" customHeight="1" x14ac:dyDescent="0.3">
      <c r="B219" s="72"/>
      <c r="C219" s="94" t="s">
        <v>138</v>
      </c>
      <c r="D219" s="94" t="s">
        <v>88</v>
      </c>
      <c r="E219" s="95" t="s">
        <v>141</v>
      </c>
      <c r="F219" s="168" t="s">
        <v>142</v>
      </c>
      <c r="G219" s="168"/>
      <c r="H219" s="168"/>
      <c r="I219" s="168"/>
      <c r="J219" s="96" t="s">
        <v>99</v>
      </c>
      <c r="K219" s="97">
        <v>10.438000000000001</v>
      </c>
      <c r="L219" s="98"/>
      <c r="M219" s="169"/>
      <c r="N219" s="169"/>
      <c r="O219" s="169"/>
      <c r="P219" s="169">
        <f>ROUND(V219*K219,2)</f>
        <v>0</v>
      </c>
      <c r="Q219" s="169"/>
      <c r="R219" s="73"/>
      <c r="T219" s="99" t="s">
        <v>1</v>
      </c>
      <c r="U219" s="30" t="s">
        <v>28</v>
      </c>
      <c r="V219" s="59">
        <f>L219+M219</f>
        <v>0</v>
      </c>
      <c r="W219" s="59">
        <f>ROUND(L219*K219,2)</f>
        <v>0</v>
      </c>
      <c r="X219" s="59">
        <f>ROUND(M219*K219,2)</f>
        <v>0</v>
      </c>
      <c r="Y219" s="100">
        <v>1.6950000000000001</v>
      </c>
      <c r="Z219" s="100">
        <f>Y219*K219</f>
        <v>17.692410000000002</v>
      </c>
      <c r="AA219" s="100">
        <v>0</v>
      </c>
      <c r="AB219" s="100">
        <f>AA219*K219</f>
        <v>0</v>
      </c>
      <c r="AC219" s="100">
        <v>0</v>
      </c>
      <c r="AD219" s="101">
        <f>AC219*K219</f>
        <v>0</v>
      </c>
      <c r="AR219" s="14" t="s">
        <v>91</v>
      </c>
      <c r="AT219" s="14" t="s">
        <v>88</v>
      </c>
      <c r="AU219" s="14" t="s">
        <v>54</v>
      </c>
      <c r="AY219" s="14" t="s">
        <v>87</v>
      </c>
      <c r="BE219" s="102">
        <f>IF(U219="základní",P219,0)</f>
        <v>0</v>
      </c>
      <c r="BF219" s="102">
        <f>IF(U219="snížená",P219,0)</f>
        <v>0</v>
      </c>
      <c r="BG219" s="102">
        <f>IF(U219="zákl. přenesená",P219,0)</f>
        <v>0</v>
      </c>
      <c r="BH219" s="102">
        <f>IF(U219="sníž. přenesená",P219,0)</f>
        <v>0</v>
      </c>
      <c r="BI219" s="102">
        <f>IF(U219="nulová",P219,0)</f>
        <v>0</v>
      </c>
      <c r="BJ219" s="14" t="s">
        <v>46</v>
      </c>
      <c r="BK219" s="102">
        <f>ROUND(V219*K219,2)</f>
        <v>0</v>
      </c>
      <c r="BL219" s="14" t="s">
        <v>91</v>
      </c>
      <c r="BM219" s="14" t="s">
        <v>243</v>
      </c>
    </row>
    <row r="220" spans="2:65" s="6" customFormat="1" ht="30" customHeight="1" x14ac:dyDescent="0.3">
      <c r="B220" s="103"/>
      <c r="C220" s="104"/>
      <c r="D220" s="104"/>
      <c r="E220" s="105" t="s">
        <v>1</v>
      </c>
      <c r="F220" s="175" t="s">
        <v>244</v>
      </c>
      <c r="G220" s="176"/>
      <c r="H220" s="176"/>
      <c r="I220" s="176"/>
      <c r="J220" s="104"/>
      <c r="K220" s="106">
        <v>2.976</v>
      </c>
      <c r="L220" s="104"/>
      <c r="M220" s="104"/>
      <c r="N220" s="104"/>
      <c r="O220" s="104"/>
      <c r="P220" s="104"/>
      <c r="Q220" s="104"/>
      <c r="R220" s="107"/>
      <c r="T220" s="108"/>
      <c r="U220" s="104"/>
      <c r="V220" s="104"/>
      <c r="W220" s="104"/>
      <c r="X220" s="104"/>
      <c r="Y220" s="104"/>
      <c r="Z220" s="104"/>
      <c r="AA220" s="104"/>
      <c r="AB220" s="104"/>
      <c r="AC220" s="104"/>
      <c r="AD220" s="109"/>
      <c r="AT220" s="110" t="s">
        <v>100</v>
      </c>
      <c r="AU220" s="110" t="s">
        <v>54</v>
      </c>
      <c r="AV220" s="6" t="s">
        <v>54</v>
      </c>
      <c r="AW220" s="6" t="s">
        <v>3</v>
      </c>
      <c r="AX220" s="6" t="s">
        <v>45</v>
      </c>
      <c r="AY220" s="110" t="s">
        <v>87</v>
      </c>
    </row>
    <row r="221" spans="2:65" s="6" customFormat="1" ht="20.100000000000001" customHeight="1" x14ac:dyDescent="0.3">
      <c r="B221" s="103"/>
      <c r="C221" s="104"/>
      <c r="D221" s="104"/>
      <c r="E221" s="105" t="s">
        <v>1</v>
      </c>
      <c r="F221" s="173" t="s">
        <v>245</v>
      </c>
      <c r="G221" s="174"/>
      <c r="H221" s="174"/>
      <c r="I221" s="174"/>
      <c r="J221" s="104"/>
      <c r="K221" s="106">
        <v>1.728</v>
      </c>
      <c r="L221" s="104"/>
      <c r="M221" s="104"/>
      <c r="N221" s="104"/>
      <c r="O221" s="104"/>
      <c r="P221" s="104"/>
      <c r="Q221" s="104"/>
      <c r="R221" s="107"/>
      <c r="T221" s="108"/>
      <c r="U221" s="104"/>
      <c r="V221" s="104"/>
      <c r="W221" s="104"/>
      <c r="X221" s="104"/>
      <c r="Y221" s="104"/>
      <c r="Z221" s="104"/>
      <c r="AA221" s="104"/>
      <c r="AB221" s="104"/>
      <c r="AC221" s="104"/>
      <c r="AD221" s="109"/>
      <c r="AT221" s="110" t="s">
        <v>100</v>
      </c>
      <c r="AU221" s="110" t="s">
        <v>54</v>
      </c>
      <c r="AV221" s="6" t="s">
        <v>54</v>
      </c>
      <c r="AW221" s="6" t="s">
        <v>3</v>
      </c>
      <c r="AX221" s="6" t="s">
        <v>45</v>
      </c>
      <c r="AY221" s="110" t="s">
        <v>87</v>
      </c>
    </row>
    <row r="222" spans="2:65" s="6" customFormat="1" ht="20.100000000000001" customHeight="1" x14ac:dyDescent="0.3">
      <c r="B222" s="103"/>
      <c r="C222" s="104"/>
      <c r="D222" s="104"/>
      <c r="E222" s="105" t="s">
        <v>1</v>
      </c>
      <c r="F222" s="173" t="s">
        <v>246</v>
      </c>
      <c r="G222" s="174"/>
      <c r="H222" s="174"/>
      <c r="I222" s="174"/>
      <c r="J222" s="104"/>
      <c r="K222" s="106">
        <v>1.8240000000000001</v>
      </c>
      <c r="L222" s="104"/>
      <c r="M222" s="104"/>
      <c r="N222" s="104"/>
      <c r="O222" s="104"/>
      <c r="P222" s="104"/>
      <c r="Q222" s="104"/>
      <c r="R222" s="107"/>
      <c r="T222" s="108"/>
      <c r="U222" s="104"/>
      <c r="V222" s="104"/>
      <c r="W222" s="104"/>
      <c r="X222" s="104"/>
      <c r="Y222" s="104"/>
      <c r="Z222" s="104"/>
      <c r="AA222" s="104"/>
      <c r="AB222" s="104"/>
      <c r="AC222" s="104"/>
      <c r="AD222" s="109"/>
      <c r="AT222" s="110" t="s">
        <v>100</v>
      </c>
      <c r="AU222" s="110" t="s">
        <v>54</v>
      </c>
      <c r="AV222" s="6" t="s">
        <v>54</v>
      </c>
      <c r="AW222" s="6" t="s">
        <v>3</v>
      </c>
      <c r="AX222" s="6" t="s">
        <v>45</v>
      </c>
      <c r="AY222" s="110" t="s">
        <v>87</v>
      </c>
    </row>
    <row r="223" spans="2:65" s="6" customFormat="1" ht="20.100000000000001" customHeight="1" x14ac:dyDescent="0.3">
      <c r="B223" s="103"/>
      <c r="C223" s="104"/>
      <c r="D223" s="104"/>
      <c r="E223" s="105" t="s">
        <v>1</v>
      </c>
      <c r="F223" s="173" t="s">
        <v>247</v>
      </c>
      <c r="G223" s="174"/>
      <c r="H223" s="174"/>
      <c r="I223" s="174"/>
      <c r="J223" s="104"/>
      <c r="K223" s="106">
        <v>0.8</v>
      </c>
      <c r="L223" s="104"/>
      <c r="M223" s="104"/>
      <c r="N223" s="104"/>
      <c r="O223" s="104"/>
      <c r="P223" s="104"/>
      <c r="Q223" s="104"/>
      <c r="R223" s="107"/>
      <c r="T223" s="108"/>
      <c r="U223" s="104"/>
      <c r="V223" s="104"/>
      <c r="W223" s="104"/>
      <c r="X223" s="104"/>
      <c r="Y223" s="104"/>
      <c r="Z223" s="104"/>
      <c r="AA223" s="104"/>
      <c r="AB223" s="104"/>
      <c r="AC223" s="104"/>
      <c r="AD223" s="109"/>
      <c r="AT223" s="110" t="s">
        <v>100</v>
      </c>
      <c r="AU223" s="110" t="s">
        <v>54</v>
      </c>
      <c r="AV223" s="6" t="s">
        <v>54</v>
      </c>
      <c r="AW223" s="6" t="s">
        <v>3</v>
      </c>
      <c r="AX223" s="6" t="s">
        <v>45</v>
      </c>
      <c r="AY223" s="110" t="s">
        <v>87</v>
      </c>
    </row>
    <row r="224" spans="2:65" s="6" customFormat="1" ht="20.100000000000001" customHeight="1" x14ac:dyDescent="0.3">
      <c r="B224" s="103"/>
      <c r="C224" s="104"/>
      <c r="D224" s="104"/>
      <c r="E224" s="105" t="s">
        <v>1</v>
      </c>
      <c r="F224" s="173" t="s">
        <v>248</v>
      </c>
      <c r="G224" s="174"/>
      <c r="H224" s="174"/>
      <c r="I224" s="174"/>
      <c r="J224" s="104"/>
      <c r="K224" s="106">
        <v>3.11</v>
      </c>
      <c r="L224" s="104"/>
      <c r="M224" s="104"/>
      <c r="N224" s="104"/>
      <c r="O224" s="104"/>
      <c r="P224" s="104"/>
      <c r="Q224" s="104"/>
      <c r="R224" s="107"/>
      <c r="T224" s="108"/>
      <c r="U224" s="104"/>
      <c r="V224" s="104"/>
      <c r="W224" s="104"/>
      <c r="X224" s="104"/>
      <c r="Y224" s="104"/>
      <c r="Z224" s="104"/>
      <c r="AA224" s="104"/>
      <c r="AB224" s="104"/>
      <c r="AC224" s="104"/>
      <c r="AD224" s="109"/>
      <c r="AT224" s="110" t="s">
        <v>100</v>
      </c>
      <c r="AU224" s="110" t="s">
        <v>54</v>
      </c>
      <c r="AV224" s="6" t="s">
        <v>54</v>
      </c>
      <c r="AW224" s="6" t="s">
        <v>3</v>
      </c>
      <c r="AX224" s="6" t="s">
        <v>45</v>
      </c>
      <c r="AY224" s="110" t="s">
        <v>87</v>
      </c>
    </row>
    <row r="225" spans="2:65" s="7" customFormat="1" ht="20.100000000000001" customHeight="1" x14ac:dyDescent="0.3">
      <c r="B225" s="111"/>
      <c r="C225" s="112"/>
      <c r="D225" s="112"/>
      <c r="E225" s="113" t="s">
        <v>1</v>
      </c>
      <c r="F225" s="178" t="s">
        <v>105</v>
      </c>
      <c r="G225" s="179"/>
      <c r="H225" s="179"/>
      <c r="I225" s="179"/>
      <c r="J225" s="112"/>
      <c r="K225" s="114">
        <v>10.438000000000001</v>
      </c>
      <c r="L225" s="112"/>
      <c r="M225" s="112"/>
      <c r="N225" s="112"/>
      <c r="O225" s="112"/>
      <c r="P225" s="112"/>
      <c r="Q225" s="112"/>
      <c r="R225" s="115"/>
      <c r="T225" s="116"/>
      <c r="U225" s="112"/>
      <c r="V225" s="112"/>
      <c r="W225" s="112"/>
      <c r="X225" s="112"/>
      <c r="Y225" s="112"/>
      <c r="Z225" s="112"/>
      <c r="AA225" s="112"/>
      <c r="AB225" s="112"/>
      <c r="AC225" s="112"/>
      <c r="AD225" s="117"/>
      <c r="AT225" s="118" t="s">
        <v>100</v>
      </c>
      <c r="AU225" s="118" t="s">
        <v>54</v>
      </c>
      <c r="AV225" s="7" t="s">
        <v>91</v>
      </c>
      <c r="AW225" s="7" t="s">
        <v>3</v>
      </c>
      <c r="AX225" s="7" t="s">
        <v>46</v>
      </c>
      <c r="AY225" s="118" t="s">
        <v>87</v>
      </c>
    </row>
    <row r="226" spans="2:65" s="1" customFormat="1" ht="20.100000000000001" customHeight="1" x14ac:dyDescent="0.3">
      <c r="B226" s="72"/>
      <c r="C226" s="94" t="s">
        <v>140</v>
      </c>
      <c r="D226" s="94" t="s">
        <v>88</v>
      </c>
      <c r="E226" s="95" t="s">
        <v>249</v>
      </c>
      <c r="F226" s="168" t="s">
        <v>250</v>
      </c>
      <c r="G226" s="168"/>
      <c r="H226" s="168"/>
      <c r="I226" s="168"/>
      <c r="J226" s="96" t="s">
        <v>151</v>
      </c>
      <c r="K226" s="97">
        <v>5</v>
      </c>
      <c r="L226" s="98"/>
      <c r="M226" s="169"/>
      <c r="N226" s="169"/>
      <c r="O226" s="169"/>
      <c r="P226" s="169">
        <f>ROUND(V226*K226,2)</f>
        <v>0</v>
      </c>
      <c r="Q226" s="169"/>
      <c r="R226" s="73"/>
      <c r="T226" s="99" t="s">
        <v>1</v>
      </c>
      <c r="U226" s="30" t="s">
        <v>28</v>
      </c>
      <c r="V226" s="59">
        <f>L226+M226</f>
        <v>0</v>
      </c>
      <c r="W226" s="59">
        <f>ROUND(L226*K226,2)</f>
        <v>0</v>
      </c>
      <c r="X226" s="59">
        <f>ROUND(M226*K226,2)</f>
        <v>0</v>
      </c>
      <c r="Y226" s="100">
        <v>0.28000000000000003</v>
      </c>
      <c r="Z226" s="100">
        <f>Y226*K226</f>
        <v>1.4000000000000001</v>
      </c>
      <c r="AA226" s="100">
        <v>6.6E-3</v>
      </c>
      <c r="AB226" s="100">
        <f>AA226*K226</f>
        <v>3.3000000000000002E-2</v>
      </c>
      <c r="AC226" s="100">
        <v>0</v>
      </c>
      <c r="AD226" s="101">
        <f>AC226*K226</f>
        <v>0</v>
      </c>
      <c r="AR226" s="14" t="s">
        <v>91</v>
      </c>
      <c r="AT226" s="14" t="s">
        <v>88</v>
      </c>
      <c r="AU226" s="14" t="s">
        <v>54</v>
      </c>
      <c r="AY226" s="14" t="s">
        <v>87</v>
      </c>
      <c r="BE226" s="102">
        <f>IF(U226="základní",P226,0)</f>
        <v>0</v>
      </c>
      <c r="BF226" s="102">
        <f>IF(U226="snížená",P226,0)</f>
        <v>0</v>
      </c>
      <c r="BG226" s="102">
        <f>IF(U226="zákl. přenesená",P226,0)</f>
        <v>0</v>
      </c>
      <c r="BH226" s="102">
        <f>IF(U226="sníž. přenesená",P226,0)</f>
        <v>0</v>
      </c>
      <c r="BI226" s="102">
        <f>IF(U226="nulová",P226,0)</f>
        <v>0</v>
      </c>
      <c r="BJ226" s="14" t="s">
        <v>46</v>
      </c>
      <c r="BK226" s="102">
        <f>ROUND(V226*K226,2)</f>
        <v>0</v>
      </c>
      <c r="BL226" s="14" t="s">
        <v>91</v>
      </c>
      <c r="BM226" s="14" t="s">
        <v>251</v>
      </c>
    </row>
    <row r="227" spans="2:65" s="6" customFormat="1" ht="20.100000000000001" customHeight="1" x14ac:dyDescent="0.3">
      <c r="B227" s="103"/>
      <c r="C227" s="104"/>
      <c r="D227" s="104"/>
      <c r="E227" s="105" t="s">
        <v>1</v>
      </c>
      <c r="F227" s="175" t="s">
        <v>252</v>
      </c>
      <c r="G227" s="176"/>
      <c r="H227" s="176"/>
      <c r="I227" s="176"/>
      <c r="J227" s="104"/>
      <c r="K227" s="106">
        <v>5</v>
      </c>
      <c r="L227" s="104"/>
      <c r="M227" s="104"/>
      <c r="N227" s="104"/>
      <c r="O227" s="104"/>
      <c r="P227" s="104"/>
      <c r="Q227" s="104"/>
      <c r="R227" s="107"/>
      <c r="T227" s="108"/>
      <c r="U227" s="104"/>
      <c r="V227" s="104"/>
      <c r="W227" s="104"/>
      <c r="X227" s="104"/>
      <c r="Y227" s="104"/>
      <c r="Z227" s="104"/>
      <c r="AA227" s="104"/>
      <c r="AB227" s="104"/>
      <c r="AC227" s="104"/>
      <c r="AD227" s="109"/>
      <c r="AT227" s="110" t="s">
        <v>100</v>
      </c>
      <c r="AU227" s="110" t="s">
        <v>54</v>
      </c>
      <c r="AV227" s="6" t="s">
        <v>54</v>
      </c>
      <c r="AW227" s="6" t="s">
        <v>3</v>
      </c>
      <c r="AX227" s="6" t="s">
        <v>46</v>
      </c>
      <c r="AY227" s="110" t="s">
        <v>87</v>
      </c>
    </row>
    <row r="228" spans="2:65" s="1" customFormat="1" ht="20.100000000000001" customHeight="1" x14ac:dyDescent="0.3">
      <c r="B228" s="72"/>
      <c r="C228" s="130" t="s">
        <v>143</v>
      </c>
      <c r="D228" s="130" t="s">
        <v>131</v>
      </c>
      <c r="E228" s="131" t="s">
        <v>253</v>
      </c>
      <c r="F228" s="170" t="s">
        <v>254</v>
      </c>
      <c r="G228" s="170"/>
      <c r="H228" s="170"/>
      <c r="I228" s="170"/>
      <c r="J228" s="132" t="s">
        <v>147</v>
      </c>
      <c r="K228" s="133">
        <v>2</v>
      </c>
      <c r="L228" s="134"/>
      <c r="M228" s="171"/>
      <c r="N228" s="171"/>
      <c r="O228" s="172"/>
      <c r="P228" s="169">
        <f>ROUND(V228*K228,2)</f>
        <v>0</v>
      </c>
      <c r="Q228" s="169"/>
      <c r="R228" s="73"/>
      <c r="T228" s="99" t="s">
        <v>1</v>
      </c>
      <c r="U228" s="30" t="s">
        <v>28</v>
      </c>
      <c r="V228" s="59">
        <f>L228+M228</f>
        <v>0</v>
      </c>
      <c r="W228" s="59">
        <f>ROUND(L228*K228,2)</f>
        <v>0</v>
      </c>
      <c r="X228" s="59">
        <f>ROUND(M228*K228,2)</f>
        <v>0</v>
      </c>
      <c r="Y228" s="100">
        <v>0</v>
      </c>
      <c r="Z228" s="100">
        <f>Y228*K228</f>
        <v>0</v>
      </c>
      <c r="AA228" s="100">
        <v>0</v>
      </c>
      <c r="AB228" s="100">
        <f>AA228*K228</f>
        <v>0</v>
      </c>
      <c r="AC228" s="100">
        <v>0</v>
      </c>
      <c r="AD228" s="101">
        <f>AC228*K228</f>
        <v>0</v>
      </c>
      <c r="AR228" s="14" t="s">
        <v>106</v>
      </c>
      <c r="AT228" s="14" t="s">
        <v>131</v>
      </c>
      <c r="AU228" s="14" t="s">
        <v>54</v>
      </c>
      <c r="AY228" s="14" t="s">
        <v>87</v>
      </c>
      <c r="BE228" s="102">
        <f>IF(U228="základní",P228,0)</f>
        <v>0</v>
      </c>
      <c r="BF228" s="102">
        <f>IF(U228="snížená",P228,0)</f>
        <v>0</v>
      </c>
      <c r="BG228" s="102">
        <f>IF(U228="zákl. přenesená",P228,0)</f>
        <v>0</v>
      </c>
      <c r="BH228" s="102">
        <f>IF(U228="sníž. přenesená",P228,0)</f>
        <v>0</v>
      </c>
      <c r="BI228" s="102">
        <f>IF(U228="nulová",P228,0)</f>
        <v>0</v>
      </c>
      <c r="BJ228" s="14" t="s">
        <v>46</v>
      </c>
      <c r="BK228" s="102">
        <f>ROUND(V228*K228,2)</f>
        <v>0</v>
      </c>
      <c r="BL228" s="14" t="s">
        <v>91</v>
      </c>
      <c r="BM228" s="14" t="s">
        <v>255</v>
      </c>
    </row>
    <row r="229" spans="2:65" s="1" customFormat="1" ht="20.100000000000001" customHeight="1" x14ac:dyDescent="0.3">
      <c r="B229" s="72"/>
      <c r="C229" s="130" t="s">
        <v>145</v>
      </c>
      <c r="D229" s="130" t="s">
        <v>131</v>
      </c>
      <c r="E229" s="131" t="s">
        <v>256</v>
      </c>
      <c r="F229" s="170" t="s">
        <v>257</v>
      </c>
      <c r="G229" s="170"/>
      <c r="H229" s="170"/>
      <c r="I229" s="170"/>
      <c r="J229" s="132" t="s">
        <v>147</v>
      </c>
      <c r="K229" s="133">
        <v>1</v>
      </c>
      <c r="L229" s="134"/>
      <c r="M229" s="171"/>
      <c r="N229" s="171"/>
      <c r="O229" s="172"/>
      <c r="P229" s="169">
        <f>ROUND(V229*K229,2)</f>
        <v>0</v>
      </c>
      <c r="Q229" s="169"/>
      <c r="R229" s="73"/>
      <c r="T229" s="99" t="s">
        <v>1</v>
      </c>
      <c r="U229" s="30" t="s">
        <v>28</v>
      </c>
      <c r="V229" s="59">
        <f>L229+M229</f>
        <v>0</v>
      </c>
      <c r="W229" s="59">
        <f>ROUND(L229*K229,2)</f>
        <v>0</v>
      </c>
      <c r="X229" s="59">
        <f>ROUND(M229*K229,2)</f>
        <v>0</v>
      </c>
      <c r="Y229" s="100">
        <v>0</v>
      </c>
      <c r="Z229" s="100">
        <f>Y229*K229</f>
        <v>0</v>
      </c>
      <c r="AA229" s="100">
        <v>0</v>
      </c>
      <c r="AB229" s="100">
        <f>AA229*K229</f>
        <v>0</v>
      </c>
      <c r="AC229" s="100">
        <v>0</v>
      </c>
      <c r="AD229" s="101">
        <f>AC229*K229</f>
        <v>0</v>
      </c>
      <c r="AR229" s="14" t="s">
        <v>106</v>
      </c>
      <c r="AT229" s="14" t="s">
        <v>131</v>
      </c>
      <c r="AU229" s="14" t="s">
        <v>54</v>
      </c>
      <c r="AY229" s="14" t="s">
        <v>87</v>
      </c>
      <c r="BE229" s="102">
        <f>IF(U229="základní",P229,0)</f>
        <v>0</v>
      </c>
      <c r="BF229" s="102">
        <f>IF(U229="snížená",P229,0)</f>
        <v>0</v>
      </c>
      <c r="BG229" s="102">
        <f>IF(U229="zákl. přenesená",P229,0)</f>
        <v>0</v>
      </c>
      <c r="BH229" s="102">
        <f>IF(U229="sníž. přenesená",P229,0)</f>
        <v>0</v>
      </c>
      <c r="BI229" s="102">
        <f>IF(U229="nulová",P229,0)</f>
        <v>0</v>
      </c>
      <c r="BJ229" s="14" t="s">
        <v>46</v>
      </c>
      <c r="BK229" s="102">
        <f>ROUND(V229*K229,2)</f>
        <v>0</v>
      </c>
      <c r="BL229" s="14" t="s">
        <v>91</v>
      </c>
      <c r="BM229" s="14" t="s">
        <v>258</v>
      </c>
    </row>
    <row r="230" spans="2:65" s="1" customFormat="1" ht="20.100000000000001" customHeight="1" x14ac:dyDescent="0.3">
      <c r="B230" s="72"/>
      <c r="C230" s="130" t="s">
        <v>146</v>
      </c>
      <c r="D230" s="130" t="s">
        <v>131</v>
      </c>
      <c r="E230" s="131" t="s">
        <v>259</v>
      </c>
      <c r="F230" s="170" t="s">
        <v>260</v>
      </c>
      <c r="G230" s="170"/>
      <c r="H230" s="170"/>
      <c r="I230" s="170"/>
      <c r="J230" s="132" t="s">
        <v>147</v>
      </c>
      <c r="K230" s="133">
        <v>2</v>
      </c>
      <c r="L230" s="134"/>
      <c r="M230" s="171"/>
      <c r="N230" s="171"/>
      <c r="O230" s="172"/>
      <c r="P230" s="169">
        <f>ROUND(V230*K230,2)</f>
        <v>0</v>
      </c>
      <c r="Q230" s="169"/>
      <c r="R230" s="73"/>
      <c r="T230" s="99" t="s">
        <v>1</v>
      </c>
      <c r="U230" s="30" t="s">
        <v>28</v>
      </c>
      <c r="V230" s="59">
        <f>L230+M230</f>
        <v>0</v>
      </c>
      <c r="W230" s="59">
        <f>ROUND(L230*K230,2)</f>
        <v>0</v>
      </c>
      <c r="X230" s="59">
        <f>ROUND(M230*K230,2)</f>
        <v>0</v>
      </c>
      <c r="Y230" s="100">
        <v>0</v>
      </c>
      <c r="Z230" s="100">
        <f>Y230*K230</f>
        <v>0</v>
      </c>
      <c r="AA230" s="100">
        <v>0</v>
      </c>
      <c r="AB230" s="100">
        <f>AA230*K230</f>
        <v>0</v>
      </c>
      <c r="AC230" s="100">
        <v>0</v>
      </c>
      <c r="AD230" s="101">
        <f>AC230*K230</f>
        <v>0</v>
      </c>
      <c r="AR230" s="14" t="s">
        <v>106</v>
      </c>
      <c r="AT230" s="14" t="s">
        <v>131</v>
      </c>
      <c r="AU230" s="14" t="s">
        <v>54</v>
      </c>
      <c r="AY230" s="14" t="s">
        <v>87</v>
      </c>
      <c r="BE230" s="102">
        <f>IF(U230="základní",P230,0)</f>
        <v>0</v>
      </c>
      <c r="BF230" s="102">
        <f>IF(U230="snížená",P230,0)</f>
        <v>0</v>
      </c>
      <c r="BG230" s="102">
        <f>IF(U230="zákl. přenesená",P230,0)</f>
        <v>0</v>
      </c>
      <c r="BH230" s="102">
        <f>IF(U230="sníž. přenesená",P230,0)</f>
        <v>0</v>
      </c>
      <c r="BI230" s="102">
        <f>IF(U230="nulová",P230,0)</f>
        <v>0</v>
      </c>
      <c r="BJ230" s="14" t="s">
        <v>46</v>
      </c>
      <c r="BK230" s="102">
        <f>ROUND(V230*K230,2)</f>
        <v>0</v>
      </c>
      <c r="BL230" s="14" t="s">
        <v>91</v>
      </c>
      <c r="BM230" s="14" t="s">
        <v>261</v>
      </c>
    </row>
    <row r="231" spans="2:65" s="1" customFormat="1" ht="20.100000000000001" customHeight="1" x14ac:dyDescent="0.3">
      <c r="B231" s="72"/>
      <c r="C231" s="94" t="s">
        <v>148</v>
      </c>
      <c r="D231" s="94" t="s">
        <v>88</v>
      </c>
      <c r="E231" s="95" t="s">
        <v>262</v>
      </c>
      <c r="F231" s="168" t="s">
        <v>263</v>
      </c>
      <c r="G231" s="168"/>
      <c r="H231" s="168"/>
      <c r="I231" s="168"/>
      <c r="J231" s="96" t="s">
        <v>99</v>
      </c>
      <c r="K231" s="97">
        <v>0.86399999999999999</v>
      </c>
      <c r="L231" s="98"/>
      <c r="M231" s="169"/>
      <c r="N231" s="169"/>
      <c r="O231" s="169"/>
      <c r="P231" s="169">
        <f>ROUND(V231*K231,2)</f>
        <v>0</v>
      </c>
      <c r="Q231" s="169"/>
      <c r="R231" s="73"/>
      <c r="T231" s="99" t="s">
        <v>1</v>
      </c>
      <c r="U231" s="30" t="s">
        <v>28</v>
      </c>
      <c r="V231" s="59">
        <f>L231+M231</f>
        <v>0</v>
      </c>
      <c r="W231" s="59">
        <f>ROUND(L231*K231,2)</f>
        <v>0</v>
      </c>
      <c r="X231" s="59">
        <f>ROUND(M231*K231,2)</f>
        <v>0</v>
      </c>
      <c r="Y231" s="100">
        <v>1.4650000000000001</v>
      </c>
      <c r="Z231" s="100">
        <f>Y231*K231</f>
        <v>1.26576</v>
      </c>
      <c r="AA231" s="100">
        <v>0</v>
      </c>
      <c r="AB231" s="100">
        <f>AA231*K231</f>
        <v>0</v>
      </c>
      <c r="AC231" s="100">
        <v>0</v>
      </c>
      <c r="AD231" s="101">
        <f>AC231*K231</f>
        <v>0</v>
      </c>
      <c r="AR231" s="14" t="s">
        <v>91</v>
      </c>
      <c r="AT231" s="14" t="s">
        <v>88</v>
      </c>
      <c r="AU231" s="14" t="s">
        <v>54</v>
      </c>
      <c r="AY231" s="14" t="s">
        <v>87</v>
      </c>
      <c r="BE231" s="102">
        <f>IF(U231="základní",P231,0)</f>
        <v>0</v>
      </c>
      <c r="BF231" s="102">
        <f>IF(U231="snížená",P231,0)</f>
        <v>0</v>
      </c>
      <c r="BG231" s="102">
        <f>IF(U231="zákl. přenesená",P231,0)</f>
        <v>0</v>
      </c>
      <c r="BH231" s="102">
        <f>IF(U231="sníž. přenesená",P231,0)</f>
        <v>0</v>
      </c>
      <c r="BI231" s="102">
        <f>IF(U231="nulová",P231,0)</f>
        <v>0</v>
      </c>
      <c r="BJ231" s="14" t="s">
        <v>46</v>
      </c>
      <c r="BK231" s="102">
        <f>ROUND(V231*K231,2)</f>
        <v>0</v>
      </c>
      <c r="BL231" s="14" t="s">
        <v>91</v>
      </c>
      <c r="BM231" s="14" t="s">
        <v>264</v>
      </c>
    </row>
    <row r="232" spans="2:65" s="6" customFormat="1" ht="20.100000000000001" customHeight="1" x14ac:dyDescent="0.3">
      <c r="B232" s="103"/>
      <c r="C232" s="104"/>
      <c r="D232" s="104"/>
      <c r="E232" s="105" t="s">
        <v>1</v>
      </c>
      <c r="F232" s="205" t="s">
        <v>373</v>
      </c>
      <c r="G232" s="176"/>
      <c r="H232" s="176"/>
      <c r="I232" s="176"/>
      <c r="J232" s="104"/>
      <c r="K232" s="106">
        <v>0.86399999999999999</v>
      </c>
      <c r="L232" s="104"/>
      <c r="M232" s="104"/>
      <c r="N232" s="104"/>
      <c r="O232" s="104"/>
      <c r="P232" s="104"/>
      <c r="Q232" s="104"/>
      <c r="R232" s="107"/>
      <c r="T232" s="108"/>
      <c r="U232" s="104"/>
      <c r="V232" s="104"/>
      <c r="W232" s="104"/>
      <c r="X232" s="104"/>
      <c r="Y232" s="104"/>
      <c r="Z232" s="104"/>
      <c r="AA232" s="104"/>
      <c r="AB232" s="104"/>
      <c r="AC232" s="104"/>
      <c r="AD232" s="109"/>
      <c r="AT232" s="110" t="s">
        <v>100</v>
      </c>
      <c r="AU232" s="110" t="s">
        <v>54</v>
      </c>
      <c r="AV232" s="6" t="s">
        <v>54</v>
      </c>
      <c r="AW232" s="6" t="s">
        <v>3</v>
      </c>
      <c r="AX232" s="6" t="s">
        <v>46</v>
      </c>
      <c r="AY232" s="110" t="s">
        <v>87</v>
      </c>
    </row>
    <row r="233" spans="2:65" s="5" customFormat="1" ht="22.35" customHeight="1" x14ac:dyDescent="0.3">
      <c r="B233" s="82"/>
      <c r="C233" s="83"/>
      <c r="D233" s="93" t="s">
        <v>67</v>
      </c>
      <c r="E233" s="93"/>
      <c r="F233" s="93"/>
      <c r="G233" s="93"/>
      <c r="H233" s="93"/>
      <c r="I233" s="93"/>
      <c r="J233" s="93"/>
      <c r="K233" s="93"/>
      <c r="L233" s="93"/>
      <c r="M233" s="163">
        <f>BK233</f>
        <v>0</v>
      </c>
      <c r="N233" s="164"/>
      <c r="O233" s="164"/>
      <c r="P233" s="164"/>
      <c r="Q233" s="164"/>
      <c r="R233" s="85"/>
      <c r="T233" s="86"/>
      <c r="U233" s="83"/>
      <c r="V233" s="83"/>
      <c r="W233" s="87">
        <f>W234+SUM(W235:W246)</f>
        <v>0</v>
      </c>
      <c r="X233" s="87">
        <f>X234+SUM(X235:X246)</f>
        <v>0</v>
      </c>
      <c r="Y233" s="83"/>
      <c r="Z233" s="88">
        <f>Z234+SUM(Z235:Z246)</f>
        <v>73.910899999999998</v>
      </c>
      <c r="AA233" s="83"/>
      <c r="AB233" s="88">
        <f>AB234+SUM(AB235:AB246)</f>
        <v>0.44027099999999997</v>
      </c>
      <c r="AC233" s="83"/>
      <c r="AD233" s="89">
        <f>AD234+SUM(AD235:AD246)</f>
        <v>0</v>
      </c>
      <c r="AR233" s="90" t="s">
        <v>46</v>
      </c>
      <c r="AT233" s="91" t="s">
        <v>44</v>
      </c>
      <c r="AU233" s="91" t="s">
        <v>54</v>
      </c>
      <c r="AY233" s="90" t="s">
        <v>87</v>
      </c>
      <c r="BK233" s="92">
        <f>BK234+SUM(BK235:BK246)</f>
        <v>0</v>
      </c>
    </row>
    <row r="234" spans="2:65" s="1" customFormat="1" ht="30" customHeight="1" x14ac:dyDescent="0.3">
      <c r="B234" s="72"/>
      <c r="C234" s="94" t="s">
        <v>149</v>
      </c>
      <c r="D234" s="94" t="s">
        <v>88</v>
      </c>
      <c r="E234" s="95" t="s">
        <v>265</v>
      </c>
      <c r="F234" s="168" t="s">
        <v>266</v>
      </c>
      <c r="G234" s="168"/>
      <c r="H234" s="168"/>
      <c r="I234" s="168"/>
      <c r="J234" s="96" t="s">
        <v>144</v>
      </c>
      <c r="K234" s="97">
        <v>79.099999999999994</v>
      </c>
      <c r="L234" s="98"/>
      <c r="M234" s="169"/>
      <c r="N234" s="169"/>
      <c r="O234" s="169"/>
      <c r="P234" s="169">
        <f>ROUND(V234*K234,2)</f>
        <v>0</v>
      </c>
      <c r="Q234" s="169"/>
      <c r="R234" s="73"/>
      <c r="T234" s="99" t="s">
        <v>1</v>
      </c>
      <c r="U234" s="30" t="s">
        <v>28</v>
      </c>
      <c r="V234" s="59">
        <f>L234+M234</f>
        <v>0</v>
      </c>
      <c r="W234" s="59">
        <f>ROUND(L234*K234,2)</f>
        <v>0</v>
      </c>
      <c r="X234" s="59">
        <f>ROUND(M234*K234,2)</f>
        <v>0</v>
      </c>
      <c r="Y234" s="100">
        <v>0.309</v>
      </c>
      <c r="Z234" s="100">
        <f>Y234*K234</f>
        <v>24.441899999999997</v>
      </c>
      <c r="AA234" s="100">
        <v>2.0100000000000001E-3</v>
      </c>
      <c r="AB234" s="100">
        <f>AA234*K234</f>
        <v>0.15899099999999999</v>
      </c>
      <c r="AC234" s="100">
        <v>0</v>
      </c>
      <c r="AD234" s="101">
        <f>AC234*K234</f>
        <v>0</v>
      </c>
      <c r="AR234" s="14" t="s">
        <v>91</v>
      </c>
      <c r="AT234" s="14" t="s">
        <v>88</v>
      </c>
      <c r="AU234" s="14" t="s">
        <v>94</v>
      </c>
      <c r="AY234" s="14" t="s">
        <v>87</v>
      </c>
      <c r="BE234" s="102">
        <f>IF(U234="základní",P234,0)</f>
        <v>0</v>
      </c>
      <c r="BF234" s="102">
        <f>IF(U234="snížená",P234,0)</f>
        <v>0</v>
      </c>
      <c r="BG234" s="102">
        <f>IF(U234="zákl. přenesená",P234,0)</f>
        <v>0</v>
      </c>
      <c r="BH234" s="102">
        <f>IF(U234="sníž. přenesená",P234,0)</f>
        <v>0</v>
      </c>
      <c r="BI234" s="102">
        <f>IF(U234="nulová",P234,0)</f>
        <v>0</v>
      </c>
      <c r="BJ234" s="14" t="s">
        <v>46</v>
      </c>
      <c r="BK234" s="102">
        <f>ROUND(V234*K234,2)</f>
        <v>0</v>
      </c>
      <c r="BL234" s="14" t="s">
        <v>91</v>
      </c>
      <c r="BM234" s="14" t="s">
        <v>267</v>
      </c>
    </row>
    <row r="235" spans="2:65" s="6" customFormat="1" ht="30" customHeight="1" x14ac:dyDescent="0.3">
      <c r="B235" s="103"/>
      <c r="C235" s="104"/>
      <c r="D235" s="104"/>
      <c r="E235" s="105" t="s">
        <v>1</v>
      </c>
      <c r="F235" s="205" t="s">
        <v>374</v>
      </c>
      <c r="G235" s="176"/>
      <c r="H235" s="176"/>
      <c r="I235" s="176"/>
      <c r="J235" s="104"/>
      <c r="K235" s="106">
        <v>79.099999999999994</v>
      </c>
      <c r="L235" s="104"/>
      <c r="M235" s="104"/>
      <c r="N235" s="104"/>
      <c r="O235" s="104"/>
      <c r="P235" s="104"/>
      <c r="Q235" s="104"/>
      <c r="R235" s="107"/>
      <c r="T235" s="108"/>
      <c r="U235" s="104"/>
      <c r="V235" s="104"/>
      <c r="W235" s="104"/>
      <c r="X235" s="104"/>
      <c r="Y235" s="104"/>
      <c r="Z235" s="104"/>
      <c r="AA235" s="104"/>
      <c r="AB235" s="104"/>
      <c r="AC235" s="104"/>
      <c r="AD235" s="109"/>
      <c r="AT235" s="110" t="s">
        <v>100</v>
      </c>
      <c r="AU235" s="110" t="s">
        <v>94</v>
      </c>
      <c r="AV235" s="6" t="s">
        <v>54</v>
      </c>
      <c r="AW235" s="6" t="s">
        <v>3</v>
      </c>
      <c r="AX235" s="6" t="s">
        <v>46</v>
      </c>
      <c r="AY235" s="110" t="s">
        <v>87</v>
      </c>
    </row>
    <row r="236" spans="2:65" s="1" customFormat="1" ht="30" customHeight="1" x14ac:dyDescent="0.3">
      <c r="B236" s="72"/>
      <c r="C236" s="94" t="s">
        <v>150</v>
      </c>
      <c r="D236" s="94" t="s">
        <v>88</v>
      </c>
      <c r="E236" s="95" t="s">
        <v>268</v>
      </c>
      <c r="F236" s="168" t="s">
        <v>269</v>
      </c>
      <c r="G236" s="168"/>
      <c r="H236" s="168"/>
      <c r="I236" s="168"/>
      <c r="J236" s="96" t="s">
        <v>144</v>
      </c>
      <c r="K236" s="97">
        <v>14</v>
      </c>
      <c r="L236" s="98"/>
      <c r="M236" s="169"/>
      <c r="N236" s="169"/>
      <c r="O236" s="169"/>
      <c r="P236" s="169">
        <f>ROUND(V236*K236,2)</f>
        <v>0</v>
      </c>
      <c r="Q236" s="169"/>
      <c r="R236" s="73"/>
      <c r="T236" s="99" t="s">
        <v>1</v>
      </c>
      <c r="U236" s="30" t="s">
        <v>28</v>
      </c>
      <c r="V236" s="59">
        <f>L236+M236</f>
        <v>0</v>
      </c>
      <c r="W236" s="59">
        <f>ROUND(L236*K236,2)</f>
        <v>0</v>
      </c>
      <c r="X236" s="59">
        <f>ROUND(M236*K236,2)</f>
        <v>0</v>
      </c>
      <c r="Y236" s="100">
        <v>0.36399999999999999</v>
      </c>
      <c r="Z236" s="100">
        <f>Y236*K236</f>
        <v>5.0960000000000001</v>
      </c>
      <c r="AA236" s="100">
        <v>2.8700000000000002E-3</v>
      </c>
      <c r="AB236" s="100">
        <f>AA236*K236</f>
        <v>4.018E-2</v>
      </c>
      <c r="AC236" s="100">
        <v>0</v>
      </c>
      <c r="AD236" s="101">
        <f>AC236*K236</f>
        <v>0</v>
      </c>
      <c r="AR236" s="14" t="s">
        <v>91</v>
      </c>
      <c r="AT236" s="14" t="s">
        <v>88</v>
      </c>
      <c r="AU236" s="14" t="s">
        <v>94</v>
      </c>
      <c r="AY236" s="14" t="s">
        <v>87</v>
      </c>
      <c r="BE236" s="102">
        <f>IF(U236="základní",P236,0)</f>
        <v>0</v>
      </c>
      <c r="BF236" s="102">
        <f>IF(U236="snížená",P236,0)</f>
        <v>0</v>
      </c>
      <c r="BG236" s="102">
        <f>IF(U236="zákl. přenesená",P236,0)</f>
        <v>0</v>
      </c>
      <c r="BH236" s="102">
        <f>IF(U236="sníž. přenesená",P236,0)</f>
        <v>0</v>
      </c>
      <c r="BI236" s="102">
        <f>IF(U236="nulová",P236,0)</f>
        <v>0</v>
      </c>
      <c r="BJ236" s="14" t="s">
        <v>46</v>
      </c>
      <c r="BK236" s="102">
        <f>ROUND(V236*K236,2)</f>
        <v>0</v>
      </c>
      <c r="BL236" s="14" t="s">
        <v>91</v>
      </c>
      <c r="BM236" s="14" t="s">
        <v>270</v>
      </c>
    </row>
    <row r="237" spans="2:65" s="6" customFormat="1" ht="30" customHeight="1" x14ac:dyDescent="0.3">
      <c r="B237" s="103"/>
      <c r="C237" s="104"/>
      <c r="D237" s="104"/>
      <c r="E237" s="105" t="s">
        <v>1</v>
      </c>
      <c r="F237" s="205" t="s">
        <v>375</v>
      </c>
      <c r="G237" s="176"/>
      <c r="H237" s="176"/>
      <c r="I237" s="176"/>
      <c r="J237" s="104"/>
      <c r="K237" s="106">
        <v>14</v>
      </c>
      <c r="L237" s="104"/>
      <c r="M237" s="104"/>
      <c r="N237" s="104"/>
      <c r="O237" s="104"/>
      <c r="P237" s="104"/>
      <c r="Q237" s="104"/>
      <c r="R237" s="107"/>
      <c r="T237" s="108"/>
      <c r="U237" s="104"/>
      <c r="V237" s="104"/>
      <c r="W237" s="104"/>
      <c r="X237" s="104"/>
      <c r="Y237" s="104"/>
      <c r="Z237" s="104"/>
      <c r="AA237" s="104"/>
      <c r="AB237" s="104"/>
      <c r="AC237" s="104"/>
      <c r="AD237" s="109"/>
      <c r="AT237" s="110" t="s">
        <v>100</v>
      </c>
      <c r="AU237" s="110" t="s">
        <v>94</v>
      </c>
      <c r="AV237" s="6" t="s">
        <v>54</v>
      </c>
      <c r="AW237" s="6" t="s">
        <v>3</v>
      </c>
      <c r="AX237" s="6" t="s">
        <v>46</v>
      </c>
      <c r="AY237" s="110" t="s">
        <v>87</v>
      </c>
    </row>
    <row r="238" spans="2:65" s="1" customFormat="1" ht="20.100000000000001" customHeight="1" x14ac:dyDescent="0.3">
      <c r="B238" s="72"/>
      <c r="C238" s="94" t="s">
        <v>152</v>
      </c>
      <c r="D238" s="94" t="s">
        <v>88</v>
      </c>
      <c r="E238" s="95" t="s">
        <v>271</v>
      </c>
      <c r="F238" s="168" t="s">
        <v>272</v>
      </c>
      <c r="G238" s="168"/>
      <c r="H238" s="168"/>
      <c r="I238" s="168"/>
      <c r="J238" s="96" t="s">
        <v>151</v>
      </c>
      <c r="K238" s="97">
        <v>2</v>
      </c>
      <c r="L238" s="98"/>
      <c r="M238" s="169"/>
      <c r="N238" s="169"/>
      <c r="O238" s="169"/>
      <c r="P238" s="169">
        <f>ROUND(V238*K238,2)</f>
        <v>0</v>
      </c>
      <c r="Q238" s="169"/>
      <c r="R238" s="73"/>
      <c r="T238" s="99" t="s">
        <v>1</v>
      </c>
      <c r="U238" s="30" t="s">
        <v>28</v>
      </c>
      <c r="V238" s="59">
        <f>L238+M238</f>
        <v>0</v>
      </c>
      <c r="W238" s="59">
        <f>ROUND(L238*K238,2)</f>
        <v>0</v>
      </c>
      <c r="X238" s="59">
        <f>ROUND(M238*K238,2)</f>
        <v>0</v>
      </c>
      <c r="Y238" s="100">
        <v>1.365</v>
      </c>
      <c r="Z238" s="100">
        <f>Y238*K238</f>
        <v>2.73</v>
      </c>
      <c r="AA238" s="100">
        <v>1E-4</v>
      </c>
      <c r="AB238" s="100">
        <f>AA238*K238</f>
        <v>2.0000000000000001E-4</v>
      </c>
      <c r="AC238" s="100">
        <v>0</v>
      </c>
      <c r="AD238" s="101">
        <f>AC238*K238</f>
        <v>0</v>
      </c>
      <c r="AR238" s="14" t="s">
        <v>91</v>
      </c>
      <c r="AT238" s="14" t="s">
        <v>88</v>
      </c>
      <c r="AU238" s="14" t="s">
        <v>94</v>
      </c>
      <c r="AY238" s="14" t="s">
        <v>87</v>
      </c>
      <c r="BE238" s="102">
        <f>IF(U238="základní",P238,0)</f>
        <v>0</v>
      </c>
      <c r="BF238" s="102">
        <f>IF(U238="snížená",P238,0)</f>
        <v>0</v>
      </c>
      <c r="BG238" s="102">
        <f>IF(U238="zákl. přenesená",P238,0)</f>
        <v>0</v>
      </c>
      <c r="BH238" s="102">
        <f>IF(U238="sníž. přenesená",P238,0)</f>
        <v>0</v>
      </c>
      <c r="BI238" s="102">
        <f>IF(U238="nulová",P238,0)</f>
        <v>0</v>
      </c>
      <c r="BJ238" s="14" t="s">
        <v>46</v>
      </c>
      <c r="BK238" s="102">
        <f>ROUND(V238*K238,2)</f>
        <v>0</v>
      </c>
      <c r="BL238" s="14" t="s">
        <v>91</v>
      </c>
      <c r="BM238" s="14" t="s">
        <v>273</v>
      </c>
    </row>
    <row r="239" spans="2:65" s="1" customFormat="1" ht="20.100000000000001" customHeight="1" x14ac:dyDescent="0.3">
      <c r="B239" s="72"/>
      <c r="C239" s="130" t="s">
        <v>153</v>
      </c>
      <c r="D239" s="130" t="s">
        <v>131</v>
      </c>
      <c r="E239" s="131" t="s">
        <v>274</v>
      </c>
      <c r="F239" s="170" t="s">
        <v>275</v>
      </c>
      <c r="G239" s="170"/>
      <c r="H239" s="170"/>
      <c r="I239" s="170"/>
      <c r="J239" s="132" t="s">
        <v>147</v>
      </c>
      <c r="K239" s="133">
        <v>2</v>
      </c>
      <c r="L239" s="134"/>
      <c r="M239" s="171"/>
      <c r="N239" s="171"/>
      <c r="O239" s="172"/>
      <c r="P239" s="169">
        <f t="shared" ref="P239:P245" si="0">ROUND(V239*K239,2)</f>
        <v>0</v>
      </c>
      <c r="Q239" s="169"/>
      <c r="R239" s="73"/>
      <c r="T239" s="99" t="s">
        <v>1</v>
      </c>
      <c r="U239" s="30" t="s">
        <v>28</v>
      </c>
      <c r="V239" s="59">
        <f t="shared" ref="V239:V245" si="1">L239+M239</f>
        <v>0</v>
      </c>
      <c r="W239" s="59">
        <f t="shared" ref="W239:W245" si="2">ROUND(L239*K239,2)</f>
        <v>0</v>
      </c>
      <c r="X239" s="59">
        <f t="shared" ref="X239:X245" si="3">ROUND(M239*K239,2)</f>
        <v>0</v>
      </c>
      <c r="Y239" s="100">
        <v>0</v>
      </c>
      <c r="Z239" s="100">
        <f t="shared" ref="Z239:Z245" si="4">Y239*K239</f>
        <v>0</v>
      </c>
      <c r="AA239" s="100">
        <v>0</v>
      </c>
      <c r="AB239" s="100">
        <f t="shared" ref="AB239:AB245" si="5">AA239*K239</f>
        <v>0</v>
      </c>
      <c r="AC239" s="100">
        <v>0</v>
      </c>
      <c r="AD239" s="101">
        <f t="shared" ref="AD239:AD245" si="6">AC239*K239</f>
        <v>0</v>
      </c>
      <c r="AR239" s="14" t="s">
        <v>106</v>
      </c>
      <c r="AT239" s="14" t="s">
        <v>131</v>
      </c>
      <c r="AU239" s="14" t="s">
        <v>94</v>
      </c>
      <c r="AY239" s="14" t="s">
        <v>87</v>
      </c>
      <c r="BE239" s="102">
        <f t="shared" ref="BE239:BE245" si="7">IF(U239="základní",P239,0)</f>
        <v>0</v>
      </c>
      <c r="BF239" s="102">
        <f t="shared" ref="BF239:BF245" si="8">IF(U239="snížená",P239,0)</f>
        <v>0</v>
      </c>
      <c r="BG239" s="102">
        <f t="shared" ref="BG239:BG245" si="9">IF(U239="zákl. přenesená",P239,0)</f>
        <v>0</v>
      </c>
      <c r="BH239" s="102">
        <f t="shared" ref="BH239:BH245" si="10">IF(U239="sníž. přenesená",P239,0)</f>
        <v>0</v>
      </c>
      <c r="BI239" s="102">
        <f t="shared" ref="BI239:BI245" si="11">IF(U239="nulová",P239,0)</f>
        <v>0</v>
      </c>
      <c r="BJ239" s="14" t="s">
        <v>46</v>
      </c>
      <c r="BK239" s="102">
        <f t="shared" ref="BK239:BK245" si="12">ROUND(V239*K239,2)</f>
        <v>0</v>
      </c>
      <c r="BL239" s="14" t="s">
        <v>91</v>
      </c>
      <c r="BM239" s="14" t="s">
        <v>276</v>
      </c>
    </row>
    <row r="240" spans="2:65" s="1" customFormat="1" ht="20.100000000000001" customHeight="1" x14ac:dyDescent="0.3">
      <c r="B240" s="72"/>
      <c r="C240" s="94" t="s">
        <v>154</v>
      </c>
      <c r="D240" s="94" t="s">
        <v>88</v>
      </c>
      <c r="E240" s="95" t="s">
        <v>277</v>
      </c>
      <c r="F240" s="168" t="s">
        <v>278</v>
      </c>
      <c r="G240" s="168"/>
      <c r="H240" s="168"/>
      <c r="I240" s="168"/>
      <c r="J240" s="96" t="s">
        <v>151</v>
      </c>
      <c r="K240" s="97">
        <v>4</v>
      </c>
      <c r="L240" s="98"/>
      <c r="M240" s="169"/>
      <c r="N240" s="169"/>
      <c r="O240" s="169"/>
      <c r="P240" s="169">
        <f t="shared" si="0"/>
        <v>0</v>
      </c>
      <c r="Q240" s="169"/>
      <c r="R240" s="73"/>
      <c r="T240" s="99" t="s">
        <v>1</v>
      </c>
      <c r="U240" s="30" t="s">
        <v>28</v>
      </c>
      <c r="V240" s="59">
        <f t="shared" si="1"/>
        <v>0</v>
      </c>
      <c r="W240" s="59">
        <f t="shared" si="2"/>
        <v>0</v>
      </c>
      <c r="X240" s="59">
        <f t="shared" si="3"/>
        <v>0</v>
      </c>
      <c r="Y240" s="100">
        <v>1.881</v>
      </c>
      <c r="Z240" s="100">
        <f t="shared" si="4"/>
        <v>7.524</v>
      </c>
      <c r="AA240" s="100">
        <v>1E-4</v>
      </c>
      <c r="AB240" s="100">
        <f t="shared" si="5"/>
        <v>4.0000000000000002E-4</v>
      </c>
      <c r="AC240" s="100">
        <v>0</v>
      </c>
      <c r="AD240" s="101">
        <f t="shared" si="6"/>
        <v>0</v>
      </c>
      <c r="AR240" s="14" t="s">
        <v>91</v>
      </c>
      <c r="AT240" s="14" t="s">
        <v>88</v>
      </c>
      <c r="AU240" s="14" t="s">
        <v>94</v>
      </c>
      <c r="AY240" s="14" t="s">
        <v>87</v>
      </c>
      <c r="BE240" s="102">
        <f t="shared" si="7"/>
        <v>0</v>
      </c>
      <c r="BF240" s="102">
        <f t="shared" si="8"/>
        <v>0</v>
      </c>
      <c r="BG240" s="102">
        <f t="shared" si="9"/>
        <v>0</v>
      </c>
      <c r="BH240" s="102">
        <f t="shared" si="10"/>
        <v>0</v>
      </c>
      <c r="BI240" s="102">
        <f t="shared" si="11"/>
        <v>0</v>
      </c>
      <c r="BJ240" s="14" t="s">
        <v>46</v>
      </c>
      <c r="BK240" s="102">
        <f t="shared" si="12"/>
        <v>0</v>
      </c>
      <c r="BL240" s="14" t="s">
        <v>91</v>
      </c>
      <c r="BM240" s="14" t="s">
        <v>279</v>
      </c>
    </row>
    <row r="241" spans="2:65" s="1" customFormat="1" ht="20.100000000000001" customHeight="1" x14ac:dyDescent="0.3">
      <c r="B241" s="72"/>
      <c r="C241" s="130" t="s">
        <v>155</v>
      </c>
      <c r="D241" s="130" t="s">
        <v>131</v>
      </c>
      <c r="E241" s="131" t="s">
        <v>280</v>
      </c>
      <c r="F241" s="170" t="s">
        <v>281</v>
      </c>
      <c r="G241" s="170"/>
      <c r="H241" s="170"/>
      <c r="I241" s="170"/>
      <c r="J241" s="132" t="s">
        <v>147</v>
      </c>
      <c r="K241" s="133">
        <v>4</v>
      </c>
      <c r="L241" s="134"/>
      <c r="M241" s="171"/>
      <c r="N241" s="171"/>
      <c r="O241" s="172"/>
      <c r="P241" s="169">
        <f t="shared" si="0"/>
        <v>0</v>
      </c>
      <c r="Q241" s="169"/>
      <c r="R241" s="73"/>
      <c r="T241" s="99" t="s">
        <v>1</v>
      </c>
      <c r="U241" s="30" t="s">
        <v>28</v>
      </c>
      <c r="V241" s="59">
        <f t="shared" si="1"/>
        <v>0</v>
      </c>
      <c r="W241" s="59">
        <f t="shared" si="2"/>
        <v>0</v>
      </c>
      <c r="X241" s="59">
        <f t="shared" si="3"/>
        <v>0</v>
      </c>
      <c r="Y241" s="100">
        <v>0</v>
      </c>
      <c r="Z241" s="100">
        <f t="shared" si="4"/>
        <v>0</v>
      </c>
      <c r="AA241" s="100">
        <v>0</v>
      </c>
      <c r="AB241" s="100">
        <f t="shared" si="5"/>
        <v>0</v>
      </c>
      <c r="AC241" s="100">
        <v>0</v>
      </c>
      <c r="AD241" s="101">
        <f t="shared" si="6"/>
        <v>0</v>
      </c>
      <c r="AR241" s="14" t="s">
        <v>106</v>
      </c>
      <c r="AT241" s="14" t="s">
        <v>131</v>
      </c>
      <c r="AU241" s="14" t="s">
        <v>94</v>
      </c>
      <c r="AY241" s="14" t="s">
        <v>87</v>
      </c>
      <c r="BE241" s="102">
        <f t="shared" si="7"/>
        <v>0</v>
      </c>
      <c r="BF241" s="102">
        <f t="shared" si="8"/>
        <v>0</v>
      </c>
      <c r="BG241" s="102">
        <f t="shared" si="9"/>
        <v>0</v>
      </c>
      <c r="BH241" s="102">
        <f t="shared" si="10"/>
        <v>0</v>
      </c>
      <c r="BI241" s="102">
        <f t="shared" si="11"/>
        <v>0</v>
      </c>
      <c r="BJ241" s="14" t="s">
        <v>46</v>
      </c>
      <c r="BK241" s="102">
        <f t="shared" si="12"/>
        <v>0</v>
      </c>
      <c r="BL241" s="14" t="s">
        <v>91</v>
      </c>
      <c r="BM241" s="14" t="s">
        <v>282</v>
      </c>
    </row>
    <row r="242" spans="2:65" s="1" customFormat="1" ht="30" customHeight="1" x14ac:dyDescent="0.3">
      <c r="B242" s="72"/>
      <c r="C242" s="94" t="s">
        <v>156</v>
      </c>
      <c r="D242" s="94" t="s">
        <v>88</v>
      </c>
      <c r="E242" s="95" t="s">
        <v>283</v>
      </c>
      <c r="F242" s="168" t="s">
        <v>284</v>
      </c>
      <c r="G242" s="168"/>
      <c r="H242" s="168"/>
      <c r="I242" s="168"/>
      <c r="J242" s="96" t="s">
        <v>151</v>
      </c>
      <c r="K242" s="97">
        <v>1</v>
      </c>
      <c r="L242" s="98"/>
      <c r="M242" s="169"/>
      <c r="N242" s="169"/>
      <c r="O242" s="169"/>
      <c r="P242" s="169">
        <f t="shared" si="0"/>
        <v>0</v>
      </c>
      <c r="Q242" s="169"/>
      <c r="R242" s="73"/>
      <c r="T242" s="99" t="s">
        <v>1</v>
      </c>
      <c r="U242" s="30" t="s">
        <v>28</v>
      </c>
      <c r="V242" s="59">
        <f t="shared" si="1"/>
        <v>0</v>
      </c>
      <c r="W242" s="59">
        <f t="shared" si="2"/>
        <v>0</v>
      </c>
      <c r="X242" s="59">
        <f t="shared" si="3"/>
        <v>0</v>
      </c>
      <c r="Y242" s="100">
        <v>1.163</v>
      </c>
      <c r="Z242" s="100">
        <f t="shared" si="4"/>
        <v>1.163</v>
      </c>
      <c r="AA242" s="100">
        <v>1E-4</v>
      </c>
      <c r="AB242" s="100">
        <f t="shared" si="5"/>
        <v>1E-4</v>
      </c>
      <c r="AC242" s="100">
        <v>0</v>
      </c>
      <c r="AD242" s="101">
        <f t="shared" si="6"/>
        <v>0</v>
      </c>
      <c r="AR242" s="14" t="s">
        <v>91</v>
      </c>
      <c r="AT242" s="14" t="s">
        <v>88</v>
      </c>
      <c r="AU242" s="14" t="s">
        <v>94</v>
      </c>
      <c r="AY242" s="14" t="s">
        <v>87</v>
      </c>
      <c r="BE242" s="102">
        <f t="shared" si="7"/>
        <v>0</v>
      </c>
      <c r="BF242" s="102">
        <f t="shared" si="8"/>
        <v>0</v>
      </c>
      <c r="BG242" s="102">
        <f t="shared" si="9"/>
        <v>0</v>
      </c>
      <c r="BH242" s="102">
        <f t="shared" si="10"/>
        <v>0</v>
      </c>
      <c r="BI242" s="102">
        <f t="shared" si="11"/>
        <v>0</v>
      </c>
      <c r="BJ242" s="14" t="s">
        <v>46</v>
      </c>
      <c r="BK242" s="102">
        <f t="shared" si="12"/>
        <v>0</v>
      </c>
      <c r="BL242" s="14" t="s">
        <v>91</v>
      </c>
      <c r="BM242" s="14" t="s">
        <v>285</v>
      </c>
    </row>
    <row r="243" spans="2:65" s="1" customFormat="1" ht="20.100000000000001" customHeight="1" x14ac:dyDescent="0.3">
      <c r="B243" s="72"/>
      <c r="C243" s="130" t="s">
        <v>157</v>
      </c>
      <c r="D243" s="130" t="s">
        <v>131</v>
      </c>
      <c r="E243" s="131" t="s">
        <v>286</v>
      </c>
      <c r="F243" s="204" t="s">
        <v>376</v>
      </c>
      <c r="G243" s="170"/>
      <c r="H243" s="170"/>
      <c r="I243" s="170"/>
      <c r="J243" s="132" t="s">
        <v>147</v>
      </c>
      <c r="K243" s="133">
        <v>1</v>
      </c>
      <c r="L243" s="134"/>
      <c r="M243" s="171"/>
      <c r="N243" s="171"/>
      <c r="O243" s="172"/>
      <c r="P243" s="169">
        <f t="shared" si="0"/>
        <v>0</v>
      </c>
      <c r="Q243" s="169"/>
      <c r="R243" s="73"/>
      <c r="T243" s="99" t="s">
        <v>1</v>
      </c>
      <c r="U243" s="30" t="s">
        <v>28</v>
      </c>
      <c r="V243" s="59">
        <f t="shared" si="1"/>
        <v>0</v>
      </c>
      <c r="W243" s="59">
        <f t="shared" si="2"/>
        <v>0</v>
      </c>
      <c r="X243" s="59">
        <f t="shared" si="3"/>
        <v>0</v>
      </c>
      <c r="Y243" s="100">
        <v>0</v>
      </c>
      <c r="Z243" s="100">
        <f t="shared" si="4"/>
        <v>0</v>
      </c>
      <c r="AA243" s="100">
        <v>0</v>
      </c>
      <c r="AB243" s="100">
        <f t="shared" si="5"/>
        <v>0</v>
      </c>
      <c r="AC243" s="100">
        <v>0</v>
      </c>
      <c r="AD243" s="101">
        <f t="shared" si="6"/>
        <v>0</v>
      </c>
      <c r="AR243" s="14" t="s">
        <v>106</v>
      </c>
      <c r="AT243" s="14" t="s">
        <v>131</v>
      </c>
      <c r="AU243" s="14" t="s">
        <v>94</v>
      </c>
      <c r="AY243" s="14" t="s">
        <v>87</v>
      </c>
      <c r="BE243" s="102">
        <f t="shared" si="7"/>
        <v>0</v>
      </c>
      <c r="BF243" s="102">
        <f t="shared" si="8"/>
        <v>0</v>
      </c>
      <c r="BG243" s="102">
        <f t="shared" si="9"/>
        <v>0</v>
      </c>
      <c r="BH243" s="102">
        <f t="shared" si="10"/>
        <v>0</v>
      </c>
      <c r="BI243" s="102">
        <f t="shared" si="11"/>
        <v>0</v>
      </c>
      <c r="BJ243" s="14" t="s">
        <v>46</v>
      </c>
      <c r="BK243" s="102">
        <f t="shared" si="12"/>
        <v>0</v>
      </c>
      <c r="BL243" s="14" t="s">
        <v>91</v>
      </c>
      <c r="BM243" s="14" t="s">
        <v>287</v>
      </c>
    </row>
    <row r="244" spans="2:65" s="1" customFormat="1" ht="30" customHeight="1" x14ac:dyDescent="0.3">
      <c r="B244" s="72"/>
      <c r="C244" s="94" t="s">
        <v>158</v>
      </c>
      <c r="D244" s="94" t="s">
        <v>88</v>
      </c>
      <c r="E244" s="95" t="s">
        <v>169</v>
      </c>
      <c r="F244" s="168" t="s">
        <v>170</v>
      </c>
      <c r="G244" s="168"/>
      <c r="H244" s="168"/>
      <c r="I244" s="168"/>
      <c r="J244" s="96" t="s">
        <v>171</v>
      </c>
      <c r="K244" s="97">
        <v>3</v>
      </c>
      <c r="L244" s="98"/>
      <c r="M244" s="169"/>
      <c r="N244" s="169"/>
      <c r="O244" s="169"/>
      <c r="P244" s="169">
        <f t="shared" si="0"/>
        <v>0</v>
      </c>
      <c r="Q244" s="169"/>
      <c r="R244" s="73"/>
      <c r="T244" s="99" t="s">
        <v>1</v>
      </c>
      <c r="U244" s="30" t="s">
        <v>28</v>
      </c>
      <c r="V244" s="59">
        <f t="shared" si="1"/>
        <v>0</v>
      </c>
      <c r="W244" s="59">
        <f t="shared" si="2"/>
        <v>0</v>
      </c>
      <c r="X244" s="59">
        <f t="shared" si="3"/>
        <v>0</v>
      </c>
      <c r="Y244" s="100">
        <v>0.83599999999999997</v>
      </c>
      <c r="Z244" s="100">
        <f t="shared" si="4"/>
        <v>2.508</v>
      </c>
      <c r="AA244" s="100">
        <v>3.1E-4</v>
      </c>
      <c r="AB244" s="100">
        <f t="shared" si="5"/>
        <v>9.3000000000000005E-4</v>
      </c>
      <c r="AC244" s="100">
        <v>0</v>
      </c>
      <c r="AD244" s="101">
        <f t="shared" si="6"/>
        <v>0</v>
      </c>
      <c r="AR244" s="14" t="s">
        <v>91</v>
      </c>
      <c r="AT244" s="14" t="s">
        <v>88</v>
      </c>
      <c r="AU244" s="14" t="s">
        <v>94</v>
      </c>
      <c r="AY244" s="14" t="s">
        <v>87</v>
      </c>
      <c r="BE244" s="102">
        <f t="shared" si="7"/>
        <v>0</v>
      </c>
      <c r="BF244" s="102">
        <f t="shared" si="8"/>
        <v>0</v>
      </c>
      <c r="BG244" s="102">
        <f t="shared" si="9"/>
        <v>0</v>
      </c>
      <c r="BH244" s="102">
        <f t="shared" si="10"/>
        <v>0</v>
      </c>
      <c r="BI244" s="102">
        <f t="shared" si="11"/>
        <v>0</v>
      </c>
      <c r="BJ244" s="14" t="s">
        <v>46</v>
      </c>
      <c r="BK244" s="102">
        <f t="shared" si="12"/>
        <v>0</v>
      </c>
      <c r="BL244" s="14" t="s">
        <v>91</v>
      </c>
      <c r="BM244" s="14" t="s">
        <v>288</v>
      </c>
    </row>
    <row r="245" spans="2:65" s="1" customFormat="1" ht="30" customHeight="1" x14ac:dyDescent="0.3">
      <c r="B245" s="72"/>
      <c r="C245" s="94" t="s">
        <v>159</v>
      </c>
      <c r="D245" s="94" t="s">
        <v>88</v>
      </c>
      <c r="E245" s="95" t="s">
        <v>173</v>
      </c>
      <c r="F245" s="168" t="s">
        <v>174</v>
      </c>
      <c r="G245" s="168"/>
      <c r="H245" s="168"/>
      <c r="I245" s="168"/>
      <c r="J245" s="96" t="s">
        <v>171</v>
      </c>
      <c r="K245" s="97">
        <v>1</v>
      </c>
      <c r="L245" s="98"/>
      <c r="M245" s="169"/>
      <c r="N245" s="169"/>
      <c r="O245" s="169"/>
      <c r="P245" s="169">
        <f t="shared" si="0"/>
        <v>0</v>
      </c>
      <c r="Q245" s="169"/>
      <c r="R245" s="73"/>
      <c r="T245" s="99" t="s">
        <v>1</v>
      </c>
      <c r="U245" s="30" t="s">
        <v>28</v>
      </c>
      <c r="V245" s="59">
        <f t="shared" si="1"/>
        <v>0</v>
      </c>
      <c r="W245" s="59">
        <f t="shared" si="2"/>
        <v>0</v>
      </c>
      <c r="X245" s="59">
        <f t="shared" si="3"/>
        <v>0</v>
      </c>
      <c r="Y245" s="100">
        <v>0.84399999999999997</v>
      </c>
      <c r="Z245" s="100">
        <f t="shared" si="4"/>
        <v>0.84399999999999997</v>
      </c>
      <c r="AA245" s="100">
        <v>3.1E-4</v>
      </c>
      <c r="AB245" s="100">
        <f t="shared" si="5"/>
        <v>3.1E-4</v>
      </c>
      <c r="AC245" s="100">
        <v>0</v>
      </c>
      <c r="AD245" s="101">
        <f t="shared" si="6"/>
        <v>0</v>
      </c>
      <c r="AR245" s="14" t="s">
        <v>91</v>
      </c>
      <c r="AT245" s="14" t="s">
        <v>88</v>
      </c>
      <c r="AU245" s="14" t="s">
        <v>94</v>
      </c>
      <c r="AY245" s="14" t="s">
        <v>87</v>
      </c>
      <c r="BE245" s="102">
        <f t="shared" si="7"/>
        <v>0</v>
      </c>
      <c r="BF245" s="102">
        <f t="shared" si="8"/>
        <v>0</v>
      </c>
      <c r="BG245" s="102">
        <f t="shared" si="9"/>
        <v>0</v>
      </c>
      <c r="BH245" s="102">
        <f t="shared" si="10"/>
        <v>0</v>
      </c>
      <c r="BI245" s="102">
        <f t="shared" si="11"/>
        <v>0</v>
      </c>
      <c r="BJ245" s="14" t="s">
        <v>46</v>
      </c>
      <c r="BK245" s="102">
        <f t="shared" si="12"/>
        <v>0</v>
      </c>
      <c r="BL245" s="14" t="s">
        <v>91</v>
      </c>
      <c r="BM245" s="14" t="s">
        <v>289</v>
      </c>
    </row>
    <row r="246" spans="2:65" s="8" customFormat="1" ht="21.6" customHeight="1" x14ac:dyDescent="0.3">
      <c r="B246" s="119"/>
      <c r="C246" s="120"/>
      <c r="D246" s="121" t="s">
        <v>187</v>
      </c>
      <c r="E246" s="121"/>
      <c r="F246" s="121"/>
      <c r="G246" s="121"/>
      <c r="H246" s="121"/>
      <c r="I246" s="121"/>
      <c r="J246" s="121"/>
      <c r="K246" s="121"/>
      <c r="L246" s="121"/>
      <c r="M246" s="202">
        <f>BK246</f>
        <v>0</v>
      </c>
      <c r="N246" s="203"/>
      <c r="O246" s="203"/>
      <c r="P246" s="203"/>
      <c r="Q246" s="203"/>
      <c r="R246" s="122"/>
      <c r="T246" s="123"/>
      <c r="U246" s="120"/>
      <c r="V246" s="120"/>
      <c r="W246" s="124">
        <f>SUM(W247:W257)</f>
        <v>0</v>
      </c>
      <c r="X246" s="124">
        <f>SUM(X247:X257)</f>
        <v>0</v>
      </c>
      <c r="Y246" s="120"/>
      <c r="Z246" s="125">
        <f>SUM(Z247:Z257)</f>
        <v>29.603999999999999</v>
      </c>
      <c r="AA246" s="120"/>
      <c r="AB246" s="125">
        <f>SUM(AB247:AB257)</f>
        <v>0.23915999999999998</v>
      </c>
      <c r="AC246" s="120"/>
      <c r="AD246" s="126">
        <f>SUM(AD247:AD257)</f>
        <v>0</v>
      </c>
      <c r="AR246" s="127" t="s">
        <v>46</v>
      </c>
      <c r="AT246" s="128" t="s">
        <v>44</v>
      </c>
      <c r="AU246" s="128" t="s">
        <v>94</v>
      </c>
      <c r="AY246" s="127" t="s">
        <v>87</v>
      </c>
      <c r="BK246" s="129">
        <f>SUM(BK247:BK257)</f>
        <v>0</v>
      </c>
    </row>
    <row r="247" spans="2:65" s="1" customFormat="1" ht="20.100000000000001" customHeight="1" x14ac:dyDescent="0.3">
      <c r="B247" s="72"/>
      <c r="C247" s="94" t="s">
        <v>160</v>
      </c>
      <c r="D247" s="94" t="s">
        <v>88</v>
      </c>
      <c r="E247" s="95" t="s">
        <v>290</v>
      </c>
      <c r="F247" s="168" t="s">
        <v>291</v>
      </c>
      <c r="G247" s="168"/>
      <c r="H247" s="168"/>
      <c r="I247" s="168"/>
      <c r="J247" s="96" t="s">
        <v>151</v>
      </c>
      <c r="K247" s="97">
        <v>6</v>
      </c>
      <c r="L247" s="98"/>
      <c r="M247" s="169"/>
      <c r="N247" s="169"/>
      <c r="O247" s="169"/>
      <c r="P247" s="169">
        <f>ROUND(V247*K247,2)</f>
        <v>0</v>
      </c>
      <c r="Q247" s="169"/>
      <c r="R247" s="73"/>
      <c r="T247" s="99" t="s">
        <v>1</v>
      </c>
      <c r="U247" s="30" t="s">
        <v>28</v>
      </c>
      <c r="V247" s="59">
        <f>L247+M247</f>
        <v>0</v>
      </c>
      <c r="W247" s="59">
        <f>ROUND(L247*K247,2)</f>
        <v>0</v>
      </c>
      <c r="X247" s="59">
        <f>ROUND(M247*K247,2)</f>
        <v>0</v>
      </c>
      <c r="Y247" s="100">
        <v>1.5620000000000001</v>
      </c>
      <c r="Z247" s="100">
        <f>Y247*K247</f>
        <v>9.3719999999999999</v>
      </c>
      <c r="AA247" s="100">
        <v>9.1800000000000007E-3</v>
      </c>
      <c r="AB247" s="100">
        <f>AA247*K247</f>
        <v>5.5080000000000004E-2</v>
      </c>
      <c r="AC247" s="100">
        <v>0</v>
      </c>
      <c r="AD247" s="101">
        <f>AC247*K247</f>
        <v>0</v>
      </c>
      <c r="AR247" s="14" t="s">
        <v>91</v>
      </c>
      <c r="AT247" s="14" t="s">
        <v>88</v>
      </c>
      <c r="AU247" s="14" t="s">
        <v>91</v>
      </c>
      <c r="AY247" s="14" t="s">
        <v>87</v>
      </c>
      <c r="BE247" s="102">
        <f>IF(U247="základní",P247,0)</f>
        <v>0</v>
      </c>
      <c r="BF247" s="102">
        <f>IF(U247="snížená",P247,0)</f>
        <v>0</v>
      </c>
      <c r="BG247" s="102">
        <f>IF(U247="zákl. přenesená",P247,0)</f>
        <v>0</v>
      </c>
      <c r="BH247" s="102">
        <f>IF(U247="sníž. přenesená",P247,0)</f>
        <v>0</v>
      </c>
      <c r="BI247" s="102">
        <f>IF(U247="nulová",P247,0)</f>
        <v>0</v>
      </c>
      <c r="BJ247" s="14" t="s">
        <v>46</v>
      </c>
      <c r="BK247" s="102">
        <f>ROUND(V247*K247,2)</f>
        <v>0</v>
      </c>
      <c r="BL247" s="14" t="s">
        <v>91</v>
      </c>
      <c r="BM247" s="14" t="s">
        <v>292</v>
      </c>
    </row>
    <row r="248" spans="2:65" s="6" customFormat="1" ht="20.100000000000001" customHeight="1" x14ac:dyDescent="0.3">
      <c r="B248" s="103"/>
      <c r="C248" s="104"/>
      <c r="D248" s="104"/>
      <c r="E248" s="105" t="s">
        <v>1</v>
      </c>
      <c r="F248" s="175" t="s">
        <v>293</v>
      </c>
      <c r="G248" s="176"/>
      <c r="H248" s="176"/>
      <c r="I248" s="176"/>
      <c r="J248" s="104"/>
      <c r="K248" s="106">
        <v>6</v>
      </c>
      <c r="L248" s="104"/>
      <c r="M248" s="104"/>
      <c r="N248" s="104"/>
      <c r="O248" s="104"/>
      <c r="P248" s="104"/>
      <c r="Q248" s="104"/>
      <c r="R248" s="107"/>
      <c r="T248" s="108"/>
      <c r="U248" s="104"/>
      <c r="V248" s="104"/>
      <c r="W248" s="104"/>
      <c r="X248" s="104"/>
      <c r="Y248" s="104"/>
      <c r="Z248" s="104"/>
      <c r="AA248" s="104"/>
      <c r="AB248" s="104"/>
      <c r="AC248" s="104"/>
      <c r="AD248" s="109"/>
      <c r="AT248" s="110" t="s">
        <v>100</v>
      </c>
      <c r="AU248" s="110" t="s">
        <v>91</v>
      </c>
      <c r="AV248" s="6" t="s">
        <v>54</v>
      </c>
      <c r="AW248" s="6" t="s">
        <v>3</v>
      </c>
      <c r="AX248" s="6" t="s">
        <v>46</v>
      </c>
      <c r="AY248" s="110" t="s">
        <v>87</v>
      </c>
    </row>
    <row r="249" spans="2:65" s="1" customFormat="1" ht="20.100000000000001" customHeight="1" x14ac:dyDescent="0.3">
      <c r="B249" s="72"/>
      <c r="C249" s="130" t="s">
        <v>161</v>
      </c>
      <c r="D249" s="130" t="s">
        <v>131</v>
      </c>
      <c r="E249" s="131" t="s">
        <v>294</v>
      </c>
      <c r="F249" s="170" t="s">
        <v>295</v>
      </c>
      <c r="G249" s="170"/>
      <c r="H249" s="170"/>
      <c r="I249" s="170"/>
      <c r="J249" s="132" t="s">
        <v>147</v>
      </c>
      <c r="K249" s="133">
        <v>1</v>
      </c>
      <c r="L249" s="134"/>
      <c r="M249" s="171"/>
      <c r="N249" s="171"/>
      <c r="O249" s="172"/>
      <c r="P249" s="169">
        <f t="shared" ref="P249:P257" si="13">ROUND(V249*K249,2)</f>
        <v>0</v>
      </c>
      <c r="Q249" s="169"/>
      <c r="R249" s="73"/>
      <c r="T249" s="99" t="s">
        <v>1</v>
      </c>
      <c r="U249" s="30" t="s">
        <v>28</v>
      </c>
      <c r="V249" s="59">
        <f t="shared" ref="V249:V257" si="14">L249+M249</f>
        <v>0</v>
      </c>
      <c r="W249" s="59">
        <f t="shared" ref="W249:W257" si="15">ROUND(L249*K249,2)</f>
        <v>0</v>
      </c>
      <c r="X249" s="59">
        <f t="shared" ref="X249:X257" si="16">ROUND(M249*K249,2)</f>
        <v>0</v>
      </c>
      <c r="Y249" s="100">
        <v>0</v>
      </c>
      <c r="Z249" s="100">
        <f t="shared" ref="Z249:Z257" si="17">Y249*K249</f>
        <v>0</v>
      </c>
      <c r="AA249" s="100">
        <v>0</v>
      </c>
      <c r="AB249" s="100">
        <f t="shared" ref="AB249:AB257" si="18">AA249*K249</f>
        <v>0</v>
      </c>
      <c r="AC249" s="100">
        <v>0</v>
      </c>
      <c r="AD249" s="101">
        <f t="shared" ref="AD249:AD257" si="19">AC249*K249</f>
        <v>0</v>
      </c>
      <c r="AR249" s="14" t="s">
        <v>106</v>
      </c>
      <c r="AT249" s="14" t="s">
        <v>131</v>
      </c>
      <c r="AU249" s="14" t="s">
        <v>91</v>
      </c>
      <c r="AY249" s="14" t="s">
        <v>87</v>
      </c>
      <c r="BE249" s="102">
        <f t="shared" ref="BE249:BE257" si="20">IF(U249="základní",P249,0)</f>
        <v>0</v>
      </c>
      <c r="BF249" s="102">
        <f t="shared" ref="BF249:BF257" si="21">IF(U249="snížená",P249,0)</f>
        <v>0</v>
      </c>
      <c r="BG249" s="102">
        <f t="shared" ref="BG249:BG257" si="22">IF(U249="zákl. přenesená",P249,0)</f>
        <v>0</v>
      </c>
      <c r="BH249" s="102">
        <f t="shared" ref="BH249:BH257" si="23">IF(U249="sníž. přenesená",P249,0)</f>
        <v>0</v>
      </c>
      <c r="BI249" s="102">
        <f t="shared" ref="BI249:BI257" si="24">IF(U249="nulová",P249,0)</f>
        <v>0</v>
      </c>
      <c r="BJ249" s="14" t="s">
        <v>46</v>
      </c>
      <c r="BK249" s="102">
        <f t="shared" ref="BK249:BK257" si="25">ROUND(V249*K249,2)</f>
        <v>0</v>
      </c>
      <c r="BL249" s="14" t="s">
        <v>91</v>
      </c>
      <c r="BM249" s="14" t="s">
        <v>296</v>
      </c>
    </row>
    <row r="250" spans="2:65" s="1" customFormat="1" ht="20.100000000000001" customHeight="1" x14ac:dyDescent="0.3">
      <c r="B250" s="72"/>
      <c r="C250" s="130" t="s">
        <v>162</v>
      </c>
      <c r="D250" s="130" t="s">
        <v>131</v>
      </c>
      <c r="E250" s="131" t="s">
        <v>297</v>
      </c>
      <c r="F250" s="170" t="s">
        <v>298</v>
      </c>
      <c r="G250" s="170"/>
      <c r="H250" s="170"/>
      <c r="I250" s="170"/>
      <c r="J250" s="132" t="s">
        <v>147</v>
      </c>
      <c r="K250" s="133">
        <v>3</v>
      </c>
      <c r="L250" s="134"/>
      <c r="M250" s="171"/>
      <c r="N250" s="171"/>
      <c r="O250" s="172"/>
      <c r="P250" s="169">
        <f t="shared" si="13"/>
        <v>0</v>
      </c>
      <c r="Q250" s="169"/>
      <c r="R250" s="73"/>
      <c r="T250" s="99" t="s">
        <v>1</v>
      </c>
      <c r="U250" s="30" t="s">
        <v>28</v>
      </c>
      <c r="V250" s="59">
        <f t="shared" si="14"/>
        <v>0</v>
      </c>
      <c r="W250" s="59">
        <f t="shared" si="15"/>
        <v>0</v>
      </c>
      <c r="X250" s="59">
        <f t="shared" si="16"/>
        <v>0</v>
      </c>
      <c r="Y250" s="100">
        <v>0</v>
      </c>
      <c r="Z250" s="100">
        <f t="shared" si="17"/>
        <v>0</v>
      </c>
      <c r="AA250" s="100">
        <v>0</v>
      </c>
      <c r="AB250" s="100">
        <f t="shared" si="18"/>
        <v>0</v>
      </c>
      <c r="AC250" s="100">
        <v>0</v>
      </c>
      <c r="AD250" s="101">
        <f t="shared" si="19"/>
        <v>0</v>
      </c>
      <c r="AR250" s="14" t="s">
        <v>106</v>
      </c>
      <c r="AT250" s="14" t="s">
        <v>131</v>
      </c>
      <c r="AU250" s="14" t="s">
        <v>91</v>
      </c>
      <c r="AY250" s="14" t="s">
        <v>87</v>
      </c>
      <c r="BE250" s="102">
        <f t="shared" si="20"/>
        <v>0</v>
      </c>
      <c r="BF250" s="102">
        <f t="shared" si="21"/>
        <v>0</v>
      </c>
      <c r="BG250" s="102">
        <f t="shared" si="22"/>
        <v>0</v>
      </c>
      <c r="BH250" s="102">
        <f t="shared" si="23"/>
        <v>0</v>
      </c>
      <c r="BI250" s="102">
        <f t="shared" si="24"/>
        <v>0</v>
      </c>
      <c r="BJ250" s="14" t="s">
        <v>46</v>
      </c>
      <c r="BK250" s="102">
        <f t="shared" si="25"/>
        <v>0</v>
      </c>
      <c r="BL250" s="14" t="s">
        <v>91</v>
      </c>
      <c r="BM250" s="14" t="s">
        <v>299</v>
      </c>
    </row>
    <row r="251" spans="2:65" s="1" customFormat="1" ht="20.100000000000001" customHeight="1" x14ac:dyDescent="0.3">
      <c r="B251" s="72"/>
      <c r="C251" s="130" t="s">
        <v>163</v>
      </c>
      <c r="D251" s="130" t="s">
        <v>131</v>
      </c>
      <c r="E251" s="131" t="s">
        <v>300</v>
      </c>
      <c r="F251" s="170" t="s">
        <v>301</v>
      </c>
      <c r="G251" s="170"/>
      <c r="H251" s="170"/>
      <c r="I251" s="170"/>
      <c r="J251" s="132" t="s">
        <v>147</v>
      </c>
      <c r="K251" s="133">
        <v>2</v>
      </c>
      <c r="L251" s="134"/>
      <c r="M251" s="171"/>
      <c r="N251" s="171"/>
      <c r="O251" s="172"/>
      <c r="P251" s="169">
        <f t="shared" si="13"/>
        <v>0</v>
      </c>
      <c r="Q251" s="169"/>
      <c r="R251" s="73"/>
      <c r="T251" s="99" t="s">
        <v>1</v>
      </c>
      <c r="U251" s="30" t="s">
        <v>28</v>
      </c>
      <c r="V251" s="59">
        <f t="shared" si="14"/>
        <v>0</v>
      </c>
      <c r="W251" s="59">
        <f t="shared" si="15"/>
        <v>0</v>
      </c>
      <c r="X251" s="59">
        <f t="shared" si="16"/>
        <v>0</v>
      </c>
      <c r="Y251" s="100">
        <v>0</v>
      </c>
      <c r="Z251" s="100">
        <f t="shared" si="17"/>
        <v>0</v>
      </c>
      <c r="AA251" s="100">
        <v>0</v>
      </c>
      <c r="AB251" s="100">
        <f t="shared" si="18"/>
        <v>0</v>
      </c>
      <c r="AC251" s="100">
        <v>0</v>
      </c>
      <c r="AD251" s="101">
        <f t="shared" si="19"/>
        <v>0</v>
      </c>
      <c r="AR251" s="14" t="s">
        <v>106</v>
      </c>
      <c r="AT251" s="14" t="s">
        <v>131</v>
      </c>
      <c r="AU251" s="14" t="s">
        <v>91</v>
      </c>
      <c r="AY251" s="14" t="s">
        <v>87</v>
      </c>
      <c r="BE251" s="102">
        <f t="shared" si="20"/>
        <v>0</v>
      </c>
      <c r="BF251" s="102">
        <f t="shared" si="21"/>
        <v>0</v>
      </c>
      <c r="BG251" s="102">
        <f t="shared" si="22"/>
        <v>0</v>
      </c>
      <c r="BH251" s="102">
        <f t="shared" si="23"/>
        <v>0</v>
      </c>
      <c r="BI251" s="102">
        <f t="shared" si="24"/>
        <v>0</v>
      </c>
      <c r="BJ251" s="14" t="s">
        <v>46</v>
      </c>
      <c r="BK251" s="102">
        <f t="shared" si="25"/>
        <v>0</v>
      </c>
      <c r="BL251" s="14" t="s">
        <v>91</v>
      </c>
      <c r="BM251" s="14" t="s">
        <v>302</v>
      </c>
    </row>
    <row r="252" spans="2:65" s="1" customFormat="1" ht="20.100000000000001" customHeight="1" x14ac:dyDescent="0.3">
      <c r="B252" s="72"/>
      <c r="C252" s="94" t="s">
        <v>164</v>
      </c>
      <c r="D252" s="94" t="s">
        <v>88</v>
      </c>
      <c r="E252" s="95" t="s">
        <v>303</v>
      </c>
      <c r="F252" s="168" t="s">
        <v>304</v>
      </c>
      <c r="G252" s="168"/>
      <c r="H252" s="168"/>
      <c r="I252" s="168"/>
      <c r="J252" s="96" t="s">
        <v>151</v>
      </c>
      <c r="K252" s="97">
        <v>4</v>
      </c>
      <c r="L252" s="98"/>
      <c r="M252" s="169"/>
      <c r="N252" s="169"/>
      <c r="O252" s="169"/>
      <c r="P252" s="169">
        <f t="shared" si="13"/>
        <v>0</v>
      </c>
      <c r="Q252" s="169"/>
      <c r="R252" s="73"/>
      <c r="T252" s="99" t="s">
        <v>1</v>
      </c>
      <c r="U252" s="30" t="s">
        <v>28</v>
      </c>
      <c r="V252" s="59">
        <f t="shared" si="14"/>
        <v>0</v>
      </c>
      <c r="W252" s="59">
        <f t="shared" si="15"/>
        <v>0</v>
      </c>
      <c r="X252" s="59">
        <f t="shared" si="16"/>
        <v>0</v>
      </c>
      <c r="Y252" s="100">
        <v>1.6639999999999999</v>
      </c>
      <c r="Z252" s="100">
        <f t="shared" si="17"/>
        <v>6.6559999999999997</v>
      </c>
      <c r="AA252" s="100">
        <v>1.1469999999999999E-2</v>
      </c>
      <c r="AB252" s="100">
        <f t="shared" si="18"/>
        <v>4.5879999999999997E-2</v>
      </c>
      <c r="AC252" s="100">
        <v>0</v>
      </c>
      <c r="AD252" s="101">
        <f t="shared" si="19"/>
        <v>0</v>
      </c>
      <c r="AR252" s="14" t="s">
        <v>91</v>
      </c>
      <c r="AT252" s="14" t="s">
        <v>88</v>
      </c>
      <c r="AU252" s="14" t="s">
        <v>91</v>
      </c>
      <c r="AY252" s="14" t="s">
        <v>87</v>
      </c>
      <c r="BE252" s="102">
        <f t="shared" si="20"/>
        <v>0</v>
      </c>
      <c r="BF252" s="102">
        <f t="shared" si="21"/>
        <v>0</v>
      </c>
      <c r="BG252" s="102">
        <f t="shared" si="22"/>
        <v>0</v>
      </c>
      <c r="BH252" s="102">
        <f t="shared" si="23"/>
        <v>0</v>
      </c>
      <c r="BI252" s="102">
        <f t="shared" si="24"/>
        <v>0</v>
      </c>
      <c r="BJ252" s="14" t="s">
        <v>46</v>
      </c>
      <c r="BK252" s="102">
        <f t="shared" si="25"/>
        <v>0</v>
      </c>
      <c r="BL252" s="14" t="s">
        <v>91</v>
      </c>
      <c r="BM252" s="14" t="s">
        <v>305</v>
      </c>
    </row>
    <row r="253" spans="2:65" s="1" customFormat="1" ht="20.100000000000001" customHeight="1" x14ac:dyDescent="0.3">
      <c r="B253" s="72"/>
      <c r="C253" s="130" t="s">
        <v>165</v>
      </c>
      <c r="D253" s="130" t="s">
        <v>131</v>
      </c>
      <c r="E253" s="131" t="s">
        <v>306</v>
      </c>
      <c r="F253" s="204" t="s">
        <v>377</v>
      </c>
      <c r="G253" s="170"/>
      <c r="H253" s="170"/>
      <c r="I253" s="170"/>
      <c r="J253" s="132" t="s">
        <v>147</v>
      </c>
      <c r="K253" s="133">
        <v>4</v>
      </c>
      <c r="L253" s="134"/>
      <c r="M253" s="171"/>
      <c r="N253" s="171"/>
      <c r="O253" s="172"/>
      <c r="P253" s="169">
        <f t="shared" si="13"/>
        <v>0</v>
      </c>
      <c r="Q253" s="169"/>
      <c r="R253" s="73"/>
      <c r="T253" s="99" t="s">
        <v>1</v>
      </c>
      <c r="U253" s="30" t="s">
        <v>28</v>
      </c>
      <c r="V253" s="59">
        <f t="shared" si="14"/>
        <v>0</v>
      </c>
      <c r="W253" s="59">
        <f t="shared" si="15"/>
        <v>0</v>
      </c>
      <c r="X253" s="59">
        <f t="shared" si="16"/>
        <v>0</v>
      </c>
      <c r="Y253" s="100">
        <v>0</v>
      </c>
      <c r="Z253" s="100">
        <f t="shared" si="17"/>
        <v>0</v>
      </c>
      <c r="AA253" s="100">
        <v>0</v>
      </c>
      <c r="AB253" s="100">
        <f t="shared" si="18"/>
        <v>0</v>
      </c>
      <c r="AC253" s="100">
        <v>0</v>
      </c>
      <c r="AD253" s="101">
        <f t="shared" si="19"/>
        <v>0</v>
      </c>
      <c r="AR253" s="14" t="s">
        <v>106</v>
      </c>
      <c r="AT253" s="14" t="s">
        <v>131</v>
      </c>
      <c r="AU253" s="14" t="s">
        <v>91</v>
      </c>
      <c r="AY253" s="14" t="s">
        <v>87</v>
      </c>
      <c r="BE253" s="102">
        <f t="shared" si="20"/>
        <v>0</v>
      </c>
      <c r="BF253" s="102">
        <f t="shared" si="21"/>
        <v>0</v>
      </c>
      <c r="BG253" s="102">
        <f t="shared" si="22"/>
        <v>0</v>
      </c>
      <c r="BH253" s="102">
        <f t="shared" si="23"/>
        <v>0</v>
      </c>
      <c r="BI253" s="102">
        <f t="shared" si="24"/>
        <v>0</v>
      </c>
      <c r="BJ253" s="14" t="s">
        <v>46</v>
      </c>
      <c r="BK253" s="102">
        <f t="shared" si="25"/>
        <v>0</v>
      </c>
      <c r="BL253" s="14" t="s">
        <v>91</v>
      </c>
      <c r="BM253" s="14" t="s">
        <v>307</v>
      </c>
    </row>
    <row r="254" spans="2:65" s="1" customFormat="1" ht="30" customHeight="1" x14ac:dyDescent="0.3">
      <c r="B254" s="72"/>
      <c r="C254" s="94" t="s">
        <v>166</v>
      </c>
      <c r="D254" s="94" t="s">
        <v>88</v>
      </c>
      <c r="E254" s="95" t="s">
        <v>308</v>
      </c>
      <c r="F254" s="168" t="s">
        <v>309</v>
      </c>
      <c r="G254" s="168"/>
      <c r="H254" s="168"/>
      <c r="I254" s="168"/>
      <c r="J254" s="96" t="s">
        <v>151</v>
      </c>
      <c r="K254" s="97">
        <v>4</v>
      </c>
      <c r="L254" s="98"/>
      <c r="M254" s="169"/>
      <c r="N254" s="169"/>
      <c r="O254" s="169"/>
      <c r="P254" s="169">
        <f t="shared" si="13"/>
        <v>0</v>
      </c>
      <c r="Q254" s="169"/>
      <c r="R254" s="73"/>
      <c r="T254" s="99" t="s">
        <v>1</v>
      </c>
      <c r="U254" s="30" t="s">
        <v>28</v>
      </c>
      <c r="V254" s="59">
        <f t="shared" si="14"/>
        <v>0</v>
      </c>
      <c r="W254" s="59">
        <f t="shared" si="15"/>
        <v>0</v>
      </c>
      <c r="X254" s="59">
        <f t="shared" si="16"/>
        <v>0</v>
      </c>
      <c r="Y254" s="100">
        <v>2.08</v>
      </c>
      <c r="Z254" s="100">
        <f t="shared" si="17"/>
        <v>8.32</v>
      </c>
      <c r="AA254" s="100">
        <v>2.7529999999999999E-2</v>
      </c>
      <c r="AB254" s="100">
        <f t="shared" si="18"/>
        <v>0.11012</v>
      </c>
      <c r="AC254" s="100">
        <v>0</v>
      </c>
      <c r="AD254" s="101">
        <f t="shared" si="19"/>
        <v>0</v>
      </c>
      <c r="AR254" s="14" t="s">
        <v>91</v>
      </c>
      <c r="AT254" s="14" t="s">
        <v>88</v>
      </c>
      <c r="AU254" s="14" t="s">
        <v>91</v>
      </c>
      <c r="AY254" s="14" t="s">
        <v>87</v>
      </c>
      <c r="BE254" s="102">
        <f t="shared" si="20"/>
        <v>0</v>
      </c>
      <c r="BF254" s="102">
        <f t="shared" si="21"/>
        <v>0</v>
      </c>
      <c r="BG254" s="102">
        <f t="shared" si="22"/>
        <v>0</v>
      </c>
      <c r="BH254" s="102">
        <f t="shared" si="23"/>
        <v>0</v>
      </c>
      <c r="BI254" s="102">
        <f t="shared" si="24"/>
        <v>0</v>
      </c>
      <c r="BJ254" s="14" t="s">
        <v>46</v>
      </c>
      <c r="BK254" s="102">
        <f t="shared" si="25"/>
        <v>0</v>
      </c>
      <c r="BL254" s="14" t="s">
        <v>91</v>
      </c>
      <c r="BM254" s="14" t="s">
        <v>310</v>
      </c>
    </row>
    <row r="255" spans="2:65" s="1" customFormat="1" ht="30" customHeight="1" x14ac:dyDescent="0.3">
      <c r="B255" s="72"/>
      <c r="C255" s="130" t="s">
        <v>167</v>
      </c>
      <c r="D255" s="130" t="s">
        <v>131</v>
      </c>
      <c r="E255" s="131" t="s">
        <v>311</v>
      </c>
      <c r="F255" s="170" t="s">
        <v>312</v>
      </c>
      <c r="G255" s="170"/>
      <c r="H255" s="170"/>
      <c r="I255" s="170"/>
      <c r="J255" s="132" t="s">
        <v>147</v>
      </c>
      <c r="K255" s="133">
        <v>4</v>
      </c>
      <c r="L255" s="134"/>
      <c r="M255" s="171"/>
      <c r="N255" s="171"/>
      <c r="O255" s="172"/>
      <c r="P255" s="169">
        <f t="shared" si="13"/>
        <v>0</v>
      </c>
      <c r="Q255" s="169"/>
      <c r="R255" s="73"/>
      <c r="T255" s="99" t="s">
        <v>1</v>
      </c>
      <c r="U255" s="30" t="s">
        <v>28</v>
      </c>
      <c r="V255" s="59">
        <f t="shared" si="14"/>
        <v>0</v>
      </c>
      <c r="W255" s="59">
        <f t="shared" si="15"/>
        <v>0</v>
      </c>
      <c r="X255" s="59">
        <f t="shared" si="16"/>
        <v>0</v>
      </c>
      <c r="Y255" s="100">
        <v>0</v>
      </c>
      <c r="Z255" s="100">
        <f t="shared" si="17"/>
        <v>0</v>
      </c>
      <c r="AA255" s="100">
        <v>0</v>
      </c>
      <c r="AB255" s="100">
        <f t="shared" si="18"/>
        <v>0</v>
      </c>
      <c r="AC255" s="100">
        <v>0</v>
      </c>
      <c r="AD255" s="101">
        <f t="shared" si="19"/>
        <v>0</v>
      </c>
      <c r="AR255" s="14" t="s">
        <v>106</v>
      </c>
      <c r="AT255" s="14" t="s">
        <v>131</v>
      </c>
      <c r="AU255" s="14" t="s">
        <v>91</v>
      </c>
      <c r="AY255" s="14" t="s">
        <v>87</v>
      </c>
      <c r="BE255" s="102">
        <f t="shared" si="20"/>
        <v>0</v>
      </c>
      <c r="BF255" s="102">
        <f t="shared" si="21"/>
        <v>0</v>
      </c>
      <c r="BG255" s="102">
        <f t="shared" si="22"/>
        <v>0</v>
      </c>
      <c r="BH255" s="102">
        <f t="shared" si="23"/>
        <v>0</v>
      </c>
      <c r="BI255" s="102">
        <f t="shared" si="24"/>
        <v>0</v>
      </c>
      <c r="BJ255" s="14" t="s">
        <v>46</v>
      </c>
      <c r="BK255" s="102">
        <f t="shared" si="25"/>
        <v>0</v>
      </c>
      <c r="BL255" s="14" t="s">
        <v>91</v>
      </c>
      <c r="BM255" s="14" t="s">
        <v>313</v>
      </c>
    </row>
    <row r="256" spans="2:65" s="1" customFormat="1" ht="30" customHeight="1" x14ac:dyDescent="0.3">
      <c r="B256" s="72"/>
      <c r="C256" s="94" t="s">
        <v>168</v>
      </c>
      <c r="D256" s="94" t="s">
        <v>88</v>
      </c>
      <c r="E256" s="95" t="s">
        <v>314</v>
      </c>
      <c r="F256" s="168" t="s">
        <v>315</v>
      </c>
      <c r="G256" s="168"/>
      <c r="H256" s="168"/>
      <c r="I256" s="168"/>
      <c r="J256" s="96" t="s">
        <v>151</v>
      </c>
      <c r="K256" s="97">
        <v>4</v>
      </c>
      <c r="L256" s="98"/>
      <c r="M256" s="169"/>
      <c r="N256" s="169"/>
      <c r="O256" s="169"/>
      <c r="P256" s="169">
        <f t="shared" si="13"/>
        <v>0</v>
      </c>
      <c r="Q256" s="169"/>
      <c r="R256" s="73"/>
      <c r="T256" s="99" t="s">
        <v>1</v>
      </c>
      <c r="U256" s="30" t="s">
        <v>28</v>
      </c>
      <c r="V256" s="59">
        <f t="shared" si="14"/>
        <v>0</v>
      </c>
      <c r="W256" s="59">
        <f t="shared" si="15"/>
        <v>0</v>
      </c>
      <c r="X256" s="59">
        <f t="shared" si="16"/>
        <v>0</v>
      </c>
      <c r="Y256" s="100">
        <v>1.3140000000000001</v>
      </c>
      <c r="Z256" s="100">
        <f t="shared" si="17"/>
        <v>5.2560000000000002</v>
      </c>
      <c r="AA256" s="100">
        <v>7.0200000000000002E-3</v>
      </c>
      <c r="AB256" s="100">
        <f t="shared" si="18"/>
        <v>2.8080000000000001E-2</v>
      </c>
      <c r="AC256" s="100">
        <v>0</v>
      </c>
      <c r="AD256" s="101">
        <f t="shared" si="19"/>
        <v>0</v>
      </c>
      <c r="AR256" s="14" t="s">
        <v>91</v>
      </c>
      <c r="AT256" s="14" t="s">
        <v>88</v>
      </c>
      <c r="AU256" s="14" t="s">
        <v>91</v>
      </c>
      <c r="AY256" s="14" t="s">
        <v>87</v>
      </c>
      <c r="BE256" s="102">
        <f t="shared" si="20"/>
        <v>0</v>
      </c>
      <c r="BF256" s="102">
        <f t="shared" si="21"/>
        <v>0</v>
      </c>
      <c r="BG256" s="102">
        <f t="shared" si="22"/>
        <v>0</v>
      </c>
      <c r="BH256" s="102">
        <f t="shared" si="23"/>
        <v>0</v>
      </c>
      <c r="BI256" s="102">
        <f t="shared" si="24"/>
        <v>0</v>
      </c>
      <c r="BJ256" s="14" t="s">
        <v>46</v>
      </c>
      <c r="BK256" s="102">
        <f t="shared" si="25"/>
        <v>0</v>
      </c>
      <c r="BL256" s="14" t="s">
        <v>91</v>
      </c>
      <c r="BM256" s="14" t="s">
        <v>316</v>
      </c>
    </row>
    <row r="257" spans="2:65" s="1" customFormat="1" ht="20.100000000000001" customHeight="1" x14ac:dyDescent="0.3">
      <c r="B257" s="72"/>
      <c r="C257" s="130" t="s">
        <v>172</v>
      </c>
      <c r="D257" s="130" t="s">
        <v>131</v>
      </c>
      <c r="E257" s="131" t="s">
        <v>317</v>
      </c>
      <c r="F257" s="170" t="s">
        <v>359</v>
      </c>
      <c r="G257" s="170"/>
      <c r="H257" s="170"/>
      <c r="I257" s="170"/>
      <c r="J257" s="132" t="s">
        <v>147</v>
      </c>
      <c r="K257" s="133">
        <v>4</v>
      </c>
      <c r="L257" s="134"/>
      <c r="M257" s="171"/>
      <c r="N257" s="171"/>
      <c r="O257" s="172"/>
      <c r="P257" s="169">
        <f t="shared" si="13"/>
        <v>0</v>
      </c>
      <c r="Q257" s="169"/>
      <c r="R257" s="73"/>
      <c r="T257" s="99" t="s">
        <v>1</v>
      </c>
      <c r="U257" s="30" t="s">
        <v>28</v>
      </c>
      <c r="V257" s="59">
        <f t="shared" si="14"/>
        <v>0</v>
      </c>
      <c r="W257" s="59">
        <f t="shared" si="15"/>
        <v>0</v>
      </c>
      <c r="X257" s="59">
        <f t="shared" si="16"/>
        <v>0</v>
      </c>
      <c r="Y257" s="100">
        <v>0</v>
      </c>
      <c r="Z257" s="100">
        <f t="shared" si="17"/>
        <v>0</v>
      </c>
      <c r="AA257" s="100">
        <v>0</v>
      </c>
      <c r="AB257" s="100">
        <f t="shared" si="18"/>
        <v>0</v>
      </c>
      <c r="AC257" s="100">
        <v>0</v>
      </c>
      <c r="AD257" s="101">
        <f t="shared" si="19"/>
        <v>0</v>
      </c>
      <c r="AR257" s="14" t="s">
        <v>106</v>
      </c>
      <c r="AT257" s="14" t="s">
        <v>131</v>
      </c>
      <c r="AU257" s="14" t="s">
        <v>91</v>
      </c>
      <c r="AY257" s="14" t="s">
        <v>87</v>
      </c>
      <c r="BE257" s="102">
        <f t="shared" si="20"/>
        <v>0</v>
      </c>
      <c r="BF257" s="102">
        <f t="shared" si="21"/>
        <v>0</v>
      </c>
      <c r="BG257" s="102">
        <f t="shared" si="22"/>
        <v>0</v>
      </c>
      <c r="BH257" s="102">
        <f t="shared" si="23"/>
        <v>0</v>
      </c>
      <c r="BI257" s="102">
        <f t="shared" si="24"/>
        <v>0</v>
      </c>
      <c r="BJ257" s="14" t="s">
        <v>46</v>
      </c>
      <c r="BK257" s="102">
        <f t="shared" si="25"/>
        <v>0</v>
      </c>
      <c r="BL257" s="14" t="s">
        <v>91</v>
      </c>
      <c r="BM257" s="14" t="s">
        <v>318</v>
      </c>
    </row>
    <row r="258" spans="2:65" s="5" customFormat="1" ht="29.85" customHeight="1" x14ac:dyDescent="0.3">
      <c r="B258" s="82"/>
      <c r="C258" s="83"/>
      <c r="D258" s="93" t="s">
        <v>360</v>
      </c>
      <c r="E258" s="93"/>
      <c r="F258" s="93"/>
      <c r="G258" s="93"/>
      <c r="H258" s="93"/>
      <c r="I258" s="93"/>
      <c r="J258" s="93"/>
      <c r="K258" s="93"/>
      <c r="L258" s="93"/>
      <c r="M258" s="163">
        <f>BK258</f>
        <v>0</v>
      </c>
      <c r="N258" s="164"/>
      <c r="O258" s="164"/>
      <c r="P258" s="164"/>
      <c r="Q258" s="164"/>
      <c r="R258" s="85"/>
      <c r="T258" s="86"/>
      <c r="U258" s="83"/>
      <c r="V258" s="83"/>
      <c r="W258" s="87">
        <f>SUM(W259:W266)</f>
        <v>0</v>
      </c>
      <c r="X258" s="87">
        <f>SUM(X259:X266)</f>
        <v>0</v>
      </c>
      <c r="Y258" s="83"/>
      <c r="Z258" s="88">
        <f>SUM(Z259:Z266)</f>
        <v>27.095469999999999</v>
      </c>
      <c r="AA258" s="83"/>
      <c r="AB258" s="88">
        <f>SUM(AB259:AB266)</f>
        <v>0.14775930000000001</v>
      </c>
      <c r="AC258" s="83"/>
      <c r="AD258" s="89">
        <f>SUM(AD259:AD266)</f>
        <v>3.9548999999999994</v>
      </c>
      <c r="AR258" s="90" t="s">
        <v>46</v>
      </c>
      <c r="AT258" s="91" t="s">
        <v>44</v>
      </c>
      <c r="AU258" s="91" t="s">
        <v>46</v>
      </c>
      <c r="AY258" s="90" t="s">
        <v>87</v>
      </c>
      <c r="BK258" s="92">
        <f>SUM(BK259:BK266)</f>
        <v>0</v>
      </c>
    </row>
    <row r="259" spans="2:65" s="1" customFormat="1" ht="20.100000000000001" customHeight="1" x14ac:dyDescent="0.3">
      <c r="B259" s="72"/>
      <c r="C259" s="94" t="s">
        <v>175</v>
      </c>
      <c r="D259" s="94" t="s">
        <v>88</v>
      </c>
      <c r="E259" s="95" t="s">
        <v>319</v>
      </c>
      <c r="F259" s="177" t="s">
        <v>378</v>
      </c>
      <c r="G259" s="168"/>
      <c r="H259" s="168"/>
      <c r="I259" s="168"/>
      <c r="J259" s="96" t="s">
        <v>99</v>
      </c>
      <c r="K259" s="97">
        <v>2.19</v>
      </c>
      <c r="L259" s="98"/>
      <c r="M259" s="169"/>
      <c r="N259" s="169"/>
      <c r="O259" s="169"/>
      <c r="P259" s="169">
        <f>ROUND(V259*K259,2)</f>
        <v>0</v>
      </c>
      <c r="Q259" s="169"/>
      <c r="R259" s="73"/>
      <c r="T259" s="99" t="s">
        <v>1</v>
      </c>
      <c r="U259" s="30" t="s">
        <v>28</v>
      </c>
      <c r="V259" s="59">
        <f>L259+M259</f>
        <v>0</v>
      </c>
      <c r="W259" s="59">
        <f>ROUND(L259*K259,2)</f>
        <v>0</v>
      </c>
      <c r="X259" s="59">
        <f>ROUND(M259*K259,2)</f>
        <v>0</v>
      </c>
      <c r="Y259" s="100">
        <v>0.10299999999999999</v>
      </c>
      <c r="Z259" s="100">
        <f>Y259*K259</f>
        <v>0.22556999999999999</v>
      </c>
      <c r="AA259" s="100">
        <v>6.7470000000000002E-2</v>
      </c>
      <c r="AB259" s="100">
        <f>AA259*K259</f>
        <v>0.14775930000000001</v>
      </c>
      <c r="AC259" s="100">
        <v>0</v>
      </c>
      <c r="AD259" s="101">
        <f>AC259*K259</f>
        <v>0</v>
      </c>
      <c r="AR259" s="14" t="s">
        <v>91</v>
      </c>
      <c r="AT259" s="14" t="s">
        <v>88</v>
      </c>
      <c r="AU259" s="14" t="s">
        <v>54</v>
      </c>
      <c r="AY259" s="14" t="s">
        <v>87</v>
      </c>
      <c r="BE259" s="102">
        <f>IF(U259="základní",P259,0)</f>
        <v>0</v>
      </c>
      <c r="BF259" s="102">
        <f>IF(U259="snížená",P259,0)</f>
        <v>0</v>
      </c>
      <c r="BG259" s="102">
        <f>IF(U259="zákl. přenesená",P259,0)</f>
        <v>0</v>
      </c>
      <c r="BH259" s="102">
        <f>IF(U259="sníž. přenesená",P259,0)</f>
        <v>0</v>
      </c>
      <c r="BI259" s="102">
        <f>IF(U259="nulová",P259,0)</f>
        <v>0</v>
      </c>
      <c r="BJ259" s="14" t="s">
        <v>46</v>
      </c>
      <c r="BK259" s="102">
        <f>ROUND(V259*K259,2)</f>
        <v>0</v>
      </c>
      <c r="BL259" s="14" t="s">
        <v>91</v>
      </c>
      <c r="BM259" s="14" t="s">
        <v>320</v>
      </c>
    </row>
    <row r="260" spans="2:65" s="6" customFormat="1" ht="20.100000000000001" customHeight="1" x14ac:dyDescent="0.3">
      <c r="B260" s="103"/>
      <c r="C260" s="104"/>
      <c r="D260" s="104"/>
      <c r="E260" s="105" t="s">
        <v>1</v>
      </c>
      <c r="F260" s="175" t="s">
        <v>321</v>
      </c>
      <c r="G260" s="176"/>
      <c r="H260" s="176"/>
      <c r="I260" s="176"/>
      <c r="J260" s="104"/>
      <c r="K260" s="106">
        <v>2.19</v>
      </c>
      <c r="L260" s="104"/>
      <c r="M260" s="104"/>
      <c r="N260" s="104"/>
      <c r="O260" s="104"/>
      <c r="P260" s="104"/>
      <c r="Q260" s="104"/>
      <c r="R260" s="107"/>
      <c r="T260" s="108"/>
      <c r="U260" s="104"/>
      <c r="V260" s="104"/>
      <c r="W260" s="104"/>
      <c r="X260" s="104"/>
      <c r="Y260" s="104"/>
      <c r="Z260" s="104"/>
      <c r="AA260" s="104"/>
      <c r="AB260" s="104"/>
      <c r="AC260" s="104"/>
      <c r="AD260" s="109"/>
      <c r="AT260" s="110" t="s">
        <v>100</v>
      </c>
      <c r="AU260" s="110" t="s">
        <v>54</v>
      </c>
      <c r="AV260" s="6" t="s">
        <v>54</v>
      </c>
      <c r="AW260" s="6" t="s">
        <v>3</v>
      </c>
      <c r="AX260" s="6" t="s">
        <v>46</v>
      </c>
      <c r="AY260" s="110" t="s">
        <v>87</v>
      </c>
    </row>
    <row r="261" spans="2:65" s="1" customFormat="1" ht="45" customHeight="1" x14ac:dyDescent="0.3">
      <c r="B261" s="72"/>
      <c r="C261" s="94" t="s">
        <v>179</v>
      </c>
      <c r="D261" s="94" t="s">
        <v>88</v>
      </c>
      <c r="E261" s="95" t="s">
        <v>322</v>
      </c>
      <c r="F261" s="177" t="s">
        <v>380</v>
      </c>
      <c r="G261" s="168"/>
      <c r="H261" s="168"/>
      <c r="I261" s="168"/>
      <c r="J261" s="96" t="s">
        <v>178</v>
      </c>
      <c r="K261" s="97">
        <v>1</v>
      </c>
      <c r="L261" s="98">
        <v>0</v>
      </c>
      <c r="M261" s="169"/>
      <c r="N261" s="169"/>
      <c r="O261" s="169"/>
      <c r="P261" s="169">
        <f>ROUND(V261*K261,2)</f>
        <v>0</v>
      </c>
      <c r="Q261" s="169"/>
      <c r="R261" s="73"/>
      <c r="T261" s="99" t="s">
        <v>1</v>
      </c>
      <c r="U261" s="30" t="s">
        <v>28</v>
      </c>
      <c r="V261" s="59">
        <f>L261+M261</f>
        <v>0</v>
      </c>
      <c r="W261" s="59">
        <f>ROUND(L261*K261,2)</f>
        <v>0</v>
      </c>
      <c r="X261" s="59">
        <f>ROUND(M261*K261,2)</f>
        <v>0</v>
      </c>
      <c r="Y261" s="100">
        <v>0</v>
      </c>
      <c r="Z261" s="100">
        <f>Y261*K261</f>
        <v>0</v>
      </c>
      <c r="AA261" s="100">
        <v>0</v>
      </c>
      <c r="AB261" s="100">
        <f>AA261*K261</f>
        <v>0</v>
      </c>
      <c r="AC261" s="100">
        <v>0</v>
      </c>
      <c r="AD261" s="101">
        <f>AC261*K261</f>
        <v>0</v>
      </c>
      <c r="AR261" s="14" t="s">
        <v>91</v>
      </c>
      <c r="AT261" s="14" t="s">
        <v>88</v>
      </c>
      <c r="AU261" s="14" t="s">
        <v>54</v>
      </c>
      <c r="AY261" s="14" t="s">
        <v>87</v>
      </c>
      <c r="BE261" s="102">
        <f>IF(U261="základní",P261,0)</f>
        <v>0</v>
      </c>
      <c r="BF261" s="102">
        <f>IF(U261="snížená",P261,0)</f>
        <v>0</v>
      </c>
      <c r="BG261" s="102">
        <f>IF(U261="zákl. přenesená",P261,0)</f>
        <v>0</v>
      </c>
      <c r="BH261" s="102">
        <f>IF(U261="sníž. přenesená",P261,0)</f>
        <v>0</v>
      </c>
      <c r="BI261" s="102">
        <f>IF(U261="nulová",P261,0)</f>
        <v>0</v>
      </c>
      <c r="BJ261" s="14" t="s">
        <v>46</v>
      </c>
      <c r="BK261" s="102">
        <f>ROUND(V261*K261,2)</f>
        <v>0</v>
      </c>
      <c r="BL261" s="14" t="s">
        <v>91</v>
      </c>
      <c r="BM261" s="14" t="s">
        <v>323</v>
      </c>
    </row>
    <row r="262" spans="2:65" s="1" customFormat="1" ht="20.100000000000001" customHeight="1" x14ac:dyDescent="0.3">
      <c r="B262" s="72"/>
      <c r="C262" s="94" t="s">
        <v>180</v>
      </c>
      <c r="D262" s="94" t="s">
        <v>88</v>
      </c>
      <c r="E262" s="95" t="s">
        <v>324</v>
      </c>
      <c r="F262" s="177" t="s">
        <v>379</v>
      </c>
      <c r="G262" s="168"/>
      <c r="H262" s="168"/>
      <c r="I262" s="168"/>
      <c r="J262" s="96" t="s">
        <v>325</v>
      </c>
      <c r="K262" s="97">
        <v>8</v>
      </c>
      <c r="L262" s="98">
        <v>0</v>
      </c>
      <c r="M262" s="169"/>
      <c r="N262" s="169"/>
      <c r="O262" s="169"/>
      <c r="P262" s="169">
        <f>ROUND(V262*K262,2)</f>
        <v>0</v>
      </c>
      <c r="Q262" s="169"/>
      <c r="R262" s="73"/>
      <c r="T262" s="99" t="s">
        <v>1</v>
      </c>
      <c r="U262" s="30" t="s">
        <v>28</v>
      </c>
      <c r="V262" s="59">
        <f>L262+M262</f>
        <v>0</v>
      </c>
      <c r="W262" s="59">
        <f>ROUND(L262*K262,2)</f>
        <v>0</v>
      </c>
      <c r="X262" s="59">
        <f>ROUND(M262*K262,2)</f>
        <v>0</v>
      </c>
      <c r="Y262" s="100">
        <v>0</v>
      </c>
      <c r="Z262" s="100">
        <f>Y262*K262</f>
        <v>0</v>
      </c>
      <c r="AA262" s="100">
        <v>0</v>
      </c>
      <c r="AB262" s="100">
        <f>AA262*K262</f>
        <v>0</v>
      </c>
      <c r="AC262" s="100">
        <v>0</v>
      </c>
      <c r="AD262" s="101">
        <f>AC262*K262</f>
        <v>0</v>
      </c>
      <c r="AR262" s="14" t="s">
        <v>91</v>
      </c>
      <c r="AT262" s="14" t="s">
        <v>88</v>
      </c>
      <c r="AU262" s="14" t="s">
        <v>54</v>
      </c>
      <c r="AY262" s="14" t="s">
        <v>87</v>
      </c>
      <c r="BE262" s="102">
        <f>IF(U262="základní",P262,0)</f>
        <v>0</v>
      </c>
      <c r="BF262" s="102">
        <f>IF(U262="snížená",P262,0)</f>
        <v>0</v>
      </c>
      <c r="BG262" s="102">
        <f>IF(U262="zákl. přenesená",P262,0)</f>
        <v>0</v>
      </c>
      <c r="BH262" s="102">
        <f>IF(U262="sníž. přenesená",P262,0)</f>
        <v>0</v>
      </c>
      <c r="BI262" s="102">
        <f>IF(U262="nulová",P262,0)</f>
        <v>0</v>
      </c>
      <c r="BJ262" s="14" t="s">
        <v>46</v>
      </c>
      <c r="BK262" s="102">
        <f>ROUND(V262*K262,2)</f>
        <v>0</v>
      </c>
      <c r="BL262" s="14" t="s">
        <v>91</v>
      </c>
      <c r="BM262" s="14" t="s">
        <v>326</v>
      </c>
    </row>
    <row r="263" spans="2:65" s="1" customFormat="1" ht="30" customHeight="1" x14ac:dyDescent="0.3">
      <c r="B263" s="72"/>
      <c r="C263" s="94" t="s">
        <v>181</v>
      </c>
      <c r="D263" s="94" t="s">
        <v>88</v>
      </c>
      <c r="E263" s="95" t="s">
        <v>327</v>
      </c>
      <c r="F263" s="168" t="s">
        <v>328</v>
      </c>
      <c r="G263" s="168"/>
      <c r="H263" s="168"/>
      <c r="I263" s="168"/>
      <c r="J263" s="96" t="s">
        <v>151</v>
      </c>
      <c r="K263" s="97">
        <v>2</v>
      </c>
      <c r="L263" s="98">
        <v>0</v>
      </c>
      <c r="M263" s="169"/>
      <c r="N263" s="169"/>
      <c r="O263" s="169"/>
      <c r="P263" s="169">
        <f>ROUND(V263*K263,2)</f>
        <v>0</v>
      </c>
      <c r="Q263" s="169"/>
      <c r="R263" s="73"/>
      <c r="T263" s="99" t="s">
        <v>1</v>
      </c>
      <c r="U263" s="30" t="s">
        <v>28</v>
      </c>
      <c r="V263" s="59">
        <f>L263+M263</f>
        <v>0</v>
      </c>
      <c r="W263" s="59">
        <f>ROUND(L263*K263,2)</f>
        <v>0</v>
      </c>
      <c r="X263" s="59">
        <f>ROUND(M263*K263,2)</f>
        <v>0</v>
      </c>
      <c r="Y263" s="100">
        <v>0.8</v>
      </c>
      <c r="Z263" s="100">
        <f>Y263*K263</f>
        <v>1.6</v>
      </c>
      <c r="AA263" s="100">
        <v>0</v>
      </c>
      <c r="AB263" s="100">
        <f>AA263*K263</f>
        <v>0</v>
      </c>
      <c r="AC263" s="100">
        <v>0.15</v>
      </c>
      <c r="AD263" s="101">
        <f>AC263*K263</f>
        <v>0.3</v>
      </c>
      <c r="AR263" s="14" t="s">
        <v>91</v>
      </c>
      <c r="AT263" s="14" t="s">
        <v>88</v>
      </c>
      <c r="AU263" s="14" t="s">
        <v>54</v>
      </c>
      <c r="AY263" s="14" t="s">
        <v>87</v>
      </c>
      <c r="BE263" s="102">
        <f>IF(U263="základní",P263,0)</f>
        <v>0</v>
      </c>
      <c r="BF263" s="102">
        <f>IF(U263="snížená",P263,0)</f>
        <v>0</v>
      </c>
      <c r="BG263" s="102">
        <f>IF(U263="zákl. přenesená",P263,0)</f>
        <v>0</v>
      </c>
      <c r="BH263" s="102">
        <f>IF(U263="sníž. přenesená",P263,0)</f>
        <v>0</v>
      </c>
      <c r="BI263" s="102">
        <f>IF(U263="nulová",P263,0)</f>
        <v>0</v>
      </c>
      <c r="BJ263" s="14" t="s">
        <v>46</v>
      </c>
      <c r="BK263" s="102">
        <f>ROUND(V263*K263,2)</f>
        <v>0</v>
      </c>
      <c r="BL263" s="14" t="s">
        <v>91</v>
      </c>
      <c r="BM263" s="14" t="s">
        <v>329</v>
      </c>
    </row>
    <row r="264" spans="2:65" s="6" customFormat="1" ht="20.100000000000001" customHeight="1" x14ac:dyDescent="0.3">
      <c r="B264" s="103"/>
      <c r="C264" s="104"/>
      <c r="D264" s="104"/>
      <c r="E264" s="105" t="s">
        <v>1</v>
      </c>
      <c r="F264" s="175" t="s">
        <v>330</v>
      </c>
      <c r="G264" s="176"/>
      <c r="H264" s="176"/>
      <c r="I264" s="176"/>
      <c r="J264" s="104"/>
      <c r="K264" s="106">
        <v>2</v>
      </c>
      <c r="L264" s="104"/>
      <c r="M264" s="104"/>
      <c r="N264" s="104"/>
      <c r="O264" s="104"/>
      <c r="P264" s="104"/>
      <c r="Q264" s="104"/>
      <c r="R264" s="107"/>
      <c r="T264" s="108"/>
      <c r="U264" s="104"/>
      <c r="V264" s="104"/>
      <c r="W264" s="104"/>
      <c r="X264" s="104"/>
      <c r="Y264" s="104"/>
      <c r="Z264" s="104"/>
      <c r="AA264" s="104"/>
      <c r="AB264" s="104"/>
      <c r="AC264" s="104"/>
      <c r="AD264" s="109"/>
      <c r="AT264" s="110" t="s">
        <v>100</v>
      </c>
      <c r="AU264" s="110" t="s">
        <v>54</v>
      </c>
      <c r="AV264" s="6" t="s">
        <v>54</v>
      </c>
      <c r="AW264" s="6" t="s">
        <v>3</v>
      </c>
      <c r="AX264" s="6" t="s">
        <v>46</v>
      </c>
      <c r="AY264" s="110" t="s">
        <v>87</v>
      </c>
    </row>
    <row r="265" spans="2:65" s="1" customFormat="1" ht="20.100000000000001" customHeight="1" x14ac:dyDescent="0.3">
      <c r="B265" s="72"/>
      <c r="C265" s="94" t="s">
        <v>182</v>
      </c>
      <c r="D265" s="94" t="s">
        <v>88</v>
      </c>
      <c r="E265" s="95" t="s">
        <v>331</v>
      </c>
      <c r="F265" s="168" t="s">
        <v>332</v>
      </c>
      <c r="G265" s="168"/>
      <c r="H265" s="168"/>
      <c r="I265" s="168"/>
      <c r="J265" s="96" t="s">
        <v>144</v>
      </c>
      <c r="K265" s="97">
        <v>39.299999999999997</v>
      </c>
      <c r="L265" s="98">
        <v>0</v>
      </c>
      <c r="M265" s="169"/>
      <c r="N265" s="169"/>
      <c r="O265" s="169"/>
      <c r="P265" s="169">
        <f>ROUND(V265*K265,2)</f>
        <v>0</v>
      </c>
      <c r="Q265" s="169"/>
      <c r="R265" s="73"/>
      <c r="T265" s="99" t="s">
        <v>1</v>
      </c>
      <c r="U265" s="30" t="s">
        <v>28</v>
      </c>
      <c r="V265" s="59">
        <f>L265+M265</f>
        <v>0</v>
      </c>
      <c r="W265" s="59">
        <f>ROUND(L265*K265,2)</f>
        <v>0</v>
      </c>
      <c r="X265" s="59">
        <f>ROUND(M265*K265,2)</f>
        <v>0</v>
      </c>
      <c r="Y265" s="100">
        <v>0.64300000000000002</v>
      </c>
      <c r="Z265" s="100">
        <f>Y265*K265</f>
        <v>25.2699</v>
      </c>
      <c r="AA265" s="100">
        <v>0</v>
      </c>
      <c r="AB265" s="100">
        <f>AA265*K265</f>
        <v>0</v>
      </c>
      <c r="AC265" s="100">
        <v>9.2999999999999999E-2</v>
      </c>
      <c r="AD265" s="101">
        <f>AC265*K265</f>
        <v>3.6548999999999996</v>
      </c>
      <c r="AR265" s="14" t="s">
        <v>91</v>
      </c>
      <c r="AT265" s="14" t="s">
        <v>88</v>
      </c>
      <c r="AU265" s="14" t="s">
        <v>54</v>
      </c>
      <c r="AY265" s="14" t="s">
        <v>87</v>
      </c>
      <c r="BE265" s="102">
        <f>IF(U265="základní",P265,0)</f>
        <v>0</v>
      </c>
      <c r="BF265" s="102">
        <f>IF(U265="snížená",P265,0)</f>
        <v>0</v>
      </c>
      <c r="BG265" s="102">
        <f>IF(U265="zákl. přenesená",P265,0)</f>
        <v>0</v>
      </c>
      <c r="BH265" s="102">
        <f>IF(U265="sníž. přenesená",P265,0)</f>
        <v>0</v>
      </c>
      <c r="BI265" s="102">
        <f>IF(U265="nulová",P265,0)</f>
        <v>0</v>
      </c>
      <c r="BJ265" s="14" t="s">
        <v>46</v>
      </c>
      <c r="BK265" s="102">
        <f>ROUND(V265*K265,2)</f>
        <v>0</v>
      </c>
      <c r="BL265" s="14" t="s">
        <v>91</v>
      </c>
      <c r="BM265" s="14" t="s">
        <v>333</v>
      </c>
    </row>
    <row r="266" spans="2:65" s="6" customFormat="1" ht="20.100000000000001" customHeight="1" x14ac:dyDescent="0.3">
      <c r="B266" s="103"/>
      <c r="C266" s="104"/>
      <c r="D266" s="104"/>
      <c r="E266" s="105" t="s">
        <v>1</v>
      </c>
      <c r="F266" s="175" t="s">
        <v>334</v>
      </c>
      <c r="G266" s="176"/>
      <c r="H266" s="176"/>
      <c r="I266" s="176"/>
      <c r="J266" s="104"/>
      <c r="K266" s="106">
        <v>39.299999999999997</v>
      </c>
      <c r="L266" s="104"/>
      <c r="M266" s="104"/>
      <c r="N266" s="104"/>
      <c r="O266" s="104"/>
      <c r="P266" s="104"/>
      <c r="Q266" s="104"/>
      <c r="R266" s="107"/>
      <c r="T266" s="108"/>
      <c r="U266" s="104"/>
      <c r="V266" s="104"/>
      <c r="W266" s="104"/>
      <c r="X266" s="104"/>
      <c r="Y266" s="104"/>
      <c r="Z266" s="104"/>
      <c r="AA266" s="104"/>
      <c r="AB266" s="104"/>
      <c r="AC266" s="104"/>
      <c r="AD266" s="109"/>
      <c r="AT266" s="110" t="s">
        <v>100</v>
      </c>
      <c r="AU266" s="110" t="s">
        <v>54</v>
      </c>
      <c r="AV266" s="6" t="s">
        <v>54</v>
      </c>
      <c r="AW266" s="6" t="s">
        <v>3</v>
      </c>
      <c r="AX266" s="6" t="s">
        <v>46</v>
      </c>
      <c r="AY266" s="110" t="s">
        <v>87</v>
      </c>
    </row>
    <row r="267" spans="2:65" s="5" customFormat="1" ht="29.85" customHeight="1" x14ac:dyDescent="0.3">
      <c r="B267" s="82"/>
      <c r="C267" s="83"/>
      <c r="D267" s="93" t="s">
        <v>188</v>
      </c>
      <c r="E267" s="93"/>
      <c r="F267" s="93"/>
      <c r="G267" s="93"/>
      <c r="H267" s="93"/>
      <c r="I267" s="93"/>
      <c r="J267" s="93"/>
      <c r="K267" s="93"/>
      <c r="L267" s="93"/>
      <c r="M267" s="163">
        <f>BK267</f>
        <v>0</v>
      </c>
      <c r="N267" s="164"/>
      <c r="O267" s="164"/>
      <c r="P267" s="164"/>
      <c r="Q267" s="164"/>
      <c r="R267" s="85"/>
      <c r="T267" s="86"/>
      <c r="U267" s="83"/>
      <c r="V267" s="83"/>
      <c r="W267" s="87">
        <f>SUM(W268:W271)</f>
        <v>0</v>
      </c>
      <c r="X267" s="87">
        <f>SUM(X268:X271)</f>
        <v>0</v>
      </c>
      <c r="Y267" s="83"/>
      <c r="Z267" s="88">
        <f>SUM(Z268:Z271)</f>
        <v>1.881</v>
      </c>
      <c r="AA267" s="83"/>
      <c r="AB267" s="88">
        <f>SUM(AB268:AB271)</f>
        <v>0</v>
      </c>
      <c r="AC267" s="83"/>
      <c r="AD267" s="89">
        <f>SUM(AD268:AD271)</f>
        <v>0</v>
      </c>
      <c r="AR267" s="90" t="s">
        <v>46</v>
      </c>
      <c r="AT267" s="91" t="s">
        <v>44</v>
      </c>
      <c r="AU267" s="91" t="s">
        <v>46</v>
      </c>
      <c r="AY267" s="90" t="s">
        <v>87</v>
      </c>
      <c r="BK267" s="92">
        <f>SUM(BK268:BK271)</f>
        <v>0</v>
      </c>
    </row>
    <row r="268" spans="2:65" s="1" customFormat="1" ht="30" customHeight="1" x14ac:dyDescent="0.3">
      <c r="B268" s="72"/>
      <c r="C268" s="94" t="s">
        <v>183</v>
      </c>
      <c r="D268" s="94" t="s">
        <v>88</v>
      </c>
      <c r="E268" s="95" t="s">
        <v>335</v>
      </c>
      <c r="F268" s="168" t="s">
        <v>336</v>
      </c>
      <c r="G268" s="168"/>
      <c r="H268" s="168"/>
      <c r="I268" s="168"/>
      <c r="J268" s="96" t="s">
        <v>126</v>
      </c>
      <c r="K268" s="97">
        <v>9</v>
      </c>
      <c r="L268" s="98">
        <v>0</v>
      </c>
      <c r="M268" s="169"/>
      <c r="N268" s="169"/>
      <c r="O268" s="169"/>
      <c r="P268" s="169">
        <f>ROUND(V268*K268,2)</f>
        <v>0</v>
      </c>
      <c r="Q268" s="169"/>
      <c r="R268" s="73"/>
      <c r="T268" s="99" t="s">
        <v>1</v>
      </c>
      <c r="U268" s="30" t="s">
        <v>28</v>
      </c>
      <c r="V268" s="59">
        <f>L268+M268</f>
        <v>0</v>
      </c>
      <c r="W268" s="59">
        <f>ROUND(L268*K268,2)</f>
        <v>0</v>
      </c>
      <c r="X268" s="59">
        <f>ROUND(M268*K268,2)</f>
        <v>0</v>
      </c>
      <c r="Y268" s="100">
        <v>0.125</v>
      </c>
      <c r="Z268" s="100">
        <f>Y268*K268</f>
        <v>1.125</v>
      </c>
      <c r="AA268" s="100">
        <v>0</v>
      </c>
      <c r="AB268" s="100">
        <f>AA268*K268</f>
        <v>0</v>
      </c>
      <c r="AC268" s="100">
        <v>0</v>
      </c>
      <c r="AD268" s="101">
        <f>AC268*K268</f>
        <v>0</v>
      </c>
      <c r="AR268" s="14" t="s">
        <v>91</v>
      </c>
      <c r="AT268" s="14" t="s">
        <v>88</v>
      </c>
      <c r="AU268" s="14" t="s">
        <v>54</v>
      </c>
      <c r="AY268" s="14" t="s">
        <v>87</v>
      </c>
      <c r="BE268" s="102">
        <f>IF(U268="základní",P268,0)</f>
        <v>0</v>
      </c>
      <c r="BF268" s="102">
        <f>IF(U268="snížená",P268,0)</f>
        <v>0</v>
      </c>
      <c r="BG268" s="102">
        <f>IF(U268="zákl. přenesená",P268,0)</f>
        <v>0</v>
      </c>
      <c r="BH268" s="102">
        <f>IF(U268="sníž. přenesená",P268,0)</f>
        <v>0</v>
      </c>
      <c r="BI268" s="102">
        <f>IF(U268="nulová",P268,0)</f>
        <v>0</v>
      </c>
      <c r="BJ268" s="14" t="s">
        <v>46</v>
      </c>
      <c r="BK268" s="102">
        <f>ROUND(V268*K268,2)</f>
        <v>0</v>
      </c>
      <c r="BL268" s="14" t="s">
        <v>91</v>
      </c>
      <c r="BM268" s="14" t="s">
        <v>337</v>
      </c>
    </row>
    <row r="269" spans="2:65" s="1" customFormat="1" ht="31.5" customHeight="1" x14ac:dyDescent="0.3">
      <c r="B269" s="72"/>
      <c r="C269" s="94" t="s">
        <v>184</v>
      </c>
      <c r="D269" s="94" t="s">
        <v>88</v>
      </c>
      <c r="E269" s="95" t="s">
        <v>338</v>
      </c>
      <c r="F269" s="168" t="s">
        <v>339</v>
      </c>
      <c r="G269" s="168"/>
      <c r="H269" s="168"/>
      <c r="I269" s="168"/>
      <c r="J269" s="96" t="s">
        <v>126</v>
      </c>
      <c r="K269" s="97">
        <v>126</v>
      </c>
      <c r="L269" s="98">
        <v>0</v>
      </c>
      <c r="M269" s="169"/>
      <c r="N269" s="169"/>
      <c r="O269" s="169"/>
      <c r="P269" s="169">
        <f>ROUND(V269*K269,2)</f>
        <v>0</v>
      </c>
      <c r="Q269" s="169"/>
      <c r="R269" s="73"/>
      <c r="T269" s="99" t="s">
        <v>1</v>
      </c>
      <c r="U269" s="30" t="s">
        <v>28</v>
      </c>
      <c r="V269" s="59">
        <f>L269+M269</f>
        <v>0</v>
      </c>
      <c r="W269" s="59">
        <f>ROUND(L269*K269,2)</f>
        <v>0</v>
      </c>
      <c r="X269" s="59">
        <f>ROUND(M269*K269,2)</f>
        <v>0</v>
      </c>
      <c r="Y269" s="100">
        <v>6.0000000000000001E-3</v>
      </c>
      <c r="Z269" s="100">
        <f>Y269*K269</f>
        <v>0.75600000000000001</v>
      </c>
      <c r="AA269" s="100">
        <v>0</v>
      </c>
      <c r="AB269" s="100">
        <f>AA269*K269</f>
        <v>0</v>
      </c>
      <c r="AC269" s="100">
        <v>0</v>
      </c>
      <c r="AD269" s="101">
        <f>AC269*K269</f>
        <v>0</v>
      </c>
      <c r="AR269" s="14" t="s">
        <v>91</v>
      </c>
      <c r="AT269" s="14" t="s">
        <v>88</v>
      </c>
      <c r="AU269" s="14" t="s">
        <v>54</v>
      </c>
      <c r="AY269" s="14" t="s">
        <v>87</v>
      </c>
      <c r="BE269" s="102">
        <f>IF(U269="základní",P269,0)</f>
        <v>0</v>
      </c>
      <c r="BF269" s="102">
        <f>IF(U269="snížená",P269,0)</f>
        <v>0</v>
      </c>
      <c r="BG269" s="102">
        <f>IF(U269="zákl. přenesená",P269,0)</f>
        <v>0</v>
      </c>
      <c r="BH269" s="102">
        <f>IF(U269="sníž. přenesená",P269,0)</f>
        <v>0</v>
      </c>
      <c r="BI269" s="102">
        <f>IF(U269="nulová",P269,0)</f>
        <v>0</v>
      </c>
      <c r="BJ269" s="14" t="s">
        <v>46</v>
      </c>
      <c r="BK269" s="102">
        <f>ROUND(V269*K269,2)</f>
        <v>0</v>
      </c>
      <c r="BL269" s="14" t="s">
        <v>91</v>
      </c>
      <c r="BM269" s="14" t="s">
        <v>340</v>
      </c>
    </row>
    <row r="270" spans="2:65" s="6" customFormat="1" ht="22.5" customHeight="1" x14ac:dyDescent="0.3">
      <c r="B270" s="103"/>
      <c r="C270" s="104"/>
      <c r="D270" s="104"/>
      <c r="E270" s="105" t="s">
        <v>1</v>
      </c>
      <c r="F270" s="175" t="s">
        <v>341</v>
      </c>
      <c r="G270" s="176"/>
      <c r="H270" s="176"/>
      <c r="I270" s="176"/>
      <c r="J270" s="104"/>
      <c r="K270" s="106">
        <v>126</v>
      </c>
      <c r="L270" s="104"/>
      <c r="M270" s="104"/>
      <c r="N270" s="104"/>
      <c r="O270" s="104"/>
      <c r="P270" s="104"/>
      <c r="Q270" s="104"/>
      <c r="R270" s="107"/>
      <c r="T270" s="108"/>
      <c r="U270" s="104"/>
      <c r="V270" s="104"/>
      <c r="W270" s="104"/>
      <c r="X270" s="104"/>
      <c r="Y270" s="104"/>
      <c r="Z270" s="104"/>
      <c r="AA270" s="104"/>
      <c r="AB270" s="104"/>
      <c r="AC270" s="104"/>
      <c r="AD270" s="109"/>
      <c r="AT270" s="110" t="s">
        <v>100</v>
      </c>
      <c r="AU270" s="110" t="s">
        <v>54</v>
      </c>
      <c r="AV270" s="6" t="s">
        <v>54</v>
      </c>
      <c r="AW270" s="6" t="s">
        <v>3</v>
      </c>
      <c r="AX270" s="6" t="s">
        <v>46</v>
      </c>
      <c r="AY270" s="110" t="s">
        <v>87</v>
      </c>
    </row>
    <row r="271" spans="2:65" s="1" customFormat="1" ht="30" customHeight="1" x14ac:dyDescent="0.3">
      <c r="B271" s="72"/>
      <c r="C271" s="94" t="s">
        <v>342</v>
      </c>
      <c r="D271" s="94" t="s">
        <v>88</v>
      </c>
      <c r="E271" s="95" t="s">
        <v>343</v>
      </c>
      <c r="F271" s="168" t="s">
        <v>344</v>
      </c>
      <c r="G271" s="168"/>
      <c r="H271" s="168"/>
      <c r="I271" s="168"/>
      <c r="J271" s="96" t="s">
        <v>126</v>
      </c>
      <c r="K271" s="97">
        <v>9</v>
      </c>
      <c r="L271" s="98"/>
      <c r="M271" s="169">
        <v>0</v>
      </c>
      <c r="N271" s="169"/>
      <c r="O271" s="169"/>
      <c r="P271" s="169">
        <f>ROUND(V271*K271,2)</f>
        <v>0</v>
      </c>
      <c r="Q271" s="169"/>
      <c r="R271" s="73"/>
      <c r="T271" s="99" t="s">
        <v>1</v>
      </c>
      <c r="U271" s="30" t="s">
        <v>28</v>
      </c>
      <c r="V271" s="59">
        <f>L271+M271</f>
        <v>0</v>
      </c>
      <c r="W271" s="59">
        <f>ROUND(L271*K271,2)</f>
        <v>0</v>
      </c>
      <c r="X271" s="59">
        <f>ROUND(M271*K271,2)</f>
        <v>0</v>
      </c>
      <c r="Y271" s="100">
        <v>0</v>
      </c>
      <c r="Z271" s="100">
        <f>Y271*K271</f>
        <v>0</v>
      </c>
      <c r="AA271" s="100">
        <v>0</v>
      </c>
      <c r="AB271" s="100">
        <f>AA271*K271</f>
        <v>0</v>
      </c>
      <c r="AC271" s="100">
        <v>0</v>
      </c>
      <c r="AD271" s="101">
        <f>AC271*K271</f>
        <v>0</v>
      </c>
      <c r="AR271" s="14" t="s">
        <v>91</v>
      </c>
      <c r="AT271" s="14" t="s">
        <v>88</v>
      </c>
      <c r="AU271" s="14" t="s">
        <v>54</v>
      </c>
      <c r="AY271" s="14" t="s">
        <v>87</v>
      </c>
      <c r="BE271" s="102">
        <f>IF(U271="základní",P271,0)</f>
        <v>0</v>
      </c>
      <c r="BF271" s="102">
        <f>IF(U271="snížená",P271,0)</f>
        <v>0</v>
      </c>
      <c r="BG271" s="102">
        <f>IF(U271="zákl. přenesená",P271,0)</f>
        <v>0</v>
      </c>
      <c r="BH271" s="102">
        <f>IF(U271="sníž. přenesená",P271,0)</f>
        <v>0</v>
      </c>
      <c r="BI271" s="102">
        <f>IF(U271="nulová",P271,0)</f>
        <v>0</v>
      </c>
      <c r="BJ271" s="14" t="s">
        <v>46</v>
      </c>
      <c r="BK271" s="102">
        <f>ROUND(V271*K271,2)</f>
        <v>0</v>
      </c>
      <c r="BL271" s="14" t="s">
        <v>91</v>
      </c>
      <c r="BM271" s="14" t="s">
        <v>345</v>
      </c>
    </row>
    <row r="272" spans="2:65" s="5" customFormat="1" ht="29.85" customHeight="1" x14ac:dyDescent="0.3">
      <c r="B272" s="82"/>
      <c r="C272" s="83"/>
      <c r="D272" s="93" t="s">
        <v>68</v>
      </c>
      <c r="E272" s="93"/>
      <c r="F272" s="93"/>
      <c r="G272" s="93"/>
      <c r="H272" s="93"/>
      <c r="I272" s="93"/>
      <c r="J272" s="93"/>
      <c r="K272" s="93"/>
      <c r="L272" s="93"/>
      <c r="M272" s="165">
        <f>BK272</f>
        <v>0</v>
      </c>
      <c r="N272" s="166"/>
      <c r="O272" s="166"/>
      <c r="P272" s="166"/>
      <c r="Q272" s="166"/>
      <c r="R272" s="85"/>
      <c r="T272" s="86"/>
      <c r="U272" s="83"/>
      <c r="V272" s="83"/>
      <c r="W272" s="87">
        <f>SUM(W273:W274)</f>
        <v>0</v>
      </c>
      <c r="X272" s="87">
        <f>SUM(X273:X274)</f>
        <v>0</v>
      </c>
      <c r="Y272" s="83"/>
      <c r="Z272" s="88">
        <f>SUM(Z273:Z274)</f>
        <v>50.125</v>
      </c>
      <c r="AA272" s="83"/>
      <c r="AB272" s="88">
        <f>SUM(AB273:AB274)</f>
        <v>0</v>
      </c>
      <c r="AC272" s="83"/>
      <c r="AD272" s="89">
        <f>SUM(AD273:AD274)</f>
        <v>0</v>
      </c>
      <c r="AR272" s="90" t="s">
        <v>46</v>
      </c>
      <c r="AT272" s="91" t="s">
        <v>44</v>
      </c>
      <c r="AU272" s="91" t="s">
        <v>46</v>
      </c>
      <c r="AY272" s="90" t="s">
        <v>87</v>
      </c>
      <c r="BK272" s="92">
        <f>SUM(BK273:BK274)</f>
        <v>0</v>
      </c>
    </row>
    <row r="273" spans="2:65" s="1" customFormat="1" ht="30" customHeight="1" x14ac:dyDescent="0.3">
      <c r="B273" s="72"/>
      <c r="C273" s="94" t="s">
        <v>346</v>
      </c>
      <c r="D273" s="94" t="s">
        <v>88</v>
      </c>
      <c r="E273" s="95" t="s">
        <v>347</v>
      </c>
      <c r="F273" s="168" t="s">
        <v>348</v>
      </c>
      <c r="G273" s="168"/>
      <c r="H273" s="168"/>
      <c r="I273" s="168"/>
      <c r="J273" s="96" t="s">
        <v>126</v>
      </c>
      <c r="K273" s="97">
        <v>25</v>
      </c>
      <c r="L273" s="98">
        <v>0</v>
      </c>
      <c r="M273" s="169"/>
      <c r="N273" s="169"/>
      <c r="O273" s="169"/>
      <c r="P273" s="169">
        <f>ROUND(V273*K273,2)</f>
        <v>0</v>
      </c>
      <c r="Q273" s="169"/>
      <c r="R273" s="73"/>
      <c r="T273" s="99" t="s">
        <v>1</v>
      </c>
      <c r="U273" s="30" t="s">
        <v>28</v>
      </c>
      <c r="V273" s="59">
        <f>L273+M273</f>
        <v>0</v>
      </c>
      <c r="W273" s="59">
        <f>ROUND(L273*K273,2)</f>
        <v>0</v>
      </c>
      <c r="X273" s="59">
        <f>ROUND(M273*K273,2)</f>
        <v>0</v>
      </c>
      <c r="Y273" s="100">
        <v>0.52500000000000002</v>
      </c>
      <c r="Z273" s="100">
        <f>Y273*K273</f>
        <v>13.125</v>
      </c>
      <c r="AA273" s="100">
        <v>0</v>
      </c>
      <c r="AB273" s="100">
        <f>AA273*K273</f>
        <v>0</v>
      </c>
      <c r="AC273" s="100">
        <v>0</v>
      </c>
      <c r="AD273" s="101">
        <f>AC273*K273</f>
        <v>0</v>
      </c>
      <c r="AR273" s="14" t="s">
        <v>91</v>
      </c>
      <c r="AT273" s="14" t="s">
        <v>88</v>
      </c>
      <c r="AU273" s="14" t="s">
        <v>54</v>
      </c>
      <c r="AY273" s="14" t="s">
        <v>87</v>
      </c>
      <c r="BE273" s="102">
        <f>IF(U273="základní",P273,0)</f>
        <v>0</v>
      </c>
      <c r="BF273" s="102">
        <f>IF(U273="snížená",P273,0)</f>
        <v>0</v>
      </c>
      <c r="BG273" s="102">
        <f>IF(U273="zákl. přenesená",P273,0)</f>
        <v>0</v>
      </c>
      <c r="BH273" s="102">
        <f>IF(U273="sníž. přenesená",P273,0)</f>
        <v>0</v>
      </c>
      <c r="BI273" s="102">
        <f>IF(U273="nulová",P273,0)</f>
        <v>0</v>
      </c>
      <c r="BJ273" s="14" t="s">
        <v>46</v>
      </c>
      <c r="BK273" s="102">
        <f>ROUND(V273*K273,2)</f>
        <v>0</v>
      </c>
      <c r="BL273" s="14" t="s">
        <v>91</v>
      </c>
      <c r="BM273" s="14" t="s">
        <v>349</v>
      </c>
    </row>
    <row r="274" spans="2:65" s="1" customFormat="1" ht="30" customHeight="1" x14ac:dyDescent="0.3">
      <c r="B274" s="72"/>
      <c r="C274" s="94" t="s">
        <v>350</v>
      </c>
      <c r="D274" s="94" t="s">
        <v>88</v>
      </c>
      <c r="E274" s="95" t="s">
        <v>176</v>
      </c>
      <c r="F274" s="168" t="s">
        <v>177</v>
      </c>
      <c r="G274" s="168"/>
      <c r="H274" s="168"/>
      <c r="I274" s="168"/>
      <c r="J274" s="96" t="s">
        <v>126</v>
      </c>
      <c r="K274" s="97">
        <v>25</v>
      </c>
      <c r="L274" s="98">
        <v>0</v>
      </c>
      <c r="M274" s="169"/>
      <c r="N274" s="169"/>
      <c r="O274" s="169"/>
      <c r="P274" s="169">
        <f>ROUND(V274*K274,2)</f>
        <v>0</v>
      </c>
      <c r="Q274" s="169"/>
      <c r="R274" s="73"/>
      <c r="T274" s="99" t="s">
        <v>1</v>
      </c>
      <c r="U274" s="135" t="s">
        <v>28</v>
      </c>
      <c r="V274" s="136">
        <f>L274+M274</f>
        <v>0</v>
      </c>
      <c r="W274" s="136">
        <f>ROUND(L274*K274,2)</f>
        <v>0</v>
      </c>
      <c r="X274" s="136">
        <f>ROUND(M274*K274,2)</f>
        <v>0</v>
      </c>
      <c r="Y274" s="137">
        <v>1.48</v>
      </c>
      <c r="Z274" s="137">
        <f>Y274*K274</f>
        <v>37</v>
      </c>
      <c r="AA274" s="137">
        <v>0</v>
      </c>
      <c r="AB274" s="137">
        <f>AA274*K274</f>
        <v>0</v>
      </c>
      <c r="AC274" s="137">
        <v>0</v>
      </c>
      <c r="AD274" s="138">
        <f>AC274*K274</f>
        <v>0</v>
      </c>
      <c r="AR274" s="14" t="s">
        <v>91</v>
      </c>
      <c r="AT274" s="14" t="s">
        <v>88</v>
      </c>
      <c r="AU274" s="14" t="s">
        <v>54</v>
      </c>
      <c r="AY274" s="14" t="s">
        <v>87</v>
      </c>
      <c r="BE274" s="102">
        <f>IF(U274="základní",P274,0)</f>
        <v>0</v>
      </c>
      <c r="BF274" s="102">
        <f>IF(U274="snížená",P274,0)</f>
        <v>0</v>
      </c>
      <c r="BG274" s="102">
        <f>IF(U274="zákl. přenesená",P274,0)</f>
        <v>0</v>
      </c>
      <c r="BH274" s="102">
        <f>IF(U274="sníž. přenesená",P274,0)</f>
        <v>0</v>
      </c>
      <c r="BI274" s="102">
        <f>IF(U274="nulová",P274,0)</f>
        <v>0</v>
      </c>
      <c r="BJ274" s="14" t="s">
        <v>46</v>
      </c>
      <c r="BK274" s="102">
        <f>ROUND(V274*K274,2)</f>
        <v>0</v>
      </c>
      <c r="BL274" s="14" t="s">
        <v>91</v>
      </c>
      <c r="BM274" s="14" t="s">
        <v>351</v>
      </c>
    </row>
    <row r="275" spans="2:65" s="1" customFormat="1" ht="6.95" customHeight="1" x14ac:dyDescent="0.3">
      <c r="B275" s="40"/>
      <c r="C275" s="41"/>
      <c r="D275" s="41"/>
      <c r="E275" s="41"/>
      <c r="F275" s="41"/>
      <c r="G275" s="41"/>
      <c r="H275" s="41"/>
      <c r="I275" s="41"/>
      <c r="J275" s="41"/>
      <c r="K275" s="41"/>
      <c r="L275" s="41"/>
      <c r="M275" s="41"/>
      <c r="N275" s="41"/>
      <c r="O275" s="41"/>
      <c r="P275" s="41"/>
      <c r="Q275" s="41"/>
      <c r="R275" s="42"/>
    </row>
  </sheetData>
  <mergeCells count="354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29:P29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L39:P39"/>
    <mergeCell ref="C75:Q75"/>
    <mergeCell ref="F77:P77"/>
    <mergeCell ref="F78:P78"/>
    <mergeCell ref="M80:P80"/>
    <mergeCell ref="M82:Q82"/>
    <mergeCell ref="M83:Q83"/>
    <mergeCell ref="C85:G85"/>
    <mergeCell ref="H85:J85"/>
    <mergeCell ref="K85:L85"/>
    <mergeCell ref="M85:Q85"/>
    <mergeCell ref="H87:J87"/>
    <mergeCell ref="K87:L87"/>
    <mergeCell ref="M87:Q87"/>
    <mergeCell ref="H88:J88"/>
    <mergeCell ref="K88:L88"/>
    <mergeCell ref="M88:Q88"/>
    <mergeCell ref="H89:J89"/>
    <mergeCell ref="K89:L89"/>
    <mergeCell ref="M89:Q89"/>
    <mergeCell ref="H90:J90"/>
    <mergeCell ref="K90:L90"/>
    <mergeCell ref="M90:Q90"/>
    <mergeCell ref="H91:J91"/>
    <mergeCell ref="K91:L91"/>
    <mergeCell ref="M91:Q91"/>
    <mergeCell ref="H92:J92"/>
    <mergeCell ref="K92:L92"/>
    <mergeCell ref="M92:Q92"/>
    <mergeCell ref="H93:J93"/>
    <mergeCell ref="K93:L93"/>
    <mergeCell ref="M93:Q93"/>
    <mergeCell ref="H94:J94"/>
    <mergeCell ref="K94:L94"/>
    <mergeCell ref="M94:Q94"/>
    <mergeCell ref="H95:J95"/>
    <mergeCell ref="K95:L95"/>
    <mergeCell ref="M95:Q95"/>
    <mergeCell ref="H96:J96"/>
    <mergeCell ref="K96:L96"/>
    <mergeCell ref="M96:Q96"/>
    <mergeCell ref="L99:Q99"/>
    <mergeCell ref="C105:Q105"/>
    <mergeCell ref="F107:P107"/>
    <mergeCell ref="F108:P108"/>
    <mergeCell ref="M110:P110"/>
    <mergeCell ref="M112:Q112"/>
    <mergeCell ref="M113:Q113"/>
    <mergeCell ref="F115:I115"/>
    <mergeCell ref="P115:Q115"/>
    <mergeCell ref="M115:O115"/>
    <mergeCell ref="F119:I119"/>
    <mergeCell ref="P119:Q119"/>
    <mergeCell ref="M119:O119"/>
    <mergeCell ref="F120:I120"/>
    <mergeCell ref="P120:Q120"/>
    <mergeCell ref="M120:O120"/>
    <mergeCell ref="F121:I121"/>
    <mergeCell ref="P121:Q121"/>
    <mergeCell ref="M121:O121"/>
    <mergeCell ref="F122:I122"/>
    <mergeCell ref="P122:Q122"/>
    <mergeCell ref="M122:O122"/>
    <mergeCell ref="F124:I124"/>
    <mergeCell ref="P124:Q124"/>
    <mergeCell ref="M124:O124"/>
    <mergeCell ref="F125:I125"/>
    <mergeCell ref="F126:I126"/>
    <mergeCell ref="F127:I127"/>
    <mergeCell ref="F128:I128"/>
    <mergeCell ref="F129:I129"/>
    <mergeCell ref="F130:I130"/>
    <mergeCell ref="F131:I131"/>
    <mergeCell ref="F132:I132"/>
    <mergeCell ref="P132:Q132"/>
    <mergeCell ref="M132:O132"/>
    <mergeCell ref="F133:I133"/>
    <mergeCell ref="F134:I134"/>
    <mergeCell ref="P134:Q134"/>
    <mergeCell ref="M134:O134"/>
    <mergeCell ref="F135:I135"/>
    <mergeCell ref="F136:I136"/>
    <mergeCell ref="F137:I137"/>
    <mergeCell ref="F138:I138"/>
    <mergeCell ref="F139:I139"/>
    <mergeCell ref="F140:I140"/>
    <mergeCell ref="F141:I141"/>
    <mergeCell ref="F142:I142"/>
    <mergeCell ref="P142:Q142"/>
    <mergeCell ref="M142:O142"/>
    <mergeCell ref="F143:I143"/>
    <mergeCell ref="F144:I144"/>
    <mergeCell ref="P144:Q144"/>
    <mergeCell ref="M144:O144"/>
    <mergeCell ref="F145:I145"/>
    <mergeCell ref="F146:I146"/>
    <mergeCell ref="F147:I147"/>
    <mergeCell ref="F148:I148"/>
    <mergeCell ref="F149:I149"/>
    <mergeCell ref="P149:Q149"/>
    <mergeCell ref="M149:O149"/>
    <mergeCell ref="F150:I150"/>
    <mergeCell ref="F151:I151"/>
    <mergeCell ref="P151:Q151"/>
    <mergeCell ref="M151:O151"/>
    <mergeCell ref="F152:I152"/>
    <mergeCell ref="F153:I153"/>
    <mergeCell ref="F154:I154"/>
    <mergeCell ref="F155:I155"/>
    <mergeCell ref="F156:I156"/>
    <mergeCell ref="F157:I157"/>
    <mergeCell ref="F158:I158"/>
    <mergeCell ref="F159:I159"/>
    <mergeCell ref="F160:I160"/>
    <mergeCell ref="P160:Q160"/>
    <mergeCell ref="M160:O160"/>
    <mergeCell ref="F161:I161"/>
    <mergeCell ref="F162:I162"/>
    <mergeCell ref="F163:I163"/>
    <mergeCell ref="F164:I164"/>
    <mergeCell ref="F165:I165"/>
    <mergeCell ref="F166:I166"/>
    <mergeCell ref="F167:I167"/>
    <mergeCell ref="F168:I168"/>
    <mergeCell ref="F169:I169"/>
    <mergeCell ref="P169:Q169"/>
    <mergeCell ref="M169:O169"/>
    <mergeCell ref="F170:I170"/>
    <mergeCell ref="F171:I171"/>
    <mergeCell ref="F172:I172"/>
    <mergeCell ref="F173:I173"/>
    <mergeCell ref="F174:I174"/>
    <mergeCell ref="F175:I175"/>
    <mergeCell ref="F176:I176"/>
    <mergeCell ref="P176:Q176"/>
    <mergeCell ref="M176:O176"/>
    <mergeCell ref="F177:I177"/>
    <mergeCell ref="F178:I178"/>
    <mergeCell ref="P178:Q178"/>
    <mergeCell ref="M178:O178"/>
    <mergeCell ref="F179:I179"/>
    <mergeCell ref="F180:I180"/>
    <mergeCell ref="P180:Q180"/>
    <mergeCell ref="M180:O180"/>
    <mergeCell ref="F181:I181"/>
    <mergeCell ref="F182:I182"/>
    <mergeCell ref="P182:Q182"/>
    <mergeCell ref="M182:O182"/>
    <mergeCell ref="F183:I183"/>
    <mergeCell ref="F184:I184"/>
    <mergeCell ref="F185:I185"/>
    <mergeCell ref="F186:I186"/>
    <mergeCell ref="F187:I187"/>
    <mergeCell ref="P187:Q187"/>
    <mergeCell ref="M187:O187"/>
    <mergeCell ref="F188:I188"/>
    <mergeCell ref="F189:I189"/>
    <mergeCell ref="P189:Q189"/>
    <mergeCell ref="M189:O189"/>
    <mergeCell ref="F190:I190"/>
    <mergeCell ref="F191:I191"/>
    <mergeCell ref="F192:I192"/>
    <mergeCell ref="F193:I193"/>
    <mergeCell ref="F194:I194"/>
    <mergeCell ref="F195:I195"/>
    <mergeCell ref="F196:I196"/>
    <mergeCell ref="F197:I197"/>
    <mergeCell ref="F198:I198"/>
    <mergeCell ref="F199:I199"/>
    <mergeCell ref="F200:I200"/>
    <mergeCell ref="P200:Q200"/>
    <mergeCell ref="M200:O200"/>
    <mergeCell ref="F201:I201"/>
    <mergeCell ref="F202:I202"/>
    <mergeCell ref="F203:I203"/>
    <mergeCell ref="F204:I204"/>
    <mergeCell ref="F205:I205"/>
    <mergeCell ref="F206:I206"/>
    <mergeCell ref="F207:I207"/>
    <mergeCell ref="F208:I208"/>
    <mergeCell ref="F209:I209"/>
    <mergeCell ref="F210:I210"/>
    <mergeCell ref="P210:Q210"/>
    <mergeCell ref="M210:O210"/>
    <mergeCell ref="F211:I211"/>
    <mergeCell ref="F212:I212"/>
    <mergeCell ref="F213:I213"/>
    <mergeCell ref="F214:I214"/>
    <mergeCell ref="F215:I215"/>
    <mergeCell ref="F216:I216"/>
    <mergeCell ref="F217:I217"/>
    <mergeCell ref="F219:I219"/>
    <mergeCell ref="P219:Q219"/>
    <mergeCell ref="M219:O219"/>
    <mergeCell ref="F220:I220"/>
    <mergeCell ref="F221:I221"/>
    <mergeCell ref="F222:I222"/>
    <mergeCell ref="F223:I223"/>
    <mergeCell ref="F224:I224"/>
    <mergeCell ref="F225:I225"/>
    <mergeCell ref="F226:I226"/>
    <mergeCell ref="P226:Q226"/>
    <mergeCell ref="M226:O226"/>
    <mergeCell ref="F227:I227"/>
    <mergeCell ref="F228:I228"/>
    <mergeCell ref="P228:Q228"/>
    <mergeCell ref="M228:O228"/>
    <mergeCell ref="F229:I229"/>
    <mergeCell ref="P229:Q229"/>
    <mergeCell ref="M229:O229"/>
    <mergeCell ref="F230:I230"/>
    <mergeCell ref="P230:Q230"/>
    <mergeCell ref="M230:O230"/>
    <mergeCell ref="F231:I231"/>
    <mergeCell ref="P231:Q231"/>
    <mergeCell ref="M231:O231"/>
    <mergeCell ref="F232:I232"/>
    <mergeCell ref="F234:I234"/>
    <mergeCell ref="P234:Q234"/>
    <mergeCell ref="M234:O234"/>
    <mergeCell ref="F235:I235"/>
    <mergeCell ref="F236:I236"/>
    <mergeCell ref="P236:Q236"/>
    <mergeCell ref="M236:O236"/>
    <mergeCell ref="F237:I237"/>
    <mergeCell ref="F238:I238"/>
    <mergeCell ref="P238:Q238"/>
    <mergeCell ref="M238:O238"/>
    <mergeCell ref="F239:I239"/>
    <mergeCell ref="P239:Q239"/>
    <mergeCell ref="M239:O239"/>
    <mergeCell ref="F240:I240"/>
    <mergeCell ref="P240:Q240"/>
    <mergeCell ref="M240:O240"/>
    <mergeCell ref="F241:I241"/>
    <mergeCell ref="P241:Q241"/>
    <mergeCell ref="M241:O241"/>
    <mergeCell ref="F242:I242"/>
    <mergeCell ref="P242:Q242"/>
    <mergeCell ref="M242:O242"/>
    <mergeCell ref="F243:I243"/>
    <mergeCell ref="P243:Q243"/>
    <mergeCell ref="M243:O243"/>
    <mergeCell ref="F244:I244"/>
    <mergeCell ref="P244:Q244"/>
    <mergeCell ref="M244:O244"/>
    <mergeCell ref="F245:I245"/>
    <mergeCell ref="P245:Q245"/>
    <mergeCell ref="M245:O245"/>
    <mergeCell ref="F247:I247"/>
    <mergeCell ref="P247:Q247"/>
    <mergeCell ref="M247:O247"/>
    <mergeCell ref="F248:I248"/>
    <mergeCell ref="F249:I249"/>
    <mergeCell ref="P249:Q249"/>
    <mergeCell ref="M249:O249"/>
    <mergeCell ref="F250:I250"/>
    <mergeCell ref="P250:Q250"/>
    <mergeCell ref="M250:O250"/>
    <mergeCell ref="F251:I251"/>
    <mergeCell ref="P251:Q251"/>
    <mergeCell ref="M251:O251"/>
    <mergeCell ref="F252:I252"/>
    <mergeCell ref="P252:Q252"/>
    <mergeCell ref="M252:O252"/>
    <mergeCell ref="F253:I253"/>
    <mergeCell ref="P253:Q253"/>
    <mergeCell ref="M253:O253"/>
    <mergeCell ref="F254:I254"/>
    <mergeCell ref="P254:Q254"/>
    <mergeCell ref="M254:O254"/>
    <mergeCell ref="F255:I255"/>
    <mergeCell ref="P255:Q255"/>
    <mergeCell ref="M255:O255"/>
    <mergeCell ref="F256:I256"/>
    <mergeCell ref="P256:Q256"/>
    <mergeCell ref="M256:O256"/>
    <mergeCell ref="F257:I257"/>
    <mergeCell ref="P257:Q257"/>
    <mergeCell ref="M257:O257"/>
    <mergeCell ref="F259:I259"/>
    <mergeCell ref="P259:Q259"/>
    <mergeCell ref="M259:O259"/>
    <mergeCell ref="F260:I260"/>
    <mergeCell ref="F261:I261"/>
    <mergeCell ref="P261:Q261"/>
    <mergeCell ref="M261:O261"/>
    <mergeCell ref="F262:I262"/>
    <mergeCell ref="P262:Q262"/>
    <mergeCell ref="M262:O262"/>
    <mergeCell ref="M273:O273"/>
    <mergeCell ref="F263:I263"/>
    <mergeCell ref="P263:Q263"/>
    <mergeCell ref="M263:O263"/>
    <mergeCell ref="F264:I264"/>
    <mergeCell ref="F265:I265"/>
    <mergeCell ref="P265:Q265"/>
    <mergeCell ref="M265:O265"/>
    <mergeCell ref="F266:I266"/>
    <mergeCell ref="F268:I268"/>
    <mergeCell ref="P268:Q268"/>
    <mergeCell ref="M268:O268"/>
    <mergeCell ref="H1:K1"/>
    <mergeCell ref="S2:AF2"/>
    <mergeCell ref="F274:I274"/>
    <mergeCell ref="P274:Q274"/>
    <mergeCell ref="M274:O274"/>
    <mergeCell ref="M116:Q116"/>
    <mergeCell ref="M117:Q117"/>
    <mergeCell ref="M118:Q118"/>
    <mergeCell ref="M123:Q123"/>
    <mergeCell ref="M218:Q218"/>
    <mergeCell ref="M233:Q233"/>
    <mergeCell ref="M246:Q246"/>
    <mergeCell ref="M258:Q258"/>
    <mergeCell ref="M267:Q267"/>
    <mergeCell ref="M272:Q272"/>
    <mergeCell ref="F269:I269"/>
    <mergeCell ref="P269:Q269"/>
    <mergeCell ref="M269:O269"/>
    <mergeCell ref="F270:I270"/>
    <mergeCell ref="F271:I271"/>
    <mergeCell ref="P271:Q271"/>
    <mergeCell ref="M271:O271"/>
    <mergeCell ref="F273:I273"/>
    <mergeCell ref="P273:Q273"/>
  </mergeCells>
  <hyperlinks>
    <hyperlink ref="F1:G1" location="C2" display="1) Krycí list rozpočtu"/>
    <hyperlink ref="H1:K1" location="C86" display="2) Rekapitulace rozpočtu"/>
    <hyperlink ref="L1" location="C119" display="3) Rozpočet"/>
    <hyperlink ref="S1:T1" location="'Rekapitulace stavby'!C2" display="Rekapitulace stavby"/>
  </hyperlinks>
  <pageMargins left="0.19685039370078741" right="0" top="0.59055118110236215" bottom="0.59055118110236215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 13 Oprava kana...</vt:lpstr>
      <vt:lpstr>'SO 13 Oprava kana...'!Názvy_tisku</vt:lpstr>
      <vt:lpstr>'SO 13 Oprava kana...'!Oblast_tisku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a\aa</dc:creator>
  <cp:lastModifiedBy>Pokorný Jan</cp:lastModifiedBy>
  <cp:lastPrinted>2018-06-01T14:48:55Z</cp:lastPrinted>
  <dcterms:created xsi:type="dcterms:W3CDTF">2018-05-29T04:38:38Z</dcterms:created>
  <dcterms:modified xsi:type="dcterms:W3CDTF">2018-06-01T14:50:52Z</dcterms:modified>
</cp:coreProperties>
</file>